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\\10.1.111.108\share\60_資源循環\140_排出量等調査\02_市町村ごみ排出量(速報値）月例報告\R08\00_R7実績最終確認\07_HP掲載\"/>
    </mc:Choice>
  </mc:AlternateContent>
  <xr:revisionPtr revIDLastSave="0" documentId="13_ncr:1_{0B893A8F-49B1-4455-8F71-33A81B70C062}" xr6:coauthVersionLast="47" xr6:coauthVersionMax="47" xr10:uidLastSave="{00000000-0000-0000-0000-000000000000}"/>
  <bookViews>
    <workbookView xWindow="-120" yWindow="-120" windowWidth="29040" windowHeight="15720" tabRatio="799" xr2:uid="{6CF76DCE-E335-49B4-B24D-FB740B80DB3A}"/>
  </bookViews>
  <sheets>
    <sheet name="基本データ" sheetId="1" r:id="rId1"/>
    <sheet name="4月" sheetId="7" r:id="rId2"/>
    <sheet name="5月" sheetId="8" r:id="rId3"/>
    <sheet name="6月" sheetId="9" r:id="rId4"/>
    <sheet name="7月" sheetId="10" r:id="rId5"/>
    <sheet name="8月" sheetId="11" r:id="rId6"/>
    <sheet name="9月" sheetId="12" r:id="rId7"/>
    <sheet name="10月" sheetId="13" r:id="rId8"/>
    <sheet name="11月" sheetId="14" r:id="rId9"/>
    <sheet name="12月" sheetId="15" r:id="rId10"/>
    <sheet name="1月" sheetId="16" r:id="rId11"/>
    <sheet name="2月" sheetId="17" r:id="rId12"/>
    <sheet name="3月" sheetId="18" r:id="rId13"/>
  </sheets>
  <definedNames>
    <definedName name="_xlnm.Print_Area" localSheetId="7">'10月'!$A$1:$AI$38</definedName>
    <definedName name="_xlnm.Print_Area" localSheetId="8">'11月'!$A$1:$AI$38</definedName>
    <definedName name="_xlnm.Print_Area" localSheetId="9">'12月'!$A$1:$AI$38</definedName>
    <definedName name="_xlnm.Print_Area" localSheetId="10">'1月'!$A$1:$AI$38</definedName>
    <definedName name="_xlnm.Print_Area" localSheetId="11">'2月'!$A$1:$AI$38</definedName>
    <definedName name="_xlnm.Print_Area" localSheetId="12">'3月'!$A$1:$AI$38</definedName>
    <definedName name="_xlnm.Print_Area" localSheetId="1">'4月'!$A$1:$AI$38</definedName>
    <definedName name="_xlnm.Print_Area" localSheetId="2">'5月'!$A$1:$AI$38</definedName>
    <definedName name="_xlnm.Print_Area" localSheetId="3">'6月'!$A$1:$AI$38</definedName>
    <definedName name="_xlnm.Print_Area" localSheetId="4">'7月'!$A$1:$AI$38</definedName>
    <definedName name="_xlnm.Print_Area" localSheetId="5">'8月'!$A$1:$AI$38</definedName>
    <definedName name="_xlnm.Print_Area" localSheetId="6">'9月'!$A$1:$AI$38</definedName>
    <definedName name="_xlnm.Print_Area" localSheetId="0">基本データ!$A$1:$AI$38</definedName>
    <definedName name="_xlnm.Print_Titles" localSheetId="7">'10月'!$A:$B,'10月'!$2:$4</definedName>
    <definedName name="_xlnm.Print_Titles" localSheetId="8">'11月'!$A:$B,'11月'!$2:$4</definedName>
    <definedName name="_xlnm.Print_Titles" localSheetId="9">'12月'!$A:$B,'12月'!$2:$4</definedName>
    <definedName name="_xlnm.Print_Titles" localSheetId="10">'1月'!$A:$B,'1月'!$2:$4</definedName>
    <definedName name="_xlnm.Print_Titles" localSheetId="11">'2月'!$A:$B,'2月'!$2:$4</definedName>
    <definedName name="_xlnm.Print_Titles" localSheetId="12">'3月'!$A:$B,'3月'!$2:$4</definedName>
    <definedName name="_xlnm.Print_Titles" localSheetId="1">'4月'!$A:$B,'4月'!$2:$4</definedName>
    <definedName name="_xlnm.Print_Titles" localSheetId="2">'5月'!$A:$B,'5月'!$2:$4</definedName>
    <definedName name="_xlnm.Print_Titles" localSheetId="3">'6月'!$A:$B,'6月'!$2:$4</definedName>
    <definedName name="_xlnm.Print_Titles" localSheetId="4">'7月'!$A:$B,'7月'!$2:$4</definedName>
    <definedName name="_xlnm.Print_Titles" localSheetId="5">'8月'!$A:$B,'8月'!$2:$4</definedName>
    <definedName name="_xlnm.Print_Titles" localSheetId="6">'9月'!$A:$B,'9月'!$2:$4</definedName>
    <definedName name="_xlnm.Print_Titles" localSheetId="0">基本データ!$A:$B,基本データ!$2:$4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38" i="18" l="1"/>
  <c r="S38" i="18"/>
  <c r="P38" i="18"/>
  <c r="AC38" i="18" s="1"/>
  <c r="M38" i="18"/>
  <c r="J38" i="18"/>
  <c r="G38" i="18"/>
  <c r="D38" i="18" s="1"/>
  <c r="Z38" i="18" s="1"/>
  <c r="F38" i="18"/>
  <c r="E38" i="18"/>
  <c r="V37" i="18"/>
  <c r="S37" i="18"/>
  <c r="P37" i="18"/>
  <c r="M37" i="18"/>
  <c r="J37" i="18"/>
  <c r="G37" i="18"/>
  <c r="AB37" i="18" s="1"/>
  <c r="F37" i="18"/>
  <c r="E37" i="18"/>
  <c r="AC36" i="18"/>
  <c r="V36" i="18"/>
  <c r="S36" i="18"/>
  <c r="P36" i="18"/>
  <c r="M36" i="18"/>
  <c r="J36" i="18"/>
  <c r="G36" i="18"/>
  <c r="F36" i="18"/>
  <c r="E36" i="18"/>
  <c r="AC35" i="18"/>
  <c r="V35" i="18"/>
  <c r="S35" i="18"/>
  <c r="P35" i="18"/>
  <c r="M35" i="18"/>
  <c r="J35" i="18"/>
  <c r="G35" i="18"/>
  <c r="F35" i="18"/>
  <c r="E35" i="18"/>
  <c r="D35" i="18"/>
  <c r="Z35" i="18" s="1"/>
  <c r="AG35" i="18" s="1"/>
  <c r="V34" i="18"/>
  <c r="S34" i="18"/>
  <c r="P34" i="18"/>
  <c r="AC34" i="18" s="1"/>
  <c r="M34" i="18"/>
  <c r="J34" i="18"/>
  <c r="G34" i="18"/>
  <c r="D34" i="18" s="1"/>
  <c r="Z34" i="18" s="1"/>
  <c r="F34" i="18"/>
  <c r="E34" i="18"/>
  <c r="V33" i="18"/>
  <c r="S33" i="18"/>
  <c r="P33" i="18"/>
  <c r="AC33" i="18" s="1"/>
  <c r="M33" i="18"/>
  <c r="J33" i="18"/>
  <c r="G33" i="18"/>
  <c r="F33" i="18"/>
  <c r="E33" i="18"/>
  <c r="AC32" i="18"/>
  <c r="V32" i="18"/>
  <c r="S32" i="18"/>
  <c r="P32" i="18"/>
  <c r="M32" i="18"/>
  <c r="J32" i="18"/>
  <c r="G32" i="18"/>
  <c r="AB32" i="18" s="1"/>
  <c r="F32" i="18"/>
  <c r="E32" i="18"/>
  <c r="V31" i="18"/>
  <c r="S31" i="18"/>
  <c r="P31" i="18"/>
  <c r="AC31" i="18" s="1"/>
  <c r="M31" i="18"/>
  <c r="J31" i="18"/>
  <c r="G31" i="18"/>
  <c r="F31" i="18"/>
  <c r="E31" i="18"/>
  <c r="AB30" i="18"/>
  <c r="V30" i="18"/>
  <c r="S30" i="18"/>
  <c r="P30" i="18"/>
  <c r="AC30" i="18" s="1"/>
  <c r="M30" i="18"/>
  <c r="J30" i="18"/>
  <c r="G30" i="18"/>
  <c r="D30" i="18" s="1"/>
  <c r="Z30" i="18" s="1"/>
  <c r="AG30" i="18" s="1"/>
  <c r="F30" i="18"/>
  <c r="E30" i="18"/>
  <c r="V29" i="18"/>
  <c r="S29" i="18"/>
  <c r="P29" i="18"/>
  <c r="AC29" i="18" s="1"/>
  <c r="M29" i="18"/>
  <c r="J29" i="18"/>
  <c r="G29" i="18"/>
  <c r="AB29" i="18" s="1"/>
  <c r="AE29" i="18" s="1"/>
  <c r="F29" i="18"/>
  <c r="E29" i="18"/>
  <c r="D29" i="18"/>
  <c r="Z29" i="18" s="1"/>
  <c r="AG29" i="18" s="1"/>
  <c r="AC28" i="18"/>
  <c r="AB28" i="18"/>
  <c r="V28" i="18"/>
  <c r="S28" i="18"/>
  <c r="P28" i="18"/>
  <c r="M28" i="18"/>
  <c r="J28" i="18"/>
  <c r="G28" i="18"/>
  <c r="D28" i="18" s="1"/>
  <c r="Z28" i="18" s="1"/>
  <c r="AG28" i="18" s="1"/>
  <c r="F28" i="18"/>
  <c r="E28" i="18"/>
  <c r="V27" i="18"/>
  <c r="S27" i="18"/>
  <c r="P27" i="18"/>
  <c r="AC27" i="18" s="1"/>
  <c r="M27" i="18"/>
  <c r="J27" i="18"/>
  <c r="G27" i="18"/>
  <c r="AB27" i="18" s="1"/>
  <c r="AE27" i="18" s="1"/>
  <c r="F27" i="18"/>
  <c r="E27" i="18"/>
  <c r="D27" i="18"/>
  <c r="Z27" i="18" s="1"/>
  <c r="AG27" i="18" s="1"/>
  <c r="V26" i="18"/>
  <c r="S26" i="18"/>
  <c r="P26" i="18"/>
  <c r="AC26" i="18" s="1"/>
  <c r="AF26" i="18" s="1"/>
  <c r="M26" i="18"/>
  <c r="J26" i="18"/>
  <c r="G26" i="18"/>
  <c r="D26" i="18" s="1"/>
  <c r="Z26" i="18" s="1"/>
  <c r="AG26" i="18" s="1"/>
  <c r="F26" i="18"/>
  <c r="E26" i="18"/>
  <c r="V25" i="18"/>
  <c r="S25" i="18"/>
  <c r="P25" i="18"/>
  <c r="AC25" i="18" s="1"/>
  <c r="M25" i="18"/>
  <c r="J25" i="18"/>
  <c r="G25" i="18"/>
  <c r="F25" i="18"/>
  <c r="E25" i="18"/>
  <c r="D25" i="18"/>
  <c r="Z25" i="18" s="1"/>
  <c r="AG25" i="18" s="1"/>
  <c r="AC24" i="18"/>
  <c r="V24" i="18"/>
  <c r="S24" i="18"/>
  <c r="P24" i="18"/>
  <c r="J24" i="18"/>
  <c r="F24" i="18"/>
  <c r="E24" i="18"/>
  <c r="V23" i="18"/>
  <c r="S23" i="18"/>
  <c r="P23" i="18"/>
  <c r="AC23" i="18" s="1"/>
  <c r="M23" i="18"/>
  <c r="J23" i="18"/>
  <c r="F23" i="18"/>
  <c r="E23" i="18"/>
  <c r="V22" i="18"/>
  <c r="S22" i="18"/>
  <c r="P22" i="18"/>
  <c r="AC22" i="18" s="1"/>
  <c r="M22" i="18"/>
  <c r="J22" i="18"/>
  <c r="G22" i="18"/>
  <c r="F22" i="18"/>
  <c r="E22" i="18"/>
  <c r="AB21" i="18"/>
  <c r="V21" i="18"/>
  <c r="S21" i="18"/>
  <c r="P21" i="18"/>
  <c r="AC21" i="18" s="1"/>
  <c r="M21" i="18"/>
  <c r="J21" i="18"/>
  <c r="G21" i="18"/>
  <c r="D21" i="18" s="1"/>
  <c r="Z21" i="18" s="1"/>
  <c r="AG21" i="18" s="1"/>
  <c r="F21" i="18"/>
  <c r="E21" i="18"/>
  <c r="V20" i="18"/>
  <c r="S20" i="18"/>
  <c r="P20" i="18"/>
  <c r="AC20" i="18" s="1"/>
  <c r="M20" i="18"/>
  <c r="J20" i="18"/>
  <c r="G20" i="18"/>
  <c r="AB20" i="18" s="1"/>
  <c r="AE20" i="18" s="1"/>
  <c r="F20" i="18"/>
  <c r="E20" i="18"/>
  <c r="D20" i="18"/>
  <c r="Z20" i="18" s="1"/>
  <c r="AG20" i="18" s="1"/>
  <c r="AC19" i="18"/>
  <c r="AB19" i="18"/>
  <c r="V19" i="18"/>
  <c r="S19" i="18"/>
  <c r="P19" i="18"/>
  <c r="M19" i="18"/>
  <c r="J19" i="18"/>
  <c r="G19" i="18"/>
  <c r="F19" i="18"/>
  <c r="E19" i="18"/>
  <c r="D19" i="18"/>
  <c r="Z19" i="18" s="1"/>
  <c r="AG19" i="18" s="1"/>
  <c r="V18" i="18"/>
  <c r="S18" i="18"/>
  <c r="P18" i="18"/>
  <c r="AC18" i="18" s="1"/>
  <c r="M18" i="18"/>
  <c r="J18" i="18"/>
  <c r="AB18" i="18" s="1"/>
  <c r="G18" i="18"/>
  <c r="F18" i="18"/>
  <c r="E18" i="18"/>
  <c r="D18" i="18"/>
  <c r="Z18" i="18" s="1"/>
  <c r="AG18" i="18" s="1"/>
  <c r="V17" i="18"/>
  <c r="S17" i="18"/>
  <c r="P17" i="18"/>
  <c r="AC17" i="18" s="1"/>
  <c r="AF17" i="18" s="1"/>
  <c r="M17" i="18"/>
  <c r="J17" i="18"/>
  <c r="G17" i="18"/>
  <c r="F17" i="18"/>
  <c r="E17" i="18"/>
  <c r="AC16" i="18"/>
  <c r="V16" i="18"/>
  <c r="S16" i="18"/>
  <c r="P16" i="18"/>
  <c r="M16" i="18"/>
  <c r="D16" i="18" s="1"/>
  <c r="Z16" i="18" s="1"/>
  <c r="AG16" i="18" s="1"/>
  <c r="J16" i="18"/>
  <c r="G16" i="18"/>
  <c r="F16" i="18"/>
  <c r="E16" i="18"/>
  <c r="AC15" i="18"/>
  <c r="V15" i="18"/>
  <c r="S15" i="18"/>
  <c r="P15" i="18"/>
  <c r="M15" i="18"/>
  <c r="J15" i="18"/>
  <c r="G15" i="18"/>
  <c r="D15" i="18" s="1"/>
  <c r="Z15" i="18" s="1"/>
  <c r="AG15" i="18" s="1"/>
  <c r="F15" i="18"/>
  <c r="E15" i="18"/>
  <c r="AC14" i="18"/>
  <c r="V14" i="18"/>
  <c r="S14" i="18"/>
  <c r="P14" i="18"/>
  <c r="M14" i="18"/>
  <c r="J14" i="18"/>
  <c r="G14" i="18"/>
  <c r="D14" i="18" s="1"/>
  <c r="Z14" i="18" s="1"/>
  <c r="AG14" i="18" s="1"/>
  <c r="F14" i="18"/>
  <c r="E14" i="18"/>
  <c r="V13" i="18"/>
  <c r="S13" i="18"/>
  <c r="P13" i="18"/>
  <c r="AC13" i="18" s="1"/>
  <c r="AF13" i="18" s="1"/>
  <c r="M13" i="18"/>
  <c r="J13" i="18"/>
  <c r="G13" i="18"/>
  <c r="F13" i="18"/>
  <c r="E13" i="18"/>
  <c r="V12" i="18"/>
  <c r="S12" i="18"/>
  <c r="P12" i="18"/>
  <c r="D12" i="18" s="1"/>
  <c r="Z12" i="18" s="1"/>
  <c r="AG12" i="18" s="1"/>
  <c r="M12" i="18"/>
  <c r="J12" i="18"/>
  <c r="G12" i="18"/>
  <c r="F12" i="18"/>
  <c r="E12" i="18"/>
  <c r="AC11" i="18"/>
  <c r="AB11" i="18"/>
  <c r="V11" i="18"/>
  <c r="S11" i="18"/>
  <c r="P11" i="18"/>
  <c r="M11" i="18"/>
  <c r="J11" i="18"/>
  <c r="G11" i="18"/>
  <c r="F11" i="18"/>
  <c r="E11" i="18"/>
  <c r="D11" i="18"/>
  <c r="Z11" i="18" s="1"/>
  <c r="AG11" i="18" s="1"/>
  <c r="AB10" i="18"/>
  <c r="V10" i="18"/>
  <c r="S10" i="18"/>
  <c r="P10" i="18"/>
  <c r="D10" i="18" s="1"/>
  <c r="Z10" i="18" s="1"/>
  <c r="AG10" i="18" s="1"/>
  <c r="M10" i="18"/>
  <c r="J10" i="18"/>
  <c r="G10" i="18"/>
  <c r="F10" i="18"/>
  <c r="E10" i="18"/>
  <c r="V9" i="18"/>
  <c r="S9" i="18"/>
  <c r="P9" i="18"/>
  <c r="AC9" i="18" s="1"/>
  <c r="AF9" i="18" s="1"/>
  <c r="M9" i="18"/>
  <c r="J9" i="18"/>
  <c r="G9" i="18"/>
  <c r="D9" i="18" s="1"/>
  <c r="Z9" i="18" s="1"/>
  <c r="AG9" i="18" s="1"/>
  <c r="F9" i="18"/>
  <c r="E9" i="18"/>
  <c r="AC8" i="18"/>
  <c r="AI8" i="18" s="1"/>
  <c r="V8" i="18"/>
  <c r="S8" i="18"/>
  <c r="P8" i="18"/>
  <c r="M8" i="18"/>
  <c r="J8" i="18"/>
  <c r="G8" i="18"/>
  <c r="AB8" i="18" s="1"/>
  <c r="AA8" i="18" s="1"/>
  <c r="AD8" i="18" s="1"/>
  <c r="F8" i="18"/>
  <c r="E8" i="18"/>
  <c r="AL7" i="18"/>
  <c r="V7" i="18"/>
  <c r="S7" i="18"/>
  <c r="P7" i="18"/>
  <c r="AC7" i="18" s="1"/>
  <c r="M7" i="18"/>
  <c r="J7" i="18"/>
  <c r="G7" i="18"/>
  <c r="AB7" i="18" s="1"/>
  <c r="F7" i="18"/>
  <c r="E7" i="18"/>
  <c r="E5" i="18" s="1"/>
  <c r="D5" i="18" s="1"/>
  <c r="V6" i="18"/>
  <c r="S6" i="18"/>
  <c r="P6" i="18"/>
  <c r="AC6" i="18" s="1"/>
  <c r="M6" i="18"/>
  <c r="J6" i="18"/>
  <c r="G6" i="18"/>
  <c r="AB6" i="18" s="1"/>
  <c r="F6" i="18"/>
  <c r="E6" i="18"/>
  <c r="Y5" i="18"/>
  <c r="X5" i="18"/>
  <c r="W5" i="18"/>
  <c r="V5" i="18"/>
  <c r="U5" i="18"/>
  <c r="T5" i="18"/>
  <c r="S5" i="18" s="1"/>
  <c r="R5" i="18"/>
  <c r="P5" i="18" s="1"/>
  <c r="Q5" i="18"/>
  <c r="O5" i="18"/>
  <c r="N5" i="18"/>
  <c r="M5" i="18" s="1"/>
  <c r="L5" i="18"/>
  <c r="K5" i="18"/>
  <c r="J5" i="18"/>
  <c r="I5" i="18"/>
  <c r="H5" i="18"/>
  <c r="G5" i="18" s="1"/>
  <c r="F5" i="18"/>
  <c r="C5" i="18"/>
  <c r="AF18" i="18" l="1"/>
  <c r="AF20" i="18"/>
  <c r="AA20" i="18"/>
  <c r="AD20" i="18" s="1"/>
  <c r="AF23" i="18"/>
  <c r="AF25" i="18"/>
  <c r="AF29" i="18"/>
  <c r="AA29" i="18"/>
  <c r="AD29" i="18" s="1"/>
  <c r="AF22" i="18"/>
  <c r="AF27" i="18"/>
  <c r="AA27" i="18"/>
  <c r="AD27" i="18" s="1"/>
  <c r="AI27" i="18"/>
  <c r="AF31" i="18"/>
  <c r="AI6" i="18"/>
  <c r="AF6" i="18"/>
  <c r="AF7" i="18"/>
  <c r="AE18" i="18"/>
  <c r="AA18" i="18"/>
  <c r="AD18" i="18" s="1"/>
  <c r="AE32" i="18"/>
  <c r="AA32" i="18"/>
  <c r="AD32" i="18" s="1"/>
  <c r="AE6" i="18"/>
  <c r="AA6" i="18"/>
  <c r="AE7" i="18"/>
  <c r="AA7" i="18"/>
  <c r="AD7" i="18" s="1"/>
  <c r="AH37" i="18"/>
  <c r="AH33" i="18"/>
  <c r="AH29" i="18"/>
  <c r="AH25" i="18"/>
  <c r="AH23" i="18"/>
  <c r="AH20" i="18"/>
  <c r="AH38" i="18"/>
  <c r="AF36" i="18"/>
  <c r="AH34" i="18"/>
  <c r="AH35" i="18"/>
  <c r="AH31" i="18"/>
  <c r="AH27" i="18"/>
  <c r="AH22" i="18"/>
  <c r="AH18" i="18"/>
  <c r="AH14" i="18"/>
  <c r="AH10" i="18"/>
  <c r="AH8" i="18"/>
  <c r="AB9" i="18"/>
  <c r="AF14" i="18"/>
  <c r="AF21" i="18"/>
  <c r="AG34" i="18"/>
  <c r="AC37" i="18"/>
  <c r="D37" i="18"/>
  <c r="Z37" i="18" s="1"/>
  <c r="AG37" i="18" s="1"/>
  <c r="D7" i="18"/>
  <c r="Z7" i="18" s="1"/>
  <c r="AG7" i="18" s="1"/>
  <c r="D8" i="18"/>
  <c r="Z8" i="18" s="1"/>
  <c r="AG8" i="18" s="1"/>
  <c r="AC10" i="18"/>
  <c r="AI11" i="18"/>
  <c r="AH11" i="18"/>
  <c r="AB12" i="18"/>
  <c r="AC12" i="18"/>
  <c r="AH12" i="18"/>
  <c r="D13" i="18"/>
  <c r="Z13" i="18" s="1"/>
  <c r="AG13" i="18" s="1"/>
  <c r="AB13" i="18"/>
  <c r="AH13" i="18"/>
  <c r="AB14" i="18"/>
  <c r="AB15" i="18"/>
  <c r="AF19" i="18"/>
  <c r="AH21" i="18"/>
  <c r="AB22" i="18"/>
  <c r="AF28" i="18"/>
  <c r="AH30" i="18"/>
  <c r="AB31" i="18"/>
  <c r="AH32" i="18"/>
  <c r="AB33" i="18"/>
  <c r="AF35" i="18"/>
  <c r="D36" i="18"/>
  <c r="Z36" i="18" s="1"/>
  <c r="AG36" i="18" s="1"/>
  <c r="AF8" i="18"/>
  <c r="AE11" i="18"/>
  <c r="AA11" i="18"/>
  <c r="AD11" i="18" s="1"/>
  <c r="AF15" i="18"/>
  <c r="AF30" i="18"/>
  <c r="AF32" i="18"/>
  <c r="AF33" i="18"/>
  <c r="AE37" i="18"/>
  <c r="D6" i="18"/>
  <c r="Z6" i="18" s="1"/>
  <c r="AH7" i="18"/>
  <c r="AE8" i="18"/>
  <c r="AE10" i="18"/>
  <c r="AH15" i="18"/>
  <c r="AB16" i="18"/>
  <c r="AF16" i="18"/>
  <c r="AH16" i="18"/>
  <c r="D17" i="18"/>
  <c r="Z17" i="18" s="1"/>
  <c r="AG17" i="18" s="1"/>
  <c r="AB17" i="18"/>
  <c r="AH17" i="18"/>
  <c r="AE19" i="18"/>
  <c r="AA19" i="18"/>
  <c r="AD19" i="18" s="1"/>
  <c r="AH19" i="18"/>
  <c r="AE21" i="18"/>
  <c r="AA21" i="18"/>
  <c r="AD21" i="18" s="1"/>
  <c r="D22" i="18"/>
  <c r="Z22" i="18" s="1"/>
  <c r="AG22" i="18" s="1"/>
  <c r="D23" i="18"/>
  <c r="Z23" i="18" s="1"/>
  <c r="AG23" i="18" s="1"/>
  <c r="AB23" i="18"/>
  <c r="D24" i="18"/>
  <c r="Z24" i="18" s="1"/>
  <c r="AG24" i="18" s="1"/>
  <c r="AF24" i="18"/>
  <c r="AH26" i="18"/>
  <c r="AE28" i="18"/>
  <c r="AA28" i="18"/>
  <c r="AD28" i="18" s="1"/>
  <c r="AH28" i="18"/>
  <c r="AE30" i="18"/>
  <c r="AA30" i="18"/>
  <c r="AD30" i="18" s="1"/>
  <c r="D31" i="18"/>
  <c r="Z31" i="18" s="1"/>
  <c r="AG31" i="18" s="1"/>
  <c r="D32" i="18"/>
  <c r="Z32" i="18" s="1"/>
  <c r="AG32" i="18" s="1"/>
  <c r="AI32" i="18"/>
  <c r="D33" i="18"/>
  <c r="Z33" i="18" s="1"/>
  <c r="AG33" i="18" s="1"/>
  <c r="AB34" i="18"/>
  <c r="AH36" i="18"/>
  <c r="AB38" i="18"/>
  <c r="AH5" i="18"/>
  <c r="AH9" i="18"/>
  <c r="AG38" i="18"/>
  <c r="AH6" i="18"/>
  <c r="AF11" i="18"/>
  <c r="AB24" i="18"/>
  <c r="AH24" i="18"/>
  <c r="AB25" i="18"/>
  <c r="AB26" i="18"/>
  <c r="AI28" i="18"/>
  <c r="AF34" i="18"/>
  <c r="AB35" i="18"/>
  <c r="AF38" i="18"/>
  <c r="AB36" i="18"/>
  <c r="AE25" i="18" l="1"/>
  <c r="AA25" i="18"/>
  <c r="AE34" i="18"/>
  <c r="AA34" i="18"/>
  <c r="AE17" i="18"/>
  <c r="AA17" i="18"/>
  <c r="AE16" i="18"/>
  <c r="AA16" i="18"/>
  <c r="AA33" i="18"/>
  <c r="AE33" i="18"/>
  <c r="AE15" i="18"/>
  <c r="AA15" i="18"/>
  <c r="AA9" i="18"/>
  <c r="AE9" i="18"/>
  <c r="AA22" i="18"/>
  <c r="AE22" i="18"/>
  <c r="AE35" i="18"/>
  <c r="AA35" i="18"/>
  <c r="AE26" i="18"/>
  <c r="AA26" i="18"/>
  <c r="AE24" i="18"/>
  <c r="AA24" i="18"/>
  <c r="AE38" i="18"/>
  <c r="AA38" i="18"/>
  <c r="AA23" i="18"/>
  <c r="AE23" i="18"/>
  <c r="AA31" i="18"/>
  <c r="AE31" i="18"/>
  <c r="AF12" i="18"/>
  <c r="AI12" i="18"/>
  <c r="AF10" i="18"/>
  <c r="AI10" i="18"/>
  <c r="AD6" i="18"/>
  <c r="AC5" i="18"/>
  <c r="AI20" i="18"/>
  <c r="AE36" i="18"/>
  <c r="AA36" i="18"/>
  <c r="AI19" i="18"/>
  <c r="AI30" i="18"/>
  <c r="AI21" i="18"/>
  <c r="AG6" i="18"/>
  <c r="Z5" i="18"/>
  <c r="AG5" i="18" s="1"/>
  <c r="AE13" i="18"/>
  <c r="AA13" i="18"/>
  <c r="AE12" i="18"/>
  <c r="AA12" i="18"/>
  <c r="AD12" i="18" s="1"/>
  <c r="AF37" i="18"/>
  <c r="AA37" i="18"/>
  <c r="AD37" i="18" s="1"/>
  <c r="AI37" i="18"/>
  <c r="AA10" i="18"/>
  <c r="AD10" i="18" s="1"/>
  <c r="AB5" i="18"/>
  <c r="AE5" i="18" s="1"/>
  <c r="AI7" i="18"/>
  <c r="AI29" i="18"/>
  <c r="AE14" i="18"/>
  <c r="AA14" i="18"/>
  <c r="AI18" i="18"/>
  <c r="AD36" i="18" l="1"/>
  <c r="AI36" i="18"/>
  <c r="AA5" i="18"/>
  <c r="AD5" i="18" s="1"/>
  <c r="AD24" i="18"/>
  <c r="AI24" i="18"/>
  <c r="AD35" i="18"/>
  <c r="AI35" i="18"/>
  <c r="AI17" i="18"/>
  <c r="AD17" i="18"/>
  <c r="AD25" i="18"/>
  <c r="AI25" i="18"/>
  <c r="AD13" i="18"/>
  <c r="AI13" i="18"/>
  <c r="AD23" i="18"/>
  <c r="AI23" i="18"/>
  <c r="AD9" i="18"/>
  <c r="AI9" i="18"/>
  <c r="AD33" i="18"/>
  <c r="AI33" i="18"/>
  <c r="AD14" i="18"/>
  <c r="AI14" i="18"/>
  <c r="AD38" i="18"/>
  <c r="AI38" i="18"/>
  <c r="AD26" i="18"/>
  <c r="AI26" i="18"/>
  <c r="AD15" i="18"/>
  <c r="AI15" i="18"/>
  <c r="AD16" i="18"/>
  <c r="AI16" i="18"/>
  <c r="AD34" i="18"/>
  <c r="AI34" i="18"/>
  <c r="AF5" i="18"/>
  <c r="AI5" i="18"/>
  <c r="AD31" i="18"/>
  <c r="AI31" i="18"/>
  <c r="AD22" i="18"/>
  <c r="AI22" i="18"/>
  <c r="AH38" i="17" l="1"/>
  <c r="V38" i="17"/>
  <c r="S38" i="17"/>
  <c r="P38" i="17"/>
  <c r="AC38" i="17" s="1"/>
  <c r="M38" i="17"/>
  <c r="J38" i="17"/>
  <c r="G38" i="17"/>
  <c r="D38" i="17" s="1"/>
  <c r="Z38" i="17" s="1"/>
  <c r="AG38" i="17" s="1"/>
  <c r="F38" i="17"/>
  <c r="E38" i="17"/>
  <c r="AH37" i="17"/>
  <c r="V37" i="17"/>
  <c r="S37" i="17"/>
  <c r="P37" i="17"/>
  <c r="AC37" i="17" s="1"/>
  <c r="AF37" i="17" s="1"/>
  <c r="M37" i="17"/>
  <c r="J37" i="17"/>
  <c r="G37" i="17"/>
  <c r="D37" i="17" s="1"/>
  <c r="Z37" i="17" s="1"/>
  <c r="AG37" i="17" s="1"/>
  <c r="F37" i="17"/>
  <c r="E37" i="17"/>
  <c r="AH36" i="17"/>
  <c r="V36" i="17"/>
  <c r="S36" i="17"/>
  <c r="P36" i="17"/>
  <c r="AC36" i="17" s="1"/>
  <c r="M36" i="17"/>
  <c r="D36" i="17" s="1"/>
  <c r="Z36" i="17" s="1"/>
  <c r="AG36" i="17" s="1"/>
  <c r="J36" i="17"/>
  <c r="G36" i="17"/>
  <c r="AB36" i="17" s="1"/>
  <c r="F36" i="17"/>
  <c r="E36" i="17"/>
  <c r="AH35" i="17"/>
  <c r="AG35" i="17"/>
  <c r="AC35" i="17"/>
  <c r="V35" i="17"/>
  <c r="S35" i="17"/>
  <c r="P35" i="17"/>
  <c r="M35" i="17"/>
  <c r="J35" i="17"/>
  <c r="G35" i="17"/>
  <c r="F35" i="17"/>
  <c r="E35" i="17"/>
  <c r="D35" i="17"/>
  <c r="Z35" i="17" s="1"/>
  <c r="AH34" i="17"/>
  <c r="AB34" i="17"/>
  <c r="V34" i="17"/>
  <c r="S34" i="17"/>
  <c r="P34" i="17"/>
  <c r="AC34" i="17" s="1"/>
  <c r="AF34" i="17" s="1"/>
  <c r="M34" i="17"/>
  <c r="J34" i="17"/>
  <c r="G34" i="17"/>
  <c r="D34" i="17" s="1"/>
  <c r="Z34" i="17" s="1"/>
  <c r="AG34" i="17" s="1"/>
  <c r="F34" i="17"/>
  <c r="E34" i="17"/>
  <c r="AH33" i="17"/>
  <c r="AE33" i="17"/>
  <c r="V33" i="17"/>
  <c r="S33" i="17"/>
  <c r="P33" i="17"/>
  <c r="M33" i="17"/>
  <c r="J33" i="17"/>
  <c r="G33" i="17"/>
  <c r="AB33" i="17" s="1"/>
  <c r="F33" i="17"/>
  <c r="E33" i="17"/>
  <c r="AH32" i="17"/>
  <c r="V32" i="17"/>
  <c r="S32" i="17"/>
  <c r="P32" i="17"/>
  <c r="AC32" i="17" s="1"/>
  <c r="M32" i="17"/>
  <c r="J32" i="17"/>
  <c r="G32" i="17"/>
  <c r="F32" i="17"/>
  <c r="E32" i="17"/>
  <c r="AH31" i="17"/>
  <c r="AC31" i="17"/>
  <c r="V31" i="17"/>
  <c r="S31" i="17"/>
  <c r="P31" i="17"/>
  <c r="M31" i="17"/>
  <c r="J31" i="17"/>
  <c r="D31" i="17" s="1"/>
  <c r="Z31" i="17" s="1"/>
  <c r="AG31" i="17" s="1"/>
  <c r="G31" i="17"/>
  <c r="F31" i="17"/>
  <c r="E31" i="17"/>
  <c r="AH30" i="17"/>
  <c r="V30" i="17"/>
  <c r="S30" i="17"/>
  <c r="P30" i="17"/>
  <c r="AC30" i="17" s="1"/>
  <c r="M30" i="17"/>
  <c r="J30" i="17"/>
  <c r="G30" i="17"/>
  <c r="D30" i="17" s="1"/>
  <c r="Z30" i="17" s="1"/>
  <c r="AG30" i="17" s="1"/>
  <c r="F30" i="17"/>
  <c r="E30" i="17"/>
  <c r="AH29" i="17"/>
  <c r="V29" i="17"/>
  <c r="S29" i="17"/>
  <c r="P29" i="17"/>
  <c r="M29" i="17"/>
  <c r="J29" i="17"/>
  <c r="G29" i="17"/>
  <c r="AB29" i="17" s="1"/>
  <c r="AE29" i="17" s="1"/>
  <c r="F29" i="17"/>
  <c r="E29" i="17"/>
  <c r="AH28" i="17"/>
  <c r="V28" i="17"/>
  <c r="S28" i="17"/>
  <c r="P28" i="17"/>
  <c r="AC28" i="17" s="1"/>
  <c r="M28" i="17"/>
  <c r="D28" i="17" s="1"/>
  <c r="Z28" i="17" s="1"/>
  <c r="AG28" i="17" s="1"/>
  <c r="J28" i="17"/>
  <c r="G28" i="17"/>
  <c r="AB28" i="17" s="1"/>
  <c r="F28" i="17"/>
  <c r="E28" i="17"/>
  <c r="AH27" i="17"/>
  <c r="AG27" i="17"/>
  <c r="AC27" i="17"/>
  <c r="V27" i="17"/>
  <c r="S27" i="17"/>
  <c r="P27" i="17"/>
  <c r="M27" i="17"/>
  <c r="J27" i="17"/>
  <c r="G27" i="17"/>
  <c r="F27" i="17"/>
  <c r="E27" i="17"/>
  <c r="D27" i="17"/>
  <c r="Z27" i="17" s="1"/>
  <c r="AH26" i="17"/>
  <c r="AF26" i="17"/>
  <c r="AC26" i="17"/>
  <c r="V26" i="17"/>
  <c r="S26" i="17"/>
  <c r="P26" i="17"/>
  <c r="M26" i="17"/>
  <c r="J26" i="17"/>
  <c r="G26" i="17"/>
  <c r="D26" i="17" s="1"/>
  <c r="Z26" i="17" s="1"/>
  <c r="AG26" i="17" s="1"/>
  <c r="F26" i="17"/>
  <c r="E26" i="17"/>
  <c r="AH25" i="17"/>
  <c r="V25" i="17"/>
  <c r="S25" i="17"/>
  <c r="P25" i="17"/>
  <c r="AC25" i="17" s="1"/>
  <c r="AF25" i="17" s="1"/>
  <c r="M25" i="17"/>
  <c r="J25" i="17"/>
  <c r="G25" i="17"/>
  <c r="D25" i="17" s="1"/>
  <c r="Z25" i="17" s="1"/>
  <c r="AG25" i="17" s="1"/>
  <c r="F25" i="17"/>
  <c r="E25" i="17"/>
  <c r="AH24" i="17"/>
  <c r="V24" i="17"/>
  <c r="S24" i="17"/>
  <c r="P24" i="17"/>
  <c r="AC24" i="17" s="1"/>
  <c r="J24" i="17"/>
  <c r="F24" i="17"/>
  <c r="E24" i="17"/>
  <c r="AH23" i="17"/>
  <c r="V23" i="17"/>
  <c r="S23" i="17"/>
  <c r="P23" i="17"/>
  <c r="AC23" i="17" s="1"/>
  <c r="AF23" i="17" s="1"/>
  <c r="M23" i="17"/>
  <c r="J23" i="17"/>
  <c r="D23" i="17" s="1"/>
  <c r="Z23" i="17" s="1"/>
  <c r="AG23" i="17" s="1"/>
  <c r="F23" i="17"/>
  <c r="E23" i="17"/>
  <c r="AH22" i="17"/>
  <c r="AG22" i="17"/>
  <c r="AC22" i="17"/>
  <c r="V22" i="17"/>
  <c r="S22" i="17"/>
  <c r="P22" i="17"/>
  <c r="M22" i="17"/>
  <c r="J22" i="17"/>
  <c r="G22" i="17"/>
  <c r="F22" i="17"/>
  <c r="E22" i="17"/>
  <c r="D22" i="17"/>
  <c r="Z22" i="17" s="1"/>
  <c r="AH21" i="17"/>
  <c r="AB21" i="17"/>
  <c r="V21" i="17"/>
  <c r="S21" i="17"/>
  <c r="P21" i="17"/>
  <c r="AC21" i="17" s="1"/>
  <c r="M21" i="17"/>
  <c r="J21" i="17"/>
  <c r="G21" i="17"/>
  <c r="D21" i="17" s="1"/>
  <c r="Z21" i="17" s="1"/>
  <c r="AG21" i="17" s="1"/>
  <c r="F21" i="17"/>
  <c r="E21" i="17"/>
  <c r="AH20" i="17"/>
  <c r="V20" i="17"/>
  <c r="S20" i="17"/>
  <c r="P20" i="17"/>
  <c r="AC20" i="17" s="1"/>
  <c r="AF20" i="17" s="1"/>
  <c r="M20" i="17"/>
  <c r="J20" i="17"/>
  <c r="G20" i="17"/>
  <c r="F20" i="17"/>
  <c r="E20" i="17"/>
  <c r="AH19" i="17"/>
  <c r="V19" i="17"/>
  <c r="S19" i="17"/>
  <c r="P19" i="17"/>
  <c r="AC19" i="17" s="1"/>
  <c r="M19" i="17"/>
  <c r="D19" i="17" s="1"/>
  <c r="Z19" i="17" s="1"/>
  <c r="AG19" i="17" s="1"/>
  <c r="J19" i="17"/>
  <c r="G19" i="17"/>
  <c r="F19" i="17"/>
  <c r="E19" i="17"/>
  <c r="AH18" i="17"/>
  <c r="AC18" i="17"/>
  <c r="V18" i="17"/>
  <c r="S18" i="17"/>
  <c r="P18" i="17"/>
  <c r="M18" i="17"/>
  <c r="J18" i="17"/>
  <c r="G18" i="17"/>
  <c r="F18" i="17"/>
  <c r="E18" i="17"/>
  <c r="D18" i="17"/>
  <c r="Z18" i="17" s="1"/>
  <c r="AG18" i="17" s="1"/>
  <c r="AH17" i="17"/>
  <c r="V17" i="17"/>
  <c r="S17" i="17"/>
  <c r="P17" i="17"/>
  <c r="AC17" i="17" s="1"/>
  <c r="M17" i="17"/>
  <c r="J17" i="17"/>
  <c r="G17" i="17"/>
  <c r="D17" i="17" s="1"/>
  <c r="Z17" i="17" s="1"/>
  <c r="AG17" i="17" s="1"/>
  <c r="F17" i="17"/>
  <c r="E17" i="17"/>
  <c r="AH16" i="17"/>
  <c r="V16" i="17"/>
  <c r="S16" i="17"/>
  <c r="P16" i="17"/>
  <c r="AC16" i="17" s="1"/>
  <c r="AF16" i="17" s="1"/>
  <c r="M16" i="17"/>
  <c r="J16" i="17"/>
  <c r="G16" i="17"/>
  <c r="AB16" i="17" s="1"/>
  <c r="AE16" i="17" s="1"/>
  <c r="F16" i="17"/>
  <c r="E16" i="17"/>
  <c r="AH15" i="17"/>
  <c r="V15" i="17"/>
  <c r="S15" i="17"/>
  <c r="P15" i="17"/>
  <c r="AC15" i="17" s="1"/>
  <c r="M15" i="17"/>
  <c r="D15" i="17" s="1"/>
  <c r="Z15" i="17" s="1"/>
  <c r="AG15" i="17" s="1"/>
  <c r="J15" i="17"/>
  <c r="G15" i="17"/>
  <c r="AB15" i="17" s="1"/>
  <c r="F15" i="17"/>
  <c r="E15" i="17"/>
  <c r="AH14" i="17"/>
  <c r="AG14" i="17"/>
  <c r="AC14" i="17"/>
  <c r="V14" i="17"/>
  <c r="S14" i="17"/>
  <c r="P14" i="17"/>
  <c r="M14" i="17"/>
  <c r="J14" i="17"/>
  <c r="G14" i="17"/>
  <c r="F14" i="17"/>
  <c r="E14" i="17"/>
  <c r="D14" i="17"/>
  <c r="Z14" i="17" s="1"/>
  <c r="AH13" i="17"/>
  <c r="AB13" i="17"/>
  <c r="V13" i="17"/>
  <c r="S13" i="17"/>
  <c r="P13" i="17"/>
  <c r="AC13" i="17" s="1"/>
  <c r="M13" i="17"/>
  <c r="J13" i="17"/>
  <c r="G13" i="17"/>
  <c r="D13" i="17" s="1"/>
  <c r="Z13" i="17" s="1"/>
  <c r="AG13" i="17" s="1"/>
  <c r="F13" i="17"/>
  <c r="E13" i="17"/>
  <c r="AH12" i="17"/>
  <c r="V12" i="17"/>
  <c r="S12" i="17"/>
  <c r="P12" i="17"/>
  <c r="AC12" i="17" s="1"/>
  <c r="AF12" i="17" s="1"/>
  <c r="M12" i="17"/>
  <c r="J12" i="17"/>
  <c r="G12" i="17"/>
  <c r="F12" i="17"/>
  <c r="E12" i="17"/>
  <c r="AH11" i="17"/>
  <c r="V11" i="17"/>
  <c r="S11" i="17"/>
  <c r="P11" i="17"/>
  <c r="AC11" i="17" s="1"/>
  <c r="M11" i="17"/>
  <c r="D11" i="17" s="1"/>
  <c r="Z11" i="17" s="1"/>
  <c r="AG11" i="17" s="1"/>
  <c r="J11" i="17"/>
  <c r="G11" i="17"/>
  <c r="F11" i="17"/>
  <c r="E11" i="17"/>
  <c r="E5" i="17" s="1"/>
  <c r="D5" i="17" s="1"/>
  <c r="AH10" i="17"/>
  <c r="AC10" i="17"/>
  <c r="V10" i="17"/>
  <c r="S10" i="17"/>
  <c r="P10" i="17"/>
  <c r="M10" i="17"/>
  <c r="J10" i="17"/>
  <c r="D10" i="17" s="1"/>
  <c r="Z10" i="17" s="1"/>
  <c r="AG10" i="17" s="1"/>
  <c r="G10" i="17"/>
  <c r="F10" i="17"/>
  <c r="E10" i="17"/>
  <c r="AH9" i="17"/>
  <c r="V9" i="17"/>
  <c r="S9" i="17"/>
  <c r="P9" i="17"/>
  <c r="AC9" i="17" s="1"/>
  <c r="M9" i="17"/>
  <c r="J9" i="17"/>
  <c r="G9" i="17"/>
  <c r="D9" i="17" s="1"/>
  <c r="Z9" i="17" s="1"/>
  <c r="AG9" i="17" s="1"/>
  <c r="F9" i="17"/>
  <c r="E9" i="17"/>
  <c r="AH8" i="17"/>
  <c r="AE8" i="17"/>
  <c r="V8" i="17"/>
  <c r="S8" i="17"/>
  <c r="P8" i="17"/>
  <c r="M8" i="17"/>
  <c r="J8" i="17"/>
  <c r="G8" i="17"/>
  <c r="AB8" i="17" s="1"/>
  <c r="F8" i="17"/>
  <c r="E8" i="17"/>
  <c r="AH7" i="17"/>
  <c r="V7" i="17"/>
  <c r="S7" i="17"/>
  <c r="P7" i="17"/>
  <c r="AC7" i="17" s="1"/>
  <c r="M7" i="17"/>
  <c r="J7" i="17"/>
  <c r="G7" i="17"/>
  <c r="D7" i="17" s="1"/>
  <c r="Z7" i="17" s="1"/>
  <c r="AG7" i="17" s="1"/>
  <c r="F7" i="17"/>
  <c r="E7" i="17"/>
  <c r="AH6" i="17"/>
  <c r="AG6" i="17"/>
  <c r="AC6" i="17"/>
  <c r="V6" i="17"/>
  <c r="S6" i="17"/>
  <c r="P6" i="17"/>
  <c r="M6" i="17"/>
  <c r="J6" i="17"/>
  <c r="G6" i="17"/>
  <c r="F6" i="17"/>
  <c r="E6" i="17"/>
  <c r="D6" i="17"/>
  <c r="Z6" i="17" s="1"/>
  <c r="Y5" i="17"/>
  <c r="AH5" i="17" s="1"/>
  <c r="X5" i="17"/>
  <c r="W5" i="17"/>
  <c r="V5" i="17"/>
  <c r="U5" i="17"/>
  <c r="T5" i="17"/>
  <c r="S5" i="17" s="1"/>
  <c r="R5" i="17"/>
  <c r="P5" i="17" s="1"/>
  <c r="Q5" i="17"/>
  <c r="O5" i="17"/>
  <c r="N5" i="17"/>
  <c r="M5" i="17" s="1"/>
  <c r="L5" i="17"/>
  <c r="K5" i="17"/>
  <c r="J5" i="17"/>
  <c r="I5" i="17"/>
  <c r="H5" i="17"/>
  <c r="G5" i="17" s="1"/>
  <c r="F5" i="17"/>
  <c r="C5" i="17"/>
  <c r="AE15" i="17" l="1"/>
  <c r="AA15" i="17"/>
  <c r="AD15" i="17" s="1"/>
  <c r="AF24" i="17"/>
  <c r="AB6" i="17"/>
  <c r="AB9" i="17"/>
  <c r="AF10" i="17"/>
  <c r="AF11" i="17"/>
  <c r="D12" i="17"/>
  <c r="Z12" i="17" s="1"/>
  <c r="AG12" i="17" s="1"/>
  <c r="AB14" i="17"/>
  <c r="D16" i="17"/>
  <c r="Z16" i="17" s="1"/>
  <c r="AG16" i="17" s="1"/>
  <c r="AA16" i="17"/>
  <c r="AB17" i="17"/>
  <c r="AF18" i="17"/>
  <c r="AF19" i="17"/>
  <c r="D20" i="17"/>
  <c r="Z20" i="17" s="1"/>
  <c r="AG20" i="17" s="1"/>
  <c r="AB22" i="17"/>
  <c r="AB27" i="17"/>
  <c r="AA29" i="17"/>
  <c r="AD29" i="17" s="1"/>
  <c r="AB30" i="17"/>
  <c r="AF31" i="17"/>
  <c r="AF32" i="17"/>
  <c r="AB35" i="17"/>
  <c r="AB38" i="17"/>
  <c r="AI21" i="17"/>
  <c r="AE28" i="17"/>
  <c r="AA28" i="17"/>
  <c r="AD28" i="17" s="1"/>
  <c r="AC33" i="17"/>
  <c r="D33" i="17"/>
  <c r="Z33" i="17" s="1"/>
  <c r="AG33" i="17" s="1"/>
  <c r="AC8" i="17"/>
  <c r="D8" i="17"/>
  <c r="Z8" i="17" s="1"/>
  <c r="AG8" i="17" s="1"/>
  <c r="AF9" i="17"/>
  <c r="AB11" i="17"/>
  <c r="AF17" i="17"/>
  <c r="AB19" i="17"/>
  <c r="AB26" i="17"/>
  <c r="AC29" i="17"/>
  <c r="D29" i="17"/>
  <c r="Z29" i="17" s="1"/>
  <c r="AG29" i="17" s="1"/>
  <c r="AF30" i="17"/>
  <c r="D32" i="17"/>
  <c r="Z32" i="17" s="1"/>
  <c r="AG32" i="17" s="1"/>
  <c r="AF38" i="17"/>
  <c r="AF13" i="17"/>
  <c r="AF21" i="17"/>
  <c r="AI34" i="17"/>
  <c r="AE36" i="17"/>
  <c r="AA36" i="17"/>
  <c r="AD36" i="17" s="1"/>
  <c r="AF6" i="17"/>
  <c r="AF7" i="17"/>
  <c r="AB10" i="17"/>
  <c r="AE13" i="17"/>
  <c r="AA13" i="17"/>
  <c r="AD13" i="17" s="1"/>
  <c r="AF14" i="17"/>
  <c r="AF15" i="17"/>
  <c r="AI15" i="17"/>
  <c r="AB18" i="17"/>
  <c r="AE21" i="17"/>
  <c r="AA21" i="17"/>
  <c r="AD21" i="17" s="1"/>
  <c r="AF22" i="17"/>
  <c r="AB24" i="17"/>
  <c r="D24" i="17"/>
  <c r="Z24" i="17" s="1"/>
  <c r="AG24" i="17" s="1"/>
  <c r="AF27" i="17"/>
  <c r="AF28" i="17"/>
  <c r="AI28" i="17"/>
  <c r="AB31" i="17"/>
  <c r="AE34" i="17"/>
  <c r="AA34" i="17"/>
  <c r="AD34" i="17" s="1"/>
  <c r="AF35" i="17"/>
  <c r="AF36" i="17"/>
  <c r="AB12" i="17"/>
  <c r="AB20" i="17"/>
  <c r="AB23" i="17"/>
  <c r="AB25" i="17"/>
  <c r="AB37" i="17"/>
  <c r="AB7" i="17"/>
  <c r="AB32" i="17"/>
  <c r="AE32" i="17" l="1"/>
  <c r="AA32" i="17"/>
  <c r="AE23" i="17"/>
  <c r="AA23" i="17"/>
  <c r="AE24" i="17"/>
  <c r="AA24" i="17"/>
  <c r="AE10" i="17"/>
  <c r="AA10" i="17"/>
  <c r="AE19" i="17"/>
  <c r="AA19" i="17"/>
  <c r="AE11" i="17"/>
  <c r="AA11" i="17"/>
  <c r="AF8" i="17"/>
  <c r="AI8" i="17"/>
  <c r="AE38" i="17"/>
  <c r="AA38" i="17"/>
  <c r="AE27" i="17"/>
  <c r="AA27" i="17"/>
  <c r="AE17" i="17"/>
  <c r="AA17" i="17"/>
  <c r="AE7" i="17"/>
  <c r="AA7" i="17"/>
  <c r="AA20" i="17"/>
  <c r="AE20" i="17"/>
  <c r="AE31" i="17"/>
  <c r="AA31" i="17"/>
  <c r="AE18" i="17"/>
  <c r="AA18" i="17"/>
  <c r="AF29" i="17"/>
  <c r="AI29" i="17"/>
  <c r="Z5" i="17"/>
  <c r="AG5" i="17" s="1"/>
  <c r="AE35" i="17"/>
  <c r="AA35" i="17"/>
  <c r="AD16" i="17"/>
  <c r="AI16" i="17"/>
  <c r="AE9" i="17"/>
  <c r="AA9" i="17"/>
  <c r="AE37" i="17"/>
  <c r="AA37" i="17"/>
  <c r="AE26" i="17"/>
  <c r="AA26" i="17"/>
  <c r="AE6" i="17"/>
  <c r="AA6" i="17"/>
  <c r="AB5" i="17"/>
  <c r="AE5" i="17" s="1"/>
  <c r="AA12" i="17"/>
  <c r="AE12" i="17"/>
  <c r="AE30" i="17"/>
  <c r="AA30" i="17"/>
  <c r="AE22" i="17"/>
  <c r="AA22" i="17"/>
  <c r="AE25" i="17"/>
  <c r="AA25" i="17"/>
  <c r="AI36" i="17"/>
  <c r="AC5" i="17"/>
  <c r="AF33" i="17"/>
  <c r="AA33" i="17"/>
  <c r="AD33" i="17" s="1"/>
  <c r="AI33" i="17"/>
  <c r="AI13" i="17"/>
  <c r="AE14" i="17"/>
  <c r="AA14" i="17"/>
  <c r="AA8" i="17"/>
  <c r="AD8" i="17" s="1"/>
  <c r="AF5" i="17" l="1"/>
  <c r="AD22" i="17"/>
  <c r="AI22" i="17"/>
  <c r="AD31" i="17"/>
  <c r="AI31" i="17"/>
  <c r="AD7" i="17"/>
  <c r="AI7" i="17"/>
  <c r="AD27" i="17"/>
  <c r="AI27" i="17"/>
  <c r="AD19" i="17"/>
  <c r="AI19" i="17"/>
  <c r="AD24" i="17"/>
  <c r="AI24" i="17"/>
  <c r="AD32" i="17"/>
  <c r="AI32" i="17"/>
  <c r="AD12" i="17"/>
  <c r="AI12" i="17"/>
  <c r="AD26" i="17"/>
  <c r="AI26" i="17"/>
  <c r="AD9" i="17"/>
  <c r="AI9" i="17"/>
  <c r="AD35" i="17"/>
  <c r="AI35" i="17"/>
  <c r="AD14" i="17"/>
  <c r="AI14" i="17"/>
  <c r="AD25" i="17"/>
  <c r="AI25" i="17"/>
  <c r="AD30" i="17"/>
  <c r="AI30" i="17"/>
  <c r="AD18" i="17"/>
  <c r="AI18" i="17"/>
  <c r="AD17" i="17"/>
  <c r="AI17" i="17"/>
  <c r="AD38" i="17"/>
  <c r="AI38" i="17"/>
  <c r="AD11" i="17"/>
  <c r="AI11" i="17"/>
  <c r="AD10" i="17"/>
  <c r="AI10" i="17"/>
  <c r="AD23" i="17"/>
  <c r="AI23" i="17"/>
  <c r="AA5" i="17"/>
  <c r="AD5" i="17" s="1"/>
  <c r="AD6" i="17"/>
  <c r="AI6" i="17"/>
  <c r="AD37" i="17"/>
  <c r="AI37" i="17"/>
  <c r="AD20" i="17"/>
  <c r="AI20" i="17"/>
  <c r="AI5" i="17" l="1"/>
  <c r="AH38" i="16" l="1"/>
  <c r="AC38" i="16"/>
  <c r="AF38" i="16" s="1"/>
  <c r="V38" i="16"/>
  <c r="S38" i="16"/>
  <c r="P38" i="16"/>
  <c r="M38" i="16"/>
  <c r="J38" i="16"/>
  <c r="G38" i="16"/>
  <c r="AB38" i="16" s="1"/>
  <c r="F38" i="16"/>
  <c r="E38" i="16"/>
  <c r="AH37" i="16"/>
  <c r="AB37" i="16"/>
  <c r="AE37" i="16" s="1"/>
  <c r="AA37" i="16"/>
  <c r="AD37" i="16" s="1"/>
  <c r="V37" i="16"/>
  <c r="S37" i="16"/>
  <c r="P37" i="16"/>
  <c r="AC37" i="16" s="1"/>
  <c r="AF37" i="16" s="1"/>
  <c r="M37" i="16"/>
  <c r="J37" i="16"/>
  <c r="G37" i="16"/>
  <c r="F37" i="16"/>
  <c r="E37" i="16"/>
  <c r="AH36" i="16"/>
  <c r="V36" i="16"/>
  <c r="S36" i="16"/>
  <c r="P36" i="16"/>
  <c r="AC36" i="16" s="1"/>
  <c r="AF36" i="16" s="1"/>
  <c r="M36" i="16"/>
  <c r="J36" i="16"/>
  <c r="G36" i="16"/>
  <c r="D36" i="16" s="1"/>
  <c r="Z36" i="16" s="1"/>
  <c r="AG36" i="16" s="1"/>
  <c r="F36" i="16"/>
  <c r="E36" i="16"/>
  <c r="AH35" i="16"/>
  <c r="AC35" i="16"/>
  <c r="V35" i="16"/>
  <c r="S35" i="16"/>
  <c r="P35" i="16"/>
  <c r="M35" i="16"/>
  <c r="J35" i="16"/>
  <c r="G35" i="16"/>
  <c r="F35" i="16"/>
  <c r="E35" i="16"/>
  <c r="D35" i="16"/>
  <c r="Z35" i="16" s="1"/>
  <c r="AG35" i="16" s="1"/>
  <c r="AH34" i="16"/>
  <c r="AC34" i="16"/>
  <c r="AF34" i="16" s="1"/>
  <c r="V34" i="16"/>
  <c r="S34" i="16"/>
  <c r="P34" i="16"/>
  <c r="M34" i="16"/>
  <c r="J34" i="16"/>
  <c r="G34" i="16"/>
  <c r="AB34" i="16" s="1"/>
  <c r="F34" i="16"/>
  <c r="E34" i="16"/>
  <c r="AH33" i="16"/>
  <c r="AB33" i="16"/>
  <c r="AE33" i="16" s="1"/>
  <c r="AA33" i="16"/>
  <c r="AD33" i="16" s="1"/>
  <c r="V33" i="16"/>
  <c r="S33" i="16"/>
  <c r="P33" i="16"/>
  <c r="AC33" i="16" s="1"/>
  <c r="AF33" i="16" s="1"/>
  <c r="M33" i="16"/>
  <c r="J33" i="16"/>
  <c r="G33" i="16"/>
  <c r="F33" i="16"/>
  <c r="E33" i="16"/>
  <c r="AH32" i="16"/>
  <c r="V32" i="16"/>
  <c r="S32" i="16"/>
  <c r="P32" i="16"/>
  <c r="AC32" i="16" s="1"/>
  <c r="AF32" i="16" s="1"/>
  <c r="M32" i="16"/>
  <c r="D32" i="16" s="1"/>
  <c r="Z32" i="16" s="1"/>
  <c r="AG32" i="16" s="1"/>
  <c r="J32" i="16"/>
  <c r="G32" i="16"/>
  <c r="AB32" i="16" s="1"/>
  <c r="AA32" i="16" s="1"/>
  <c r="AD32" i="16" s="1"/>
  <c r="F32" i="16"/>
  <c r="E32" i="16"/>
  <c r="AH31" i="16"/>
  <c r="AC31" i="16"/>
  <c r="V31" i="16"/>
  <c r="S31" i="16"/>
  <c r="P31" i="16"/>
  <c r="M31" i="16"/>
  <c r="J31" i="16"/>
  <c r="G31" i="16"/>
  <c r="F31" i="16"/>
  <c r="E31" i="16"/>
  <c r="D31" i="16"/>
  <c r="Z31" i="16" s="1"/>
  <c r="AG31" i="16" s="1"/>
  <c r="AH30" i="16"/>
  <c r="AC30" i="16"/>
  <c r="AF30" i="16" s="1"/>
  <c r="V30" i="16"/>
  <c r="S30" i="16"/>
  <c r="P30" i="16"/>
  <c r="M30" i="16"/>
  <c r="J30" i="16"/>
  <c r="G30" i="16"/>
  <c r="AB30" i="16" s="1"/>
  <c r="F30" i="16"/>
  <c r="E30" i="16"/>
  <c r="AH29" i="16"/>
  <c r="AB29" i="16"/>
  <c r="AE29" i="16" s="1"/>
  <c r="AA29" i="16"/>
  <c r="AD29" i="16" s="1"/>
  <c r="V29" i="16"/>
  <c r="S29" i="16"/>
  <c r="P29" i="16"/>
  <c r="AC29" i="16" s="1"/>
  <c r="AF29" i="16" s="1"/>
  <c r="M29" i="16"/>
  <c r="J29" i="16"/>
  <c r="G29" i="16"/>
  <c r="F29" i="16"/>
  <c r="E29" i="16"/>
  <c r="AH28" i="16"/>
  <c r="V28" i="16"/>
  <c r="S28" i="16"/>
  <c r="P28" i="16"/>
  <c r="AC28" i="16" s="1"/>
  <c r="AF28" i="16" s="1"/>
  <c r="M28" i="16"/>
  <c r="D28" i="16" s="1"/>
  <c r="Z28" i="16" s="1"/>
  <c r="AG28" i="16" s="1"/>
  <c r="J28" i="16"/>
  <c r="G28" i="16"/>
  <c r="AB28" i="16" s="1"/>
  <c r="AA28" i="16" s="1"/>
  <c r="AD28" i="16" s="1"/>
  <c r="F28" i="16"/>
  <c r="E28" i="16"/>
  <c r="AH27" i="16"/>
  <c r="AC27" i="16"/>
  <c r="V27" i="16"/>
  <c r="S27" i="16"/>
  <c r="P27" i="16"/>
  <c r="M27" i="16"/>
  <c r="J27" i="16"/>
  <c r="G27" i="16"/>
  <c r="F27" i="16"/>
  <c r="E27" i="16"/>
  <c r="D27" i="16"/>
  <c r="Z27" i="16" s="1"/>
  <c r="AG27" i="16" s="1"/>
  <c r="AH26" i="16"/>
  <c r="AC26" i="16"/>
  <c r="V26" i="16"/>
  <c r="S26" i="16"/>
  <c r="P26" i="16"/>
  <c r="M26" i="16"/>
  <c r="J26" i="16"/>
  <c r="G26" i="16"/>
  <c r="AB26" i="16" s="1"/>
  <c r="F26" i="16"/>
  <c r="E26" i="16"/>
  <c r="AH25" i="16"/>
  <c r="AB25" i="16"/>
  <c r="AE25" i="16" s="1"/>
  <c r="AA25" i="16"/>
  <c r="AD25" i="16" s="1"/>
  <c r="V25" i="16"/>
  <c r="S25" i="16"/>
  <c r="P25" i="16"/>
  <c r="AC25" i="16" s="1"/>
  <c r="AF25" i="16" s="1"/>
  <c r="M25" i="16"/>
  <c r="J25" i="16"/>
  <c r="G25" i="16"/>
  <c r="F25" i="16"/>
  <c r="E25" i="16"/>
  <c r="AH24" i="16"/>
  <c r="AE24" i="16"/>
  <c r="V24" i="16"/>
  <c r="S24" i="16"/>
  <c r="P24" i="16"/>
  <c r="AC24" i="16" s="1"/>
  <c r="AF24" i="16" s="1"/>
  <c r="J24" i="16"/>
  <c r="AB24" i="16" s="1"/>
  <c r="AA24" i="16" s="1"/>
  <c r="AD24" i="16" s="1"/>
  <c r="F24" i="16"/>
  <c r="E24" i="16"/>
  <c r="AH23" i="16"/>
  <c r="AF23" i="16"/>
  <c r="AB23" i="16"/>
  <c r="AE23" i="16" s="1"/>
  <c r="AA23" i="16"/>
  <c r="AD23" i="16" s="1"/>
  <c r="V23" i="16"/>
  <c r="S23" i="16"/>
  <c r="P23" i="16"/>
  <c r="AC23" i="16" s="1"/>
  <c r="AI23" i="16" s="1"/>
  <c r="M23" i="16"/>
  <c r="J23" i="16"/>
  <c r="D23" i="16" s="1"/>
  <c r="Z23" i="16" s="1"/>
  <c r="AG23" i="16" s="1"/>
  <c r="F23" i="16"/>
  <c r="E23" i="16"/>
  <c r="AH22" i="16"/>
  <c r="AC22" i="16"/>
  <c r="V22" i="16"/>
  <c r="S22" i="16"/>
  <c r="P22" i="16"/>
  <c r="M22" i="16"/>
  <c r="J22" i="16"/>
  <c r="G22" i="16"/>
  <c r="F22" i="16"/>
  <c r="E22" i="16"/>
  <c r="D22" i="16"/>
  <c r="Z22" i="16" s="1"/>
  <c r="AG22" i="16" s="1"/>
  <c r="AH21" i="16"/>
  <c r="AC21" i="16"/>
  <c r="AF21" i="16" s="1"/>
  <c r="V21" i="16"/>
  <c r="S21" i="16"/>
  <c r="P21" i="16"/>
  <c r="M21" i="16"/>
  <c r="J21" i="16"/>
  <c r="G21" i="16"/>
  <c r="AB21" i="16" s="1"/>
  <c r="F21" i="16"/>
  <c r="E21" i="16"/>
  <c r="AH20" i="16"/>
  <c r="AB20" i="16"/>
  <c r="AE20" i="16" s="1"/>
  <c r="AA20" i="16"/>
  <c r="AD20" i="16" s="1"/>
  <c r="V20" i="16"/>
  <c r="S20" i="16"/>
  <c r="P20" i="16"/>
  <c r="AC20" i="16" s="1"/>
  <c r="AF20" i="16" s="1"/>
  <c r="M20" i="16"/>
  <c r="J20" i="16"/>
  <c r="G20" i="16"/>
  <c r="F20" i="16"/>
  <c r="E20" i="16"/>
  <c r="AH19" i="16"/>
  <c r="V19" i="16"/>
  <c r="S19" i="16"/>
  <c r="P19" i="16"/>
  <c r="AC19" i="16" s="1"/>
  <c r="AF19" i="16" s="1"/>
  <c r="M19" i="16"/>
  <c r="D19" i="16" s="1"/>
  <c r="Z19" i="16" s="1"/>
  <c r="AG19" i="16" s="1"/>
  <c r="J19" i="16"/>
  <c r="G19" i="16"/>
  <c r="AB19" i="16" s="1"/>
  <c r="AA19" i="16" s="1"/>
  <c r="AD19" i="16" s="1"/>
  <c r="F19" i="16"/>
  <c r="E19" i="16"/>
  <c r="AH18" i="16"/>
  <c r="AC18" i="16"/>
  <c r="V18" i="16"/>
  <c r="S18" i="16"/>
  <c r="P18" i="16"/>
  <c r="M18" i="16"/>
  <c r="J18" i="16"/>
  <c r="G18" i="16"/>
  <c r="F18" i="16"/>
  <c r="E18" i="16"/>
  <c r="D18" i="16"/>
  <c r="Z18" i="16" s="1"/>
  <c r="AG18" i="16" s="1"/>
  <c r="AH17" i="16"/>
  <c r="AC17" i="16"/>
  <c r="V17" i="16"/>
  <c r="S17" i="16"/>
  <c r="P17" i="16"/>
  <c r="M17" i="16"/>
  <c r="J17" i="16"/>
  <c r="G17" i="16"/>
  <c r="AB17" i="16" s="1"/>
  <c r="F17" i="16"/>
  <c r="E17" i="16"/>
  <c r="AH16" i="16"/>
  <c r="AB16" i="16"/>
  <c r="AE16" i="16" s="1"/>
  <c r="AA16" i="16"/>
  <c r="AD16" i="16" s="1"/>
  <c r="V16" i="16"/>
  <c r="S16" i="16"/>
  <c r="P16" i="16"/>
  <c r="AC16" i="16" s="1"/>
  <c r="AF16" i="16" s="1"/>
  <c r="M16" i="16"/>
  <c r="J16" i="16"/>
  <c r="G16" i="16"/>
  <c r="F16" i="16"/>
  <c r="E16" i="16"/>
  <c r="AH15" i="16"/>
  <c r="V15" i="16"/>
  <c r="S15" i="16"/>
  <c r="P15" i="16"/>
  <c r="AC15" i="16" s="1"/>
  <c r="AF15" i="16" s="1"/>
  <c r="M15" i="16"/>
  <c r="J15" i="16"/>
  <c r="G15" i="16"/>
  <c r="D15" i="16" s="1"/>
  <c r="Z15" i="16" s="1"/>
  <c r="AG15" i="16" s="1"/>
  <c r="F15" i="16"/>
  <c r="E15" i="16"/>
  <c r="AH14" i="16"/>
  <c r="AC14" i="16"/>
  <c r="V14" i="16"/>
  <c r="S14" i="16"/>
  <c r="P14" i="16"/>
  <c r="M14" i="16"/>
  <c r="J14" i="16"/>
  <c r="G14" i="16"/>
  <c r="F14" i="16"/>
  <c r="E14" i="16"/>
  <c r="D14" i="16"/>
  <c r="Z14" i="16" s="1"/>
  <c r="AG14" i="16" s="1"/>
  <c r="AH13" i="16"/>
  <c r="AC13" i="16"/>
  <c r="V13" i="16"/>
  <c r="S13" i="16"/>
  <c r="P13" i="16"/>
  <c r="M13" i="16"/>
  <c r="J13" i="16"/>
  <c r="G13" i="16"/>
  <c r="AB13" i="16" s="1"/>
  <c r="F13" i="16"/>
  <c r="E13" i="16"/>
  <c r="AH12" i="16"/>
  <c r="AB12" i="16"/>
  <c r="AE12" i="16" s="1"/>
  <c r="AA12" i="16"/>
  <c r="AD12" i="16" s="1"/>
  <c r="V12" i="16"/>
  <c r="S12" i="16"/>
  <c r="P12" i="16"/>
  <c r="AC12" i="16" s="1"/>
  <c r="AF12" i="16" s="1"/>
  <c r="M12" i="16"/>
  <c r="J12" i="16"/>
  <c r="G12" i="16"/>
  <c r="F12" i="16"/>
  <c r="E12" i="16"/>
  <c r="AH11" i="16"/>
  <c r="V11" i="16"/>
  <c r="S11" i="16"/>
  <c r="P11" i="16"/>
  <c r="AC11" i="16" s="1"/>
  <c r="AF11" i="16" s="1"/>
  <c r="M11" i="16"/>
  <c r="D11" i="16" s="1"/>
  <c r="Z11" i="16" s="1"/>
  <c r="AG11" i="16" s="1"/>
  <c r="J11" i="16"/>
  <c r="G11" i="16"/>
  <c r="AB11" i="16" s="1"/>
  <c r="AA11" i="16" s="1"/>
  <c r="AD11" i="16" s="1"/>
  <c r="F11" i="16"/>
  <c r="E11" i="16"/>
  <c r="AH10" i="16"/>
  <c r="AC10" i="16"/>
  <c r="V10" i="16"/>
  <c r="S10" i="16"/>
  <c r="P10" i="16"/>
  <c r="M10" i="16"/>
  <c r="J10" i="16"/>
  <c r="D10" i="16" s="1"/>
  <c r="Z10" i="16" s="1"/>
  <c r="AG10" i="16" s="1"/>
  <c r="G10" i="16"/>
  <c r="F10" i="16"/>
  <c r="E10" i="16"/>
  <c r="AH9" i="16"/>
  <c r="AC9" i="16"/>
  <c r="V9" i="16"/>
  <c r="S9" i="16"/>
  <c r="P9" i="16"/>
  <c r="M9" i="16"/>
  <c r="J9" i="16"/>
  <c r="G9" i="16"/>
  <c r="AB9" i="16" s="1"/>
  <c r="F9" i="16"/>
  <c r="E9" i="16"/>
  <c r="AH8" i="16"/>
  <c r="AB8" i="16"/>
  <c r="AE8" i="16" s="1"/>
  <c r="AA8" i="16"/>
  <c r="AD8" i="16" s="1"/>
  <c r="V8" i="16"/>
  <c r="S8" i="16"/>
  <c r="P8" i="16"/>
  <c r="AC8" i="16" s="1"/>
  <c r="AF8" i="16" s="1"/>
  <c r="M8" i="16"/>
  <c r="J8" i="16"/>
  <c r="G8" i="16"/>
  <c r="F8" i="16"/>
  <c r="E8" i="16"/>
  <c r="AH7" i="16"/>
  <c r="V7" i="16"/>
  <c r="S7" i="16"/>
  <c r="P7" i="16"/>
  <c r="AC7" i="16" s="1"/>
  <c r="AF7" i="16" s="1"/>
  <c r="M7" i="16"/>
  <c r="D7" i="16" s="1"/>
  <c r="Z7" i="16" s="1"/>
  <c r="AG7" i="16" s="1"/>
  <c r="J7" i="16"/>
  <c r="G7" i="16"/>
  <c r="AB7" i="16" s="1"/>
  <c r="AA7" i="16" s="1"/>
  <c r="AD7" i="16" s="1"/>
  <c r="F7" i="16"/>
  <c r="E7" i="16"/>
  <c r="AH6" i="16"/>
  <c r="AC6" i="16"/>
  <c r="V6" i="16"/>
  <c r="S6" i="16"/>
  <c r="P6" i="16"/>
  <c r="M6" i="16"/>
  <c r="J6" i="16"/>
  <c r="D6" i="16" s="1"/>
  <c r="Z6" i="16" s="1"/>
  <c r="G6" i="16"/>
  <c r="F6" i="16"/>
  <c r="E6" i="16"/>
  <c r="E5" i="16" s="1"/>
  <c r="D5" i="16" s="1"/>
  <c r="Y5" i="16"/>
  <c r="X5" i="16"/>
  <c r="W5" i="16"/>
  <c r="V5" i="16"/>
  <c r="U5" i="16"/>
  <c r="T5" i="16"/>
  <c r="S5" i="16"/>
  <c r="R5" i="16"/>
  <c r="P5" i="16" s="1"/>
  <c r="Q5" i="16"/>
  <c r="O5" i="16"/>
  <c r="N5" i="16"/>
  <c r="M5" i="16" s="1"/>
  <c r="L5" i="16"/>
  <c r="K5" i="16"/>
  <c r="J5" i="16"/>
  <c r="I5" i="16"/>
  <c r="H5" i="16"/>
  <c r="G5" i="16"/>
  <c r="F5" i="16"/>
  <c r="C5" i="16"/>
  <c r="AE9" i="16" l="1"/>
  <c r="AA9" i="16"/>
  <c r="AD9" i="16" s="1"/>
  <c r="AE13" i="16"/>
  <c r="AA13" i="16"/>
  <c r="AD13" i="16" s="1"/>
  <c r="AE17" i="16"/>
  <c r="AA17" i="16"/>
  <c r="AD17" i="16" s="1"/>
  <c r="AE26" i="16"/>
  <c r="AA26" i="16"/>
  <c r="AD26" i="16" s="1"/>
  <c r="AE21" i="16"/>
  <c r="AA21" i="16"/>
  <c r="AD21" i="16" s="1"/>
  <c r="AE30" i="16"/>
  <c r="AA30" i="16"/>
  <c r="AD30" i="16" s="1"/>
  <c r="AE38" i="16"/>
  <c r="AA38" i="16"/>
  <c r="AD38" i="16" s="1"/>
  <c r="AG6" i="16"/>
  <c r="AE34" i="16"/>
  <c r="AA34" i="16"/>
  <c r="AD34" i="16" s="1"/>
  <c r="AI9" i="16"/>
  <c r="AI13" i="16"/>
  <c r="AI17" i="16"/>
  <c r="AC5" i="16"/>
  <c r="AE7" i="16"/>
  <c r="AI8" i="16"/>
  <c r="AF9" i="16"/>
  <c r="AE11" i="16"/>
  <c r="AI12" i="16"/>
  <c r="AF13" i="16"/>
  <c r="AI16" i="16"/>
  <c r="AF17" i="16"/>
  <c r="AE19" i="16"/>
  <c r="AI20" i="16"/>
  <c r="AI25" i="16"/>
  <c r="AF26" i="16"/>
  <c r="AE28" i="16"/>
  <c r="AI29" i="16"/>
  <c r="AE32" i="16"/>
  <c r="AI33" i="16"/>
  <c r="AI37" i="16"/>
  <c r="AI38" i="16"/>
  <c r="AF6" i="16"/>
  <c r="D8" i="16"/>
  <c r="Z8" i="16" s="1"/>
  <c r="AG8" i="16" s="1"/>
  <c r="D9" i="16"/>
  <c r="Z9" i="16" s="1"/>
  <c r="AG9" i="16" s="1"/>
  <c r="AF10" i="16"/>
  <c r="D12" i="16"/>
  <c r="Z12" i="16" s="1"/>
  <c r="AG12" i="16" s="1"/>
  <c r="D13" i="16"/>
  <c r="Z13" i="16" s="1"/>
  <c r="AG13" i="16" s="1"/>
  <c r="AF14" i="16"/>
  <c r="D16" i="16"/>
  <c r="Z16" i="16" s="1"/>
  <c r="AG16" i="16" s="1"/>
  <c r="D17" i="16"/>
  <c r="Z17" i="16" s="1"/>
  <c r="AG17" i="16" s="1"/>
  <c r="AF18" i="16"/>
  <c r="D20" i="16"/>
  <c r="Z20" i="16" s="1"/>
  <c r="AG20" i="16" s="1"/>
  <c r="D21" i="16"/>
  <c r="Z21" i="16" s="1"/>
  <c r="AG21" i="16" s="1"/>
  <c r="AF22" i="16"/>
  <c r="D25" i="16"/>
  <c r="Z25" i="16" s="1"/>
  <c r="AG25" i="16" s="1"/>
  <c r="D26" i="16"/>
  <c r="Z26" i="16" s="1"/>
  <c r="AG26" i="16" s="1"/>
  <c r="AF27" i="16"/>
  <c r="D29" i="16"/>
  <c r="Z29" i="16" s="1"/>
  <c r="AG29" i="16" s="1"/>
  <c r="D30" i="16"/>
  <c r="Z30" i="16" s="1"/>
  <c r="AG30" i="16" s="1"/>
  <c r="AF31" i="16"/>
  <c r="D33" i="16"/>
  <c r="Z33" i="16" s="1"/>
  <c r="AG33" i="16" s="1"/>
  <c r="D34" i="16"/>
  <c r="Z34" i="16" s="1"/>
  <c r="AG34" i="16" s="1"/>
  <c r="AF35" i="16"/>
  <c r="D37" i="16"/>
  <c r="Z37" i="16" s="1"/>
  <c r="AG37" i="16" s="1"/>
  <c r="D38" i="16"/>
  <c r="Z38" i="16" s="1"/>
  <c r="AG38" i="16" s="1"/>
  <c r="AI21" i="16"/>
  <c r="AI34" i="16"/>
  <c r="AH5" i="16"/>
  <c r="AB6" i="16"/>
  <c r="AI7" i="16"/>
  <c r="AB10" i="16"/>
  <c r="AI11" i="16"/>
  <c r="AB14" i="16"/>
  <c r="AB18" i="16"/>
  <c r="AI19" i="16"/>
  <c r="AB22" i="16"/>
  <c r="D24" i="16"/>
  <c r="Z24" i="16" s="1"/>
  <c r="AG24" i="16" s="1"/>
  <c r="AI24" i="16"/>
  <c r="AB27" i="16"/>
  <c r="AI28" i="16"/>
  <c r="AB31" i="16"/>
  <c r="AI32" i="16"/>
  <c r="AB35" i="16"/>
  <c r="AB15" i="16"/>
  <c r="AB36" i="16"/>
  <c r="AA15" i="16" l="1"/>
  <c r="AE15" i="16"/>
  <c r="AE31" i="16"/>
  <c r="AA31" i="16"/>
  <c r="AF5" i="16"/>
  <c r="Z5" i="16"/>
  <c r="AG5" i="16" s="1"/>
  <c r="AE18" i="16"/>
  <c r="AA18" i="16"/>
  <c r="AE22" i="16"/>
  <c r="AA22" i="16"/>
  <c r="AE14" i="16"/>
  <c r="AA14" i="16"/>
  <c r="AE6" i="16"/>
  <c r="AA6" i="16"/>
  <c r="AB5" i="16"/>
  <c r="AE5" i="16" s="1"/>
  <c r="AI26" i="16"/>
  <c r="AA36" i="16"/>
  <c r="AE36" i="16"/>
  <c r="AE10" i="16"/>
  <c r="AA10" i="16"/>
  <c r="AE35" i="16"/>
  <c r="AA35" i="16"/>
  <c r="AE27" i="16"/>
  <c r="AA27" i="16"/>
  <c r="AI30" i="16"/>
  <c r="AD35" i="16" l="1"/>
  <c r="AI35" i="16"/>
  <c r="AA5" i="16"/>
  <c r="AD6" i="16"/>
  <c r="AI6" i="16"/>
  <c r="AD22" i="16"/>
  <c r="AI22" i="16"/>
  <c r="AD31" i="16"/>
  <c r="AI31" i="16"/>
  <c r="AD36" i="16"/>
  <c r="AI36" i="16"/>
  <c r="AD27" i="16"/>
  <c r="AI27" i="16"/>
  <c r="AD10" i="16"/>
  <c r="AI10" i="16"/>
  <c r="AD14" i="16"/>
  <c r="AI14" i="16"/>
  <c r="AD18" i="16"/>
  <c r="AI18" i="16"/>
  <c r="AD15" i="16"/>
  <c r="AI15" i="16"/>
  <c r="AD5" i="16" l="1"/>
  <c r="AI5" i="16"/>
  <c r="AH38" i="15" l="1"/>
  <c r="AB38" i="15"/>
  <c r="V38" i="15"/>
  <c r="S38" i="15"/>
  <c r="P38" i="15"/>
  <c r="AC38" i="15" s="1"/>
  <c r="M38" i="15"/>
  <c r="J38" i="15"/>
  <c r="G38" i="15"/>
  <c r="D38" i="15" s="1"/>
  <c r="Z38" i="15" s="1"/>
  <c r="AG38" i="15" s="1"/>
  <c r="F38" i="15"/>
  <c r="E38" i="15"/>
  <c r="AH37" i="15"/>
  <c r="V37" i="15"/>
  <c r="S37" i="15"/>
  <c r="P37" i="15"/>
  <c r="AC37" i="15" s="1"/>
  <c r="AF37" i="15" s="1"/>
  <c r="M37" i="15"/>
  <c r="J37" i="15"/>
  <c r="G37" i="15"/>
  <c r="F37" i="15"/>
  <c r="E37" i="15"/>
  <c r="AH36" i="15"/>
  <c r="AC36" i="15"/>
  <c r="AF36" i="15" s="1"/>
  <c r="V36" i="15"/>
  <c r="S36" i="15"/>
  <c r="P36" i="15"/>
  <c r="M36" i="15"/>
  <c r="D36" i="15" s="1"/>
  <c r="Z36" i="15" s="1"/>
  <c r="AG36" i="15" s="1"/>
  <c r="J36" i="15"/>
  <c r="G36" i="15"/>
  <c r="F36" i="15"/>
  <c r="E36" i="15"/>
  <c r="AH35" i="15"/>
  <c r="AC35" i="15"/>
  <c r="V35" i="15"/>
  <c r="S35" i="15"/>
  <c r="P35" i="15"/>
  <c r="M35" i="15"/>
  <c r="J35" i="15"/>
  <c r="G35" i="15"/>
  <c r="AB35" i="15" s="1"/>
  <c r="F35" i="15"/>
  <c r="E35" i="15"/>
  <c r="D35" i="15"/>
  <c r="Z35" i="15" s="1"/>
  <c r="AG35" i="15" s="1"/>
  <c r="AH34" i="15"/>
  <c r="V34" i="15"/>
  <c r="S34" i="15"/>
  <c r="P34" i="15"/>
  <c r="AC34" i="15" s="1"/>
  <c r="M34" i="15"/>
  <c r="J34" i="15"/>
  <c r="G34" i="15"/>
  <c r="D34" i="15" s="1"/>
  <c r="Z34" i="15" s="1"/>
  <c r="AG34" i="15" s="1"/>
  <c r="F34" i="15"/>
  <c r="E34" i="15"/>
  <c r="AH33" i="15"/>
  <c r="V33" i="15"/>
  <c r="S33" i="15"/>
  <c r="P33" i="15"/>
  <c r="AC33" i="15" s="1"/>
  <c r="AF33" i="15" s="1"/>
  <c r="M33" i="15"/>
  <c r="J33" i="15"/>
  <c r="G33" i="15"/>
  <c r="D33" i="15" s="1"/>
  <c r="Z33" i="15" s="1"/>
  <c r="AG33" i="15" s="1"/>
  <c r="F33" i="15"/>
  <c r="E33" i="15"/>
  <c r="AH32" i="15"/>
  <c r="AC32" i="15"/>
  <c r="AF32" i="15" s="1"/>
  <c r="V32" i="15"/>
  <c r="S32" i="15"/>
  <c r="P32" i="15"/>
  <c r="M32" i="15"/>
  <c r="D32" i="15" s="1"/>
  <c r="Z32" i="15" s="1"/>
  <c r="AG32" i="15" s="1"/>
  <c r="J32" i="15"/>
  <c r="G32" i="15"/>
  <c r="AB32" i="15" s="1"/>
  <c r="F32" i="15"/>
  <c r="E32" i="15"/>
  <c r="AH31" i="15"/>
  <c r="AG31" i="15"/>
  <c r="AC31" i="15"/>
  <c r="V31" i="15"/>
  <c r="S31" i="15"/>
  <c r="P31" i="15"/>
  <c r="M31" i="15"/>
  <c r="J31" i="15"/>
  <c r="G31" i="15"/>
  <c r="AB31" i="15" s="1"/>
  <c r="F31" i="15"/>
  <c r="E31" i="15"/>
  <c r="D31" i="15"/>
  <c r="Z31" i="15" s="1"/>
  <c r="AH30" i="15"/>
  <c r="V30" i="15"/>
  <c r="S30" i="15"/>
  <c r="P30" i="15"/>
  <c r="AC30" i="15" s="1"/>
  <c r="AF30" i="15" s="1"/>
  <c r="M30" i="15"/>
  <c r="J30" i="15"/>
  <c r="G30" i="15"/>
  <c r="D30" i="15" s="1"/>
  <c r="Z30" i="15" s="1"/>
  <c r="AG30" i="15" s="1"/>
  <c r="F30" i="15"/>
  <c r="E30" i="15"/>
  <c r="AH29" i="15"/>
  <c r="AE29" i="15"/>
  <c r="V29" i="15"/>
  <c r="S29" i="15"/>
  <c r="P29" i="15"/>
  <c r="M29" i="15"/>
  <c r="J29" i="15"/>
  <c r="G29" i="15"/>
  <c r="AB29" i="15" s="1"/>
  <c r="F29" i="15"/>
  <c r="F5" i="15" s="1"/>
  <c r="E29" i="15"/>
  <c r="AH28" i="15"/>
  <c r="V28" i="15"/>
  <c r="S28" i="15"/>
  <c r="P28" i="15"/>
  <c r="AC28" i="15" s="1"/>
  <c r="M28" i="15"/>
  <c r="J28" i="15"/>
  <c r="G28" i="15"/>
  <c r="F28" i="15"/>
  <c r="E28" i="15"/>
  <c r="AH27" i="15"/>
  <c r="AC27" i="15"/>
  <c r="V27" i="15"/>
  <c r="S27" i="15"/>
  <c r="P27" i="15"/>
  <c r="M27" i="15"/>
  <c r="J27" i="15"/>
  <c r="G27" i="15"/>
  <c r="F27" i="15"/>
  <c r="E27" i="15"/>
  <c r="D27" i="15"/>
  <c r="Z27" i="15" s="1"/>
  <c r="AG27" i="15" s="1"/>
  <c r="AH26" i="15"/>
  <c r="AB26" i="15"/>
  <c r="V26" i="15"/>
  <c r="S26" i="15"/>
  <c r="P26" i="15"/>
  <c r="AC26" i="15" s="1"/>
  <c r="M26" i="15"/>
  <c r="J26" i="15"/>
  <c r="G26" i="15"/>
  <c r="D26" i="15" s="1"/>
  <c r="Z26" i="15" s="1"/>
  <c r="AG26" i="15" s="1"/>
  <c r="F26" i="15"/>
  <c r="E26" i="15"/>
  <c r="AH25" i="15"/>
  <c r="V25" i="15"/>
  <c r="S25" i="15"/>
  <c r="P25" i="15"/>
  <c r="M25" i="15"/>
  <c r="J25" i="15"/>
  <c r="G25" i="15"/>
  <c r="AB25" i="15" s="1"/>
  <c r="AE25" i="15" s="1"/>
  <c r="F25" i="15"/>
  <c r="E25" i="15"/>
  <c r="AH24" i="15"/>
  <c r="V24" i="15"/>
  <c r="S24" i="15"/>
  <c r="P24" i="15"/>
  <c r="AC24" i="15" s="1"/>
  <c r="J24" i="15"/>
  <c r="F24" i="15"/>
  <c r="E24" i="15"/>
  <c r="AH23" i="15"/>
  <c r="AE23" i="15"/>
  <c r="V23" i="15"/>
  <c r="S23" i="15"/>
  <c r="P23" i="15"/>
  <c r="M23" i="15"/>
  <c r="J23" i="15"/>
  <c r="AB23" i="15" s="1"/>
  <c r="F23" i="15"/>
  <c r="E23" i="15"/>
  <c r="AH22" i="15"/>
  <c r="AC22" i="15"/>
  <c r="V22" i="15"/>
  <c r="S22" i="15"/>
  <c r="P22" i="15"/>
  <c r="M22" i="15"/>
  <c r="J22" i="15"/>
  <c r="G22" i="15"/>
  <c r="AB22" i="15" s="1"/>
  <c r="F22" i="15"/>
  <c r="E22" i="15"/>
  <c r="D22" i="15"/>
  <c r="Z22" i="15" s="1"/>
  <c r="AG22" i="15" s="1"/>
  <c r="AH21" i="15"/>
  <c r="V21" i="15"/>
  <c r="S21" i="15"/>
  <c r="P21" i="15"/>
  <c r="AC21" i="15" s="1"/>
  <c r="M21" i="15"/>
  <c r="J21" i="15"/>
  <c r="G21" i="15"/>
  <c r="D21" i="15" s="1"/>
  <c r="Z21" i="15" s="1"/>
  <c r="AG21" i="15" s="1"/>
  <c r="F21" i="15"/>
  <c r="E21" i="15"/>
  <c r="AH20" i="15"/>
  <c r="V20" i="15"/>
  <c r="S20" i="15"/>
  <c r="P20" i="15"/>
  <c r="M20" i="15"/>
  <c r="J20" i="15"/>
  <c r="G20" i="15"/>
  <c r="AB20" i="15" s="1"/>
  <c r="AE20" i="15" s="1"/>
  <c r="F20" i="15"/>
  <c r="E20" i="15"/>
  <c r="AH19" i="15"/>
  <c r="V19" i="15"/>
  <c r="S19" i="15"/>
  <c r="P19" i="15"/>
  <c r="AC19" i="15" s="1"/>
  <c r="M19" i="15"/>
  <c r="J19" i="15"/>
  <c r="G19" i="15"/>
  <c r="D19" i="15" s="1"/>
  <c r="Z19" i="15" s="1"/>
  <c r="AG19" i="15" s="1"/>
  <c r="F19" i="15"/>
  <c r="E19" i="15"/>
  <c r="AH18" i="15"/>
  <c r="AC18" i="15"/>
  <c r="V18" i="15"/>
  <c r="S18" i="15"/>
  <c r="P18" i="15"/>
  <c r="M18" i="15"/>
  <c r="J18" i="15"/>
  <c r="G18" i="15"/>
  <c r="F18" i="15"/>
  <c r="E18" i="15"/>
  <c r="D18" i="15"/>
  <c r="Z18" i="15" s="1"/>
  <c r="AG18" i="15" s="1"/>
  <c r="AH17" i="15"/>
  <c r="AB17" i="15"/>
  <c r="V17" i="15"/>
  <c r="S17" i="15"/>
  <c r="P17" i="15"/>
  <c r="AC17" i="15" s="1"/>
  <c r="M17" i="15"/>
  <c r="J17" i="15"/>
  <c r="G17" i="15"/>
  <c r="D17" i="15" s="1"/>
  <c r="Z17" i="15" s="1"/>
  <c r="AG17" i="15" s="1"/>
  <c r="F17" i="15"/>
  <c r="E17" i="15"/>
  <c r="AH16" i="15"/>
  <c r="AE16" i="15"/>
  <c r="V16" i="15"/>
  <c r="S16" i="15"/>
  <c r="P16" i="15"/>
  <c r="M16" i="15"/>
  <c r="J16" i="15"/>
  <c r="G16" i="15"/>
  <c r="AB16" i="15" s="1"/>
  <c r="F16" i="15"/>
  <c r="E16" i="15"/>
  <c r="AH15" i="15"/>
  <c r="V15" i="15"/>
  <c r="S15" i="15"/>
  <c r="P15" i="15"/>
  <c r="AC15" i="15" s="1"/>
  <c r="M15" i="15"/>
  <c r="J15" i="15"/>
  <c r="G15" i="15"/>
  <c r="F15" i="15"/>
  <c r="E15" i="15"/>
  <c r="AH14" i="15"/>
  <c r="AC14" i="15"/>
  <c r="V14" i="15"/>
  <c r="S14" i="15"/>
  <c r="P14" i="15"/>
  <c r="M14" i="15"/>
  <c r="J14" i="15"/>
  <c r="G14" i="15"/>
  <c r="AB14" i="15" s="1"/>
  <c r="F14" i="15"/>
  <c r="E14" i="15"/>
  <c r="D14" i="15"/>
  <c r="Z14" i="15" s="1"/>
  <c r="AG14" i="15" s="1"/>
  <c r="AH13" i="15"/>
  <c r="V13" i="15"/>
  <c r="S13" i="15"/>
  <c r="P13" i="15"/>
  <c r="AC13" i="15" s="1"/>
  <c r="M13" i="15"/>
  <c r="J13" i="15"/>
  <c r="G13" i="15"/>
  <c r="D13" i="15" s="1"/>
  <c r="Z13" i="15" s="1"/>
  <c r="AG13" i="15" s="1"/>
  <c r="F13" i="15"/>
  <c r="E13" i="15"/>
  <c r="AH12" i="15"/>
  <c r="V12" i="15"/>
  <c r="S12" i="15"/>
  <c r="P12" i="15"/>
  <c r="M12" i="15"/>
  <c r="J12" i="15"/>
  <c r="G12" i="15"/>
  <c r="AB12" i="15" s="1"/>
  <c r="AE12" i="15" s="1"/>
  <c r="F12" i="15"/>
  <c r="E12" i="15"/>
  <c r="AH11" i="15"/>
  <c r="V11" i="15"/>
  <c r="S11" i="15"/>
  <c r="P11" i="15"/>
  <c r="AC11" i="15" s="1"/>
  <c r="M11" i="15"/>
  <c r="D11" i="15" s="1"/>
  <c r="Z11" i="15" s="1"/>
  <c r="AG11" i="15" s="1"/>
  <c r="J11" i="15"/>
  <c r="G11" i="15"/>
  <c r="AB11" i="15" s="1"/>
  <c r="F11" i="15"/>
  <c r="E11" i="15"/>
  <c r="AH10" i="15"/>
  <c r="AC10" i="15"/>
  <c r="V10" i="15"/>
  <c r="S10" i="15"/>
  <c r="P10" i="15"/>
  <c r="M10" i="15"/>
  <c r="J10" i="15"/>
  <c r="G10" i="15"/>
  <c r="F10" i="15"/>
  <c r="E10" i="15"/>
  <c r="D10" i="15"/>
  <c r="Z10" i="15" s="1"/>
  <c r="AG10" i="15" s="1"/>
  <c r="AH9" i="15"/>
  <c r="AB9" i="15"/>
  <c r="V9" i="15"/>
  <c r="S9" i="15"/>
  <c r="P9" i="15"/>
  <c r="AC9" i="15" s="1"/>
  <c r="M9" i="15"/>
  <c r="J9" i="15"/>
  <c r="G9" i="15"/>
  <c r="D9" i="15" s="1"/>
  <c r="Z9" i="15" s="1"/>
  <c r="AG9" i="15" s="1"/>
  <c r="F9" i="15"/>
  <c r="E9" i="15"/>
  <c r="AH8" i="15"/>
  <c r="AE8" i="15"/>
  <c r="V8" i="15"/>
  <c r="S8" i="15"/>
  <c r="P8" i="15"/>
  <c r="M8" i="15"/>
  <c r="J8" i="15"/>
  <c r="G8" i="15"/>
  <c r="AB8" i="15" s="1"/>
  <c r="F8" i="15"/>
  <c r="E8" i="15"/>
  <c r="AH7" i="15"/>
  <c r="V7" i="15"/>
  <c r="S7" i="15"/>
  <c r="P7" i="15"/>
  <c r="AC7" i="15" s="1"/>
  <c r="M7" i="15"/>
  <c r="J7" i="15"/>
  <c r="G7" i="15"/>
  <c r="F7" i="15"/>
  <c r="E7" i="15"/>
  <c r="D7" i="15"/>
  <c r="Z7" i="15" s="1"/>
  <c r="AG7" i="15" s="1"/>
  <c r="AH6" i="15"/>
  <c r="AC6" i="15"/>
  <c r="V6" i="15"/>
  <c r="S6" i="15"/>
  <c r="P6" i="15"/>
  <c r="M6" i="15"/>
  <c r="J6" i="15"/>
  <c r="G6" i="15"/>
  <c r="AB6" i="15" s="1"/>
  <c r="F6" i="15"/>
  <c r="E6" i="15"/>
  <c r="Y5" i="15"/>
  <c r="AH5" i="15" s="1"/>
  <c r="X5" i="15"/>
  <c r="W5" i="15"/>
  <c r="V5" i="15"/>
  <c r="U5" i="15"/>
  <c r="S5" i="15" s="1"/>
  <c r="T5" i="15"/>
  <c r="R5" i="15"/>
  <c r="Q5" i="15"/>
  <c r="P5" i="15" s="1"/>
  <c r="O5" i="15"/>
  <c r="N5" i="15"/>
  <c r="M5" i="15"/>
  <c r="L5" i="15"/>
  <c r="K5" i="15"/>
  <c r="J5" i="15"/>
  <c r="I5" i="15"/>
  <c r="G5" i="15" s="1"/>
  <c r="H5" i="15"/>
  <c r="E5" i="15"/>
  <c r="D5" i="15" s="1"/>
  <c r="C5" i="15"/>
  <c r="AE6" i="15" l="1"/>
  <c r="AA6" i="15"/>
  <c r="AA29" i="15"/>
  <c r="AD29" i="15" s="1"/>
  <c r="AE9" i="15"/>
  <c r="AA9" i="15"/>
  <c r="AD9" i="15" s="1"/>
  <c r="AF10" i="15"/>
  <c r="AF11" i="15"/>
  <c r="AI11" i="15"/>
  <c r="AC29" i="15"/>
  <c r="D29" i="15"/>
  <c r="Z29" i="15" s="1"/>
  <c r="AG29" i="15" s="1"/>
  <c r="AE35" i="15"/>
  <c r="AA35" i="15"/>
  <c r="AD35" i="15" s="1"/>
  <c r="AF6" i="15"/>
  <c r="AC8" i="15"/>
  <c r="D8" i="15"/>
  <c r="Z8" i="15" s="1"/>
  <c r="AG8" i="15" s="1"/>
  <c r="AI9" i="15"/>
  <c r="AF9" i="15"/>
  <c r="AE11" i="15"/>
  <c r="AA11" i="15"/>
  <c r="AD11" i="15" s="1"/>
  <c r="AC16" i="15"/>
  <c r="D16" i="15"/>
  <c r="Z16" i="15" s="1"/>
  <c r="AG16" i="15" s="1"/>
  <c r="AI17" i="15"/>
  <c r="AF17" i="15"/>
  <c r="D23" i="15"/>
  <c r="Z23" i="15" s="1"/>
  <c r="AG23" i="15" s="1"/>
  <c r="AC23" i="15"/>
  <c r="AE26" i="15"/>
  <c r="AA26" i="15"/>
  <c r="AD26" i="15" s="1"/>
  <c r="AF27" i="15"/>
  <c r="AF28" i="15"/>
  <c r="AE31" i="15"/>
  <c r="AA31" i="15"/>
  <c r="AD31" i="15" s="1"/>
  <c r="AE38" i="15"/>
  <c r="AA38" i="15"/>
  <c r="AD38" i="15" s="1"/>
  <c r="AE14" i="15"/>
  <c r="AA14" i="15"/>
  <c r="AD14" i="15" s="1"/>
  <c r="AE17" i="15"/>
  <c r="AA17" i="15"/>
  <c r="AD17" i="15" s="1"/>
  <c r="AF18" i="15"/>
  <c r="AF19" i="15"/>
  <c r="AE32" i="15"/>
  <c r="AA32" i="15"/>
  <c r="AD32" i="15" s="1"/>
  <c r="D6" i="15"/>
  <c r="Z6" i="15" s="1"/>
  <c r="AF7" i="15"/>
  <c r="AB10" i="15"/>
  <c r="AA12" i="15"/>
  <c r="AD12" i="15" s="1"/>
  <c r="AB13" i="15"/>
  <c r="AF14" i="15"/>
  <c r="AI14" i="15"/>
  <c r="AF15" i="15"/>
  <c r="AB18" i="15"/>
  <c r="AB21" i="15"/>
  <c r="AF22" i="15"/>
  <c r="AB24" i="15"/>
  <c r="D24" i="15"/>
  <c r="Z24" i="15" s="1"/>
  <c r="AG24" i="15" s="1"/>
  <c r="AC25" i="15"/>
  <c r="D25" i="15"/>
  <c r="Z25" i="15" s="1"/>
  <c r="AG25" i="15" s="1"/>
  <c r="AI26" i="15"/>
  <c r="AF26" i="15"/>
  <c r="D28" i="15"/>
  <c r="Z28" i="15" s="1"/>
  <c r="AG28" i="15" s="1"/>
  <c r="AB34" i="15"/>
  <c r="AF35" i="15"/>
  <c r="AI38" i="15"/>
  <c r="AF38" i="15"/>
  <c r="AE22" i="15"/>
  <c r="AA22" i="15"/>
  <c r="AD22" i="15" s="1"/>
  <c r="AB7" i="15"/>
  <c r="AC12" i="15"/>
  <c r="D12" i="15"/>
  <c r="Z12" i="15" s="1"/>
  <c r="AG12" i="15" s="1"/>
  <c r="AF13" i="15"/>
  <c r="D15" i="15"/>
  <c r="Z15" i="15" s="1"/>
  <c r="AG15" i="15" s="1"/>
  <c r="AC20" i="15"/>
  <c r="D20" i="15"/>
  <c r="Z20" i="15" s="1"/>
  <c r="AG20" i="15" s="1"/>
  <c r="AF21" i="15"/>
  <c r="AF24" i="15"/>
  <c r="AB27" i="15"/>
  <c r="AB30" i="15"/>
  <c r="AF31" i="15"/>
  <c r="AI31" i="15"/>
  <c r="AF34" i="15"/>
  <c r="AB36" i="15"/>
  <c r="D37" i="15"/>
  <c r="Z37" i="15" s="1"/>
  <c r="AG37" i="15" s="1"/>
  <c r="AI32" i="15"/>
  <c r="AB33" i="15"/>
  <c r="AB37" i="15"/>
  <c r="AB15" i="15"/>
  <c r="AB19" i="15"/>
  <c r="AB28" i="15"/>
  <c r="AE15" i="15" l="1"/>
  <c r="AA15" i="15"/>
  <c r="AE27" i="15"/>
  <c r="AA27" i="15"/>
  <c r="AE7" i="15"/>
  <c r="AA7" i="15"/>
  <c r="AF25" i="15"/>
  <c r="AI25" i="15"/>
  <c r="AA25" i="15"/>
  <c r="AD25" i="15" s="1"/>
  <c r="AE13" i="15"/>
  <c r="AA13" i="15"/>
  <c r="AF16" i="15"/>
  <c r="AI16" i="15"/>
  <c r="AA16" i="15"/>
  <c r="AD16" i="15" s="1"/>
  <c r="AE37" i="15"/>
  <c r="AA37" i="15"/>
  <c r="AI35" i="15"/>
  <c r="AE21" i="15"/>
  <c r="AA21" i="15"/>
  <c r="Z5" i="15"/>
  <c r="AG5" i="15" s="1"/>
  <c r="AG6" i="15"/>
  <c r="AB5" i="15"/>
  <c r="AE5" i="15" s="1"/>
  <c r="AE24" i="15"/>
  <c r="AA24" i="15"/>
  <c r="AF8" i="15"/>
  <c r="AA8" i="15"/>
  <c r="AD8" i="15" s="1"/>
  <c r="AC5" i="15"/>
  <c r="AE28" i="15"/>
  <c r="AA28" i="15"/>
  <c r="AE36" i="15"/>
  <c r="AA36" i="15"/>
  <c r="AF20" i="15"/>
  <c r="AI20" i="15"/>
  <c r="AA20" i="15"/>
  <c r="AD20" i="15" s="1"/>
  <c r="AE10" i="15"/>
  <c r="AA10" i="15"/>
  <c r="AA5" i="15" s="1"/>
  <c r="AD5" i="15" s="1"/>
  <c r="AD6" i="15"/>
  <c r="AE19" i="15"/>
  <c r="AA19" i="15"/>
  <c r="AE33" i="15"/>
  <c r="AA33" i="15"/>
  <c r="AE30" i="15"/>
  <c r="AA30" i="15"/>
  <c r="AF12" i="15"/>
  <c r="AI12" i="15"/>
  <c r="AE34" i="15"/>
  <c r="AA34" i="15"/>
  <c r="AI22" i="15"/>
  <c r="AE18" i="15"/>
  <c r="AA18" i="15"/>
  <c r="AF23" i="15"/>
  <c r="AA23" i="15"/>
  <c r="AD23" i="15" s="1"/>
  <c r="AF29" i="15"/>
  <c r="AI29" i="15"/>
  <c r="AI6" i="15"/>
  <c r="AD18" i="15" l="1"/>
  <c r="AI18" i="15"/>
  <c r="AD27" i="15"/>
  <c r="AI27" i="15"/>
  <c r="AD33" i="15"/>
  <c r="AI33" i="15"/>
  <c r="AD21" i="15"/>
  <c r="AI21" i="15"/>
  <c r="AD13" i="15"/>
  <c r="AI13" i="15"/>
  <c r="AD36" i="15"/>
  <c r="AI36" i="15"/>
  <c r="AD24" i="15"/>
  <c r="AI24" i="15"/>
  <c r="AI23" i="15"/>
  <c r="AD28" i="15"/>
  <c r="AI28" i="15"/>
  <c r="AI8" i="15"/>
  <c r="AD7" i="15"/>
  <c r="AI7" i="15"/>
  <c r="AD15" i="15"/>
  <c r="AI15" i="15"/>
  <c r="AF5" i="15"/>
  <c r="AI5" i="15"/>
  <c r="AD37" i="15"/>
  <c r="AI37" i="15"/>
  <c r="AD34" i="15"/>
  <c r="AI34" i="15"/>
  <c r="AD30" i="15"/>
  <c r="AI30" i="15"/>
  <c r="AD19" i="15"/>
  <c r="AI19" i="15"/>
  <c r="AD10" i="15"/>
  <c r="AI10" i="15"/>
  <c r="AH38" i="14" l="1"/>
  <c r="AB38" i="14"/>
  <c r="V38" i="14"/>
  <c r="S38" i="14"/>
  <c r="P38" i="14"/>
  <c r="AC38" i="14" s="1"/>
  <c r="M38" i="14"/>
  <c r="J38" i="14"/>
  <c r="G38" i="14"/>
  <c r="D38" i="14" s="1"/>
  <c r="Z38" i="14" s="1"/>
  <c r="AG38" i="14" s="1"/>
  <c r="F38" i="14"/>
  <c r="E38" i="14"/>
  <c r="AH37" i="14"/>
  <c r="V37" i="14"/>
  <c r="S37" i="14"/>
  <c r="P37" i="14"/>
  <c r="AC37" i="14" s="1"/>
  <c r="AF37" i="14" s="1"/>
  <c r="M37" i="14"/>
  <c r="J37" i="14"/>
  <c r="G37" i="14"/>
  <c r="D37" i="14" s="1"/>
  <c r="Z37" i="14" s="1"/>
  <c r="AG37" i="14" s="1"/>
  <c r="F37" i="14"/>
  <c r="E37" i="14"/>
  <c r="AH36" i="14"/>
  <c r="AC36" i="14"/>
  <c r="AF36" i="14" s="1"/>
  <c r="V36" i="14"/>
  <c r="S36" i="14"/>
  <c r="P36" i="14"/>
  <c r="M36" i="14"/>
  <c r="D36" i="14" s="1"/>
  <c r="Z36" i="14" s="1"/>
  <c r="AG36" i="14" s="1"/>
  <c r="J36" i="14"/>
  <c r="G36" i="14"/>
  <c r="F36" i="14"/>
  <c r="E36" i="14"/>
  <c r="AH35" i="14"/>
  <c r="AC35" i="14"/>
  <c r="V35" i="14"/>
  <c r="S35" i="14"/>
  <c r="P35" i="14"/>
  <c r="M35" i="14"/>
  <c r="J35" i="14"/>
  <c r="G35" i="14"/>
  <c r="AB35" i="14" s="1"/>
  <c r="F35" i="14"/>
  <c r="E35" i="14"/>
  <c r="D35" i="14"/>
  <c r="Z35" i="14" s="1"/>
  <c r="AG35" i="14" s="1"/>
  <c r="AH34" i="14"/>
  <c r="V34" i="14"/>
  <c r="S34" i="14"/>
  <c r="P34" i="14"/>
  <c r="AC34" i="14" s="1"/>
  <c r="M34" i="14"/>
  <c r="J34" i="14"/>
  <c r="G34" i="14"/>
  <c r="D34" i="14" s="1"/>
  <c r="Z34" i="14" s="1"/>
  <c r="AG34" i="14" s="1"/>
  <c r="F34" i="14"/>
  <c r="E34" i="14"/>
  <c r="AH33" i="14"/>
  <c r="V33" i="14"/>
  <c r="S33" i="14"/>
  <c r="P33" i="14"/>
  <c r="M33" i="14"/>
  <c r="J33" i="14"/>
  <c r="G33" i="14"/>
  <c r="AB33" i="14" s="1"/>
  <c r="AE33" i="14" s="1"/>
  <c r="F33" i="14"/>
  <c r="E33" i="14"/>
  <c r="AH32" i="14"/>
  <c r="V32" i="14"/>
  <c r="S32" i="14"/>
  <c r="P32" i="14"/>
  <c r="AC32" i="14" s="1"/>
  <c r="M32" i="14"/>
  <c r="D32" i="14" s="1"/>
  <c r="Z32" i="14" s="1"/>
  <c r="AG32" i="14" s="1"/>
  <c r="J32" i="14"/>
  <c r="G32" i="14"/>
  <c r="AB32" i="14" s="1"/>
  <c r="F32" i="14"/>
  <c r="E32" i="14"/>
  <c r="AH31" i="14"/>
  <c r="AG31" i="14"/>
  <c r="AC31" i="14"/>
  <c r="V31" i="14"/>
  <c r="S31" i="14"/>
  <c r="P31" i="14"/>
  <c r="M31" i="14"/>
  <c r="J31" i="14"/>
  <c r="G31" i="14"/>
  <c r="F31" i="14"/>
  <c r="E31" i="14"/>
  <c r="D31" i="14"/>
  <c r="Z31" i="14" s="1"/>
  <c r="AH30" i="14"/>
  <c r="AB30" i="14"/>
  <c r="V30" i="14"/>
  <c r="S30" i="14"/>
  <c r="P30" i="14"/>
  <c r="AC30" i="14" s="1"/>
  <c r="M30" i="14"/>
  <c r="J30" i="14"/>
  <c r="G30" i="14"/>
  <c r="D30" i="14" s="1"/>
  <c r="Z30" i="14" s="1"/>
  <c r="AG30" i="14" s="1"/>
  <c r="F30" i="14"/>
  <c r="E30" i="14"/>
  <c r="AH29" i="14"/>
  <c r="V29" i="14"/>
  <c r="S29" i="14"/>
  <c r="P29" i="14"/>
  <c r="AC29" i="14" s="1"/>
  <c r="AF29" i="14" s="1"/>
  <c r="M29" i="14"/>
  <c r="J29" i="14"/>
  <c r="G29" i="14"/>
  <c r="F29" i="14"/>
  <c r="E29" i="14"/>
  <c r="AH28" i="14"/>
  <c r="V28" i="14"/>
  <c r="S28" i="14"/>
  <c r="P28" i="14"/>
  <c r="AC28" i="14" s="1"/>
  <c r="M28" i="14"/>
  <c r="J28" i="14"/>
  <c r="G28" i="14"/>
  <c r="F28" i="14"/>
  <c r="E28" i="14"/>
  <c r="AH27" i="14"/>
  <c r="AC27" i="14"/>
  <c r="V27" i="14"/>
  <c r="S27" i="14"/>
  <c r="P27" i="14"/>
  <c r="M27" i="14"/>
  <c r="J27" i="14"/>
  <c r="G27" i="14"/>
  <c r="AB27" i="14" s="1"/>
  <c r="F27" i="14"/>
  <c r="E27" i="14"/>
  <c r="D27" i="14"/>
  <c r="Z27" i="14" s="1"/>
  <c r="AG27" i="14" s="1"/>
  <c r="AH26" i="14"/>
  <c r="V26" i="14"/>
  <c r="S26" i="14"/>
  <c r="P26" i="14"/>
  <c r="AC26" i="14" s="1"/>
  <c r="M26" i="14"/>
  <c r="J26" i="14"/>
  <c r="G26" i="14"/>
  <c r="D26" i="14" s="1"/>
  <c r="Z26" i="14" s="1"/>
  <c r="AG26" i="14" s="1"/>
  <c r="F26" i="14"/>
  <c r="E26" i="14"/>
  <c r="AH25" i="14"/>
  <c r="V25" i="14"/>
  <c r="S25" i="14"/>
  <c r="P25" i="14"/>
  <c r="M25" i="14"/>
  <c r="J25" i="14"/>
  <c r="G25" i="14"/>
  <c r="AB25" i="14" s="1"/>
  <c r="AE25" i="14" s="1"/>
  <c r="F25" i="14"/>
  <c r="E25" i="14"/>
  <c r="AH24" i="14"/>
  <c r="AF24" i="14"/>
  <c r="AC24" i="14"/>
  <c r="V24" i="14"/>
  <c r="S24" i="14"/>
  <c r="P24" i="14"/>
  <c r="J24" i="14"/>
  <c r="F24" i="14"/>
  <c r="E24" i="14"/>
  <c r="AH23" i="14"/>
  <c r="V23" i="14"/>
  <c r="S23" i="14"/>
  <c r="P23" i="14"/>
  <c r="AC23" i="14" s="1"/>
  <c r="AF23" i="14" s="1"/>
  <c r="M23" i="14"/>
  <c r="J23" i="14"/>
  <c r="F23" i="14"/>
  <c r="E23" i="14"/>
  <c r="AH22" i="14"/>
  <c r="AC22" i="14"/>
  <c r="V22" i="14"/>
  <c r="S22" i="14"/>
  <c r="P22" i="14"/>
  <c r="M22" i="14"/>
  <c r="J22" i="14"/>
  <c r="G22" i="14"/>
  <c r="F22" i="14"/>
  <c r="E22" i="14"/>
  <c r="D22" i="14"/>
  <c r="Z22" i="14" s="1"/>
  <c r="AG22" i="14" s="1"/>
  <c r="AH21" i="14"/>
  <c r="AB21" i="14"/>
  <c r="V21" i="14"/>
  <c r="S21" i="14"/>
  <c r="P21" i="14"/>
  <c r="AC21" i="14" s="1"/>
  <c r="M21" i="14"/>
  <c r="J21" i="14"/>
  <c r="G21" i="14"/>
  <c r="D21" i="14" s="1"/>
  <c r="Z21" i="14" s="1"/>
  <c r="AG21" i="14" s="1"/>
  <c r="F21" i="14"/>
  <c r="E21" i="14"/>
  <c r="AI20" i="14"/>
  <c r="AH20" i="14"/>
  <c r="AE20" i="14"/>
  <c r="AA20" i="14"/>
  <c r="AD20" i="14" s="1"/>
  <c r="V20" i="14"/>
  <c r="S20" i="14"/>
  <c r="P20" i="14"/>
  <c r="AC20" i="14" s="1"/>
  <c r="AF20" i="14" s="1"/>
  <c r="M20" i="14"/>
  <c r="D20" i="14" s="1"/>
  <c r="Z20" i="14" s="1"/>
  <c r="AG20" i="14" s="1"/>
  <c r="J20" i="14"/>
  <c r="G20" i="14"/>
  <c r="AB20" i="14" s="1"/>
  <c r="F20" i="14"/>
  <c r="E20" i="14"/>
  <c r="AH19" i="14"/>
  <c r="AC19" i="14"/>
  <c r="V19" i="14"/>
  <c r="S19" i="14"/>
  <c r="P19" i="14"/>
  <c r="M19" i="14"/>
  <c r="D19" i="14" s="1"/>
  <c r="Z19" i="14" s="1"/>
  <c r="AG19" i="14" s="1"/>
  <c r="J19" i="14"/>
  <c r="G19" i="14"/>
  <c r="F19" i="14"/>
  <c r="E19" i="14"/>
  <c r="AH18" i="14"/>
  <c r="AF18" i="14"/>
  <c r="AC18" i="14"/>
  <c r="V18" i="14"/>
  <c r="S18" i="14"/>
  <c r="P18" i="14"/>
  <c r="M18" i="14"/>
  <c r="J18" i="14"/>
  <c r="G18" i="14"/>
  <c r="D18" i="14" s="1"/>
  <c r="Z18" i="14" s="1"/>
  <c r="AG18" i="14" s="1"/>
  <c r="F18" i="14"/>
  <c r="E18" i="14"/>
  <c r="AH17" i="14"/>
  <c r="AB17" i="14"/>
  <c r="AA17" i="14" s="1"/>
  <c r="AD17" i="14" s="1"/>
  <c r="V17" i="14"/>
  <c r="S17" i="14"/>
  <c r="P17" i="14"/>
  <c r="AC17" i="14" s="1"/>
  <c r="AF17" i="14" s="1"/>
  <c r="M17" i="14"/>
  <c r="J17" i="14"/>
  <c r="G17" i="14"/>
  <c r="F17" i="14"/>
  <c r="E17" i="14"/>
  <c r="AH16" i="14"/>
  <c r="V16" i="14"/>
  <c r="S16" i="14"/>
  <c r="P16" i="14"/>
  <c r="AC16" i="14" s="1"/>
  <c r="AF16" i="14" s="1"/>
  <c r="M16" i="14"/>
  <c r="D16" i="14" s="1"/>
  <c r="Z16" i="14" s="1"/>
  <c r="AG16" i="14" s="1"/>
  <c r="J16" i="14"/>
  <c r="G16" i="14"/>
  <c r="F16" i="14"/>
  <c r="E16" i="14"/>
  <c r="AH15" i="14"/>
  <c r="AC15" i="14"/>
  <c r="V15" i="14"/>
  <c r="S15" i="14"/>
  <c r="P15" i="14"/>
  <c r="M15" i="14"/>
  <c r="D15" i="14" s="1"/>
  <c r="Z15" i="14" s="1"/>
  <c r="AG15" i="14" s="1"/>
  <c r="J15" i="14"/>
  <c r="G15" i="14"/>
  <c r="F15" i="14"/>
  <c r="E15" i="14"/>
  <c r="AH14" i="14"/>
  <c r="AF14" i="14"/>
  <c r="AC14" i="14"/>
  <c r="V14" i="14"/>
  <c r="S14" i="14"/>
  <c r="P14" i="14"/>
  <c r="M14" i="14"/>
  <c r="J14" i="14"/>
  <c r="G14" i="14"/>
  <c r="AB14" i="14" s="1"/>
  <c r="F14" i="14"/>
  <c r="E14" i="14"/>
  <c r="AH13" i="14"/>
  <c r="AB13" i="14"/>
  <c r="AA13" i="14" s="1"/>
  <c r="AD13" i="14" s="1"/>
  <c r="V13" i="14"/>
  <c r="S13" i="14"/>
  <c r="P13" i="14"/>
  <c r="AC13" i="14" s="1"/>
  <c r="AI13" i="14" s="1"/>
  <c r="M13" i="14"/>
  <c r="J13" i="14"/>
  <c r="G13" i="14"/>
  <c r="F13" i="14"/>
  <c r="E13" i="14"/>
  <c r="AH12" i="14"/>
  <c r="V12" i="14"/>
  <c r="S12" i="14"/>
  <c r="P12" i="14"/>
  <c r="AC12" i="14" s="1"/>
  <c r="AF12" i="14" s="1"/>
  <c r="M12" i="14"/>
  <c r="D12" i="14" s="1"/>
  <c r="Z12" i="14" s="1"/>
  <c r="AG12" i="14" s="1"/>
  <c r="J12" i="14"/>
  <c r="G12" i="14"/>
  <c r="F12" i="14"/>
  <c r="E12" i="14"/>
  <c r="AH11" i="14"/>
  <c r="AC11" i="14"/>
  <c r="V11" i="14"/>
  <c r="S11" i="14"/>
  <c r="P11" i="14"/>
  <c r="M11" i="14"/>
  <c r="D11" i="14" s="1"/>
  <c r="Z11" i="14" s="1"/>
  <c r="AG11" i="14" s="1"/>
  <c r="J11" i="14"/>
  <c r="G11" i="14"/>
  <c r="F11" i="14"/>
  <c r="E11" i="14"/>
  <c r="AH10" i="14"/>
  <c r="AF10" i="14"/>
  <c r="AC10" i="14"/>
  <c r="V10" i="14"/>
  <c r="S10" i="14"/>
  <c r="P10" i="14"/>
  <c r="M10" i="14"/>
  <c r="J10" i="14"/>
  <c r="G10" i="14"/>
  <c r="AB10" i="14" s="1"/>
  <c r="F10" i="14"/>
  <c r="E10" i="14"/>
  <c r="AH9" i="14"/>
  <c r="AB9" i="14"/>
  <c r="AA9" i="14" s="1"/>
  <c r="AD9" i="14" s="1"/>
  <c r="V9" i="14"/>
  <c r="S9" i="14"/>
  <c r="P9" i="14"/>
  <c r="AC9" i="14" s="1"/>
  <c r="AF9" i="14" s="1"/>
  <c r="M9" i="14"/>
  <c r="J9" i="14"/>
  <c r="G9" i="14"/>
  <c r="F9" i="14"/>
  <c r="F5" i="14" s="1"/>
  <c r="E9" i="14"/>
  <c r="AH8" i="14"/>
  <c r="V8" i="14"/>
  <c r="S8" i="14"/>
  <c r="P8" i="14"/>
  <c r="AC8" i="14" s="1"/>
  <c r="AF8" i="14" s="1"/>
  <c r="M8" i="14"/>
  <c r="D8" i="14" s="1"/>
  <c r="Z8" i="14" s="1"/>
  <c r="AG8" i="14" s="1"/>
  <c r="J8" i="14"/>
  <c r="G8" i="14"/>
  <c r="F8" i="14"/>
  <c r="E8" i="14"/>
  <c r="AH7" i="14"/>
  <c r="AC7" i="14"/>
  <c r="V7" i="14"/>
  <c r="S7" i="14"/>
  <c r="P7" i="14"/>
  <c r="M7" i="14"/>
  <c r="D7" i="14" s="1"/>
  <c r="Z7" i="14" s="1"/>
  <c r="AG7" i="14" s="1"/>
  <c r="J7" i="14"/>
  <c r="G7" i="14"/>
  <c r="F7" i="14"/>
  <c r="E7" i="14"/>
  <c r="AH6" i="14"/>
  <c r="AF6" i="14"/>
  <c r="AC6" i="14"/>
  <c r="V6" i="14"/>
  <c r="S6" i="14"/>
  <c r="P6" i="14"/>
  <c r="M6" i="14"/>
  <c r="J6" i="14"/>
  <c r="G6" i="14"/>
  <c r="D6" i="14" s="1"/>
  <c r="Z6" i="14" s="1"/>
  <c r="F6" i="14"/>
  <c r="E6" i="14"/>
  <c r="Y5" i="14"/>
  <c r="X5" i="14"/>
  <c r="W5" i="14"/>
  <c r="V5" i="14" s="1"/>
  <c r="U5" i="14"/>
  <c r="S5" i="14" s="1"/>
  <c r="T5" i="14"/>
  <c r="R5" i="14"/>
  <c r="Q5" i="14"/>
  <c r="P5" i="14" s="1"/>
  <c r="O5" i="14"/>
  <c r="N5" i="14"/>
  <c r="M5" i="14"/>
  <c r="L5" i="14"/>
  <c r="K5" i="14"/>
  <c r="J5" i="14"/>
  <c r="I5" i="14"/>
  <c r="G5" i="14" s="1"/>
  <c r="H5" i="14"/>
  <c r="E5" i="14"/>
  <c r="C5" i="14"/>
  <c r="D5" i="14" l="1"/>
  <c r="AG6" i="14"/>
  <c r="AE10" i="14"/>
  <c r="AA10" i="14"/>
  <c r="AD10" i="14" s="1"/>
  <c r="AE14" i="14"/>
  <c r="AA14" i="14"/>
  <c r="AD14" i="14" s="1"/>
  <c r="AI9" i="14"/>
  <c r="AI17" i="14"/>
  <c r="AE27" i="14"/>
  <c r="AA27" i="14"/>
  <c r="AD27" i="14" s="1"/>
  <c r="AE30" i="14"/>
  <c r="AA30" i="14"/>
  <c r="AD30" i="14" s="1"/>
  <c r="AF32" i="14"/>
  <c r="AI32" i="14"/>
  <c r="AE35" i="14"/>
  <c r="AA35" i="14"/>
  <c r="AD35" i="14" s="1"/>
  <c r="D10" i="14"/>
  <c r="Z10" i="14" s="1"/>
  <c r="AG10" i="14" s="1"/>
  <c r="AF11" i="14"/>
  <c r="D14" i="14"/>
  <c r="Z14" i="14" s="1"/>
  <c r="AG14" i="14" s="1"/>
  <c r="AF15" i="14"/>
  <c r="D17" i="14"/>
  <c r="Z17" i="14" s="1"/>
  <c r="AG17" i="14" s="1"/>
  <c r="AE17" i="14"/>
  <c r="AB24" i="14"/>
  <c r="D24" i="14"/>
  <c r="Z24" i="14" s="1"/>
  <c r="AG24" i="14" s="1"/>
  <c r="AI30" i="14"/>
  <c r="AE32" i="14"/>
  <c r="AA32" i="14"/>
  <c r="AD32" i="14" s="1"/>
  <c r="AE38" i="14"/>
  <c r="AA38" i="14"/>
  <c r="AD38" i="14" s="1"/>
  <c r="AB6" i="14"/>
  <c r="AB7" i="14"/>
  <c r="AB11" i="14"/>
  <c r="AF13" i="14"/>
  <c r="AB15" i="14"/>
  <c r="AB18" i="14"/>
  <c r="AB19" i="14"/>
  <c r="AI21" i="14"/>
  <c r="AF21" i="14"/>
  <c r="D23" i="14"/>
  <c r="Z23" i="14" s="1"/>
  <c r="AG23" i="14" s="1"/>
  <c r="AA25" i="14"/>
  <c r="AD25" i="14" s="1"/>
  <c r="AB26" i="14"/>
  <c r="AF27" i="14"/>
  <c r="AI27" i="14"/>
  <c r="AF28" i="14"/>
  <c r="D29" i="14"/>
  <c r="Z29" i="14" s="1"/>
  <c r="AG29" i="14" s="1"/>
  <c r="AB31" i="14"/>
  <c r="AA33" i="14"/>
  <c r="AD33" i="14" s="1"/>
  <c r="AB34" i="14"/>
  <c r="AF35" i="14"/>
  <c r="AI35" i="14"/>
  <c r="AI38" i="14"/>
  <c r="AF38" i="14"/>
  <c r="AF31" i="14"/>
  <c r="AF7" i="14"/>
  <c r="D9" i="14"/>
  <c r="Z9" i="14" s="1"/>
  <c r="AG9" i="14" s="1"/>
  <c r="AE9" i="14"/>
  <c r="D13" i="14"/>
  <c r="Z13" i="14" s="1"/>
  <c r="AG13" i="14" s="1"/>
  <c r="AE13" i="14"/>
  <c r="AF19" i="14"/>
  <c r="AE21" i="14"/>
  <c r="AA21" i="14"/>
  <c r="AD21" i="14" s="1"/>
  <c r="AF22" i="14"/>
  <c r="AF30" i="14"/>
  <c r="AH5" i="14"/>
  <c r="AC5" i="14"/>
  <c r="AB8" i="14"/>
  <c r="AI10" i="14"/>
  <c r="AB12" i="14"/>
  <c r="AI14" i="14"/>
  <c r="AB16" i="14"/>
  <c r="AB22" i="14"/>
  <c r="AC25" i="14"/>
  <c r="D25" i="14"/>
  <c r="Z25" i="14" s="1"/>
  <c r="AG25" i="14" s="1"/>
  <c r="AF26" i="14"/>
  <c r="D28" i="14"/>
  <c r="Z28" i="14" s="1"/>
  <c r="AG28" i="14" s="1"/>
  <c r="AC33" i="14"/>
  <c r="D33" i="14"/>
  <c r="Z33" i="14" s="1"/>
  <c r="AG33" i="14" s="1"/>
  <c r="AF34" i="14"/>
  <c r="AB36" i="14"/>
  <c r="AB23" i="14"/>
  <c r="AB29" i="14"/>
  <c r="AB37" i="14"/>
  <c r="AB28" i="14"/>
  <c r="AA16" i="14" l="1"/>
  <c r="AE16" i="14"/>
  <c r="AE11" i="14"/>
  <c r="AA11" i="14"/>
  <c r="AF25" i="14"/>
  <c r="AI25" i="14"/>
  <c r="AE15" i="14"/>
  <c r="AA15" i="14"/>
  <c r="AE28" i="14"/>
  <c r="AA28" i="14"/>
  <c r="AA23" i="14"/>
  <c r="AE23" i="14"/>
  <c r="AE22" i="14"/>
  <c r="AA22" i="14"/>
  <c r="AA12" i="14"/>
  <c r="AE12" i="14"/>
  <c r="AE19" i="14"/>
  <c r="AA19" i="14"/>
  <c r="AE7" i="14"/>
  <c r="AA7" i="14"/>
  <c r="AE24" i="14"/>
  <c r="AA24" i="14"/>
  <c r="Z5" i="14"/>
  <c r="AG5" i="14" s="1"/>
  <c r="AA8" i="14"/>
  <c r="AE8" i="14"/>
  <c r="AE29" i="14"/>
  <c r="AA29" i="14"/>
  <c r="AF5" i="14"/>
  <c r="AE31" i="14"/>
  <c r="AA31" i="14"/>
  <c r="AA37" i="14"/>
  <c r="AE37" i="14"/>
  <c r="AE36" i="14"/>
  <c r="AA36" i="14"/>
  <c r="AF33" i="14"/>
  <c r="AI33" i="14"/>
  <c r="AE34" i="14"/>
  <c r="AA34" i="14"/>
  <c r="AE26" i="14"/>
  <c r="AA26" i="14"/>
  <c r="AE18" i="14"/>
  <c r="AA18" i="14"/>
  <c r="AE6" i="14"/>
  <c r="AA6" i="14"/>
  <c r="AB5" i="14"/>
  <c r="AE5" i="14" s="1"/>
  <c r="AD37" i="14" l="1"/>
  <c r="AI37" i="14"/>
  <c r="AD8" i="14"/>
  <c r="AI8" i="14"/>
  <c r="AD15" i="14"/>
  <c r="AI15" i="14"/>
  <c r="AD34" i="14"/>
  <c r="AI34" i="14"/>
  <c r="AD12" i="14"/>
  <c r="AI12" i="14"/>
  <c r="AD23" i="14"/>
  <c r="AI23" i="14"/>
  <c r="AD24" i="14"/>
  <c r="AI24" i="14"/>
  <c r="AD19" i="14"/>
  <c r="AI19" i="14"/>
  <c r="AD22" i="14"/>
  <c r="AI22" i="14"/>
  <c r="AD28" i="14"/>
  <c r="AI28" i="14"/>
  <c r="AD7" i="14"/>
  <c r="AI7" i="14"/>
  <c r="AD11" i="14"/>
  <c r="AI11" i="14"/>
  <c r="AD18" i="14"/>
  <c r="AI18" i="14"/>
  <c r="AD36" i="14"/>
  <c r="AI36" i="14"/>
  <c r="AD31" i="14"/>
  <c r="AI31" i="14"/>
  <c r="AD29" i="14"/>
  <c r="AI29" i="14"/>
  <c r="AD6" i="14"/>
  <c r="AA5" i="14"/>
  <c r="AI6" i="14"/>
  <c r="AD26" i="14"/>
  <c r="AI26" i="14"/>
  <c r="AD16" i="14"/>
  <c r="AI16" i="14"/>
  <c r="AD5" i="14" l="1"/>
  <c r="AI5" i="14"/>
  <c r="AH38" i="13" l="1"/>
  <c r="AC38" i="13"/>
  <c r="V38" i="13"/>
  <c r="S38" i="13"/>
  <c r="P38" i="13"/>
  <c r="M38" i="13"/>
  <c r="J38" i="13"/>
  <c r="G38" i="13"/>
  <c r="AB38" i="13" s="1"/>
  <c r="F38" i="13"/>
  <c r="E38" i="13"/>
  <c r="AH37" i="13"/>
  <c r="AB37" i="13"/>
  <c r="AE37" i="13" s="1"/>
  <c r="AA37" i="13"/>
  <c r="AD37" i="13" s="1"/>
  <c r="V37" i="13"/>
  <c r="S37" i="13"/>
  <c r="P37" i="13"/>
  <c r="AC37" i="13" s="1"/>
  <c r="AF37" i="13" s="1"/>
  <c r="M37" i="13"/>
  <c r="J37" i="13"/>
  <c r="G37" i="13"/>
  <c r="F37" i="13"/>
  <c r="E37" i="13"/>
  <c r="AH36" i="13"/>
  <c r="V36" i="13"/>
  <c r="S36" i="13"/>
  <c r="P36" i="13"/>
  <c r="AC36" i="13" s="1"/>
  <c r="AF36" i="13" s="1"/>
  <c r="M36" i="13"/>
  <c r="J36" i="13"/>
  <c r="G36" i="13"/>
  <c r="D36" i="13" s="1"/>
  <c r="Z36" i="13" s="1"/>
  <c r="AG36" i="13" s="1"/>
  <c r="F36" i="13"/>
  <c r="E36" i="13"/>
  <c r="AH35" i="13"/>
  <c r="AC35" i="13"/>
  <c r="V35" i="13"/>
  <c r="S35" i="13"/>
  <c r="P35" i="13"/>
  <c r="M35" i="13"/>
  <c r="J35" i="13"/>
  <c r="G35" i="13"/>
  <c r="F35" i="13"/>
  <c r="E35" i="13"/>
  <c r="D35" i="13"/>
  <c r="Z35" i="13" s="1"/>
  <c r="AG35" i="13" s="1"/>
  <c r="AH34" i="13"/>
  <c r="AC34" i="13"/>
  <c r="V34" i="13"/>
  <c r="S34" i="13"/>
  <c r="P34" i="13"/>
  <c r="M34" i="13"/>
  <c r="J34" i="13"/>
  <c r="G34" i="13"/>
  <c r="AB34" i="13" s="1"/>
  <c r="F34" i="13"/>
  <c r="E34" i="13"/>
  <c r="AH33" i="13"/>
  <c r="AB33" i="13"/>
  <c r="AE33" i="13" s="1"/>
  <c r="AA33" i="13"/>
  <c r="AD33" i="13" s="1"/>
  <c r="V33" i="13"/>
  <c r="S33" i="13"/>
  <c r="P33" i="13"/>
  <c r="AC33" i="13" s="1"/>
  <c r="AF33" i="13" s="1"/>
  <c r="M33" i="13"/>
  <c r="J33" i="13"/>
  <c r="G33" i="13"/>
  <c r="F33" i="13"/>
  <c r="E33" i="13"/>
  <c r="AH32" i="13"/>
  <c r="V32" i="13"/>
  <c r="S32" i="13"/>
  <c r="P32" i="13"/>
  <c r="AC32" i="13" s="1"/>
  <c r="AF32" i="13" s="1"/>
  <c r="M32" i="13"/>
  <c r="J32" i="13"/>
  <c r="G32" i="13"/>
  <c r="D32" i="13" s="1"/>
  <c r="Z32" i="13" s="1"/>
  <c r="AG32" i="13" s="1"/>
  <c r="F32" i="13"/>
  <c r="E32" i="13"/>
  <c r="AH31" i="13"/>
  <c r="AC31" i="13"/>
  <c r="V31" i="13"/>
  <c r="S31" i="13"/>
  <c r="P31" i="13"/>
  <c r="M31" i="13"/>
  <c r="J31" i="13"/>
  <c r="G31" i="13"/>
  <c r="F31" i="13"/>
  <c r="E31" i="13"/>
  <c r="D31" i="13"/>
  <c r="Z31" i="13" s="1"/>
  <c r="AG31" i="13" s="1"/>
  <c r="AH30" i="13"/>
  <c r="AC30" i="13"/>
  <c r="V30" i="13"/>
  <c r="S30" i="13"/>
  <c r="P30" i="13"/>
  <c r="M30" i="13"/>
  <c r="J30" i="13"/>
  <c r="G30" i="13"/>
  <c r="AB30" i="13" s="1"/>
  <c r="F30" i="13"/>
  <c r="E30" i="13"/>
  <c r="AH29" i="13"/>
  <c r="AB29" i="13"/>
  <c r="AE29" i="13" s="1"/>
  <c r="AA29" i="13"/>
  <c r="AD29" i="13" s="1"/>
  <c r="V29" i="13"/>
  <c r="S29" i="13"/>
  <c r="P29" i="13"/>
  <c r="AC29" i="13" s="1"/>
  <c r="AF29" i="13" s="1"/>
  <c r="M29" i="13"/>
  <c r="J29" i="13"/>
  <c r="G29" i="13"/>
  <c r="F29" i="13"/>
  <c r="E29" i="13"/>
  <c r="AH28" i="13"/>
  <c r="V28" i="13"/>
  <c r="S28" i="13"/>
  <c r="P28" i="13"/>
  <c r="AC28" i="13" s="1"/>
  <c r="AF28" i="13" s="1"/>
  <c r="M28" i="13"/>
  <c r="D28" i="13" s="1"/>
  <c r="Z28" i="13" s="1"/>
  <c r="AG28" i="13" s="1"/>
  <c r="J28" i="13"/>
  <c r="G28" i="13"/>
  <c r="AB28" i="13" s="1"/>
  <c r="AA28" i="13" s="1"/>
  <c r="AD28" i="13" s="1"/>
  <c r="F28" i="13"/>
  <c r="E28" i="13"/>
  <c r="AH27" i="13"/>
  <c r="AC27" i="13"/>
  <c r="V27" i="13"/>
  <c r="S27" i="13"/>
  <c r="P27" i="13"/>
  <c r="M27" i="13"/>
  <c r="J27" i="13"/>
  <c r="G27" i="13"/>
  <c r="F27" i="13"/>
  <c r="E27" i="13"/>
  <c r="D27" i="13"/>
  <c r="Z27" i="13" s="1"/>
  <c r="AG27" i="13" s="1"/>
  <c r="AH26" i="13"/>
  <c r="AC26" i="13"/>
  <c r="V26" i="13"/>
  <c r="S26" i="13"/>
  <c r="P26" i="13"/>
  <c r="M26" i="13"/>
  <c r="J26" i="13"/>
  <c r="G26" i="13"/>
  <c r="AB26" i="13" s="1"/>
  <c r="F26" i="13"/>
  <c r="E26" i="13"/>
  <c r="AH25" i="13"/>
  <c r="AB25" i="13"/>
  <c r="AE25" i="13" s="1"/>
  <c r="AA25" i="13"/>
  <c r="AD25" i="13" s="1"/>
  <c r="V25" i="13"/>
  <c r="S25" i="13"/>
  <c r="P25" i="13"/>
  <c r="AC25" i="13" s="1"/>
  <c r="AF25" i="13" s="1"/>
  <c r="M25" i="13"/>
  <c r="J25" i="13"/>
  <c r="G25" i="13"/>
  <c r="F25" i="13"/>
  <c r="E25" i="13"/>
  <c r="AH24" i="13"/>
  <c r="AE24" i="13"/>
  <c r="V24" i="13"/>
  <c r="S24" i="13"/>
  <c r="P24" i="13"/>
  <c r="AC24" i="13" s="1"/>
  <c r="AF24" i="13" s="1"/>
  <c r="J24" i="13"/>
  <c r="AB24" i="13" s="1"/>
  <c r="AA24" i="13" s="1"/>
  <c r="AD24" i="13" s="1"/>
  <c r="F24" i="13"/>
  <c r="E24" i="13"/>
  <c r="AH23" i="13"/>
  <c r="AF23" i="13"/>
  <c r="AB23" i="13"/>
  <c r="AE23" i="13" s="1"/>
  <c r="AA23" i="13"/>
  <c r="AD23" i="13" s="1"/>
  <c r="V23" i="13"/>
  <c r="S23" i="13"/>
  <c r="P23" i="13"/>
  <c r="AC23" i="13" s="1"/>
  <c r="AI23" i="13" s="1"/>
  <c r="M23" i="13"/>
  <c r="J23" i="13"/>
  <c r="D23" i="13" s="1"/>
  <c r="Z23" i="13" s="1"/>
  <c r="AG23" i="13" s="1"/>
  <c r="F23" i="13"/>
  <c r="E23" i="13"/>
  <c r="AH22" i="13"/>
  <c r="AC22" i="13"/>
  <c r="V22" i="13"/>
  <c r="S22" i="13"/>
  <c r="P22" i="13"/>
  <c r="M22" i="13"/>
  <c r="J22" i="13"/>
  <c r="G22" i="13"/>
  <c r="F22" i="13"/>
  <c r="E22" i="13"/>
  <c r="D22" i="13"/>
  <c r="Z22" i="13" s="1"/>
  <c r="AG22" i="13" s="1"/>
  <c r="AH21" i="13"/>
  <c r="AC21" i="13"/>
  <c r="V21" i="13"/>
  <c r="S21" i="13"/>
  <c r="P21" i="13"/>
  <c r="M21" i="13"/>
  <c r="J21" i="13"/>
  <c r="G21" i="13"/>
  <c r="AB21" i="13" s="1"/>
  <c r="F21" i="13"/>
  <c r="E21" i="13"/>
  <c r="AH20" i="13"/>
  <c r="AB20" i="13"/>
  <c r="AE20" i="13" s="1"/>
  <c r="AA20" i="13"/>
  <c r="AD20" i="13" s="1"/>
  <c r="V20" i="13"/>
  <c r="S20" i="13"/>
  <c r="P20" i="13"/>
  <c r="AC20" i="13" s="1"/>
  <c r="AF20" i="13" s="1"/>
  <c r="M20" i="13"/>
  <c r="J20" i="13"/>
  <c r="G20" i="13"/>
  <c r="F20" i="13"/>
  <c r="E20" i="13"/>
  <c r="AH19" i="13"/>
  <c r="V19" i="13"/>
  <c r="S19" i="13"/>
  <c r="P19" i="13"/>
  <c r="AC19" i="13" s="1"/>
  <c r="AF19" i="13" s="1"/>
  <c r="M19" i="13"/>
  <c r="J19" i="13"/>
  <c r="G19" i="13"/>
  <c r="D19" i="13" s="1"/>
  <c r="Z19" i="13" s="1"/>
  <c r="AG19" i="13" s="1"/>
  <c r="F19" i="13"/>
  <c r="E19" i="13"/>
  <c r="AH18" i="13"/>
  <c r="AC18" i="13"/>
  <c r="V18" i="13"/>
  <c r="S18" i="13"/>
  <c r="P18" i="13"/>
  <c r="M18" i="13"/>
  <c r="J18" i="13"/>
  <c r="G18" i="13"/>
  <c r="F18" i="13"/>
  <c r="E18" i="13"/>
  <c r="D18" i="13"/>
  <c r="Z18" i="13" s="1"/>
  <c r="AG18" i="13" s="1"/>
  <c r="AH17" i="13"/>
  <c r="AC17" i="13"/>
  <c r="V17" i="13"/>
  <c r="S17" i="13"/>
  <c r="P17" i="13"/>
  <c r="M17" i="13"/>
  <c r="J17" i="13"/>
  <c r="G17" i="13"/>
  <c r="AB17" i="13" s="1"/>
  <c r="F17" i="13"/>
  <c r="E17" i="13"/>
  <c r="AH16" i="13"/>
  <c r="AB16" i="13"/>
  <c r="AE16" i="13" s="1"/>
  <c r="AA16" i="13"/>
  <c r="AD16" i="13" s="1"/>
  <c r="V16" i="13"/>
  <c r="S16" i="13"/>
  <c r="P16" i="13"/>
  <c r="AC16" i="13" s="1"/>
  <c r="AF16" i="13" s="1"/>
  <c r="M16" i="13"/>
  <c r="J16" i="13"/>
  <c r="G16" i="13"/>
  <c r="F16" i="13"/>
  <c r="E16" i="13"/>
  <c r="AH15" i="13"/>
  <c r="V15" i="13"/>
  <c r="S15" i="13"/>
  <c r="P15" i="13"/>
  <c r="AC15" i="13" s="1"/>
  <c r="AF15" i="13" s="1"/>
  <c r="M15" i="13"/>
  <c r="J15" i="13"/>
  <c r="G15" i="13"/>
  <c r="D15" i="13" s="1"/>
  <c r="Z15" i="13" s="1"/>
  <c r="AG15" i="13" s="1"/>
  <c r="F15" i="13"/>
  <c r="E15" i="13"/>
  <c r="AH14" i="13"/>
  <c r="AC14" i="13"/>
  <c r="V14" i="13"/>
  <c r="S14" i="13"/>
  <c r="P14" i="13"/>
  <c r="M14" i="13"/>
  <c r="J14" i="13"/>
  <c r="G14" i="13"/>
  <c r="F14" i="13"/>
  <c r="E14" i="13"/>
  <c r="D14" i="13"/>
  <c r="Z14" i="13" s="1"/>
  <c r="AG14" i="13" s="1"/>
  <c r="AH13" i="13"/>
  <c r="AC13" i="13"/>
  <c r="AF13" i="13" s="1"/>
  <c r="V13" i="13"/>
  <c r="S13" i="13"/>
  <c r="P13" i="13"/>
  <c r="M13" i="13"/>
  <c r="J13" i="13"/>
  <c r="G13" i="13"/>
  <c r="AB13" i="13" s="1"/>
  <c r="F13" i="13"/>
  <c r="E13" i="13"/>
  <c r="AH12" i="13"/>
  <c r="AB12" i="13"/>
  <c r="AE12" i="13" s="1"/>
  <c r="AA12" i="13"/>
  <c r="AD12" i="13" s="1"/>
  <c r="V12" i="13"/>
  <c r="S12" i="13"/>
  <c r="P12" i="13"/>
  <c r="AC12" i="13" s="1"/>
  <c r="AF12" i="13" s="1"/>
  <c r="M12" i="13"/>
  <c r="J12" i="13"/>
  <c r="G12" i="13"/>
  <c r="F12" i="13"/>
  <c r="E12" i="13"/>
  <c r="AH11" i="13"/>
  <c r="V11" i="13"/>
  <c r="S11" i="13"/>
  <c r="P11" i="13"/>
  <c r="AC11" i="13" s="1"/>
  <c r="AF11" i="13" s="1"/>
  <c r="M11" i="13"/>
  <c r="J11" i="13"/>
  <c r="G11" i="13"/>
  <c r="D11" i="13" s="1"/>
  <c r="Z11" i="13" s="1"/>
  <c r="AG11" i="13" s="1"/>
  <c r="F11" i="13"/>
  <c r="E11" i="13"/>
  <c r="AH10" i="13"/>
  <c r="AC10" i="13"/>
  <c r="V10" i="13"/>
  <c r="S10" i="13"/>
  <c r="P10" i="13"/>
  <c r="M10" i="13"/>
  <c r="J10" i="13"/>
  <c r="G10" i="13"/>
  <c r="F10" i="13"/>
  <c r="E10" i="13"/>
  <c r="D10" i="13"/>
  <c r="Z10" i="13" s="1"/>
  <c r="AG10" i="13" s="1"/>
  <c r="AH9" i="13"/>
  <c r="AC9" i="13"/>
  <c r="V9" i="13"/>
  <c r="S9" i="13"/>
  <c r="P9" i="13"/>
  <c r="M9" i="13"/>
  <c r="J9" i="13"/>
  <c r="G9" i="13"/>
  <c r="AB9" i="13" s="1"/>
  <c r="F9" i="13"/>
  <c r="E9" i="13"/>
  <c r="AH8" i="13"/>
  <c r="AB8" i="13"/>
  <c r="AE8" i="13" s="1"/>
  <c r="AA8" i="13"/>
  <c r="AD8" i="13" s="1"/>
  <c r="V8" i="13"/>
  <c r="S8" i="13"/>
  <c r="P8" i="13"/>
  <c r="AC8" i="13" s="1"/>
  <c r="AF8" i="13" s="1"/>
  <c r="M8" i="13"/>
  <c r="J8" i="13"/>
  <c r="G8" i="13"/>
  <c r="F8" i="13"/>
  <c r="E8" i="13"/>
  <c r="AH7" i="13"/>
  <c r="V7" i="13"/>
  <c r="S7" i="13"/>
  <c r="P7" i="13"/>
  <c r="AC7" i="13" s="1"/>
  <c r="AF7" i="13" s="1"/>
  <c r="M7" i="13"/>
  <c r="J7" i="13"/>
  <c r="G7" i="13"/>
  <c r="D7" i="13" s="1"/>
  <c r="Z7" i="13" s="1"/>
  <c r="AG7" i="13" s="1"/>
  <c r="F7" i="13"/>
  <c r="E7" i="13"/>
  <c r="AH6" i="13"/>
  <c r="AC6" i="13"/>
  <c r="V6" i="13"/>
  <c r="S6" i="13"/>
  <c r="P6" i="13"/>
  <c r="M6" i="13"/>
  <c r="J6" i="13"/>
  <c r="G6" i="13"/>
  <c r="F6" i="13"/>
  <c r="E6" i="13"/>
  <c r="E5" i="13" s="1"/>
  <c r="D5" i="13" s="1"/>
  <c r="D6" i="13"/>
  <c r="Z6" i="13" s="1"/>
  <c r="Y5" i="13"/>
  <c r="X5" i="13"/>
  <c r="W5" i="13"/>
  <c r="V5" i="13"/>
  <c r="U5" i="13"/>
  <c r="T5" i="13"/>
  <c r="S5" i="13"/>
  <c r="R5" i="13"/>
  <c r="P5" i="13" s="1"/>
  <c r="Q5" i="13"/>
  <c r="O5" i="13"/>
  <c r="N5" i="13"/>
  <c r="M5" i="13" s="1"/>
  <c r="L5" i="13"/>
  <c r="K5" i="13"/>
  <c r="J5" i="13"/>
  <c r="I5" i="13"/>
  <c r="H5" i="13"/>
  <c r="G5" i="13"/>
  <c r="F5" i="13"/>
  <c r="C5" i="13"/>
  <c r="AE17" i="13" l="1"/>
  <c r="AA17" i="13"/>
  <c r="AD17" i="13" s="1"/>
  <c r="AE26" i="13"/>
  <c r="AA26" i="13"/>
  <c r="AD26" i="13" s="1"/>
  <c r="AG6" i="13"/>
  <c r="AE21" i="13"/>
  <c r="AA21" i="13"/>
  <c r="AD21" i="13" s="1"/>
  <c r="AE30" i="13"/>
  <c r="AA30" i="13"/>
  <c r="AD30" i="13" s="1"/>
  <c r="AE13" i="13"/>
  <c r="AA13" i="13"/>
  <c r="AD13" i="13" s="1"/>
  <c r="AE38" i="13"/>
  <c r="AA38" i="13"/>
  <c r="AD38" i="13" s="1"/>
  <c r="AE9" i="13"/>
  <c r="AA9" i="13"/>
  <c r="AD9" i="13" s="1"/>
  <c r="AE34" i="13"/>
  <c r="AA34" i="13"/>
  <c r="AD34" i="13" s="1"/>
  <c r="AI26" i="13"/>
  <c r="AI34" i="13"/>
  <c r="AI38" i="13"/>
  <c r="AI8" i="13"/>
  <c r="AI16" i="13"/>
  <c r="AF26" i="13"/>
  <c r="AE28" i="13"/>
  <c r="AF30" i="13"/>
  <c r="AI33" i="13"/>
  <c r="AF34" i="13"/>
  <c r="AI37" i="13"/>
  <c r="AF38" i="13"/>
  <c r="AF6" i="13"/>
  <c r="D8" i="13"/>
  <c r="Z8" i="13" s="1"/>
  <c r="AG8" i="13" s="1"/>
  <c r="D9" i="13"/>
  <c r="Z9" i="13" s="1"/>
  <c r="AG9" i="13" s="1"/>
  <c r="AF10" i="13"/>
  <c r="D12" i="13"/>
  <c r="Z12" i="13" s="1"/>
  <c r="AG12" i="13" s="1"/>
  <c r="D13" i="13"/>
  <c r="Z13" i="13" s="1"/>
  <c r="AG13" i="13" s="1"/>
  <c r="AF14" i="13"/>
  <c r="D16" i="13"/>
  <c r="Z16" i="13" s="1"/>
  <c r="AG16" i="13" s="1"/>
  <c r="D17" i="13"/>
  <c r="Z17" i="13" s="1"/>
  <c r="AG17" i="13" s="1"/>
  <c r="AF18" i="13"/>
  <c r="D20" i="13"/>
  <c r="Z20" i="13" s="1"/>
  <c r="AG20" i="13" s="1"/>
  <c r="D21" i="13"/>
  <c r="Z21" i="13" s="1"/>
  <c r="AG21" i="13" s="1"/>
  <c r="AF22" i="13"/>
  <c r="D25" i="13"/>
  <c r="Z25" i="13" s="1"/>
  <c r="AG25" i="13" s="1"/>
  <c r="D26" i="13"/>
  <c r="Z26" i="13" s="1"/>
  <c r="AG26" i="13" s="1"/>
  <c r="AF27" i="13"/>
  <c r="D29" i="13"/>
  <c r="Z29" i="13" s="1"/>
  <c r="AG29" i="13" s="1"/>
  <c r="D30" i="13"/>
  <c r="Z30" i="13" s="1"/>
  <c r="AG30" i="13" s="1"/>
  <c r="AF31" i="13"/>
  <c r="D33" i="13"/>
  <c r="Z33" i="13" s="1"/>
  <c r="AG33" i="13" s="1"/>
  <c r="D34" i="13"/>
  <c r="Z34" i="13" s="1"/>
  <c r="AG34" i="13" s="1"/>
  <c r="AF35" i="13"/>
  <c r="D37" i="13"/>
  <c r="Z37" i="13" s="1"/>
  <c r="AG37" i="13" s="1"/>
  <c r="D38" i="13"/>
  <c r="Z38" i="13" s="1"/>
  <c r="AG38" i="13" s="1"/>
  <c r="AI17" i="13"/>
  <c r="AC5" i="13"/>
  <c r="AF9" i="13"/>
  <c r="AI12" i="13"/>
  <c r="AF17" i="13"/>
  <c r="AI20" i="13"/>
  <c r="AF21" i="13"/>
  <c r="AI25" i="13"/>
  <c r="AI29" i="13"/>
  <c r="AH5" i="13"/>
  <c r="AB6" i="13"/>
  <c r="AB10" i="13"/>
  <c r="AB14" i="13"/>
  <c r="AB18" i="13"/>
  <c r="AB22" i="13"/>
  <c r="D24" i="13"/>
  <c r="Z24" i="13" s="1"/>
  <c r="AG24" i="13" s="1"/>
  <c r="AI24" i="13"/>
  <c r="AB27" i="13"/>
  <c r="AI28" i="13"/>
  <c r="AB31" i="13"/>
  <c r="AB35" i="13"/>
  <c r="AB7" i="13"/>
  <c r="AB11" i="13"/>
  <c r="AB15" i="13"/>
  <c r="AB19" i="13"/>
  <c r="AB32" i="13"/>
  <c r="AB36" i="13"/>
  <c r="AA15" i="13" l="1"/>
  <c r="AE15" i="13"/>
  <c r="AE27" i="13"/>
  <c r="AA27" i="13"/>
  <c r="AF5" i="13"/>
  <c r="AA36" i="13"/>
  <c r="AE36" i="13"/>
  <c r="AE10" i="13"/>
  <c r="AA10" i="13"/>
  <c r="AI21" i="13"/>
  <c r="AA32" i="13"/>
  <c r="AE32" i="13"/>
  <c r="AA7" i="13"/>
  <c r="AE7" i="13"/>
  <c r="AE31" i="13"/>
  <c r="AA31" i="13"/>
  <c r="AI13" i="13"/>
  <c r="AE35" i="13"/>
  <c r="AA35" i="13"/>
  <c r="AA11" i="13"/>
  <c r="AE11" i="13"/>
  <c r="AE18" i="13"/>
  <c r="AA18" i="13"/>
  <c r="AA19" i="13"/>
  <c r="AE19" i="13"/>
  <c r="AE22" i="13"/>
  <c r="AA22" i="13"/>
  <c r="AE14" i="13"/>
  <c r="AA14" i="13"/>
  <c r="AE6" i="13"/>
  <c r="AA6" i="13"/>
  <c r="AB5" i="13"/>
  <c r="AE5" i="13" s="1"/>
  <c r="AI9" i="13"/>
  <c r="AI30" i="13"/>
  <c r="Z5" i="13"/>
  <c r="AG5" i="13" s="1"/>
  <c r="AA5" i="13" l="1"/>
  <c r="AD6" i="13"/>
  <c r="AI6" i="13"/>
  <c r="AD18" i="13"/>
  <c r="AI18" i="13"/>
  <c r="AD36" i="13"/>
  <c r="AI36" i="13"/>
  <c r="AD14" i="13"/>
  <c r="AI14" i="13"/>
  <c r="AD7" i="13"/>
  <c r="AI7" i="13"/>
  <c r="AD10" i="13"/>
  <c r="AI10" i="13"/>
  <c r="AD22" i="13"/>
  <c r="AI22" i="13"/>
  <c r="AD35" i="13"/>
  <c r="AI35" i="13"/>
  <c r="AD32" i="13"/>
  <c r="AI32" i="13"/>
  <c r="AD27" i="13"/>
  <c r="AI27" i="13"/>
  <c r="AD19" i="13"/>
  <c r="AI19" i="13"/>
  <c r="AD11" i="13"/>
  <c r="AI11" i="13"/>
  <c r="AD31" i="13"/>
  <c r="AI31" i="13"/>
  <c r="AD15" i="13"/>
  <c r="AI15" i="13"/>
  <c r="AD5" i="13" l="1"/>
  <c r="AI5" i="13"/>
  <c r="AH38" i="12" l="1"/>
  <c r="AC38" i="12"/>
  <c r="AF38" i="12" s="1"/>
  <c r="V38" i="12"/>
  <c r="S38" i="12"/>
  <c r="P38" i="12"/>
  <c r="M38" i="12"/>
  <c r="J38" i="12"/>
  <c r="G38" i="12"/>
  <c r="AB38" i="12" s="1"/>
  <c r="F38" i="12"/>
  <c r="E38" i="12"/>
  <c r="AH37" i="12"/>
  <c r="AB37" i="12"/>
  <c r="AE37" i="12" s="1"/>
  <c r="AA37" i="12"/>
  <c r="AD37" i="12" s="1"/>
  <c r="V37" i="12"/>
  <c r="S37" i="12"/>
  <c r="P37" i="12"/>
  <c r="AC37" i="12" s="1"/>
  <c r="AF37" i="12" s="1"/>
  <c r="M37" i="12"/>
  <c r="J37" i="12"/>
  <c r="G37" i="12"/>
  <c r="F37" i="12"/>
  <c r="E37" i="12"/>
  <c r="AH36" i="12"/>
  <c r="V36" i="12"/>
  <c r="S36" i="12"/>
  <c r="P36" i="12"/>
  <c r="AC36" i="12" s="1"/>
  <c r="AF36" i="12" s="1"/>
  <c r="M36" i="12"/>
  <c r="D36" i="12" s="1"/>
  <c r="Z36" i="12" s="1"/>
  <c r="AG36" i="12" s="1"/>
  <c r="J36" i="12"/>
  <c r="G36" i="12"/>
  <c r="AB36" i="12" s="1"/>
  <c r="AA36" i="12" s="1"/>
  <c r="AD36" i="12" s="1"/>
  <c r="F36" i="12"/>
  <c r="E36" i="12"/>
  <c r="AH35" i="12"/>
  <c r="AC35" i="12"/>
  <c r="V35" i="12"/>
  <c r="S35" i="12"/>
  <c r="P35" i="12"/>
  <c r="M35" i="12"/>
  <c r="J35" i="12"/>
  <c r="G35" i="12"/>
  <c r="F35" i="12"/>
  <c r="E35" i="12"/>
  <c r="D35" i="12"/>
  <c r="Z35" i="12" s="1"/>
  <c r="AG35" i="12" s="1"/>
  <c r="AH34" i="12"/>
  <c r="AC34" i="12"/>
  <c r="V34" i="12"/>
  <c r="S34" i="12"/>
  <c r="P34" i="12"/>
  <c r="M34" i="12"/>
  <c r="J34" i="12"/>
  <c r="G34" i="12"/>
  <c r="AB34" i="12" s="1"/>
  <c r="F34" i="12"/>
  <c r="E34" i="12"/>
  <c r="AH33" i="12"/>
  <c r="AB33" i="12"/>
  <c r="AE33" i="12" s="1"/>
  <c r="AA33" i="12"/>
  <c r="AD33" i="12" s="1"/>
  <c r="V33" i="12"/>
  <c r="S33" i="12"/>
  <c r="P33" i="12"/>
  <c r="AC33" i="12" s="1"/>
  <c r="AF33" i="12" s="1"/>
  <c r="M33" i="12"/>
  <c r="J33" i="12"/>
  <c r="G33" i="12"/>
  <c r="F33" i="12"/>
  <c r="E33" i="12"/>
  <c r="AH32" i="12"/>
  <c r="V32" i="12"/>
  <c r="S32" i="12"/>
  <c r="P32" i="12"/>
  <c r="AC32" i="12" s="1"/>
  <c r="AF32" i="12" s="1"/>
  <c r="M32" i="12"/>
  <c r="J32" i="12"/>
  <c r="G32" i="12"/>
  <c r="D32" i="12" s="1"/>
  <c r="Z32" i="12" s="1"/>
  <c r="AG32" i="12" s="1"/>
  <c r="F32" i="12"/>
  <c r="E32" i="12"/>
  <c r="AH31" i="12"/>
  <c r="AC31" i="12"/>
  <c r="V31" i="12"/>
  <c r="S31" i="12"/>
  <c r="P31" i="12"/>
  <c r="M31" i="12"/>
  <c r="J31" i="12"/>
  <c r="G31" i="12"/>
  <c r="F31" i="12"/>
  <c r="E31" i="12"/>
  <c r="D31" i="12"/>
  <c r="Z31" i="12" s="1"/>
  <c r="AG31" i="12" s="1"/>
  <c r="AH30" i="12"/>
  <c r="AC30" i="12"/>
  <c r="V30" i="12"/>
  <c r="S30" i="12"/>
  <c r="P30" i="12"/>
  <c r="M30" i="12"/>
  <c r="J30" i="12"/>
  <c r="G30" i="12"/>
  <c r="AB30" i="12" s="1"/>
  <c r="F30" i="12"/>
  <c r="E30" i="12"/>
  <c r="AH29" i="12"/>
  <c r="AB29" i="12"/>
  <c r="AE29" i="12" s="1"/>
  <c r="AA29" i="12"/>
  <c r="AD29" i="12" s="1"/>
  <c r="V29" i="12"/>
  <c r="S29" i="12"/>
  <c r="P29" i="12"/>
  <c r="AC29" i="12" s="1"/>
  <c r="AF29" i="12" s="1"/>
  <c r="M29" i="12"/>
  <c r="J29" i="12"/>
  <c r="G29" i="12"/>
  <c r="F29" i="12"/>
  <c r="E29" i="12"/>
  <c r="AH28" i="12"/>
  <c r="V28" i="12"/>
  <c r="S28" i="12"/>
  <c r="P28" i="12"/>
  <c r="AC28" i="12" s="1"/>
  <c r="AF28" i="12" s="1"/>
  <c r="M28" i="12"/>
  <c r="J28" i="12"/>
  <c r="G28" i="12"/>
  <c r="D28" i="12" s="1"/>
  <c r="Z28" i="12" s="1"/>
  <c r="AG28" i="12" s="1"/>
  <c r="F28" i="12"/>
  <c r="E28" i="12"/>
  <c r="AH27" i="12"/>
  <c r="AC27" i="12"/>
  <c r="V27" i="12"/>
  <c r="S27" i="12"/>
  <c r="P27" i="12"/>
  <c r="M27" i="12"/>
  <c r="J27" i="12"/>
  <c r="G27" i="12"/>
  <c r="F27" i="12"/>
  <c r="E27" i="12"/>
  <c r="D27" i="12"/>
  <c r="Z27" i="12" s="1"/>
  <c r="AG27" i="12" s="1"/>
  <c r="AH26" i="12"/>
  <c r="AC26" i="12"/>
  <c r="V26" i="12"/>
  <c r="S26" i="12"/>
  <c r="P26" i="12"/>
  <c r="M26" i="12"/>
  <c r="J26" i="12"/>
  <c r="G26" i="12"/>
  <c r="AB26" i="12" s="1"/>
  <c r="F26" i="12"/>
  <c r="E26" i="12"/>
  <c r="AH25" i="12"/>
  <c r="AB25" i="12"/>
  <c r="AE25" i="12" s="1"/>
  <c r="AA25" i="12"/>
  <c r="AD25" i="12" s="1"/>
  <c r="V25" i="12"/>
  <c r="S25" i="12"/>
  <c r="P25" i="12"/>
  <c r="AC25" i="12" s="1"/>
  <c r="AF25" i="12" s="1"/>
  <c r="M25" i="12"/>
  <c r="J25" i="12"/>
  <c r="G25" i="12"/>
  <c r="F25" i="12"/>
  <c r="E25" i="12"/>
  <c r="AH24" i="12"/>
  <c r="AE24" i="12"/>
  <c r="V24" i="12"/>
  <c r="S24" i="12"/>
  <c r="P24" i="12"/>
  <c r="AC24" i="12" s="1"/>
  <c r="AF24" i="12" s="1"/>
  <c r="J24" i="12"/>
  <c r="AB24" i="12" s="1"/>
  <c r="AA24" i="12" s="1"/>
  <c r="AD24" i="12" s="1"/>
  <c r="F24" i="12"/>
  <c r="E24" i="12"/>
  <c r="AH23" i="12"/>
  <c r="AF23" i="12"/>
  <c r="AB23" i="12"/>
  <c r="AE23" i="12" s="1"/>
  <c r="AA23" i="12"/>
  <c r="AD23" i="12" s="1"/>
  <c r="V23" i="12"/>
  <c r="S23" i="12"/>
  <c r="P23" i="12"/>
  <c r="AC23" i="12" s="1"/>
  <c r="AI23" i="12" s="1"/>
  <c r="M23" i="12"/>
  <c r="J23" i="12"/>
  <c r="D23" i="12" s="1"/>
  <c r="Z23" i="12" s="1"/>
  <c r="AG23" i="12" s="1"/>
  <c r="F23" i="12"/>
  <c r="E23" i="12"/>
  <c r="AH22" i="12"/>
  <c r="AC22" i="12"/>
  <c r="V22" i="12"/>
  <c r="S22" i="12"/>
  <c r="P22" i="12"/>
  <c r="M22" i="12"/>
  <c r="J22" i="12"/>
  <c r="G22" i="12"/>
  <c r="F22" i="12"/>
  <c r="E22" i="12"/>
  <c r="D22" i="12"/>
  <c r="Z22" i="12" s="1"/>
  <c r="AG22" i="12" s="1"/>
  <c r="AH21" i="12"/>
  <c r="AC21" i="12"/>
  <c r="AF21" i="12" s="1"/>
  <c r="V21" i="12"/>
  <c r="S21" i="12"/>
  <c r="P21" i="12"/>
  <c r="M21" i="12"/>
  <c r="J21" i="12"/>
  <c r="G21" i="12"/>
  <c r="AB21" i="12" s="1"/>
  <c r="F21" i="12"/>
  <c r="E21" i="12"/>
  <c r="AH20" i="12"/>
  <c r="AB20" i="12"/>
  <c r="AE20" i="12" s="1"/>
  <c r="AA20" i="12"/>
  <c r="AD20" i="12" s="1"/>
  <c r="V20" i="12"/>
  <c r="S20" i="12"/>
  <c r="P20" i="12"/>
  <c r="AC20" i="12" s="1"/>
  <c r="AF20" i="12" s="1"/>
  <c r="M20" i="12"/>
  <c r="J20" i="12"/>
  <c r="G20" i="12"/>
  <c r="F20" i="12"/>
  <c r="E20" i="12"/>
  <c r="AH19" i="12"/>
  <c r="V19" i="12"/>
  <c r="S19" i="12"/>
  <c r="P19" i="12"/>
  <c r="AC19" i="12" s="1"/>
  <c r="AF19" i="12" s="1"/>
  <c r="M19" i="12"/>
  <c r="J19" i="12"/>
  <c r="G19" i="12"/>
  <c r="D19" i="12" s="1"/>
  <c r="Z19" i="12" s="1"/>
  <c r="AG19" i="12" s="1"/>
  <c r="F19" i="12"/>
  <c r="E19" i="12"/>
  <c r="AH18" i="12"/>
  <c r="AC18" i="12"/>
  <c r="V18" i="12"/>
  <c r="S18" i="12"/>
  <c r="P18" i="12"/>
  <c r="M18" i="12"/>
  <c r="J18" i="12"/>
  <c r="G18" i="12"/>
  <c r="F18" i="12"/>
  <c r="E18" i="12"/>
  <c r="D18" i="12"/>
  <c r="Z18" i="12" s="1"/>
  <c r="AG18" i="12" s="1"/>
  <c r="AH17" i="12"/>
  <c r="AC17" i="12"/>
  <c r="V17" i="12"/>
  <c r="S17" i="12"/>
  <c r="P17" i="12"/>
  <c r="M17" i="12"/>
  <c r="J17" i="12"/>
  <c r="G17" i="12"/>
  <c r="AB17" i="12" s="1"/>
  <c r="F17" i="12"/>
  <c r="E17" i="12"/>
  <c r="AH16" i="12"/>
  <c r="AB16" i="12"/>
  <c r="AE16" i="12" s="1"/>
  <c r="AA16" i="12"/>
  <c r="AD16" i="12" s="1"/>
  <c r="V16" i="12"/>
  <c r="S16" i="12"/>
  <c r="P16" i="12"/>
  <c r="AC16" i="12" s="1"/>
  <c r="AF16" i="12" s="1"/>
  <c r="M16" i="12"/>
  <c r="J16" i="12"/>
  <c r="G16" i="12"/>
  <c r="F16" i="12"/>
  <c r="E16" i="12"/>
  <c r="AH15" i="12"/>
  <c r="V15" i="12"/>
  <c r="S15" i="12"/>
  <c r="P15" i="12"/>
  <c r="AC15" i="12" s="1"/>
  <c r="AF15" i="12" s="1"/>
  <c r="M15" i="12"/>
  <c r="D15" i="12" s="1"/>
  <c r="Z15" i="12" s="1"/>
  <c r="AG15" i="12" s="1"/>
  <c r="J15" i="12"/>
  <c r="G15" i="12"/>
  <c r="AB15" i="12" s="1"/>
  <c r="AA15" i="12" s="1"/>
  <c r="AD15" i="12" s="1"/>
  <c r="F15" i="12"/>
  <c r="E15" i="12"/>
  <c r="AH14" i="12"/>
  <c r="AC14" i="12"/>
  <c r="V14" i="12"/>
  <c r="S14" i="12"/>
  <c r="P14" i="12"/>
  <c r="M14" i="12"/>
  <c r="J14" i="12"/>
  <c r="D14" i="12" s="1"/>
  <c r="Z14" i="12" s="1"/>
  <c r="AG14" i="12" s="1"/>
  <c r="G14" i="12"/>
  <c r="F14" i="12"/>
  <c r="E14" i="12"/>
  <c r="AH13" i="12"/>
  <c r="AC13" i="12"/>
  <c r="AF13" i="12" s="1"/>
  <c r="V13" i="12"/>
  <c r="S13" i="12"/>
  <c r="P13" i="12"/>
  <c r="M13" i="12"/>
  <c r="J13" i="12"/>
  <c r="G13" i="12"/>
  <c r="AB13" i="12" s="1"/>
  <c r="F13" i="12"/>
  <c r="E13" i="12"/>
  <c r="AH12" i="12"/>
  <c r="AB12" i="12"/>
  <c r="AE12" i="12" s="1"/>
  <c r="AA12" i="12"/>
  <c r="AD12" i="12" s="1"/>
  <c r="V12" i="12"/>
  <c r="S12" i="12"/>
  <c r="P12" i="12"/>
  <c r="AC12" i="12" s="1"/>
  <c r="AF12" i="12" s="1"/>
  <c r="M12" i="12"/>
  <c r="J12" i="12"/>
  <c r="G12" i="12"/>
  <c r="F12" i="12"/>
  <c r="E12" i="12"/>
  <c r="AH11" i="12"/>
  <c r="V11" i="12"/>
  <c r="S11" i="12"/>
  <c r="P11" i="12"/>
  <c r="AC11" i="12" s="1"/>
  <c r="AF11" i="12" s="1"/>
  <c r="M11" i="12"/>
  <c r="D11" i="12" s="1"/>
  <c r="Z11" i="12" s="1"/>
  <c r="AG11" i="12" s="1"/>
  <c r="J11" i="12"/>
  <c r="G11" i="12"/>
  <c r="AB11" i="12" s="1"/>
  <c r="AA11" i="12" s="1"/>
  <c r="AD11" i="12" s="1"/>
  <c r="F11" i="12"/>
  <c r="E11" i="12"/>
  <c r="AH10" i="12"/>
  <c r="AC10" i="12"/>
  <c r="V10" i="12"/>
  <c r="S10" i="12"/>
  <c r="P10" i="12"/>
  <c r="M10" i="12"/>
  <c r="J10" i="12"/>
  <c r="G10" i="12"/>
  <c r="F10" i="12"/>
  <c r="E10" i="12"/>
  <c r="D10" i="12"/>
  <c r="Z10" i="12" s="1"/>
  <c r="AG10" i="12" s="1"/>
  <c r="AH9" i="12"/>
  <c r="AC9" i="12"/>
  <c r="V9" i="12"/>
  <c r="S9" i="12"/>
  <c r="P9" i="12"/>
  <c r="M9" i="12"/>
  <c r="J9" i="12"/>
  <c r="G9" i="12"/>
  <c r="AB9" i="12" s="1"/>
  <c r="F9" i="12"/>
  <c r="E9" i="12"/>
  <c r="AH8" i="12"/>
  <c r="AB8" i="12"/>
  <c r="AE8" i="12" s="1"/>
  <c r="AA8" i="12"/>
  <c r="AD8" i="12" s="1"/>
  <c r="V8" i="12"/>
  <c r="S8" i="12"/>
  <c r="P8" i="12"/>
  <c r="AC8" i="12" s="1"/>
  <c r="AF8" i="12" s="1"/>
  <c r="M8" i="12"/>
  <c r="J8" i="12"/>
  <c r="G8" i="12"/>
  <c r="F8" i="12"/>
  <c r="E8" i="12"/>
  <c r="AH7" i="12"/>
  <c r="V7" i="12"/>
  <c r="S7" i="12"/>
  <c r="P7" i="12"/>
  <c r="AC7" i="12" s="1"/>
  <c r="AF7" i="12" s="1"/>
  <c r="M7" i="12"/>
  <c r="D7" i="12" s="1"/>
  <c r="Z7" i="12" s="1"/>
  <c r="AG7" i="12" s="1"/>
  <c r="J7" i="12"/>
  <c r="G7" i="12"/>
  <c r="AB7" i="12" s="1"/>
  <c r="AA7" i="12" s="1"/>
  <c r="AD7" i="12" s="1"/>
  <c r="F7" i="12"/>
  <c r="E7" i="12"/>
  <c r="AH6" i="12"/>
  <c r="AC6" i="12"/>
  <c r="V6" i="12"/>
  <c r="D6" i="12" s="1"/>
  <c r="Z6" i="12" s="1"/>
  <c r="S6" i="12"/>
  <c r="P6" i="12"/>
  <c r="M6" i="12"/>
  <c r="J6" i="12"/>
  <c r="G6" i="12"/>
  <c r="F6" i="12"/>
  <c r="E6" i="12"/>
  <c r="E5" i="12" s="1"/>
  <c r="D5" i="12" s="1"/>
  <c r="Y5" i="12"/>
  <c r="X5" i="12"/>
  <c r="W5" i="12"/>
  <c r="V5" i="12"/>
  <c r="U5" i="12"/>
  <c r="T5" i="12"/>
  <c r="S5" i="12"/>
  <c r="R5" i="12"/>
  <c r="P5" i="12" s="1"/>
  <c r="Q5" i="12"/>
  <c r="O5" i="12"/>
  <c r="N5" i="12"/>
  <c r="M5" i="12" s="1"/>
  <c r="L5" i="12"/>
  <c r="K5" i="12"/>
  <c r="J5" i="12"/>
  <c r="I5" i="12"/>
  <c r="H5" i="12"/>
  <c r="G5" i="12"/>
  <c r="F5" i="12"/>
  <c r="C5" i="12"/>
  <c r="AE38" i="12" l="1"/>
  <c r="AA38" i="12"/>
  <c r="AD38" i="12" s="1"/>
  <c r="AE26" i="12"/>
  <c r="AA26" i="12"/>
  <c r="AD26" i="12" s="1"/>
  <c r="AE21" i="12"/>
  <c r="AA21" i="12"/>
  <c r="AD21" i="12" s="1"/>
  <c r="AE30" i="12"/>
  <c r="AA30" i="12"/>
  <c r="AD30" i="12" s="1"/>
  <c r="AE9" i="12"/>
  <c r="AA9" i="12"/>
  <c r="AD9" i="12" s="1"/>
  <c r="AE13" i="12"/>
  <c r="AA13" i="12"/>
  <c r="AD13" i="12" s="1"/>
  <c r="AE17" i="12"/>
  <c r="AA17" i="12"/>
  <c r="AD17" i="12" s="1"/>
  <c r="AG6" i="12"/>
  <c r="AE34" i="12"/>
  <c r="AA34" i="12"/>
  <c r="AD34" i="12" s="1"/>
  <c r="AI9" i="12"/>
  <c r="AI30" i="12"/>
  <c r="AC5" i="12"/>
  <c r="AE11" i="12"/>
  <c r="AI12" i="12"/>
  <c r="AE15" i="12"/>
  <c r="AI16" i="12"/>
  <c r="AI25" i="12"/>
  <c r="AI33" i="12"/>
  <c r="AF34" i="12"/>
  <c r="AE36" i="12"/>
  <c r="AI37" i="12"/>
  <c r="AF6" i="12"/>
  <c r="D8" i="12"/>
  <c r="Z8" i="12" s="1"/>
  <c r="AG8" i="12" s="1"/>
  <c r="D9" i="12"/>
  <c r="Z9" i="12" s="1"/>
  <c r="AG9" i="12" s="1"/>
  <c r="AF10" i="12"/>
  <c r="D12" i="12"/>
  <c r="Z12" i="12" s="1"/>
  <c r="AG12" i="12" s="1"/>
  <c r="D13" i="12"/>
  <c r="Z13" i="12" s="1"/>
  <c r="AG13" i="12" s="1"/>
  <c r="AF14" i="12"/>
  <c r="D16" i="12"/>
  <c r="Z16" i="12" s="1"/>
  <c r="AG16" i="12" s="1"/>
  <c r="D17" i="12"/>
  <c r="Z17" i="12" s="1"/>
  <c r="AG17" i="12" s="1"/>
  <c r="AF18" i="12"/>
  <c r="D20" i="12"/>
  <c r="Z20" i="12" s="1"/>
  <c r="AG20" i="12" s="1"/>
  <c r="D21" i="12"/>
  <c r="Z21" i="12" s="1"/>
  <c r="AG21" i="12" s="1"/>
  <c r="AF22" i="12"/>
  <c r="D25" i="12"/>
  <c r="Z25" i="12" s="1"/>
  <c r="AG25" i="12" s="1"/>
  <c r="D26" i="12"/>
  <c r="Z26" i="12" s="1"/>
  <c r="AG26" i="12" s="1"/>
  <c r="AF27" i="12"/>
  <c r="D29" i="12"/>
  <c r="Z29" i="12" s="1"/>
  <c r="AG29" i="12" s="1"/>
  <c r="D30" i="12"/>
  <c r="Z30" i="12" s="1"/>
  <c r="AG30" i="12" s="1"/>
  <c r="AF31" i="12"/>
  <c r="D33" i="12"/>
  <c r="Z33" i="12" s="1"/>
  <c r="AG33" i="12" s="1"/>
  <c r="D34" i="12"/>
  <c r="Z34" i="12" s="1"/>
  <c r="AG34" i="12" s="1"/>
  <c r="AF35" i="12"/>
  <c r="D37" i="12"/>
  <c r="Z37" i="12" s="1"/>
  <c r="AG37" i="12" s="1"/>
  <c r="D38" i="12"/>
  <c r="Z38" i="12" s="1"/>
  <c r="AG38" i="12" s="1"/>
  <c r="AI13" i="12"/>
  <c r="AI17" i="12"/>
  <c r="AI21" i="12"/>
  <c r="AI38" i="12"/>
  <c r="AE7" i="12"/>
  <c r="AI8" i="12"/>
  <c r="AF9" i="12"/>
  <c r="AF17" i="12"/>
  <c r="AI20" i="12"/>
  <c r="AF26" i="12"/>
  <c r="AI29" i="12"/>
  <c r="AF30" i="12"/>
  <c r="AH5" i="12"/>
  <c r="AB6" i="12"/>
  <c r="AI7" i="12"/>
  <c r="AB10" i="12"/>
  <c r="AI11" i="12"/>
  <c r="AB14" i="12"/>
  <c r="AI15" i="12"/>
  <c r="AB18" i="12"/>
  <c r="AB22" i="12"/>
  <c r="D24" i="12"/>
  <c r="Z24" i="12" s="1"/>
  <c r="AG24" i="12" s="1"/>
  <c r="AI24" i="12"/>
  <c r="AB27" i="12"/>
  <c r="AB31" i="12"/>
  <c r="AB35" i="12"/>
  <c r="AI36" i="12"/>
  <c r="AB19" i="12"/>
  <c r="AB28" i="12"/>
  <c r="AB32" i="12"/>
  <c r="AA28" i="12" l="1"/>
  <c r="AE28" i="12"/>
  <c r="AE18" i="12"/>
  <c r="AA18" i="12"/>
  <c r="AE10" i="12"/>
  <c r="AA10" i="12"/>
  <c r="AA19" i="12"/>
  <c r="AE19" i="12"/>
  <c r="AE31" i="12"/>
  <c r="AA31" i="12"/>
  <c r="AI26" i="12"/>
  <c r="Z5" i="12"/>
  <c r="AG5" i="12" s="1"/>
  <c r="AE22" i="12"/>
  <c r="AA22" i="12"/>
  <c r="AE14" i="12"/>
  <c r="AA14" i="12"/>
  <c r="AE6" i="12"/>
  <c r="AA6" i="12"/>
  <c r="AB5" i="12"/>
  <c r="AE5" i="12" s="1"/>
  <c r="AF5" i="12"/>
  <c r="AA32" i="12"/>
  <c r="AE32" i="12"/>
  <c r="AE35" i="12"/>
  <c r="AA35" i="12"/>
  <c r="AE27" i="12"/>
  <c r="AA27" i="12"/>
  <c r="AI34" i="12"/>
  <c r="AD14" i="12" l="1"/>
  <c r="AI14" i="12"/>
  <c r="AD27" i="12"/>
  <c r="AI27" i="12"/>
  <c r="AD19" i="12"/>
  <c r="AI19" i="12"/>
  <c r="AD32" i="12"/>
  <c r="AI32" i="12"/>
  <c r="AA5" i="12"/>
  <c r="AD6" i="12"/>
  <c r="AI6" i="12"/>
  <c r="AD22" i="12"/>
  <c r="AI22" i="12"/>
  <c r="AD31" i="12"/>
  <c r="AI31" i="12"/>
  <c r="AD10" i="12"/>
  <c r="AI10" i="12"/>
  <c r="AD18" i="12"/>
  <c r="AI18" i="12"/>
  <c r="AD35" i="12"/>
  <c r="AI35" i="12"/>
  <c r="AD28" i="12"/>
  <c r="AI28" i="12"/>
  <c r="AD5" i="12" l="1"/>
  <c r="AI5" i="12"/>
  <c r="AH38" i="11" l="1"/>
  <c r="V38" i="11"/>
  <c r="S38" i="11"/>
  <c r="P38" i="11"/>
  <c r="AC38" i="11" s="1"/>
  <c r="M38" i="11"/>
  <c r="J38" i="11"/>
  <c r="G38" i="11"/>
  <c r="D38" i="11" s="1"/>
  <c r="Z38" i="11" s="1"/>
  <c r="AG38" i="11" s="1"/>
  <c r="F38" i="11"/>
  <c r="E38" i="11"/>
  <c r="AH37" i="11"/>
  <c r="AE37" i="11"/>
  <c r="V37" i="11"/>
  <c r="S37" i="11"/>
  <c r="P37" i="11"/>
  <c r="M37" i="11"/>
  <c r="J37" i="11"/>
  <c r="G37" i="11"/>
  <c r="AB37" i="11" s="1"/>
  <c r="F37" i="11"/>
  <c r="E37" i="11"/>
  <c r="AH36" i="11"/>
  <c r="AF36" i="11"/>
  <c r="AC36" i="11"/>
  <c r="V36" i="11"/>
  <c r="S36" i="11"/>
  <c r="P36" i="11"/>
  <c r="M36" i="11"/>
  <c r="J36" i="11"/>
  <c r="G36" i="11"/>
  <c r="F36" i="11"/>
  <c r="E36" i="11"/>
  <c r="AH35" i="11"/>
  <c r="AC35" i="11"/>
  <c r="V35" i="11"/>
  <c r="S35" i="11"/>
  <c r="P35" i="11"/>
  <c r="M35" i="11"/>
  <c r="J35" i="11"/>
  <c r="D35" i="11" s="1"/>
  <c r="Z35" i="11" s="1"/>
  <c r="AG35" i="11" s="1"/>
  <c r="G35" i="11"/>
  <c r="F35" i="11"/>
  <c r="E35" i="11"/>
  <c r="AH34" i="11"/>
  <c r="V34" i="11"/>
  <c r="S34" i="11"/>
  <c r="P34" i="11"/>
  <c r="AC34" i="11" s="1"/>
  <c r="M34" i="11"/>
  <c r="J34" i="11"/>
  <c r="G34" i="11"/>
  <c r="D34" i="11" s="1"/>
  <c r="Z34" i="11" s="1"/>
  <c r="AG34" i="11" s="1"/>
  <c r="F34" i="11"/>
  <c r="E34" i="11"/>
  <c r="AH33" i="11"/>
  <c r="AE33" i="11"/>
  <c r="V33" i="11"/>
  <c r="S33" i="11"/>
  <c r="P33" i="11"/>
  <c r="M33" i="11"/>
  <c r="J33" i="11"/>
  <c r="G33" i="11"/>
  <c r="AB33" i="11" s="1"/>
  <c r="F33" i="11"/>
  <c r="E33" i="11"/>
  <c r="AH32" i="11"/>
  <c r="AF32" i="11"/>
  <c r="AC32" i="11"/>
  <c r="V32" i="11"/>
  <c r="S32" i="11"/>
  <c r="P32" i="11"/>
  <c r="M32" i="11"/>
  <c r="J32" i="11"/>
  <c r="G32" i="11"/>
  <c r="F32" i="11"/>
  <c r="E32" i="11"/>
  <c r="E5" i="11" s="1"/>
  <c r="AH31" i="11"/>
  <c r="AC31" i="11"/>
  <c r="V31" i="11"/>
  <c r="S31" i="11"/>
  <c r="P31" i="11"/>
  <c r="M31" i="11"/>
  <c r="J31" i="11"/>
  <c r="G31" i="11"/>
  <c r="F31" i="11"/>
  <c r="E31" i="11"/>
  <c r="D31" i="11"/>
  <c r="Z31" i="11" s="1"/>
  <c r="AG31" i="11" s="1"/>
  <c r="AH30" i="11"/>
  <c r="V30" i="11"/>
  <c r="S30" i="11"/>
  <c r="P30" i="11"/>
  <c r="AC30" i="11" s="1"/>
  <c r="M30" i="11"/>
  <c r="J30" i="11"/>
  <c r="G30" i="11"/>
  <c r="D30" i="11" s="1"/>
  <c r="Z30" i="11" s="1"/>
  <c r="AG30" i="11" s="1"/>
  <c r="F30" i="11"/>
  <c r="E30" i="11"/>
  <c r="AH29" i="11"/>
  <c r="AE29" i="11"/>
  <c r="V29" i="11"/>
  <c r="S29" i="11"/>
  <c r="P29" i="11"/>
  <c r="M29" i="11"/>
  <c r="J29" i="11"/>
  <c r="G29" i="11"/>
  <c r="AB29" i="11" s="1"/>
  <c r="F29" i="11"/>
  <c r="E29" i="11"/>
  <c r="AH28" i="11"/>
  <c r="V28" i="11"/>
  <c r="S28" i="11"/>
  <c r="P28" i="11"/>
  <c r="AC28" i="11" s="1"/>
  <c r="M28" i="11"/>
  <c r="J28" i="11"/>
  <c r="G28" i="11"/>
  <c r="D28" i="11" s="1"/>
  <c r="Z28" i="11" s="1"/>
  <c r="AG28" i="11" s="1"/>
  <c r="F28" i="11"/>
  <c r="E28" i="11"/>
  <c r="AH27" i="11"/>
  <c r="AG27" i="11"/>
  <c r="AC27" i="11"/>
  <c r="V27" i="11"/>
  <c r="S27" i="11"/>
  <c r="P27" i="11"/>
  <c r="M27" i="11"/>
  <c r="J27" i="11"/>
  <c r="G27" i="11"/>
  <c r="F27" i="11"/>
  <c r="E27" i="11"/>
  <c r="D27" i="11"/>
  <c r="Z27" i="11" s="1"/>
  <c r="AH26" i="11"/>
  <c r="AB26" i="11"/>
  <c r="V26" i="11"/>
  <c r="S26" i="11"/>
  <c r="P26" i="11"/>
  <c r="AC26" i="11" s="1"/>
  <c r="M26" i="11"/>
  <c r="J26" i="11"/>
  <c r="G26" i="11"/>
  <c r="D26" i="11" s="1"/>
  <c r="Z26" i="11" s="1"/>
  <c r="AG26" i="11" s="1"/>
  <c r="F26" i="11"/>
  <c r="E26" i="11"/>
  <c r="AH25" i="11"/>
  <c r="AE25" i="11"/>
  <c r="V25" i="11"/>
  <c r="S25" i="11"/>
  <c r="P25" i="11"/>
  <c r="M25" i="11"/>
  <c r="J25" i="11"/>
  <c r="G25" i="11"/>
  <c r="AB25" i="11" s="1"/>
  <c r="F25" i="11"/>
  <c r="F5" i="11" s="1"/>
  <c r="E25" i="11"/>
  <c r="AH24" i="11"/>
  <c r="V24" i="11"/>
  <c r="S24" i="11"/>
  <c r="P24" i="11"/>
  <c r="AC24" i="11" s="1"/>
  <c r="J24" i="11"/>
  <c r="F24" i="11"/>
  <c r="E24" i="11"/>
  <c r="AH23" i="11"/>
  <c r="V23" i="11"/>
  <c r="S23" i="11"/>
  <c r="P23" i="11"/>
  <c r="AC23" i="11" s="1"/>
  <c r="AF23" i="11" s="1"/>
  <c r="M23" i="11"/>
  <c r="J23" i="11"/>
  <c r="F23" i="11"/>
  <c r="E23" i="11"/>
  <c r="AH22" i="11"/>
  <c r="AC22" i="11"/>
  <c r="V22" i="11"/>
  <c r="S22" i="11"/>
  <c r="P22" i="11"/>
  <c r="M22" i="11"/>
  <c r="J22" i="11"/>
  <c r="G22" i="11"/>
  <c r="AB22" i="11" s="1"/>
  <c r="F22" i="11"/>
  <c r="E22" i="11"/>
  <c r="D22" i="11"/>
  <c r="Z22" i="11" s="1"/>
  <c r="AG22" i="11" s="1"/>
  <c r="AH21" i="11"/>
  <c r="AB21" i="11"/>
  <c r="V21" i="11"/>
  <c r="S21" i="11"/>
  <c r="P21" i="11"/>
  <c r="AC21" i="11" s="1"/>
  <c r="M21" i="11"/>
  <c r="J21" i="11"/>
  <c r="G21" i="11"/>
  <c r="D21" i="11" s="1"/>
  <c r="Z21" i="11" s="1"/>
  <c r="AG21" i="11" s="1"/>
  <c r="F21" i="11"/>
  <c r="E21" i="11"/>
  <c r="AH20" i="11"/>
  <c r="V20" i="11"/>
  <c r="S20" i="11"/>
  <c r="P20" i="11"/>
  <c r="M20" i="11"/>
  <c r="J20" i="11"/>
  <c r="G20" i="11"/>
  <c r="AB20" i="11" s="1"/>
  <c r="AE20" i="11" s="1"/>
  <c r="F20" i="11"/>
  <c r="E20" i="11"/>
  <c r="AH19" i="11"/>
  <c r="V19" i="11"/>
  <c r="S19" i="11"/>
  <c r="P19" i="11"/>
  <c r="AC19" i="11" s="1"/>
  <c r="M19" i="11"/>
  <c r="J19" i="11"/>
  <c r="G19" i="11"/>
  <c r="D19" i="11" s="1"/>
  <c r="Z19" i="11" s="1"/>
  <c r="AG19" i="11" s="1"/>
  <c r="F19" i="11"/>
  <c r="E19" i="11"/>
  <c r="AH18" i="11"/>
  <c r="AG18" i="11"/>
  <c r="AC18" i="11"/>
  <c r="V18" i="11"/>
  <c r="S18" i="11"/>
  <c r="P18" i="11"/>
  <c r="M18" i="11"/>
  <c r="J18" i="11"/>
  <c r="G18" i="11"/>
  <c r="AB18" i="11" s="1"/>
  <c r="F18" i="11"/>
  <c r="E18" i="11"/>
  <c r="D18" i="11"/>
  <c r="Z18" i="11" s="1"/>
  <c r="AH17" i="11"/>
  <c r="V17" i="11"/>
  <c r="S17" i="11"/>
  <c r="P17" i="11"/>
  <c r="AC17" i="11" s="1"/>
  <c r="M17" i="11"/>
  <c r="J17" i="11"/>
  <c r="G17" i="11"/>
  <c r="D17" i="11" s="1"/>
  <c r="Z17" i="11" s="1"/>
  <c r="AG17" i="11" s="1"/>
  <c r="F17" i="11"/>
  <c r="E17" i="11"/>
  <c r="AH16" i="11"/>
  <c r="V16" i="11"/>
  <c r="S16" i="11"/>
  <c r="P16" i="11"/>
  <c r="M16" i="11"/>
  <c r="J16" i="11"/>
  <c r="G16" i="11"/>
  <c r="AB16" i="11" s="1"/>
  <c r="AE16" i="11" s="1"/>
  <c r="F16" i="11"/>
  <c r="E16" i="11"/>
  <c r="AH15" i="11"/>
  <c r="V15" i="11"/>
  <c r="S15" i="11"/>
  <c r="P15" i="11"/>
  <c r="AC15" i="11" s="1"/>
  <c r="M15" i="11"/>
  <c r="D15" i="11" s="1"/>
  <c r="Z15" i="11" s="1"/>
  <c r="AG15" i="11" s="1"/>
  <c r="J15" i="11"/>
  <c r="G15" i="11"/>
  <c r="F15" i="11"/>
  <c r="E15" i="11"/>
  <c r="AH14" i="11"/>
  <c r="AC14" i="11"/>
  <c r="V14" i="11"/>
  <c r="S14" i="11"/>
  <c r="P14" i="11"/>
  <c r="M14" i="11"/>
  <c r="J14" i="11"/>
  <c r="G14" i="11"/>
  <c r="AB14" i="11" s="1"/>
  <c r="F14" i="11"/>
  <c r="E14" i="11"/>
  <c r="D14" i="11"/>
  <c r="Z14" i="11" s="1"/>
  <c r="AG14" i="11" s="1"/>
  <c r="AH13" i="11"/>
  <c r="AB13" i="11"/>
  <c r="V13" i="11"/>
  <c r="S13" i="11"/>
  <c r="P13" i="11"/>
  <c r="AC13" i="11" s="1"/>
  <c r="M13" i="11"/>
  <c r="J13" i="11"/>
  <c r="G13" i="11"/>
  <c r="D13" i="11" s="1"/>
  <c r="Z13" i="11" s="1"/>
  <c r="AG13" i="11" s="1"/>
  <c r="F13" i="11"/>
  <c r="E13" i="11"/>
  <c r="AH12" i="11"/>
  <c r="V12" i="11"/>
  <c r="S12" i="11"/>
  <c r="P12" i="11"/>
  <c r="M12" i="11"/>
  <c r="J12" i="11"/>
  <c r="G12" i="11"/>
  <c r="AB12" i="11" s="1"/>
  <c r="AE12" i="11" s="1"/>
  <c r="F12" i="11"/>
  <c r="E12" i="11"/>
  <c r="AH11" i="11"/>
  <c r="V11" i="11"/>
  <c r="S11" i="11"/>
  <c r="P11" i="11"/>
  <c r="AC11" i="11" s="1"/>
  <c r="M11" i="11"/>
  <c r="D11" i="11" s="1"/>
  <c r="Z11" i="11" s="1"/>
  <c r="AG11" i="11" s="1"/>
  <c r="J11" i="11"/>
  <c r="G11" i="11"/>
  <c r="AB11" i="11" s="1"/>
  <c r="F11" i="11"/>
  <c r="E11" i="11"/>
  <c r="AH10" i="11"/>
  <c r="AG10" i="11"/>
  <c r="AC10" i="11"/>
  <c r="V10" i="11"/>
  <c r="S10" i="11"/>
  <c r="P10" i="11"/>
  <c r="M10" i="11"/>
  <c r="J10" i="11"/>
  <c r="G10" i="11"/>
  <c r="AB10" i="11" s="1"/>
  <c r="F10" i="11"/>
  <c r="E10" i="11"/>
  <c r="D10" i="11"/>
  <c r="Z10" i="11" s="1"/>
  <c r="AH9" i="11"/>
  <c r="V9" i="11"/>
  <c r="S9" i="11"/>
  <c r="P9" i="11"/>
  <c r="AC9" i="11" s="1"/>
  <c r="M9" i="11"/>
  <c r="J9" i="11"/>
  <c r="G9" i="11"/>
  <c r="D9" i="11" s="1"/>
  <c r="Z9" i="11" s="1"/>
  <c r="AG9" i="11" s="1"/>
  <c r="F9" i="11"/>
  <c r="E9" i="11"/>
  <c r="AH8" i="11"/>
  <c r="V8" i="11"/>
  <c r="S8" i="11"/>
  <c r="P8" i="11"/>
  <c r="M8" i="11"/>
  <c r="J8" i="11"/>
  <c r="G8" i="11"/>
  <c r="AB8" i="11" s="1"/>
  <c r="AE8" i="11" s="1"/>
  <c r="F8" i="11"/>
  <c r="E8" i="11"/>
  <c r="AH7" i="11"/>
  <c r="V7" i="11"/>
  <c r="S7" i="11"/>
  <c r="P7" i="11"/>
  <c r="AC7" i="11" s="1"/>
  <c r="M7" i="11"/>
  <c r="D7" i="11" s="1"/>
  <c r="Z7" i="11" s="1"/>
  <c r="AG7" i="11" s="1"/>
  <c r="J7" i="11"/>
  <c r="G7" i="11"/>
  <c r="F7" i="11"/>
  <c r="E7" i="11"/>
  <c r="AH6" i="11"/>
  <c r="AC6" i="11"/>
  <c r="V6" i="11"/>
  <c r="S6" i="11"/>
  <c r="P6" i="11"/>
  <c r="M6" i="11"/>
  <c r="J6" i="11"/>
  <c r="G6" i="11"/>
  <c r="AB6" i="11" s="1"/>
  <c r="F6" i="11"/>
  <c r="E6" i="11"/>
  <c r="D6" i="11"/>
  <c r="Z6" i="11" s="1"/>
  <c r="AG6" i="11" s="1"/>
  <c r="Y5" i="11"/>
  <c r="X5" i="11"/>
  <c r="W5" i="11"/>
  <c r="V5" i="11" s="1"/>
  <c r="U5" i="11"/>
  <c r="T5" i="11"/>
  <c r="S5" i="11" s="1"/>
  <c r="R5" i="11"/>
  <c r="Q5" i="11"/>
  <c r="P5" i="11" s="1"/>
  <c r="O5" i="11"/>
  <c r="M5" i="11" s="1"/>
  <c r="N5" i="11"/>
  <c r="L5" i="11"/>
  <c r="K5" i="11"/>
  <c r="J5" i="11" s="1"/>
  <c r="I5" i="11"/>
  <c r="H5" i="11"/>
  <c r="G5" i="11"/>
  <c r="C5" i="11"/>
  <c r="AH38" i="10"/>
  <c r="V38" i="10"/>
  <c r="S38" i="10"/>
  <c r="P38" i="10"/>
  <c r="AC38" i="10" s="1"/>
  <c r="M38" i="10"/>
  <c r="J38" i="10"/>
  <c r="G38" i="10"/>
  <c r="D38" i="10" s="1"/>
  <c r="Z38" i="10" s="1"/>
  <c r="AG38" i="10" s="1"/>
  <c r="F38" i="10"/>
  <c r="E38" i="10"/>
  <c r="AH37" i="10"/>
  <c r="V37" i="10"/>
  <c r="S37" i="10"/>
  <c r="P37" i="10"/>
  <c r="AC37" i="10" s="1"/>
  <c r="AF37" i="10" s="1"/>
  <c r="M37" i="10"/>
  <c r="J37" i="10"/>
  <c r="D37" i="10" s="1"/>
  <c r="Z37" i="10" s="1"/>
  <c r="AG37" i="10" s="1"/>
  <c r="G37" i="10"/>
  <c r="F37" i="10"/>
  <c r="E37" i="10"/>
  <c r="AH36" i="10"/>
  <c r="AF36" i="10"/>
  <c r="AC36" i="10"/>
  <c r="V36" i="10"/>
  <c r="S36" i="10"/>
  <c r="P36" i="10"/>
  <c r="M36" i="10"/>
  <c r="J36" i="10"/>
  <c r="G36" i="10"/>
  <c r="D36" i="10" s="1"/>
  <c r="Z36" i="10" s="1"/>
  <c r="AG36" i="10" s="1"/>
  <c r="F36" i="10"/>
  <c r="E36" i="10"/>
  <c r="AH35" i="10"/>
  <c r="V35" i="10"/>
  <c r="S35" i="10"/>
  <c r="P35" i="10"/>
  <c r="AC35" i="10" s="1"/>
  <c r="M35" i="10"/>
  <c r="J35" i="10"/>
  <c r="G35" i="10"/>
  <c r="F35" i="10"/>
  <c r="E35" i="10"/>
  <c r="D35" i="10"/>
  <c r="Z35" i="10" s="1"/>
  <c r="AG35" i="10" s="1"/>
  <c r="AH34" i="10"/>
  <c r="V34" i="10"/>
  <c r="S34" i="10"/>
  <c r="P34" i="10"/>
  <c r="AC34" i="10" s="1"/>
  <c r="AF34" i="10" s="1"/>
  <c r="M34" i="10"/>
  <c r="J34" i="10"/>
  <c r="G34" i="10"/>
  <c r="D34" i="10" s="1"/>
  <c r="Z34" i="10" s="1"/>
  <c r="AG34" i="10" s="1"/>
  <c r="F34" i="10"/>
  <c r="E34" i="10"/>
  <c r="AH33" i="10"/>
  <c r="V33" i="10"/>
  <c r="S33" i="10"/>
  <c r="P33" i="10"/>
  <c r="AC33" i="10" s="1"/>
  <c r="M33" i="10"/>
  <c r="J33" i="10"/>
  <c r="G33" i="10"/>
  <c r="F33" i="10"/>
  <c r="E33" i="10"/>
  <c r="D33" i="10"/>
  <c r="Z33" i="10" s="1"/>
  <c r="AG33" i="10" s="1"/>
  <c r="AH32" i="10"/>
  <c r="V32" i="10"/>
  <c r="S32" i="10"/>
  <c r="P32" i="10"/>
  <c r="AC32" i="10" s="1"/>
  <c r="AF32" i="10" s="1"/>
  <c r="M32" i="10"/>
  <c r="J32" i="10"/>
  <c r="G32" i="10"/>
  <c r="D32" i="10" s="1"/>
  <c r="Z32" i="10" s="1"/>
  <c r="AG32" i="10" s="1"/>
  <c r="F32" i="10"/>
  <c r="E32" i="10"/>
  <c r="AH31" i="10"/>
  <c r="V31" i="10"/>
  <c r="S31" i="10"/>
  <c r="P31" i="10"/>
  <c r="AC31" i="10" s="1"/>
  <c r="M31" i="10"/>
  <c r="J31" i="10"/>
  <c r="G31" i="10"/>
  <c r="F31" i="10"/>
  <c r="E31" i="10"/>
  <c r="D31" i="10"/>
  <c r="Z31" i="10" s="1"/>
  <c r="AG31" i="10" s="1"/>
  <c r="AH30" i="10"/>
  <c r="V30" i="10"/>
  <c r="S30" i="10"/>
  <c r="P30" i="10"/>
  <c r="AC30" i="10" s="1"/>
  <c r="AF30" i="10" s="1"/>
  <c r="M30" i="10"/>
  <c r="J30" i="10"/>
  <c r="G30" i="10"/>
  <c r="D30" i="10" s="1"/>
  <c r="Z30" i="10" s="1"/>
  <c r="AG30" i="10" s="1"/>
  <c r="F30" i="10"/>
  <c r="E30" i="10"/>
  <c r="AH29" i="10"/>
  <c r="V29" i="10"/>
  <c r="S29" i="10"/>
  <c r="P29" i="10"/>
  <c r="AC29" i="10" s="1"/>
  <c r="M29" i="10"/>
  <c r="J29" i="10"/>
  <c r="G29" i="10"/>
  <c r="F29" i="10"/>
  <c r="E29" i="10"/>
  <c r="D29" i="10"/>
  <c r="Z29" i="10" s="1"/>
  <c r="AG29" i="10" s="1"/>
  <c r="AH28" i="10"/>
  <c r="V28" i="10"/>
  <c r="S28" i="10"/>
  <c r="P28" i="10"/>
  <c r="AC28" i="10" s="1"/>
  <c r="AF28" i="10" s="1"/>
  <c r="M28" i="10"/>
  <c r="J28" i="10"/>
  <c r="G28" i="10"/>
  <c r="F28" i="10"/>
  <c r="E28" i="10"/>
  <c r="AH27" i="10"/>
  <c r="V27" i="10"/>
  <c r="S27" i="10"/>
  <c r="P27" i="10"/>
  <c r="AC27" i="10" s="1"/>
  <c r="M27" i="10"/>
  <c r="J27" i="10"/>
  <c r="G27" i="10"/>
  <c r="F27" i="10"/>
  <c r="E27" i="10"/>
  <c r="D27" i="10"/>
  <c r="Z27" i="10" s="1"/>
  <c r="AG27" i="10" s="1"/>
  <c r="AH26" i="10"/>
  <c r="V26" i="10"/>
  <c r="S26" i="10"/>
  <c r="P26" i="10"/>
  <c r="AC26" i="10" s="1"/>
  <c r="AF26" i="10" s="1"/>
  <c r="M26" i="10"/>
  <c r="J26" i="10"/>
  <c r="G26" i="10"/>
  <c r="D26" i="10" s="1"/>
  <c r="Z26" i="10" s="1"/>
  <c r="AG26" i="10" s="1"/>
  <c r="F26" i="10"/>
  <c r="E26" i="10"/>
  <c r="AH25" i="10"/>
  <c r="V25" i="10"/>
  <c r="S25" i="10"/>
  <c r="P25" i="10"/>
  <c r="AC25" i="10" s="1"/>
  <c r="M25" i="10"/>
  <c r="J25" i="10"/>
  <c r="G25" i="10"/>
  <c r="F25" i="10"/>
  <c r="E25" i="10"/>
  <c r="D25" i="10"/>
  <c r="Z25" i="10" s="1"/>
  <c r="AG25" i="10" s="1"/>
  <c r="AH24" i="10"/>
  <c r="V24" i="10"/>
  <c r="S24" i="10"/>
  <c r="AB24" i="10" s="1"/>
  <c r="P24" i="10"/>
  <c r="AC24" i="10" s="1"/>
  <c r="AF24" i="10" s="1"/>
  <c r="J24" i="10"/>
  <c r="F24" i="10"/>
  <c r="E24" i="10"/>
  <c r="AH23" i="10"/>
  <c r="V23" i="10"/>
  <c r="S23" i="10"/>
  <c r="P23" i="10"/>
  <c r="AC23" i="10" s="1"/>
  <c r="M23" i="10"/>
  <c r="J23" i="10"/>
  <c r="F23" i="10"/>
  <c r="E23" i="10"/>
  <c r="AH22" i="10"/>
  <c r="V22" i="10"/>
  <c r="S22" i="10"/>
  <c r="P22" i="10"/>
  <c r="AC22" i="10" s="1"/>
  <c r="M22" i="10"/>
  <c r="J22" i="10"/>
  <c r="G22" i="10"/>
  <c r="F22" i="10"/>
  <c r="E22" i="10"/>
  <c r="D22" i="10"/>
  <c r="Z22" i="10" s="1"/>
  <c r="AG22" i="10" s="1"/>
  <c r="AH21" i="10"/>
  <c r="AB21" i="10"/>
  <c r="V21" i="10"/>
  <c r="S21" i="10"/>
  <c r="P21" i="10"/>
  <c r="AC21" i="10" s="1"/>
  <c r="M21" i="10"/>
  <c r="J21" i="10"/>
  <c r="G21" i="10"/>
  <c r="F21" i="10"/>
  <c r="E21" i="10"/>
  <c r="AH20" i="10"/>
  <c r="V20" i="10"/>
  <c r="S20" i="10"/>
  <c r="P20" i="10"/>
  <c r="AC20" i="10" s="1"/>
  <c r="M20" i="10"/>
  <c r="J20" i="10"/>
  <c r="D20" i="10" s="1"/>
  <c r="Z20" i="10" s="1"/>
  <c r="AG20" i="10" s="1"/>
  <c r="G20" i="10"/>
  <c r="F20" i="10"/>
  <c r="E20" i="10"/>
  <c r="AH19" i="10"/>
  <c r="AB19" i="10"/>
  <c r="V19" i="10"/>
  <c r="S19" i="10"/>
  <c r="P19" i="10"/>
  <c r="AC19" i="10" s="1"/>
  <c r="M19" i="10"/>
  <c r="J19" i="10"/>
  <c r="G19" i="10"/>
  <c r="F19" i="10"/>
  <c r="E19" i="10"/>
  <c r="AH18" i="10"/>
  <c r="V18" i="10"/>
  <c r="S18" i="10"/>
  <c r="P18" i="10"/>
  <c r="AC18" i="10" s="1"/>
  <c r="M18" i="10"/>
  <c r="J18" i="10"/>
  <c r="G18" i="10"/>
  <c r="F18" i="10"/>
  <c r="E18" i="10"/>
  <c r="D18" i="10"/>
  <c r="Z18" i="10" s="1"/>
  <c r="AG18" i="10" s="1"/>
  <c r="AH17" i="10"/>
  <c r="AB17" i="10"/>
  <c r="V17" i="10"/>
  <c r="S17" i="10"/>
  <c r="P17" i="10"/>
  <c r="AC17" i="10" s="1"/>
  <c r="AF17" i="10" s="1"/>
  <c r="M17" i="10"/>
  <c r="J17" i="10"/>
  <c r="G17" i="10"/>
  <c r="F17" i="10"/>
  <c r="E17" i="10"/>
  <c r="AH16" i="10"/>
  <c r="V16" i="10"/>
  <c r="S16" i="10"/>
  <c r="P16" i="10"/>
  <c r="AC16" i="10" s="1"/>
  <c r="M16" i="10"/>
  <c r="J16" i="10"/>
  <c r="G16" i="10"/>
  <c r="F16" i="10"/>
  <c r="E16" i="10"/>
  <c r="D16" i="10"/>
  <c r="Z16" i="10" s="1"/>
  <c r="AG16" i="10" s="1"/>
  <c r="AH15" i="10"/>
  <c r="AF15" i="10"/>
  <c r="AC15" i="10"/>
  <c r="V15" i="10"/>
  <c r="S15" i="10"/>
  <c r="P15" i="10"/>
  <c r="M15" i="10"/>
  <c r="J15" i="10"/>
  <c r="G15" i="10"/>
  <c r="D15" i="10" s="1"/>
  <c r="Z15" i="10" s="1"/>
  <c r="AG15" i="10" s="1"/>
  <c r="F15" i="10"/>
  <c r="E15" i="10"/>
  <c r="AH14" i="10"/>
  <c r="V14" i="10"/>
  <c r="S14" i="10"/>
  <c r="P14" i="10"/>
  <c r="AC14" i="10" s="1"/>
  <c r="M14" i="10"/>
  <c r="J14" i="10"/>
  <c r="G14" i="10"/>
  <c r="F14" i="10"/>
  <c r="E14" i="10"/>
  <c r="D14" i="10"/>
  <c r="Z14" i="10" s="1"/>
  <c r="AG14" i="10" s="1"/>
  <c r="AH13" i="10"/>
  <c r="V13" i="10"/>
  <c r="S13" i="10"/>
  <c r="P13" i="10"/>
  <c r="AC13" i="10" s="1"/>
  <c r="AF13" i="10" s="1"/>
  <c r="M13" i="10"/>
  <c r="J13" i="10"/>
  <c r="G13" i="10"/>
  <c r="D13" i="10" s="1"/>
  <c r="Z13" i="10" s="1"/>
  <c r="AG13" i="10" s="1"/>
  <c r="F13" i="10"/>
  <c r="E13" i="10"/>
  <c r="AH12" i="10"/>
  <c r="V12" i="10"/>
  <c r="S12" i="10"/>
  <c r="P12" i="10"/>
  <c r="AC12" i="10" s="1"/>
  <c r="M12" i="10"/>
  <c r="J12" i="10"/>
  <c r="G12" i="10"/>
  <c r="F12" i="10"/>
  <c r="E12" i="10"/>
  <c r="D12" i="10"/>
  <c r="Z12" i="10" s="1"/>
  <c r="AG12" i="10" s="1"/>
  <c r="AH11" i="10"/>
  <c r="V11" i="10"/>
  <c r="S11" i="10"/>
  <c r="P11" i="10"/>
  <c r="AC11" i="10" s="1"/>
  <c r="AF11" i="10" s="1"/>
  <c r="M11" i="10"/>
  <c r="J11" i="10"/>
  <c r="G11" i="10"/>
  <c r="D11" i="10" s="1"/>
  <c r="Z11" i="10" s="1"/>
  <c r="AG11" i="10" s="1"/>
  <c r="F11" i="10"/>
  <c r="E11" i="10"/>
  <c r="AH10" i="10"/>
  <c r="V10" i="10"/>
  <c r="S10" i="10"/>
  <c r="P10" i="10"/>
  <c r="AC10" i="10" s="1"/>
  <c r="M10" i="10"/>
  <c r="J10" i="10"/>
  <c r="G10" i="10"/>
  <c r="F10" i="10"/>
  <c r="E10" i="10"/>
  <c r="D10" i="10"/>
  <c r="Z10" i="10" s="1"/>
  <c r="AG10" i="10" s="1"/>
  <c r="AH9" i="10"/>
  <c r="V9" i="10"/>
  <c r="S9" i="10"/>
  <c r="P9" i="10"/>
  <c r="AC9" i="10" s="1"/>
  <c r="AF9" i="10" s="1"/>
  <c r="M9" i="10"/>
  <c r="J9" i="10"/>
  <c r="G9" i="10"/>
  <c r="D9" i="10" s="1"/>
  <c r="Z9" i="10" s="1"/>
  <c r="AG9" i="10" s="1"/>
  <c r="F9" i="10"/>
  <c r="E9" i="10"/>
  <c r="AH8" i="10"/>
  <c r="V8" i="10"/>
  <c r="S8" i="10"/>
  <c r="P8" i="10"/>
  <c r="AC8" i="10" s="1"/>
  <c r="M8" i="10"/>
  <c r="J8" i="10"/>
  <c r="G8" i="10"/>
  <c r="F8" i="10"/>
  <c r="E8" i="10"/>
  <c r="D8" i="10"/>
  <c r="Z8" i="10" s="1"/>
  <c r="AG8" i="10" s="1"/>
  <c r="AH7" i="10"/>
  <c r="V7" i="10"/>
  <c r="S7" i="10"/>
  <c r="P7" i="10"/>
  <c r="AC7" i="10" s="1"/>
  <c r="AF7" i="10" s="1"/>
  <c r="M7" i="10"/>
  <c r="J7" i="10"/>
  <c r="G7" i="10"/>
  <c r="D7" i="10" s="1"/>
  <c r="Z7" i="10" s="1"/>
  <c r="AG7" i="10" s="1"/>
  <c r="F7" i="10"/>
  <c r="E7" i="10"/>
  <c r="E5" i="10" s="1"/>
  <c r="D5" i="10" s="1"/>
  <c r="AH6" i="10"/>
  <c r="V6" i="10"/>
  <c r="S6" i="10"/>
  <c r="P6" i="10"/>
  <c r="AC6" i="10" s="1"/>
  <c r="M6" i="10"/>
  <c r="J6" i="10"/>
  <c r="G6" i="10"/>
  <c r="F6" i="10"/>
  <c r="E6" i="10"/>
  <c r="D6" i="10"/>
  <c r="Z6" i="10" s="1"/>
  <c r="AG6" i="10" s="1"/>
  <c r="Y5" i="10"/>
  <c r="X5" i="10"/>
  <c r="V5" i="10" s="1"/>
  <c r="W5" i="10"/>
  <c r="U5" i="10"/>
  <c r="T5" i="10"/>
  <c r="S5" i="10" s="1"/>
  <c r="R5" i="10"/>
  <c r="Q5" i="10"/>
  <c r="P5" i="10"/>
  <c r="O5" i="10"/>
  <c r="N5" i="10"/>
  <c r="M5" i="10" s="1"/>
  <c r="L5" i="10"/>
  <c r="K5" i="10"/>
  <c r="J5" i="10" s="1"/>
  <c r="I5" i="10"/>
  <c r="H5" i="10"/>
  <c r="G5" i="10" s="1"/>
  <c r="F5" i="10"/>
  <c r="C5" i="10"/>
  <c r="AH5" i="10" s="1"/>
  <c r="AH38" i="9"/>
  <c r="AC38" i="9"/>
  <c r="AF38" i="9" s="1"/>
  <c r="V38" i="9"/>
  <c r="S38" i="9"/>
  <c r="P38" i="9"/>
  <c r="M38" i="9"/>
  <c r="J38" i="9"/>
  <c r="G38" i="9"/>
  <c r="AB38" i="9" s="1"/>
  <c r="F38" i="9"/>
  <c r="E38" i="9"/>
  <c r="AH37" i="9"/>
  <c r="AB37" i="9"/>
  <c r="AE37" i="9" s="1"/>
  <c r="AA37" i="9"/>
  <c r="AD37" i="9" s="1"/>
  <c r="V37" i="9"/>
  <c r="S37" i="9"/>
  <c r="P37" i="9"/>
  <c r="AC37" i="9" s="1"/>
  <c r="AF37" i="9" s="1"/>
  <c r="M37" i="9"/>
  <c r="J37" i="9"/>
  <c r="G37" i="9"/>
  <c r="F37" i="9"/>
  <c r="E37" i="9"/>
  <c r="AH36" i="9"/>
  <c r="V36" i="9"/>
  <c r="S36" i="9"/>
  <c r="P36" i="9"/>
  <c r="AC36" i="9" s="1"/>
  <c r="AF36" i="9" s="1"/>
  <c r="M36" i="9"/>
  <c r="J36" i="9"/>
  <c r="G36" i="9"/>
  <c r="AB36" i="9" s="1"/>
  <c r="AA36" i="9" s="1"/>
  <c r="AD36" i="9" s="1"/>
  <c r="F36" i="9"/>
  <c r="E36" i="9"/>
  <c r="AH35" i="9"/>
  <c r="AC35" i="9"/>
  <c r="V35" i="9"/>
  <c r="S35" i="9"/>
  <c r="P35" i="9"/>
  <c r="M35" i="9"/>
  <c r="J35" i="9"/>
  <c r="G35" i="9"/>
  <c r="F35" i="9"/>
  <c r="E35" i="9"/>
  <c r="D35" i="9"/>
  <c r="Z35" i="9" s="1"/>
  <c r="AG35" i="9" s="1"/>
  <c r="AH34" i="9"/>
  <c r="AC34" i="9"/>
  <c r="V34" i="9"/>
  <c r="S34" i="9"/>
  <c r="P34" i="9"/>
  <c r="M34" i="9"/>
  <c r="J34" i="9"/>
  <c r="G34" i="9"/>
  <c r="AB34" i="9" s="1"/>
  <c r="F34" i="9"/>
  <c r="E34" i="9"/>
  <c r="AH33" i="9"/>
  <c r="AB33" i="9"/>
  <c r="AE33" i="9" s="1"/>
  <c r="AA33" i="9"/>
  <c r="AD33" i="9" s="1"/>
  <c r="V33" i="9"/>
  <c r="S33" i="9"/>
  <c r="P33" i="9"/>
  <c r="AC33" i="9" s="1"/>
  <c r="AF33" i="9" s="1"/>
  <c r="M33" i="9"/>
  <c r="J33" i="9"/>
  <c r="G33" i="9"/>
  <c r="F33" i="9"/>
  <c r="E33" i="9"/>
  <c r="AH32" i="9"/>
  <c r="V32" i="9"/>
  <c r="S32" i="9"/>
  <c r="P32" i="9"/>
  <c r="AC32" i="9" s="1"/>
  <c r="AF32" i="9" s="1"/>
  <c r="M32" i="9"/>
  <c r="J32" i="9"/>
  <c r="G32" i="9"/>
  <c r="AB32" i="9" s="1"/>
  <c r="AA32" i="9" s="1"/>
  <c r="AD32" i="9" s="1"/>
  <c r="F32" i="9"/>
  <c r="E32" i="9"/>
  <c r="AH31" i="9"/>
  <c r="AC31" i="9"/>
  <c r="V31" i="9"/>
  <c r="S31" i="9"/>
  <c r="P31" i="9"/>
  <c r="M31" i="9"/>
  <c r="J31" i="9"/>
  <c r="G31" i="9"/>
  <c r="F31" i="9"/>
  <c r="E31" i="9"/>
  <c r="D31" i="9"/>
  <c r="Z31" i="9" s="1"/>
  <c r="AG31" i="9" s="1"/>
  <c r="AH30" i="9"/>
  <c r="AC30" i="9"/>
  <c r="V30" i="9"/>
  <c r="S30" i="9"/>
  <c r="P30" i="9"/>
  <c r="M30" i="9"/>
  <c r="J30" i="9"/>
  <c r="G30" i="9"/>
  <c r="AB30" i="9" s="1"/>
  <c r="F30" i="9"/>
  <c r="E30" i="9"/>
  <c r="AH29" i="9"/>
  <c r="AB29" i="9"/>
  <c r="AE29" i="9" s="1"/>
  <c r="AA29" i="9"/>
  <c r="AD29" i="9" s="1"/>
  <c r="V29" i="9"/>
  <c r="S29" i="9"/>
  <c r="P29" i="9"/>
  <c r="AC29" i="9" s="1"/>
  <c r="AF29" i="9" s="1"/>
  <c r="M29" i="9"/>
  <c r="J29" i="9"/>
  <c r="G29" i="9"/>
  <c r="F29" i="9"/>
  <c r="E29" i="9"/>
  <c r="AH28" i="9"/>
  <c r="V28" i="9"/>
  <c r="S28" i="9"/>
  <c r="P28" i="9"/>
  <c r="AC28" i="9" s="1"/>
  <c r="AF28" i="9" s="1"/>
  <c r="M28" i="9"/>
  <c r="J28" i="9"/>
  <c r="G28" i="9"/>
  <c r="AB28" i="9" s="1"/>
  <c r="AA28" i="9" s="1"/>
  <c r="AD28" i="9" s="1"/>
  <c r="F28" i="9"/>
  <c r="E28" i="9"/>
  <c r="AH27" i="9"/>
  <c r="AC27" i="9"/>
  <c r="V27" i="9"/>
  <c r="S27" i="9"/>
  <c r="P27" i="9"/>
  <c r="M27" i="9"/>
  <c r="J27" i="9"/>
  <c r="G27" i="9"/>
  <c r="F27" i="9"/>
  <c r="E27" i="9"/>
  <c r="D27" i="9"/>
  <c r="Z27" i="9" s="1"/>
  <c r="AG27" i="9" s="1"/>
  <c r="AH26" i="9"/>
  <c r="AC26" i="9"/>
  <c r="V26" i="9"/>
  <c r="S26" i="9"/>
  <c r="P26" i="9"/>
  <c r="M26" i="9"/>
  <c r="J26" i="9"/>
  <c r="G26" i="9"/>
  <c r="AB26" i="9" s="1"/>
  <c r="F26" i="9"/>
  <c r="E26" i="9"/>
  <c r="AH25" i="9"/>
  <c r="AB25" i="9"/>
  <c r="AE25" i="9" s="1"/>
  <c r="AA25" i="9"/>
  <c r="AD25" i="9" s="1"/>
  <c r="V25" i="9"/>
  <c r="S25" i="9"/>
  <c r="P25" i="9"/>
  <c r="AC25" i="9" s="1"/>
  <c r="AF25" i="9" s="1"/>
  <c r="M25" i="9"/>
  <c r="J25" i="9"/>
  <c r="G25" i="9"/>
  <c r="F25" i="9"/>
  <c r="E25" i="9"/>
  <c r="AH24" i="9"/>
  <c r="AE24" i="9"/>
  <c r="V24" i="9"/>
  <c r="S24" i="9"/>
  <c r="P24" i="9"/>
  <c r="AC24" i="9" s="1"/>
  <c r="AF24" i="9" s="1"/>
  <c r="J24" i="9"/>
  <c r="AB24" i="9" s="1"/>
  <c r="F24" i="9"/>
  <c r="E24" i="9"/>
  <c r="D24" i="9"/>
  <c r="Z24" i="9" s="1"/>
  <c r="AG24" i="9" s="1"/>
  <c r="AH23" i="9"/>
  <c r="AF23" i="9"/>
  <c r="V23" i="9"/>
  <c r="S23" i="9"/>
  <c r="AB23" i="9" s="1"/>
  <c r="P23" i="9"/>
  <c r="AC23" i="9" s="1"/>
  <c r="M23" i="9"/>
  <c r="J23" i="9"/>
  <c r="D23" i="9" s="1"/>
  <c r="Z23" i="9" s="1"/>
  <c r="AG23" i="9" s="1"/>
  <c r="F23" i="9"/>
  <c r="E23" i="9"/>
  <c r="AH22" i="9"/>
  <c r="AC22" i="9"/>
  <c r="V22" i="9"/>
  <c r="S22" i="9"/>
  <c r="P22" i="9"/>
  <c r="M22" i="9"/>
  <c r="J22" i="9"/>
  <c r="G22" i="9"/>
  <c r="F22" i="9"/>
  <c r="E22" i="9"/>
  <c r="D22" i="9"/>
  <c r="Z22" i="9" s="1"/>
  <c r="AG22" i="9" s="1"/>
  <c r="AH21" i="9"/>
  <c r="AC21" i="9"/>
  <c r="V21" i="9"/>
  <c r="S21" i="9"/>
  <c r="P21" i="9"/>
  <c r="M21" i="9"/>
  <c r="J21" i="9"/>
  <c r="G21" i="9"/>
  <c r="AB21" i="9" s="1"/>
  <c r="F21" i="9"/>
  <c r="E21" i="9"/>
  <c r="AH20" i="9"/>
  <c r="AB20" i="9"/>
  <c r="AE20" i="9" s="1"/>
  <c r="AA20" i="9"/>
  <c r="AD20" i="9" s="1"/>
  <c r="V20" i="9"/>
  <c r="S20" i="9"/>
  <c r="P20" i="9"/>
  <c r="AC20" i="9" s="1"/>
  <c r="AF20" i="9" s="1"/>
  <c r="M20" i="9"/>
  <c r="J20" i="9"/>
  <c r="G20" i="9"/>
  <c r="F20" i="9"/>
  <c r="E20" i="9"/>
  <c r="AH19" i="9"/>
  <c r="V19" i="9"/>
  <c r="S19" i="9"/>
  <c r="P19" i="9"/>
  <c r="AC19" i="9" s="1"/>
  <c r="AF19" i="9" s="1"/>
  <c r="M19" i="9"/>
  <c r="J19" i="9"/>
  <c r="G19" i="9"/>
  <c r="AB19" i="9" s="1"/>
  <c r="AA19" i="9" s="1"/>
  <c r="AD19" i="9" s="1"/>
  <c r="F19" i="9"/>
  <c r="E19" i="9"/>
  <c r="AH18" i="9"/>
  <c r="AC18" i="9"/>
  <c r="V18" i="9"/>
  <c r="S18" i="9"/>
  <c r="P18" i="9"/>
  <c r="M18" i="9"/>
  <c r="J18" i="9"/>
  <c r="G18" i="9"/>
  <c r="F18" i="9"/>
  <c r="E18" i="9"/>
  <c r="D18" i="9"/>
  <c r="Z18" i="9" s="1"/>
  <c r="AG18" i="9" s="1"/>
  <c r="AH17" i="9"/>
  <c r="AC17" i="9"/>
  <c r="V17" i="9"/>
  <c r="S17" i="9"/>
  <c r="P17" i="9"/>
  <c r="M17" i="9"/>
  <c r="J17" i="9"/>
  <c r="G17" i="9"/>
  <c r="AB17" i="9" s="1"/>
  <c r="F17" i="9"/>
  <c r="E17" i="9"/>
  <c r="AH16" i="9"/>
  <c r="AB16" i="9"/>
  <c r="AE16" i="9" s="1"/>
  <c r="AA16" i="9"/>
  <c r="AD16" i="9" s="1"/>
  <c r="V16" i="9"/>
  <c r="S16" i="9"/>
  <c r="P16" i="9"/>
  <c r="AC16" i="9" s="1"/>
  <c r="AF16" i="9" s="1"/>
  <c r="M16" i="9"/>
  <c r="J16" i="9"/>
  <c r="G16" i="9"/>
  <c r="F16" i="9"/>
  <c r="E16" i="9"/>
  <c r="AH15" i="9"/>
  <c r="V15" i="9"/>
  <c r="S15" i="9"/>
  <c r="P15" i="9"/>
  <c r="AC15" i="9" s="1"/>
  <c r="AF15" i="9" s="1"/>
  <c r="M15" i="9"/>
  <c r="J15" i="9"/>
  <c r="G15" i="9"/>
  <c r="D15" i="9" s="1"/>
  <c r="Z15" i="9" s="1"/>
  <c r="AG15" i="9" s="1"/>
  <c r="F15" i="9"/>
  <c r="E15" i="9"/>
  <c r="AH14" i="9"/>
  <c r="AC14" i="9"/>
  <c r="V14" i="9"/>
  <c r="S14" i="9"/>
  <c r="P14" i="9"/>
  <c r="M14" i="9"/>
  <c r="J14" i="9"/>
  <c r="G14" i="9"/>
  <c r="F14" i="9"/>
  <c r="E14" i="9"/>
  <c r="D14" i="9"/>
  <c r="Z14" i="9" s="1"/>
  <c r="AG14" i="9" s="1"/>
  <c r="AH13" i="9"/>
  <c r="AC13" i="9"/>
  <c r="V13" i="9"/>
  <c r="S13" i="9"/>
  <c r="P13" i="9"/>
  <c r="M13" i="9"/>
  <c r="J13" i="9"/>
  <c r="G13" i="9"/>
  <c r="AB13" i="9" s="1"/>
  <c r="F13" i="9"/>
  <c r="E13" i="9"/>
  <c r="AH12" i="9"/>
  <c r="AB12" i="9"/>
  <c r="AE12" i="9" s="1"/>
  <c r="AA12" i="9"/>
  <c r="AD12" i="9" s="1"/>
  <c r="V12" i="9"/>
  <c r="S12" i="9"/>
  <c r="P12" i="9"/>
  <c r="AC12" i="9" s="1"/>
  <c r="AF12" i="9" s="1"/>
  <c r="M12" i="9"/>
  <c r="J12" i="9"/>
  <c r="G12" i="9"/>
  <c r="F12" i="9"/>
  <c r="E12" i="9"/>
  <c r="AH11" i="9"/>
  <c r="V11" i="9"/>
  <c r="S11" i="9"/>
  <c r="P11" i="9"/>
  <c r="AC11" i="9" s="1"/>
  <c r="AF11" i="9" s="1"/>
  <c r="M11" i="9"/>
  <c r="J11" i="9"/>
  <c r="G11" i="9"/>
  <c r="AB11" i="9" s="1"/>
  <c r="AA11" i="9" s="1"/>
  <c r="AD11" i="9" s="1"/>
  <c r="F11" i="9"/>
  <c r="E11" i="9"/>
  <c r="AH10" i="9"/>
  <c r="AC10" i="9"/>
  <c r="V10" i="9"/>
  <c r="S10" i="9"/>
  <c r="P10" i="9"/>
  <c r="M10" i="9"/>
  <c r="J10" i="9"/>
  <c r="G10" i="9"/>
  <c r="F10" i="9"/>
  <c r="E10" i="9"/>
  <c r="D10" i="9"/>
  <c r="Z10" i="9" s="1"/>
  <c r="AG10" i="9" s="1"/>
  <c r="AH9" i="9"/>
  <c r="AC9" i="9"/>
  <c r="V9" i="9"/>
  <c r="S9" i="9"/>
  <c r="P9" i="9"/>
  <c r="M9" i="9"/>
  <c r="J9" i="9"/>
  <c r="G9" i="9"/>
  <c r="AB9" i="9" s="1"/>
  <c r="F9" i="9"/>
  <c r="E9" i="9"/>
  <c r="AH8" i="9"/>
  <c r="AB8" i="9"/>
  <c r="AE8" i="9" s="1"/>
  <c r="AA8" i="9"/>
  <c r="AD8" i="9" s="1"/>
  <c r="V8" i="9"/>
  <c r="S8" i="9"/>
  <c r="P8" i="9"/>
  <c r="AC8" i="9" s="1"/>
  <c r="AF8" i="9" s="1"/>
  <c r="M8" i="9"/>
  <c r="J8" i="9"/>
  <c r="G8" i="9"/>
  <c r="F8" i="9"/>
  <c r="E8" i="9"/>
  <c r="AH7" i="9"/>
  <c r="V7" i="9"/>
  <c r="S7" i="9"/>
  <c r="P7" i="9"/>
  <c r="AC7" i="9" s="1"/>
  <c r="AF7" i="9" s="1"/>
  <c r="M7" i="9"/>
  <c r="J7" i="9"/>
  <c r="G7" i="9"/>
  <c r="AB7" i="9" s="1"/>
  <c r="AA7" i="9" s="1"/>
  <c r="AD7" i="9" s="1"/>
  <c r="F7" i="9"/>
  <c r="E7" i="9"/>
  <c r="AH6" i="9"/>
  <c r="AC6" i="9"/>
  <c r="V6" i="9"/>
  <c r="S6" i="9"/>
  <c r="P6" i="9"/>
  <c r="M6" i="9"/>
  <c r="J6" i="9"/>
  <c r="G6" i="9"/>
  <c r="F6" i="9"/>
  <c r="E6" i="9"/>
  <c r="E5" i="9" s="1"/>
  <c r="D5" i="9" s="1"/>
  <c r="D6" i="9"/>
  <c r="Z6" i="9" s="1"/>
  <c r="Y5" i="9"/>
  <c r="X5" i="9"/>
  <c r="W5" i="9"/>
  <c r="V5" i="9"/>
  <c r="U5" i="9"/>
  <c r="T5" i="9"/>
  <c r="S5" i="9"/>
  <c r="R5" i="9"/>
  <c r="Q5" i="9"/>
  <c r="P5" i="9" s="1"/>
  <c r="O5" i="9"/>
  <c r="N5" i="9"/>
  <c r="M5" i="9" s="1"/>
  <c r="L5" i="9"/>
  <c r="K5" i="9"/>
  <c r="J5" i="9"/>
  <c r="I5" i="9"/>
  <c r="H5" i="9"/>
  <c r="G5" i="9"/>
  <c r="F5" i="9"/>
  <c r="C5" i="9"/>
  <c r="AH38" i="8"/>
  <c r="V38" i="8"/>
  <c r="S38" i="8"/>
  <c r="P38" i="8"/>
  <c r="AC38" i="8" s="1"/>
  <c r="M38" i="8"/>
  <c r="J38" i="8"/>
  <c r="G38" i="8"/>
  <c r="D38" i="8" s="1"/>
  <c r="Z38" i="8" s="1"/>
  <c r="AG38" i="8" s="1"/>
  <c r="F38" i="8"/>
  <c r="E38" i="8"/>
  <c r="AH37" i="8"/>
  <c r="V37" i="8"/>
  <c r="S37" i="8"/>
  <c r="P37" i="8"/>
  <c r="AC37" i="8" s="1"/>
  <c r="AF37" i="8" s="1"/>
  <c r="M37" i="8"/>
  <c r="J37" i="8"/>
  <c r="G37" i="8"/>
  <c r="D37" i="8" s="1"/>
  <c r="Z37" i="8" s="1"/>
  <c r="AG37" i="8" s="1"/>
  <c r="F37" i="8"/>
  <c r="E37" i="8"/>
  <c r="AH36" i="8"/>
  <c r="V36" i="8"/>
  <c r="S36" i="8"/>
  <c r="P36" i="8"/>
  <c r="AC36" i="8" s="1"/>
  <c r="M36" i="8"/>
  <c r="D36" i="8" s="1"/>
  <c r="Z36" i="8" s="1"/>
  <c r="AG36" i="8" s="1"/>
  <c r="J36" i="8"/>
  <c r="G36" i="8"/>
  <c r="AB36" i="8" s="1"/>
  <c r="F36" i="8"/>
  <c r="E36" i="8"/>
  <c r="AH35" i="8"/>
  <c r="AG35" i="8"/>
  <c r="AC35" i="8"/>
  <c r="V35" i="8"/>
  <c r="S35" i="8"/>
  <c r="P35" i="8"/>
  <c r="M35" i="8"/>
  <c r="J35" i="8"/>
  <c r="G35" i="8"/>
  <c r="F35" i="8"/>
  <c r="E35" i="8"/>
  <c r="D35" i="8"/>
  <c r="Z35" i="8" s="1"/>
  <c r="AH34" i="8"/>
  <c r="AB34" i="8"/>
  <c r="V34" i="8"/>
  <c r="S34" i="8"/>
  <c r="P34" i="8"/>
  <c r="AC34" i="8" s="1"/>
  <c r="AF34" i="8" s="1"/>
  <c r="M34" i="8"/>
  <c r="J34" i="8"/>
  <c r="G34" i="8"/>
  <c r="D34" i="8" s="1"/>
  <c r="Z34" i="8" s="1"/>
  <c r="AG34" i="8" s="1"/>
  <c r="F34" i="8"/>
  <c r="E34" i="8"/>
  <c r="AH33" i="8"/>
  <c r="AE33" i="8"/>
  <c r="V33" i="8"/>
  <c r="S33" i="8"/>
  <c r="P33" i="8"/>
  <c r="M33" i="8"/>
  <c r="J33" i="8"/>
  <c r="G33" i="8"/>
  <c r="AB33" i="8" s="1"/>
  <c r="F33" i="8"/>
  <c r="E33" i="8"/>
  <c r="AH32" i="8"/>
  <c r="AC32" i="8"/>
  <c r="AF32" i="8" s="1"/>
  <c r="V32" i="8"/>
  <c r="S32" i="8"/>
  <c r="P32" i="8"/>
  <c r="M32" i="8"/>
  <c r="D32" i="8" s="1"/>
  <c r="Z32" i="8" s="1"/>
  <c r="AG32" i="8" s="1"/>
  <c r="J32" i="8"/>
  <c r="G32" i="8"/>
  <c r="F32" i="8"/>
  <c r="E32" i="8"/>
  <c r="AH31" i="8"/>
  <c r="AC31" i="8"/>
  <c r="V31" i="8"/>
  <c r="S31" i="8"/>
  <c r="P31" i="8"/>
  <c r="M31" i="8"/>
  <c r="J31" i="8"/>
  <c r="G31" i="8"/>
  <c r="F31" i="8"/>
  <c r="E31" i="8"/>
  <c r="D31" i="8"/>
  <c r="Z31" i="8" s="1"/>
  <c r="AG31" i="8" s="1"/>
  <c r="AH30" i="8"/>
  <c r="AB30" i="8"/>
  <c r="V30" i="8"/>
  <c r="S30" i="8"/>
  <c r="P30" i="8"/>
  <c r="AC30" i="8" s="1"/>
  <c r="M30" i="8"/>
  <c r="J30" i="8"/>
  <c r="G30" i="8"/>
  <c r="D30" i="8" s="1"/>
  <c r="Z30" i="8" s="1"/>
  <c r="AG30" i="8" s="1"/>
  <c r="F30" i="8"/>
  <c r="E30" i="8"/>
  <c r="AH29" i="8"/>
  <c r="V29" i="8"/>
  <c r="S29" i="8"/>
  <c r="P29" i="8"/>
  <c r="M29" i="8"/>
  <c r="J29" i="8"/>
  <c r="G29" i="8"/>
  <c r="AB29" i="8" s="1"/>
  <c r="AE29" i="8" s="1"/>
  <c r="F29" i="8"/>
  <c r="E29" i="8"/>
  <c r="AH28" i="8"/>
  <c r="V28" i="8"/>
  <c r="S28" i="8"/>
  <c r="P28" i="8"/>
  <c r="AC28" i="8" s="1"/>
  <c r="M28" i="8"/>
  <c r="D28" i="8" s="1"/>
  <c r="Z28" i="8" s="1"/>
  <c r="AG28" i="8" s="1"/>
  <c r="J28" i="8"/>
  <c r="G28" i="8"/>
  <c r="AB28" i="8" s="1"/>
  <c r="F28" i="8"/>
  <c r="E28" i="8"/>
  <c r="AH27" i="8"/>
  <c r="AG27" i="8"/>
  <c r="AC27" i="8"/>
  <c r="V27" i="8"/>
  <c r="S27" i="8"/>
  <c r="P27" i="8"/>
  <c r="M27" i="8"/>
  <c r="J27" i="8"/>
  <c r="G27" i="8"/>
  <c r="AB27" i="8" s="1"/>
  <c r="F27" i="8"/>
  <c r="E27" i="8"/>
  <c r="D27" i="8"/>
  <c r="Z27" i="8" s="1"/>
  <c r="AH26" i="8"/>
  <c r="V26" i="8"/>
  <c r="S26" i="8"/>
  <c r="P26" i="8"/>
  <c r="AC26" i="8" s="1"/>
  <c r="M26" i="8"/>
  <c r="J26" i="8"/>
  <c r="G26" i="8"/>
  <c r="D26" i="8" s="1"/>
  <c r="Z26" i="8" s="1"/>
  <c r="AG26" i="8" s="1"/>
  <c r="F26" i="8"/>
  <c r="E26" i="8"/>
  <c r="AH25" i="8"/>
  <c r="V25" i="8"/>
  <c r="S25" i="8"/>
  <c r="P25" i="8"/>
  <c r="M25" i="8"/>
  <c r="J25" i="8"/>
  <c r="G25" i="8"/>
  <c r="AB25" i="8" s="1"/>
  <c r="AE25" i="8" s="1"/>
  <c r="F25" i="8"/>
  <c r="E25" i="8"/>
  <c r="AH24" i="8"/>
  <c r="V24" i="8"/>
  <c r="S24" i="8"/>
  <c r="P24" i="8"/>
  <c r="AC24" i="8" s="1"/>
  <c r="J24" i="8"/>
  <c r="F24" i="8"/>
  <c r="E24" i="8"/>
  <c r="AH23" i="8"/>
  <c r="V23" i="8"/>
  <c r="S23" i="8"/>
  <c r="P23" i="8"/>
  <c r="M23" i="8"/>
  <c r="J23" i="8"/>
  <c r="AB23" i="8" s="1"/>
  <c r="AE23" i="8" s="1"/>
  <c r="F23" i="8"/>
  <c r="E23" i="8"/>
  <c r="AH22" i="8"/>
  <c r="AG22" i="8"/>
  <c r="AC22" i="8"/>
  <c r="V22" i="8"/>
  <c r="S22" i="8"/>
  <c r="P22" i="8"/>
  <c r="M22" i="8"/>
  <c r="J22" i="8"/>
  <c r="G22" i="8"/>
  <c r="F22" i="8"/>
  <c r="E22" i="8"/>
  <c r="D22" i="8"/>
  <c r="Z22" i="8" s="1"/>
  <c r="AH21" i="8"/>
  <c r="AB21" i="8"/>
  <c r="V21" i="8"/>
  <c r="S21" i="8"/>
  <c r="P21" i="8"/>
  <c r="AC21" i="8" s="1"/>
  <c r="M21" i="8"/>
  <c r="J21" i="8"/>
  <c r="G21" i="8"/>
  <c r="D21" i="8" s="1"/>
  <c r="Z21" i="8" s="1"/>
  <c r="AG21" i="8" s="1"/>
  <c r="F21" i="8"/>
  <c r="E21" i="8"/>
  <c r="AH20" i="8"/>
  <c r="AE20" i="8"/>
  <c r="V20" i="8"/>
  <c r="S20" i="8"/>
  <c r="P20" i="8"/>
  <c r="M20" i="8"/>
  <c r="J20" i="8"/>
  <c r="G20" i="8"/>
  <c r="AB20" i="8" s="1"/>
  <c r="F20" i="8"/>
  <c r="E20" i="8"/>
  <c r="AH19" i="8"/>
  <c r="V19" i="8"/>
  <c r="S19" i="8"/>
  <c r="P19" i="8"/>
  <c r="AC19" i="8" s="1"/>
  <c r="M19" i="8"/>
  <c r="D19" i="8" s="1"/>
  <c r="Z19" i="8" s="1"/>
  <c r="AG19" i="8" s="1"/>
  <c r="J19" i="8"/>
  <c r="G19" i="8"/>
  <c r="F19" i="8"/>
  <c r="E19" i="8"/>
  <c r="AH18" i="8"/>
  <c r="AC18" i="8"/>
  <c r="V18" i="8"/>
  <c r="S18" i="8"/>
  <c r="P18" i="8"/>
  <c r="M18" i="8"/>
  <c r="J18" i="8"/>
  <c r="G18" i="8"/>
  <c r="F18" i="8"/>
  <c r="E18" i="8"/>
  <c r="D18" i="8"/>
  <c r="Z18" i="8" s="1"/>
  <c r="AG18" i="8" s="1"/>
  <c r="AH17" i="8"/>
  <c r="V17" i="8"/>
  <c r="S17" i="8"/>
  <c r="P17" i="8"/>
  <c r="AC17" i="8" s="1"/>
  <c r="M17" i="8"/>
  <c r="J17" i="8"/>
  <c r="G17" i="8"/>
  <c r="D17" i="8" s="1"/>
  <c r="Z17" i="8" s="1"/>
  <c r="AG17" i="8" s="1"/>
  <c r="F17" i="8"/>
  <c r="E17" i="8"/>
  <c r="AH16" i="8"/>
  <c r="V16" i="8"/>
  <c r="S16" i="8"/>
  <c r="P16" i="8"/>
  <c r="M16" i="8"/>
  <c r="J16" i="8"/>
  <c r="G16" i="8"/>
  <c r="AB16" i="8" s="1"/>
  <c r="AE16" i="8" s="1"/>
  <c r="F16" i="8"/>
  <c r="E16" i="8"/>
  <c r="AH15" i="8"/>
  <c r="V15" i="8"/>
  <c r="S15" i="8"/>
  <c r="P15" i="8"/>
  <c r="AC15" i="8" s="1"/>
  <c r="M15" i="8"/>
  <c r="D15" i="8" s="1"/>
  <c r="Z15" i="8" s="1"/>
  <c r="AG15" i="8" s="1"/>
  <c r="J15" i="8"/>
  <c r="G15" i="8"/>
  <c r="AB15" i="8" s="1"/>
  <c r="F15" i="8"/>
  <c r="E15" i="8"/>
  <c r="AH14" i="8"/>
  <c r="AG14" i="8"/>
  <c r="AC14" i="8"/>
  <c r="V14" i="8"/>
  <c r="S14" i="8"/>
  <c r="P14" i="8"/>
  <c r="M14" i="8"/>
  <c r="J14" i="8"/>
  <c r="G14" i="8"/>
  <c r="F14" i="8"/>
  <c r="E14" i="8"/>
  <c r="D14" i="8"/>
  <c r="Z14" i="8" s="1"/>
  <c r="AH13" i="8"/>
  <c r="AB13" i="8"/>
  <c r="V13" i="8"/>
  <c r="S13" i="8"/>
  <c r="P13" i="8"/>
  <c r="AC13" i="8" s="1"/>
  <c r="AF13" i="8" s="1"/>
  <c r="M13" i="8"/>
  <c r="J13" i="8"/>
  <c r="G13" i="8"/>
  <c r="D13" i="8" s="1"/>
  <c r="Z13" i="8" s="1"/>
  <c r="AG13" i="8" s="1"/>
  <c r="F13" i="8"/>
  <c r="E13" i="8"/>
  <c r="AH12" i="8"/>
  <c r="AE12" i="8"/>
  <c r="V12" i="8"/>
  <c r="S12" i="8"/>
  <c r="P12" i="8"/>
  <c r="M12" i="8"/>
  <c r="J12" i="8"/>
  <c r="G12" i="8"/>
  <c r="AB12" i="8" s="1"/>
  <c r="F12" i="8"/>
  <c r="E12" i="8"/>
  <c r="AH11" i="8"/>
  <c r="V11" i="8"/>
  <c r="S11" i="8"/>
  <c r="P11" i="8"/>
  <c r="AC11" i="8" s="1"/>
  <c r="M11" i="8"/>
  <c r="D11" i="8" s="1"/>
  <c r="Z11" i="8" s="1"/>
  <c r="AG11" i="8" s="1"/>
  <c r="J11" i="8"/>
  <c r="G11" i="8"/>
  <c r="F11" i="8"/>
  <c r="E11" i="8"/>
  <c r="AH10" i="8"/>
  <c r="AC10" i="8"/>
  <c r="V10" i="8"/>
  <c r="S10" i="8"/>
  <c r="P10" i="8"/>
  <c r="M10" i="8"/>
  <c r="J10" i="8"/>
  <c r="D10" i="8" s="1"/>
  <c r="Z10" i="8" s="1"/>
  <c r="AG10" i="8" s="1"/>
  <c r="G10" i="8"/>
  <c r="F10" i="8"/>
  <c r="E10" i="8"/>
  <c r="AH9" i="8"/>
  <c r="V9" i="8"/>
  <c r="S9" i="8"/>
  <c r="P9" i="8"/>
  <c r="AC9" i="8" s="1"/>
  <c r="M9" i="8"/>
  <c r="J9" i="8"/>
  <c r="G9" i="8"/>
  <c r="D9" i="8" s="1"/>
  <c r="Z9" i="8" s="1"/>
  <c r="AG9" i="8" s="1"/>
  <c r="F9" i="8"/>
  <c r="E9" i="8"/>
  <c r="AH8" i="8"/>
  <c r="V8" i="8"/>
  <c r="S8" i="8"/>
  <c r="P8" i="8"/>
  <c r="M8" i="8"/>
  <c r="J8" i="8"/>
  <c r="G8" i="8"/>
  <c r="AB8" i="8" s="1"/>
  <c r="AE8" i="8" s="1"/>
  <c r="F8" i="8"/>
  <c r="F5" i="8" s="1"/>
  <c r="E8" i="8"/>
  <c r="AH7" i="8"/>
  <c r="V7" i="8"/>
  <c r="S7" i="8"/>
  <c r="P7" i="8"/>
  <c r="AC7" i="8" s="1"/>
  <c r="M7" i="8"/>
  <c r="D7" i="8" s="1"/>
  <c r="Z7" i="8" s="1"/>
  <c r="AG7" i="8" s="1"/>
  <c r="J7" i="8"/>
  <c r="G7" i="8"/>
  <c r="AB7" i="8" s="1"/>
  <c r="F7" i="8"/>
  <c r="E7" i="8"/>
  <c r="AH6" i="8"/>
  <c r="AG6" i="8"/>
  <c r="AC6" i="8"/>
  <c r="V6" i="8"/>
  <c r="S6" i="8"/>
  <c r="P6" i="8"/>
  <c r="M6" i="8"/>
  <c r="J6" i="8"/>
  <c r="G6" i="8"/>
  <c r="F6" i="8"/>
  <c r="E6" i="8"/>
  <c r="D6" i="8"/>
  <c r="Z6" i="8" s="1"/>
  <c r="Y5" i="8"/>
  <c r="AH5" i="8" s="1"/>
  <c r="X5" i="8"/>
  <c r="W5" i="8"/>
  <c r="V5" i="8"/>
  <c r="U5" i="8"/>
  <c r="T5" i="8"/>
  <c r="R5" i="8"/>
  <c r="Q5" i="8"/>
  <c r="P5" i="8" s="1"/>
  <c r="O5" i="8"/>
  <c r="N5" i="8"/>
  <c r="M5" i="8"/>
  <c r="L5" i="8"/>
  <c r="K5" i="8"/>
  <c r="J5" i="8" s="1"/>
  <c r="I5" i="8"/>
  <c r="H5" i="8"/>
  <c r="G5" i="8" s="1"/>
  <c r="E5" i="8"/>
  <c r="C5" i="8"/>
  <c r="AH38" i="7"/>
  <c r="V38" i="7"/>
  <c r="S38" i="7"/>
  <c r="P38" i="7"/>
  <c r="AC38" i="7" s="1"/>
  <c r="M38" i="7"/>
  <c r="J38" i="7"/>
  <c r="G38" i="7"/>
  <c r="AB38" i="7" s="1"/>
  <c r="F38" i="7"/>
  <c r="E38" i="7"/>
  <c r="AH37" i="7"/>
  <c r="V37" i="7"/>
  <c r="S37" i="7"/>
  <c r="P37" i="7"/>
  <c r="AC37" i="7" s="1"/>
  <c r="M37" i="7"/>
  <c r="J37" i="7"/>
  <c r="G37" i="7"/>
  <c r="D37" i="7" s="1"/>
  <c r="Z37" i="7" s="1"/>
  <c r="AG37" i="7" s="1"/>
  <c r="F37" i="7"/>
  <c r="E37" i="7"/>
  <c r="AH36" i="7"/>
  <c r="AC36" i="7"/>
  <c r="AF36" i="7" s="1"/>
  <c r="V36" i="7"/>
  <c r="S36" i="7"/>
  <c r="P36" i="7"/>
  <c r="M36" i="7"/>
  <c r="J36" i="7"/>
  <c r="G36" i="7"/>
  <c r="AB36" i="7" s="1"/>
  <c r="F36" i="7"/>
  <c r="E36" i="7"/>
  <c r="D36" i="7"/>
  <c r="Z36" i="7" s="1"/>
  <c r="AG36" i="7" s="1"/>
  <c r="AH35" i="7"/>
  <c r="V35" i="7"/>
  <c r="S35" i="7"/>
  <c r="P35" i="7"/>
  <c r="AC35" i="7" s="1"/>
  <c r="M35" i="7"/>
  <c r="J35" i="7"/>
  <c r="G35" i="7"/>
  <c r="AB35" i="7" s="1"/>
  <c r="F35" i="7"/>
  <c r="E35" i="7"/>
  <c r="AH34" i="7"/>
  <c r="V34" i="7"/>
  <c r="S34" i="7"/>
  <c r="P34" i="7"/>
  <c r="AC34" i="7" s="1"/>
  <c r="M34" i="7"/>
  <c r="J34" i="7"/>
  <c r="G34" i="7"/>
  <c r="AB34" i="7" s="1"/>
  <c r="F34" i="7"/>
  <c r="E34" i="7"/>
  <c r="AH33" i="7"/>
  <c r="V33" i="7"/>
  <c r="S33" i="7"/>
  <c r="P33" i="7"/>
  <c r="AC33" i="7" s="1"/>
  <c r="M33" i="7"/>
  <c r="J33" i="7"/>
  <c r="G33" i="7"/>
  <c r="D33" i="7" s="1"/>
  <c r="Z33" i="7" s="1"/>
  <c r="AG33" i="7" s="1"/>
  <c r="F33" i="7"/>
  <c r="E33" i="7"/>
  <c r="AH32" i="7"/>
  <c r="AC32" i="7"/>
  <c r="AF32" i="7" s="1"/>
  <c r="V32" i="7"/>
  <c r="S32" i="7"/>
  <c r="P32" i="7"/>
  <c r="M32" i="7"/>
  <c r="J32" i="7"/>
  <c r="G32" i="7"/>
  <c r="AB32" i="7" s="1"/>
  <c r="F32" i="7"/>
  <c r="E32" i="7"/>
  <c r="D32" i="7"/>
  <c r="Z32" i="7" s="1"/>
  <c r="AG32" i="7" s="1"/>
  <c r="AH31" i="7"/>
  <c r="V31" i="7"/>
  <c r="S31" i="7"/>
  <c r="P31" i="7"/>
  <c r="AC31" i="7" s="1"/>
  <c r="M31" i="7"/>
  <c r="J31" i="7"/>
  <c r="G31" i="7"/>
  <c r="D31" i="7" s="1"/>
  <c r="Z31" i="7" s="1"/>
  <c r="AG31" i="7" s="1"/>
  <c r="F31" i="7"/>
  <c r="E31" i="7"/>
  <c r="AH30" i="7"/>
  <c r="AE30" i="7"/>
  <c r="V30" i="7"/>
  <c r="S30" i="7"/>
  <c r="P30" i="7"/>
  <c r="M30" i="7"/>
  <c r="J30" i="7"/>
  <c r="G30" i="7"/>
  <c r="AB30" i="7" s="1"/>
  <c r="F30" i="7"/>
  <c r="E30" i="7"/>
  <c r="AH29" i="7"/>
  <c r="V29" i="7"/>
  <c r="S29" i="7"/>
  <c r="P29" i="7"/>
  <c r="AC29" i="7" s="1"/>
  <c r="M29" i="7"/>
  <c r="J29" i="7"/>
  <c r="G29" i="7"/>
  <c r="F29" i="7"/>
  <c r="E29" i="7"/>
  <c r="AH28" i="7"/>
  <c r="AC28" i="7"/>
  <c r="V28" i="7"/>
  <c r="S28" i="7"/>
  <c r="P28" i="7"/>
  <c r="M28" i="7"/>
  <c r="J28" i="7"/>
  <c r="G28" i="7"/>
  <c r="F28" i="7"/>
  <c r="E28" i="7"/>
  <c r="D28" i="7"/>
  <c r="Z28" i="7" s="1"/>
  <c r="AG28" i="7" s="1"/>
  <c r="AH27" i="7"/>
  <c r="AB27" i="7"/>
  <c r="V27" i="7"/>
  <c r="S27" i="7"/>
  <c r="P27" i="7"/>
  <c r="AC27" i="7" s="1"/>
  <c r="M27" i="7"/>
  <c r="J27" i="7"/>
  <c r="G27" i="7"/>
  <c r="D27" i="7" s="1"/>
  <c r="Z27" i="7" s="1"/>
  <c r="AG27" i="7" s="1"/>
  <c r="F27" i="7"/>
  <c r="E27" i="7"/>
  <c r="AH26" i="7"/>
  <c r="AE26" i="7"/>
  <c r="V26" i="7"/>
  <c r="S26" i="7"/>
  <c r="P26" i="7"/>
  <c r="M26" i="7"/>
  <c r="J26" i="7"/>
  <c r="G26" i="7"/>
  <c r="AB26" i="7" s="1"/>
  <c r="F26" i="7"/>
  <c r="E26" i="7"/>
  <c r="AH25" i="7"/>
  <c r="V25" i="7"/>
  <c r="S25" i="7"/>
  <c r="P25" i="7"/>
  <c r="AC25" i="7" s="1"/>
  <c r="M25" i="7"/>
  <c r="J25" i="7"/>
  <c r="G25" i="7"/>
  <c r="D25" i="7" s="1"/>
  <c r="Z25" i="7" s="1"/>
  <c r="AG25" i="7" s="1"/>
  <c r="F25" i="7"/>
  <c r="E25" i="7"/>
  <c r="AH24" i="7"/>
  <c r="AG24" i="7"/>
  <c r="AC24" i="7"/>
  <c r="V24" i="7"/>
  <c r="D24" i="7" s="1"/>
  <c r="Z24" i="7" s="1"/>
  <c r="S24" i="7"/>
  <c r="P24" i="7"/>
  <c r="J24" i="7"/>
  <c r="F24" i="7"/>
  <c r="E24" i="7"/>
  <c r="AH23" i="7"/>
  <c r="V23" i="7"/>
  <c r="S23" i="7"/>
  <c r="P23" i="7"/>
  <c r="AC23" i="7" s="1"/>
  <c r="M23" i="7"/>
  <c r="J23" i="7"/>
  <c r="F23" i="7"/>
  <c r="E23" i="7"/>
  <c r="D23" i="7"/>
  <c r="Z23" i="7" s="1"/>
  <c r="AG23" i="7" s="1"/>
  <c r="AH22" i="7"/>
  <c r="V22" i="7"/>
  <c r="S22" i="7"/>
  <c r="P22" i="7"/>
  <c r="AC22" i="7" s="1"/>
  <c r="M22" i="7"/>
  <c r="J22" i="7"/>
  <c r="G22" i="7"/>
  <c r="D22" i="7" s="1"/>
  <c r="Z22" i="7" s="1"/>
  <c r="AG22" i="7" s="1"/>
  <c r="F22" i="7"/>
  <c r="E22" i="7"/>
  <c r="AH21" i="7"/>
  <c r="AE21" i="7"/>
  <c r="V21" i="7"/>
  <c r="S21" i="7"/>
  <c r="P21" i="7"/>
  <c r="M21" i="7"/>
  <c r="J21" i="7"/>
  <c r="G21" i="7"/>
  <c r="AB21" i="7" s="1"/>
  <c r="F21" i="7"/>
  <c r="E21" i="7"/>
  <c r="AH20" i="7"/>
  <c r="V20" i="7"/>
  <c r="S20" i="7"/>
  <c r="P20" i="7"/>
  <c r="AC20" i="7" s="1"/>
  <c r="M20" i="7"/>
  <c r="D20" i="7" s="1"/>
  <c r="Z20" i="7" s="1"/>
  <c r="AG20" i="7" s="1"/>
  <c r="J20" i="7"/>
  <c r="G20" i="7"/>
  <c r="F20" i="7"/>
  <c r="E20" i="7"/>
  <c r="AH19" i="7"/>
  <c r="AC19" i="7"/>
  <c r="V19" i="7"/>
  <c r="S19" i="7"/>
  <c r="P19" i="7"/>
  <c r="M19" i="7"/>
  <c r="J19" i="7"/>
  <c r="G19" i="7"/>
  <c r="F19" i="7"/>
  <c r="E19" i="7"/>
  <c r="D19" i="7"/>
  <c r="Z19" i="7" s="1"/>
  <c r="AG19" i="7" s="1"/>
  <c r="AH18" i="7"/>
  <c r="AB18" i="7"/>
  <c r="V18" i="7"/>
  <c r="S18" i="7"/>
  <c r="P18" i="7"/>
  <c r="AC18" i="7" s="1"/>
  <c r="M18" i="7"/>
  <c r="J18" i="7"/>
  <c r="G18" i="7"/>
  <c r="D18" i="7" s="1"/>
  <c r="Z18" i="7" s="1"/>
  <c r="AG18" i="7" s="1"/>
  <c r="F18" i="7"/>
  <c r="E18" i="7"/>
  <c r="AH17" i="7"/>
  <c r="AE17" i="7"/>
  <c r="V17" i="7"/>
  <c r="S17" i="7"/>
  <c r="P17" i="7"/>
  <c r="M17" i="7"/>
  <c r="J17" i="7"/>
  <c r="G17" i="7"/>
  <c r="AB17" i="7" s="1"/>
  <c r="F17" i="7"/>
  <c r="E17" i="7"/>
  <c r="AH16" i="7"/>
  <c r="V16" i="7"/>
  <c r="S16" i="7"/>
  <c r="P16" i="7"/>
  <c r="AC16" i="7" s="1"/>
  <c r="M16" i="7"/>
  <c r="D16" i="7" s="1"/>
  <c r="Z16" i="7" s="1"/>
  <c r="AG16" i="7" s="1"/>
  <c r="J16" i="7"/>
  <c r="G16" i="7"/>
  <c r="AB16" i="7" s="1"/>
  <c r="F16" i="7"/>
  <c r="E16" i="7"/>
  <c r="AH15" i="7"/>
  <c r="AG15" i="7"/>
  <c r="AC15" i="7"/>
  <c r="V15" i="7"/>
  <c r="S15" i="7"/>
  <c r="P15" i="7"/>
  <c r="M15" i="7"/>
  <c r="J15" i="7"/>
  <c r="G15" i="7"/>
  <c r="F15" i="7"/>
  <c r="E15" i="7"/>
  <c r="D15" i="7"/>
  <c r="Z15" i="7" s="1"/>
  <c r="AH14" i="7"/>
  <c r="V14" i="7"/>
  <c r="S14" i="7"/>
  <c r="P14" i="7"/>
  <c r="AC14" i="7" s="1"/>
  <c r="M14" i="7"/>
  <c r="J14" i="7"/>
  <c r="G14" i="7"/>
  <c r="D14" i="7" s="1"/>
  <c r="Z14" i="7" s="1"/>
  <c r="AG14" i="7" s="1"/>
  <c r="F14" i="7"/>
  <c r="E14" i="7"/>
  <c r="AH13" i="7"/>
  <c r="AE13" i="7"/>
  <c r="V13" i="7"/>
  <c r="S13" i="7"/>
  <c r="P13" i="7"/>
  <c r="M13" i="7"/>
  <c r="J13" i="7"/>
  <c r="G13" i="7"/>
  <c r="AB13" i="7" s="1"/>
  <c r="F13" i="7"/>
  <c r="E13" i="7"/>
  <c r="AH12" i="7"/>
  <c r="V12" i="7"/>
  <c r="S12" i="7"/>
  <c r="P12" i="7"/>
  <c r="AC12" i="7" s="1"/>
  <c r="M12" i="7"/>
  <c r="D12" i="7" s="1"/>
  <c r="Z12" i="7" s="1"/>
  <c r="AG12" i="7" s="1"/>
  <c r="J12" i="7"/>
  <c r="G12" i="7"/>
  <c r="F12" i="7"/>
  <c r="E12" i="7"/>
  <c r="AH11" i="7"/>
  <c r="AC11" i="7"/>
  <c r="V11" i="7"/>
  <c r="S11" i="7"/>
  <c r="P11" i="7"/>
  <c r="M11" i="7"/>
  <c r="J11" i="7"/>
  <c r="G11" i="7"/>
  <c r="F11" i="7"/>
  <c r="E11" i="7"/>
  <c r="D11" i="7"/>
  <c r="Z11" i="7" s="1"/>
  <c r="AG11" i="7" s="1"/>
  <c r="AH10" i="7"/>
  <c r="AB10" i="7"/>
  <c r="V10" i="7"/>
  <c r="S10" i="7"/>
  <c r="P10" i="7"/>
  <c r="AC10" i="7" s="1"/>
  <c r="M10" i="7"/>
  <c r="J10" i="7"/>
  <c r="G10" i="7"/>
  <c r="D10" i="7" s="1"/>
  <c r="Z10" i="7" s="1"/>
  <c r="AG10" i="7" s="1"/>
  <c r="F10" i="7"/>
  <c r="E10" i="7"/>
  <c r="AH9" i="7"/>
  <c r="AE9" i="7"/>
  <c r="V9" i="7"/>
  <c r="S9" i="7"/>
  <c r="P9" i="7"/>
  <c r="M9" i="7"/>
  <c r="J9" i="7"/>
  <c r="G9" i="7"/>
  <c r="AB9" i="7" s="1"/>
  <c r="F9" i="7"/>
  <c r="E9" i="7"/>
  <c r="AH8" i="7"/>
  <c r="V8" i="7"/>
  <c r="S8" i="7"/>
  <c r="P8" i="7"/>
  <c r="AC8" i="7" s="1"/>
  <c r="M8" i="7"/>
  <c r="D8" i="7" s="1"/>
  <c r="Z8" i="7" s="1"/>
  <c r="AG8" i="7" s="1"/>
  <c r="J8" i="7"/>
  <c r="G8" i="7"/>
  <c r="AB8" i="7" s="1"/>
  <c r="F8" i="7"/>
  <c r="E8" i="7"/>
  <c r="E5" i="7" s="1"/>
  <c r="D5" i="7" s="1"/>
  <c r="AH7" i="7"/>
  <c r="AG7" i="7"/>
  <c r="AC7" i="7"/>
  <c r="V7" i="7"/>
  <c r="S7" i="7"/>
  <c r="P7" i="7"/>
  <c r="M7" i="7"/>
  <c r="J7" i="7"/>
  <c r="G7" i="7"/>
  <c r="F7" i="7"/>
  <c r="E7" i="7"/>
  <c r="D7" i="7"/>
  <c r="Z7" i="7" s="1"/>
  <c r="AH6" i="7"/>
  <c r="V6" i="7"/>
  <c r="S6" i="7"/>
  <c r="P6" i="7"/>
  <c r="AC6" i="7" s="1"/>
  <c r="M6" i="7"/>
  <c r="J6" i="7"/>
  <c r="G6" i="7"/>
  <c r="D6" i="7" s="1"/>
  <c r="Z6" i="7" s="1"/>
  <c r="F6" i="7"/>
  <c r="E6" i="7"/>
  <c r="Y5" i="7"/>
  <c r="X5" i="7"/>
  <c r="W5" i="7"/>
  <c r="V5" i="7"/>
  <c r="U5" i="7"/>
  <c r="T5" i="7"/>
  <c r="S5" i="7" s="1"/>
  <c r="R5" i="7"/>
  <c r="P5" i="7" s="1"/>
  <c r="Q5" i="7"/>
  <c r="O5" i="7"/>
  <c r="N5" i="7"/>
  <c r="M5" i="7" s="1"/>
  <c r="L5" i="7"/>
  <c r="K5" i="7"/>
  <c r="J5" i="7"/>
  <c r="I5" i="7"/>
  <c r="H5" i="7"/>
  <c r="G5" i="7" s="1"/>
  <c r="F5" i="7"/>
  <c r="C5" i="7"/>
  <c r="Y38" i="1"/>
  <c r="Y37" i="1"/>
  <c r="Y36" i="1"/>
  <c r="Y35" i="1"/>
  <c r="Y34" i="1"/>
  <c r="Y33" i="1"/>
  <c r="Y32" i="1"/>
  <c r="Y31" i="1"/>
  <c r="Y30" i="1"/>
  <c r="Y29" i="1"/>
  <c r="Y28" i="1"/>
  <c r="Y27" i="1"/>
  <c r="Y26" i="1"/>
  <c r="Y25" i="1"/>
  <c r="Y24" i="1"/>
  <c r="Y23" i="1"/>
  <c r="Y22" i="1"/>
  <c r="Y21" i="1"/>
  <c r="Y20" i="1"/>
  <c r="Y19" i="1"/>
  <c r="Y18" i="1"/>
  <c r="Y17" i="1"/>
  <c r="Y16" i="1"/>
  <c r="Y15" i="1"/>
  <c r="Y14" i="1"/>
  <c r="Y13" i="1"/>
  <c r="Y12" i="1"/>
  <c r="Y11" i="1"/>
  <c r="Y10" i="1"/>
  <c r="Y9" i="1"/>
  <c r="Y8" i="1"/>
  <c r="Y7" i="1"/>
  <c r="Y6" i="1"/>
  <c r="X38" i="1"/>
  <c r="X37" i="1"/>
  <c r="X36" i="1"/>
  <c r="X35" i="1"/>
  <c r="X34" i="1"/>
  <c r="X33" i="1"/>
  <c r="X32" i="1"/>
  <c r="X31" i="1"/>
  <c r="X30" i="1"/>
  <c r="X29" i="1"/>
  <c r="X28" i="1"/>
  <c r="X27" i="1"/>
  <c r="X26" i="1"/>
  <c r="X25" i="1"/>
  <c r="X24" i="1"/>
  <c r="X23" i="1"/>
  <c r="X22" i="1"/>
  <c r="X21" i="1"/>
  <c r="X20" i="1"/>
  <c r="X19" i="1"/>
  <c r="X18" i="1"/>
  <c r="X17" i="1"/>
  <c r="X16" i="1"/>
  <c r="X15" i="1"/>
  <c r="X14" i="1"/>
  <c r="X13" i="1"/>
  <c r="X12" i="1"/>
  <c r="X11" i="1"/>
  <c r="X10" i="1"/>
  <c r="X9" i="1"/>
  <c r="X8" i="1"/>
  <c r="X7" i="1"/>
  <c r="X6" i="1"/>
  <c r="W38" i="1"/>
  <c r="W37" i="1"/>
  <c r="W36" i="1"/>
  <c r="W35" i="1"/>
  <c r="W34" i="1"/>
  <c r="W33" i="1"/>
  <c r="W32" i="1"/>
  <c r="W31" i="1"/>
  <c r="W30" i="1"/>
  <c r="W29" i="1"/>
  <c r="W28" i="1"/>
  <c r="W27" i="1"/>
  <c r="W26" i="1"/>
  <c r="W25" i="1"/>
  <c r="W24" i="1"/>
  <c r="W23" i="1"/>
  <c r="W22" i="1"/>
  <c r="W21" i="1"/>
  <c r="W20" i="1"/>
  <c r="W19" i="1"/>
  <c r="W18" i="1"/>
  <c r="W17" i="1"/>
  <c r="W16" i="1"/>
  <c r="W15" i="1"/>
  <c r="W14" i="1"/>
  <c r="W13" i="1"/>
  <c r="W12" i="1"/>
  <c r="W11" i="1"/>
  <c r="W10" i="1"/>
  <c r="W9" i="1"/>
  <c r="W8" i="1"/>
  <c r="W7" i="1"/>
  <c r="W6" i="1"/>
  <c r="U38" i="1"/>
  <c r="U37" i="1"/>
  <c r="U36" i="1"/>
  <c r="U35" i="1"/>
  <c r="U34" i="1"/>
  <c r="U33" i="1"/>
  <c r="U32" i="1"/>
  <c r="U31" i="1"/>
  <c r="U30" i="1"/>
  <c r="U29" i="1"/>
  <c r="U28" i="1"/>
  <c r="U27" i="1"/>
  <c r="U26" i="1"/>
  <c r="U25" i="1"/>
  <c r="U24" i="1"/>
  <c r="U23" i="1"/>
  <c r="U22" i="1"/>
  <c r="U21" i="1"/>
  <c r="U20" i="1"/>
  <c r="U19" i="1"/>
  <c r="U18" i="1"/>
  <c r="U17" i="1"/>
  <c r="U16" i="1"/>
  <c r="U15" i="1"/>
  <c r="U14" i="1"/>
  <c r="U13" i="1"/>
  <c r="U12" i="1"/>
  <c r="U11" i="1"/>
  <c r="U10" i="1"/>
  <c r="U9" i="1"/>
  <c r="U8" i="1"/>
  <c r="U7" i="1"/>
  <c r="U6" i="1"/>
  <c r="T38" i="1"/>
  <c r="T37" i="1"/>
  <c r="T36" i="1"/>
  <c r="T35" i="1"/>
  <c r="T34" i="1"/>
  <c r="T33" i="1"/>
  <c r="T32" i="1"/>
  <c r="T31" i="1"/>
  <c r="T30" i="1"/>
  <c r="T29" i="1"/>
  <c r="T28" i="1"/>
  <c r="T27" i="1"/>
  <c r="T26" i="1"/>
  <c r="T25" i="1"/>
  <c r="T24" i="1"/>
  <c r="T23" i="1"/>
  <c r="T22" i="1"/>
  <c r="T21" i="1"/>
  <c r="T20" i="1"/>
  <c r="T19" i="1"/>
  <c r="T18" i="1"/>
  <c r="T17" i="1"/>
  <c r="T16" i="1"/>
  <c r="T15" i="1"/>
  <c r="T14" i="1"/>
  <c r="T13" i="1"/>
  <c r="T12" i="1"/>
  <c r="T11" i="1"/>
  <c r="T10" i="1"/>
  <c r="T9" i="1"/>
  <c r="T8" i="1"/>
  <c r="T7" i="1"/>
  <c r="T6" i="1"/>
  <c r="R38" i="1"/>
  <c r="R37" i="1"/>
  <c r="R36" i="1"/>
  <c r="R35" i="1"/>
  <c r="R34" i="1"/>
  <c r="R33" i="1"/>
  <c r="R32" i="1"/>
  <c r="R31" i="1"/>
  <c r="R30" i="1"/>
  <c r="R29" i="1"/>
  <c r="R28" i="1"/>
  <c r="R27" i="1"/>
  <c r="R26" i="1"/>
  <c r="R25" i="1"/>
  <c r="R24" i="1"/>
  <c r="R23" i="1"/>
  <c r="R22" i="1"/>
  <c r="R21" i="1"/>
  <c r="R20" i="1"/>
  <c r="R19" i="1"/>
  <c r="R18" i="1"/>
  <c r="R17" i="1"/>
  <c r="R16" i="1"/>
  <c r="R15" i="1"/>
  <c r="R14" i="1"/>
  <c r="R13" i="1"/>
  <c r="R12" i="1"/>
  <c r="R11" i="1"/>
  <c r="R10" i="1"/>
  <c r="R9" i="1"/>
  <c r="R8" i="1"/>
  <c r="R7" i="1"/>
  <c r="R6" i="1"/>
  <c r="Q38" i="1"/>
  <c r="Q37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Q8" i="1"/>
  <c r="Q7" i="1"/>
  <c r="Q6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8" i="1"/>
  <c r="O7" i="1"/>
  <c r="O6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6" i="1"/>
  <c r="D5" i="11" l="1"/>
  <c r="AA33" i="11"/>
  <c r="AD33" i="11" s="1"/>
  <c r="AA37" i="11"/>
  <c r="AD37" i="11" s="1"/>
  <c r="AH5" i="11"/>
  <c r="AF7" i="11"/>
  <c r="AE13" i="11"/>
  <c r="AA13" i="11"/>
  <c r="AD13" i="11" s="1"/>
  <c r="AF15" i="11"/>
  <c r="AE18" i="11"/>
  <c r="AA18" i="11"/>
  <c r="AD18" i="11" s="1"/>
  <c r="AB7" i="11"/>
  <c r="AC12" i="11"/>
  <c r="D12" i="11"/>
  <c r="Z12" i="11" s="1"/>
  <c r="AG12" i="11" s="1"/>
  <c r="AF13" i="11"/>
  <c r="AB15" i="11"/>
  <c r="AC20" i="11"/>
  <c r="D20" i="11"/>
  <c r="Z20" i="11" s="1"/>
  <c r="AG20" i="11" s="1"/>
  <c r="AF21" i="11"/>
  <c r="D23" i="11"/>
  <c r="Z23" i="11" s="1"/>
  <c r="AG23" i="11" s="1"/>
  <c r="AF24" i="11"/>
  <c r="AB27" i="11"/>
  <c r="AB30" i="11"/>
  <c r="AF31" i="11"/>
  <c r="AB34" i="11"/>
  <c r="AF35" i="11"/>
  <c r="AB38" i="11"/>
  <c r="AF6" i="11"/>
  <c r="AE10" i="11"/>
  <c r="AA10" i="11"/>
  <c r="AD10" i="11" s="1"/>
  <c r="AE21" i="11"/>
  <c r="AA21" i="11"/>
  <c r="AD21" i="11" s="1"/>
  <c r="AF26" i="11"/>
  <c r="AE6" i="11"/>
  <c r="AA6" i="11"/>
  <c r="AA8" i="11"/>
  <c r="AD8" i="11" s="1"/>
  <c r="AB9" i="11"/>
  <c r="AF10" i="11"/>
  <c r="AI10" i="11"/>
  <c r="AF11" i="11"/>
  <c r="AE14" i="11"/>
  <c r="AA14" i="11"/>
  <c r="AD14" i="11" s="1"/>
  <c r="AA16" i="11"/>
  <c r="AD16" i="11" s="1"/>
  <c r="AB17" i="11"/>
  <c r="AF18" i="11"/>
  <c r="AF19" i="11"/>
  <c r="AE22" i="11"/>
  <c r="AA22" i="11"/>
  <c r="AD22" i="11" s="1"/>
  <c r="AC29" i="11"/>
  <c r="D29" i="11"/>
  <c r="Z29" i="11" s="1"/>
  <c r="AG29" i="11" s="1"/>
  <c r="AF30" i="11"/>
  <c r="D32" i="11"/>
  <c r="Z32" i="11" s="1"/>
  <c r="AG32" i="11" s="1"/>
  <c r="AC33" i="11"/>
  <c r="D33" i="11"/>
  <c r="Z33" i="11" s="1"/>
  <c r="AG33" i="11" s="1"/>
  <c r="AF34" i="11"/>
  <c r="D36" i="11"/>
  <c r="Z36" i="11" s="1"/>
  <c r="AG36" i="11" s="1"/>
  <c r="AC37" i="11"/>
  <c r="D37" i="11"/>
  <c r="Z37" i="11" s="1"/>
  <c r="AG37" i="11" s="1"/>
  <c r="AF38" i="11"/>
  <c r="AF14" i="11"/>
  <c r="AI14" i="11"/>
  <c r="AF22" i="11"/>
  <c r="AB24" i="11"/>
  <c r="D24" i="11"/>
  <c r="Z24" i="11" s="1"/>
  <c r="AG24" i="11" s="1"/>
  <c r="AC25" i="11"/>
  <c r="D25" i="11"/>
  <c r="Z25" i="11" s="1"/>
  <c r="AG25" i="11" s="1"/>
  <c r="AC8" i="11"/>
  <c r="D8" i="11"/>
  <c r="Z8" i="11" s="1"/>
  <c r="AG8" i="11" s="1"/>
  <c r="AF9" i="11"/>
  <c r="AE11" i="11"/>
  <c r="AA11" i="11"/>
  <c r="AD11" i="11" s="1"/>
  <c r="AC16" i="11"/>
  <c r="D16" i="11"/>
  <c r="Z16" i="11" s="1"/>
  <c r="AG16" i="11" s="1"/>
  <c r="AF17" i="11"/>
  <c r="AE26" i="11"/>
  <c r="AA26" i="11"/>
  <c r="AD26" i="11" s="1"/>
  <c r="AF27" i="11"/>
  <c r="AF28" i="11"/>
  <c r="AB31" i="11"/>
  <c r="AB35" i="11"/>
  <c r="AB23" i="11"/>
  <c r="AB19" i="11"/>
  <c r="AB28" i="11"/>
  <c r="AB32" i="11"/>
  <c r="AB36" i="11"/>
  <c r="AF16" i="10"/>
  <c r="AF25" i="10"/>
  <c r="AF33" i="10"/>
  <c r="AF10" i="10"/>
  <c r="AF31" i="10"/>
  <c r="AF12" i="10"/>
  <c r="AF18" i="10"/>
  <c r="AF8" i="10"/>
  <c r="AF29" i="10"/>
  <c r="AF6" i="10"/>
  <c r="AC5" i="10"/>
  <c r="AF14" i="10"/>
  <c r="AF20" i="10"/>
  <c r="AF22" i="10"/>
  <c r="AF23" i="10"/>
  <c r="AE24" i="10"/>
  <c r="AA24" i="10"/>
  <c r="AD24" i="10" s="1"/>
  <c r="AF27" i="10"/>
  <c r="AF35" i="10"/>
  <c r="AI19" i="10"/>
  <c r="D28" i="10"/>
  <c r="Z28" i="10" s="1"/>
  <c r="AG28" i="10" s="1"/>
  <c r="D17" i="10"/>
  <c r="Z17" i="10" s="1"/>
  <c r="AG17" i="10" s="1"/>
  <c r="D19" i="10"/>
  <c r="Z19" i="10" s="1"/>
  <c r="AG19" i="10" s="1"/>
  <c r="D21" i="10"/>
  <c r="Z21" i="10" s="1"/>
  <c r="AG21" i="10" s="1"/>
  <c r="D23" i="10"/>
  <c r="Z23" i="10" s="1"/>
  <c r="AG23" i="10" s="1"/>
  <c r="AB23" i="10"/>
  <c r="AB38" i="10"/>
  <c r="AE17" i="10"/>
  <c r="AA17" i="10"/>
  <c r="AD17" i="10" s="1"/>
  <c r="AB6" i="10"/>
  <c r="AB8" i="10"/>
  <c r="AB10" i="10"/>
  <c r="AB12" i="10"/>
  <c r="AB14" i="10"/>
  <c r="AF19" i="10"/>
  <c r="AF21" i="10"/>
  <c r="D24" i="10"/>
  <c r="Z24" i="10" s="1"/>
  <c r="AG24" i="10" s="1"/>
  <c r="AB25" i="10"/>
  <c r="AB27" i="10"/>
  <c r="AB29" i="10"/>
  <c r="AB31" i="10"/>
  <c r="AB33" i="10"/>
  <c r="AB35" i="10"/>
  <c r="AF38" i="10"/>
  <c r="AE19" i="10"/>
  <c r="AA19" i="10"/>
  <c r="AD19" i="10" s="1"/>
  <c r="AE21" i="10"/>
  <c r="AA21" i="10"/>
  <c r="AD21" i="10" s="1"/>
  <c r="AB7" i="10"/>
  <c r="AB9" i="10"/>
  <c r="AB11" i="10"/>
  <c r="AB13" i="10"/>
  <c r="AB15" i="10"/>
  <c r="AB16" i="10"/>
  <c r="AB18" i="10"/>
  <c r="AB20" i="10"/>
  <c r="AB22" i="10"/>
  <c r="AI24" i="10"/>
  <c r="AB26" i="10"/>
  <c r="AB28" i="10"/>
  <c r="AB30" i="10"/>
  <c r="AB32" i="10"/>
  <c r="AB34" i="10"/>
  <c r="AB36" i="10"/>
  <c r="AB37" i="10"/>
  <c r="AE9" i="9"/>
  <c r="AA9" i="9"/>
  <c r="AD9" i="9" s="1"/>
  <c r="AE13" i="9"/>
  <c r="AA13" i="9"/>
  <c r="AD13" i="9" s="1"/>
  <c r="AE26" i="9"/>
  <c r="AA26" i="9"/>
  <c r="AD26" i="9" s="1"/>
  <c r="AE17" i="9"/>
  <c r="AA17" i="9"/>
  <c r="AD17" i="9" s="1"/>
  <c r="AI23" i="9"/>
  <c r="AE30" i="9"/>
  <c r="AA30" i="9"/>
  <c r="AD30" i="9" s="1"/>
  <c r="AE38" i="9"/>
  <c r="AA38" i="9"/>
  <c r="AD38" i="9" s="1"/>
  <c r="AG6" i="9"/>
  <c r="AE21" i="9"/>
  <c r="AA21" i="9"/>
  <c r="AD21" i="9" s="1"/>
  <c r="AE23" i="9"/>
  <c r="AA23" i="9"/>
  <c r="AD23" i="9" s="1"/>
  <c r="AE34" i="9"/>
  <c r="AA34" i="9"/>
  <c r="AD34" i="9" s="1"/>
  <c r="AF6" i="9"/>
  <c r="D7" i="9"/>
  <c r="Z7" i="9" s="1"/>
  <c r="AG7" i="9" s="1"/>
  <c r="D8" i="9"/>
  <c r="Z8" i="9" s="1"/>
  <c r="AG8" i="9" s="1"/>
  <c r="D9" i="9"/>
  <c r="Z9" i="9" s="1"/>
  <c r="AG9" i="9" s="1"/>
  <c r="AF10" i="9"/>
  <c r="D11" i="9"/>
  <c r="Z11" i="9" s="1"/>
  <c r="AG11" i="9" s="1"/>
  <c r="D12" i="9"/>
  <c r="Z12" i="9" s="1"/>
  <c r="AG12" i="9" s="1"/>
  <c r="D13" i="9"/>
  <c r="Z13" i="9" s="1"/>
  <c r="AG13" i="9" s="1"/>
  <c r="AF14" i="9"/>
  <c r="D16" i="9"/>
  <c r="Z16" i="9" s="1"/>
  <c r="AG16" i="9" s="1"/>
  <c r="D17" i="9"/>
  <c r="Z17" i="9" s="1"/>
  <c r="AG17" i="9" s="1"/>
  <c r="AF18" i="9"/>
  <c r="D19" i="9"/>
  <c r="Z19" i="9" s="1"/>
  <c r="AG19" i="9" s="1"/>
  <c r="D20" i="9"/>
  <c r="Z20" i="9" s="1"/>
  <c r="AG20" i="9" s="1"/>
  <c r="D21" i="9"/>
  <c r="Z21" i="9" s="1"/>
  <c r="AG21" i="9" s="1"/>
  <c r="AF22" i="9"/>
  <c r="D25" i="9"/>
  <c r="Z25" i="9" s="1"/>
  <c r="AG25" i="9" s="1"/>
  <c r="D26" i="9"/>
  <c r="Z26" i="9" s="1"/>
  <c r="AG26" i="9" s="1"/>
  <c r="AF27" i="9"/>
  <c r="D28" i="9"/>
  <c r="Z28" i="9" s="1"/>
  <c r="AG28" i="9" s="1"/>
  <c r="D29" i="9"/>
  <c r="Z29" i="9" s="1"/>
  <c r="AG29" i="9" s="1"/>
  <c r="D30" i="9"/>
  <c r="Z30" i="9" s="1"/>
  <c r="AG30" i="9" s="1"/>
  <c r="AF31" i="9"/>
  <c r="D32" i="9"/>
  <c r="Z32" i="9" s="1"/>
  <c r="AG32" i="9" s="1"/>
  <c r="D33" i="9"/>
  <c r="Z33" i="9" s="1"/>
  <c r="AG33" i="9" s="1"/>
  <c r="D34" i="9"/>
  <c r="Z34" i="9" s="1"/>
  <c r="AG34" i="9" s="1"/>
  <c r="AF35" i="9"/>
  <c r="D36" i="9"/>
  <c r="Z36" i="9" s="1"/>
  <c r="AG36" i="9" s="1"/>
  <c r="D37" i="9"/>
  <c r="Z37" i="9" s="1"/>
  <c r="AG37" i="9" s="1"/>
  <c r="D38" i="9"/>
  <c r="Z38" i="9" s="1"/>
  <c r="AG38" i="9" s="1"/>
  <c r="AI9" i="9"/>
  <c r="AI21" i="9"/>
  <c r="AI26" i="9"/>
  <c r="AI30" i="9"/>
  <c r="AI38" i="9"/>
  <c r="AC5" i="9"/>
  <c r="AE7" i="9"/>
  <c r="AI8" i="9"/>
  <c r="AF9" i="9"/>
  <c r="AE11" i="9"/>
  <c r="AI12" i="9"/>
  <c r="AF13" i="9"/>
  <c r="AI16" i="9"/>
  <c r="AF17" i="9"/>
  <c r="AE19" i="9"/>
  <c r="AI20" i="9"/>
  <c r="AF21" i="9"/>
  <c r="AI25" i="9"/>
  <c r="AF26" i="9"/>
  <c r="AE28" i="9"/>
  <c r="AI29" i="9"/>
  <c r="AF30" i="9"/>
  <c r="AE32" i="9"/>
  <c r="AI33" i="9"/>
  <c r="AF34" i="9"/>
  <c r="AE36" i="9"/>
  <c r="AI37" i="9"/>
  <c r="AH5" i="9"/>
  <c r="AB6" i="9"/>
  <c r="AI7" i="9"/>
  <c r="AB10" i="9"/>
  <c r="AI11" i="9"/>
  <c r="AB14" i="9"/>
  <c r="AB18" i="9"/>
  <c r="AI19" i="9"/>
  <c r="AB22" i="9"/>
  <c r="AA24" i="9"/>
  <c r="AD24" i="9" s="1"/>
  <c r="AB27" i="9"/>
  <c r="AI28" i="9"/>
  <c r="AB31" i="9"/>
  <c r="AI32" i="9"/>
  <c r="AB35" i="9"/>
  <c r="AI36" i="9"/>
  <c r="AB15" i="9"/>
  <c r="D5" i="8"/>
  <c r="AC12" i="8"/>
  <c r="D12" i="8"/>
  <c r="Z12" i="8" s="1"/>
  <c r="AG12" i="8" s="1"/>
  <c r="AC20" i="8"/>
  <c r="D20" i="8"/>
  <c r="Z20" i="8" s="1"/>
  <c r="AG20" i="8" s="1"/>
  <c r="AE27" i="8"/>
  <c r="AA27" i="8"/>
  <c r="AD27" i="8" s="1"/>
  <c r="AE30" i="8"/>
  <c r="AA30" i="8"/>
  <c r="AD30" i="8" s="1"/>
  <c r="AC33" i="8"/>
  <c r="D33" i="8"/>
  <c r="Z33" i="8" s="1"/>
  <c r="AG33" i="8" s="1"/>
  <c r="AE36" i="8"/>
  <c r="AA36" i="8"/>
  <c r="AD36" i="8" s="1"/>
  <c r="AB6" i="8"/>
  <c r="AB9" i="8"/>
  <c r="AF10" i="8"/>
  <c r="AF11" i="8"/>
  <c r="AB14" i="8"/>
  <c r="AA16" i="8"/>
  <c r="AD16" i="8" s="1"/>
  <c r="AB17" i="8"/>
  <c r="AF18" i="8"/>
  <c r="AF19" i="8"/>
  <c r="AB22" i="8"/>
  <c r="AA23" i="8"/>
  <c r="AD23" i="8" s="1"/>
  <c r="AC29" i="8"/>
  <c r="D29" i="8"/>
  <c r="Z29" i="8" s="1"/>
  <c r="AG29" i="8" s="1"/>
  <c r="AF30" i="8"/>
  <c r="AB32" i="8"/>
  <c r="AB35" i="8"/>
  <c r="AB38" i="8"/>
  <c r="AF24" i="8"/>
  <c r="AF31" i="8"/>
  <c r="S5" i="8"/>
  <c r="AC8" i="8"/>
  <c r="D8" i="8"/>
  <c r="Z8" i="8" s="1"/>
  <c r="AG8" i="8" s="1"/>
  <c r="AF9" i="8"/>
  <c r="AB11" i="8"/>
  <c r="AC16" i="8"/>
  <c r="D16" i="8"/>
  <c r="Z16" i="8" s="1"/>
  <c r="AG16" i="8" s="1"/>
  <c r="AF17" i="8"/>
  <c r="AB19" i="8"/>
  <c r="D23" i="8"/>
  <c r="Z23" i="8" s="1"/>
  <c r="AG23" i="8" s="1"/>
  <c r="AC23" i="8"/>
  <c r="AA25" i="8"/>
  <c r="AD25" i="8" s="1"/>
  <c r="AB26" i="8"/>
  <c r="AF27" i="8"/>
  <c r="AI27" i="8"/>
  <c r="AF28" i="8"/>
  <c r="AI28" i="8"/>
  <c r="AB31" i="8"/>
  <c r="AF38" i="8"/>
  <c r="AE7" i="8"/>
  <c r="AA7" i="8"/>
  <c r="AD7" i="8" s="1"/>
  <c r="AE15" i="8"/>
  <c r="AA15" i="8"/>
  <c r="AD15" i="8" s="1"/>
  <c r="AF21" i="8"/>
  <c r="AF6" i="8"/>
  <c r="AC5" i="8"/>
  <c r="AF7" i="8"/>
  <c r="AB10" i="8"/>
  <c r="AE13" i="8"/>
  <c r="AA13" i="8"/>
  <c r="AD13" i="8" s="1"/>
  <c r="AF14" i="8"/>
  <c r="AF15" i="8"/>
  <c r="AB18" i="8"/>
  <c r="AE21" i="8"/>
  <c r="AA21" i="8"/>
  <c r="AD21" i="8" s="1"/>
  <c r="AF22" i="8"/>
  <c r="AB24" i="8"/>
  <c r="D24" i="8"/>
  <c r="Z24" i="8" s="1"/>
  <c r="AG24" i="8" s="1"/>
  <c r="AC25" i="8"/>
  <c r="D25" i="8"/>
  <c r="Z25" i="8" s="1"/>
  <c r="AG25" i="8" s="1"/>
  <c r="AF26" i="8"/>
  <c r="AE28" i="8"/>
  <c r="AA28" i="8"/>
  <c r="AD28" i="8" s="1"/>
  <c r="AE34" i="8"/>
  <c r="AA34" i="8"/>
  <c r="AD34" i="8" s="1"/>
  <c r="AF35" i="8"/>
  <c r="AF36" i="8"/>
  <c r="AI36" i="8"/>
  <c r="AB37" i="8"/>
  <c r="AG6" i="7"/>
  <c r="AB7" i="7"/>
  <c r="AE10" i="7"/>
  <c r="AA10" i="7"/>
  <c r="AD10" i="7" s="1"/>
  <c r="AF11" i="7"/>
  <c r="AF12" i="7"/>
  <c r="AB15" i="7"/>
  <c r="AE18" i="7"/>
  <c r="AA18" i="7"/>
  <c r="AD18" i="7" s="1"/>
  <c r="AF19" i="7"/>
  <c r="AF20" i="7"/>
  <c r="AB23" i="7"/>
  <c r="AE27" i="7"/>
  <c r="AA27" i="7"/>
  <c r="AD27" i="7" s="1"/>
  <c r="AF28" i="7"/>
  <c r="AF29" i="7"/>
  <c r="AE32" i="7"/>
  <c r="AA32" i="7"/>
  <c r="AD32" i="7" s="1"/>
  <c r="AE35" i="7"/>
  <c r="AA35" i="7"/>
  <c r="AD35" i="7" s="1"/>
  <c r="AF38" i="7"/>
  <c r="AC9" i="7"/>
  <c r="D9" i="7"/>
  <c r="Z9" i="7" s="1"/>
  <c r="AG9" i="7" s="1"/>
  <c r="AI10" i="7"/>
  <c r="AF10" i="7"/>
  <c r="AB12" i="7"/>
  <c r="AC17" i="7"/>
  <c r="D17" i="7"/>
  <c r="Z17" i="7" s="1"/>
  <c r="AG17" i="7" s="1"/>
  <c r="AF18" i="7"/>
  <c r="AB20" i="7"/>
  <c r="AC26" i="7"/>
  <c r="D26" i="7"/>
  <c r="Z26" i="7" s="1"/>
  <c r="AG26" i="7" s="1"/>
  <c r="AF27" i="7"/>
  <c r="D29" i="7"/>
  <c r="Z29" i="7" s="1"/>
  <c r="AG29" i="7" s="1"/>
  <c r="AF33" i="7"/>
  <c r="AE38" i="7"/>
  <c r="AA38" i="7"/>
  <c r="AD38" i="7" s="1"/>
  <c r="AH5" i="7"/>
  <c r="AB6" i="7"/>
  <c r="AF7" i="7"/>
  <c r="AF8" i="7"/>
  <c r="AB11" i="7"/>
  <c r="AB14" i="7"/>
  <c r="AF15" i="7"/>
  <c r="AF16" i="7"/>
  <c r="AI16" i="7"/>
  <c r="AB19" i="7"/>
  <c r="AB22" i="7"/>
  <c r="AF23" i="7"/>
  <c r="AB24" i="7"/>
  <c r="AF24" i="7"/>
  <c r="AF25" i="7"/>
  <c r="AB28" i="7"/>
  <c r="AB31" i="7"/>
  <c r="AF34" i="7"/>
  <c r="AE36" i="7"/>
  <c r="AA36" i="7"/>
  <c r="AD36" i="7" s="1"/>
  <c r="AF6" i="7"/>
  <c r="AE8" i="7"/>
  <c r="AA8" i="7"/>
  <c r="AD8" i="7" s="1"/>
  <c r="AC13" i="7"/>
  <c r="D13" i="7"/>
  <c r="Z13" i="7" s="1"/>
  <c r="AG13" i="7" s="1"/>
  <c r="AF14" i="7"/>
  <c r="AE16" i="7"/>
  <c r="AA16" i="7"/>
  <c r="AD16" i="7" s="1"/>
  <c r="AC21" i="7"/>
  <c r="AA21" i="7" s="1"/>
  <c r="AD21" i="7" s="1"/>
  <c r="D21" i="7"/>
  <c r="Z21" i="7" s="1"/>
  <c r="AG21" i="7" s="1"/>
  <c r="AF22" i="7"/>
  <c r="AC30" i="7"/>
  <c r="D30" i="7"/>
  <c r="Z30" i="7" s="1"/>
  <c r="AG30" i="7" s="1"/>
  <c r="AF31" i="7"/>
  <c r="AE34" i="7"/>
  <c r="AA34" i="7"/>
  <c r="AD34" i="7" s="1"/>
  <c r="AF35" i="7"/>
  <c r="AI35" i="7"/>
  <c r="AF37" i="7"/>
  <c r="D35" i="7"/>
  <c r="Z35" i="7" s="1"/>
  <c r="AG35" i="7" s="1"/>
  <c r="AB25" i="7"/>
  <c r="AB29" i="7"/>
  <c r="AI32" i="7"/>
  <c r="AB33" i="7"/>
  <c r="D34" i="7"/>
  <c r="Z34" i="7" s="1"/>
  <c r="AG34" i="7" s="1"/>
  <c r="AI36" i="7"/>
  <c r="AB37" i="7"/>
  <c r="D38" i="7"/>
  <c r="Z38" i="7" s="1"/>
  <c r="AG38" i="7" s="1"/>
  <c r="AE35" i="11" l="1"/>
  <c r="AA35" i="11"/>
  <c r="AF25" i="11"/>
  <c r="AA25" i="11"/>
  <c r="AD25" i="11" s="1"/>
  <c r="AI25" i="11"/>
  <c r="AF29" i="11"/>
  <c r="AC5" i="11"/>
  <c r="AF20" i="11"/>
  <c r="AI20" i="11"/>
  <c r="AA20" i="11"/>
  <c r="AD20" i="11" s="1"/>
  <c r="AA29" i="11"/>
  <c r="AD29" i="11" s="1"/>
  <c r="AE28" i="11"/>
  <c r="AA28" i="11"/>
  <c r="AE31" i="11"/>
  <c r="AA31" i="11"/>
  <c r="AF8" i="11"/>
  <c r="AI8" i="11"/>
  <c r="AI18" i="11"/>
  <c r="AD6" i="11"/>
  <c r="AI6" i="11"/>
  <c r="AE15" i="11"/>
  <c r="AA15" i="11"/>
  <c r="AF12" i="11"/>
  <c r="AI12" i="11"/>
  <c r="AA12" i="11"/>
  <c r="AD12" i="11" s="1"/>
  <c r="AB5" i="11"/>
  <c r="AE5" i="11" s="1"/>
  <c r="AE19" i="11"/>
  <c r="AA19" i="11"/>
  <c r="Z5" i="11"/>
  <c r="AG5" i="11" s="1"/>
  <c r="AE24" i="11"/>
  <c r="AA24" i="11"/>
  <c r="AF37" i="11"/>
  <c r="AI37" i="11"/>
  <c r="AI21" i="11"/>
  <c r="AE7" i="11"/>
  <c r="AA7" i="11"/>
  <c r="AE36" i="11"/>
  <c r="AA36" i="11"/>
  <c r="AE23" i="11"/>
  <c r="AA23" i="11"/>
  <c r="AF16" i="11"/>
  <c r="AI16" i="11"/>
  <c r="AI22" i="11"/>
  <c r="AF33" i="11"/>
  <c r="AI33" i="11"/>
  <c r="AE17" i="11"/>
  <c r="AA17" i="11"/>
  <c r="AI11" i="11"/>
  <c r="AE9" i="11"/>
  <c r="AA9" i="11"/>
  <c r="AE38" i="11"/>
  <c r="AA38" i="11"/>
  <c r="AE34" i="11"/>
  <c r="AA34" i="11"/>
  <c r="AE30" i="11"/>
  <c r="AA30" i="11"/>
  <c r="AI13" i="11"/>
  <c r="AI26" i="11"/>
  <c r="AE32" i="11"/>
  <c r="AA32" i="11"/>
  <c r="AE27" i="11"/>
  <c r="AA27" i="11"/>
  <c r="AE18" i="10"/>
  <c r="AA18" i="10"/>
  <c r="AE31" i="10"/>
  <c r="AA31" i="10"/>
  <c r="Z5" i="10"/>
  <c r="AG5" i="10" s="1"/>
  <c r="AE23" i="10"/>
  <c r="AA23" i="10"/>
  <c r="AE32" i="10"/>
  <c r="AA32" i="10"/>
  <c r="AE11" i="10"/>
  <c r="AA11" i="10"/>
  <c r="AE29" i="10"/>
  <c r="AA29" i="10"/>
  <c r="AA10" i="10"/>
  <c r="AE10" i="10"/>
  <c r="AF5" i="10"/>
  <c r="AE36" i="10"/>
  <c r="AA36" i="10"/>
  <c r="AE22" i="10"/>
  <c r="AA22" i="10"/>
  <c r="AE15" i="10"/>
  <c r="AA15" i="10"/>
  <c r="AE35" i="10"/>
  <c r="AA35" i="10"/>
  <c r="AE27" i="10"/>
  <c r="AA27" i="10"/>
  <c r="AE8" i="10"/>
  <c r="AA8" i="10"/>
  <c r="AE12" i="10"/>
  <c r="AA12" i="10"/>
  <c r="AE37" i="10"/>
  <c r="AA37" i="10"/>
  <c r="AE28" i="10"/>
  <c r="AA28" i="10"/>
  <c r="AE16" i="10"/>
  <c r="AA16" i="10"/>
  <c r="AE7" i="10"/>
  <c r="AA7" i="10"/>
  <c r="AE34" i="10"/>
  <c r="AA34" i="10"/>
  <c r="AE30" i="10"/>
  <c r="AA30" i="10"/>
  <c r="AE26" i="10"/>
  <c r="AA26" i="10"/>
  <c r="AE20" i="10"/>
  <c r="AA20" i="10"/>
  <c r="AE13" i="10"/>
  <c r="AA13" i="10"/>
  <c r="AE9" i="10"/>
  <c r="AA9" i="10"/>
  <c r="AI17" i="10"/>
  <c r="AA33" i="10"/>
  <c r="AE33" i="10"/>
  <c r="AE25" i="10"/>
  <c r="AA25" i="10"/>
  <c r="AE14" i="10"/>
  <c r="AA14" i="10"/>
  <c r="AB5" i="10"/>
  <c r="AE5" i="10" s="1"/>
  <c r="AA6" i="10"/>
  <c r="AE6" i="10"/>
  <c r="AE38" i="10"/>
  <c r="AA38" i="10"/>
  <c r="AI21" i="10"/>
  <c r="AA15" i="9"/>
  <c r="AE15" i="9"/>
  <c r="AF5" i="9"/>
  <c r="AE22" i="9"/>
  <c r="AA22" i="9"/>
  <c r="AE14" i="9"/>
  <c r="AA14" i="9"/>
  <c r="AE6" i="9"/>
  <c r="AA6" i="9"/>
  <c r="AB5" i="9"/>
  <c r="AE5" i="9" s="1"/>
  <c r="AE31" i="9"/>
  <c r="AA31" i="9"/>
  <c r="AE35" i="9"/>
  <c r="AA35" i="9"/>
  <c r="AE27" i="9"/>
  <c r="AA27" i="9"/>
  <c r="AI34" i="9"/>
  <c r="AI17" i="9"/>
  <c r="Z5" i="9"/>
  <c r="AG5" i="9" s="1"/>
  <c r="AI24" i="9"/>
  <c r="AE18" i="9"/>
  <c r="AA18" i="9"/>
  <c r="AE10" i="9"/>
  <c r="AA10" i="9"/>
  <c r="AI13" i="9"/>
  <c r="AF5" i="8"/>
  <c r="AE31" i="8"/>
  <c r="AA31" i="8"/>
  <c r="AE32" i="8"/>
  <c r="AA32" i="8"/>
  <c r="AF29" i="8"/>
  <c r="AA29" i="8"/>
  <c r="AD29" i="8" s="1"/>
  <c r="AE6" i="8"/>
  <c r="AA6" i="8"/>
  <c r="AB5" i="8"/>
  <c r="AE5" i="8" s="1"/>
  <c r="AF33" i="8"/>
  <c r="AA33" i="8"/>
  <c r="AD33" i="8" s="1"/>
  <c r="AF12" i="8"/>
  <c r="AA12" i="8"/>
  <c r="AD12" i="8" s="1"/>
  <c r="AI12" i="8"/>
  <c r="AE24" i="8"/>
  <c r="AA24" i="8"/>
  <c r="AE10" i="8"/>
  <c r="AA10" i="8"/>
  <c r="AE26" i="8"/>
  <c r="AA26" i="8"/>
  <c r="AE19" i="8"/>
  <c r="AA19" i="8"/>
  <c r="AF16" i="8"/>
  <c r="AI16" i="8"/>
  <c r="AI21" i="8"/>
  <c r="AE14" i="8"/>
  <c r="AA14" i="8"/>
  <c r="AE37" i="8"/>
  <c r="AA37" i="8"/>
  <c r="AE18" i="8"/>
  <c r="AA18" i="8"/>
  <c r="AI7" i="8"/>
  <c r="AE11" i="8"/>
  <c r="AA11" i="8"/>
  <c r="AF8" i="8"/>
  <c r="AI8" i="8"/>
  <c r="AE38" i="8"/>
  <c r="AA38" i="8"/>
  <c r="AI30" i="8"/>
  <c r="AE22" i="8"/>
  <c r="AA22" i="8"/>
  <c r="AE9" i="8"/>
  <c r="AA9" i="8"/>
  <c r="AF20" i="8"/>
  <c r="AA20" i="8"/>
  <c r="AD20" i="8" s="1"/>
  <c r="AI20" i="8"/>
  <c r="AF25" i="8"/>
  <c r="AI25" i="8"/>
  <c r="AI15" i="8"/>
  <c r="AI34" i="8"/>
  <c r="AI13" i="8"/>
  <c r="AF23" i="8"/>
  <c r="AI23" i="8"/>
  <c r="Z5" i="8"/>
  <c r="AG5" i="8" s="1"/>
  <c r="AE35" i="8"/>
  <c r="AA35" i="8"/>
  <c r="AE17" i="8"/>
  <c r="AA17" i="8"/>
  <c r="AA8" i="8"/>
  <c r="AD8" i="8" s="1"/>
  <c r="AE33" i="7"/>
  <c r="AA33" i="7"/>
  <c r="AF13" i="7"/>
  <c r="AC5" i="7"/>
  <c r="AE24" i="7"/>
  <c r="AA24" i="7"/>
  <c r="AE19" i="7"/>
  <c r="AA19" i="7"/>
  <c r="AI18" i="7"/>
  <c r="AE23" i="7"/>
  <c r="AA23" i="7"/>
  <c r="Z5" i="7"/>
  <c r="AG5" i="7" s="1"/>
  <c r="AE37" i="7"/>
  <c r="AA37" i="7"/>
  <c r="AI34" i="7"/>
  <c r="AE14" i="7"/>
  <c r="AA14" i="7"/>
  <c r="AF26" i="7"/>
  <c r="AI26" i="7"/>
  <c r="AA26" i="7"/>
  <c r="AD26" i="7" s="1"/>
  <c r="AI38" i="7"/>
  <c r="AE29" i="7"/>
  <c r="AA29" i="7"/>
  <c r="AF30" i="7"/>
  <c r="AF21" i="7"/>
  <c r="AI21" i="7"/>
  <c r="AE31" i="7"/>
  <c r="AA31" i="7"/>
  <c r="AE11" i="7"/>
  <c r="AA11" i="7"/>
  <c r="AE20" i="7"/>
  <c r="AA20" i="7"/>
  <c r="AF17" i="7"/>
  <c r="AI17" i="7"/>
  <c r="AA17" i="7"/>
  <c r="AD17" i="7" s="1"/>
  <c r="AE7" i="7"/>
  <c r="AA7" i="7"/>
  <c r="AA13" i="7"/>
  <c r="AD13" i="7" s="1"/>
  <c r="AE25" i="7"/>
  <c r="AA25" i="7"/>
  <c r="AE28" i="7"/>
  <c r="AA28" i="7"/>
  <c r="AE22" i="7"/>
  <c r="AA22" i="7"/>
  <c r="AI8" i="7"/>
  <c r="AE6" i="7"/>
  <c r="AA6" i="7"/>
  <c r="AB5" i="7"/>
  <c r="AE5" i="7" s="1"/>
  <c r="AI27" i="7"/>
  <c r="AE12" i="7"/>
  <c r="AA12" i="7"/>
  <c r="AF9" i="7"/>
  <c r="AA9" i="7"/>
  <c r="AD9" i="7" s="1"/>
  <c r="AE15" i="7"/>
  <c r="AA15" i="7"/>
  <c r="AA30" i="7"/>
  <c r="AD30" i="7" s="1"/>
  <c r="AD32" i="11" l="1"/>
  <c r="AI32" i="11"/>
  <c r="AD30" i="11"/>
  <c r="AI30" i="11"/>
  <c r="AD38" i="11"/>
  <c r="AI38" i="11"/>
  <c r="AD23" i="11"/>
  <c r="AI23" i="11"/>
  <c r="AD7" i="11"/>
  <c r="AI7" i="11"/>
  <c r="AD19" i="11"/>
  <c r="AI19" i="11"/>
  <c r="AD28" i="11"/>
  <c r="AI28" i="11"/>
  <c r="AD35" i="11"/>
  <c r="AI35" i="11"/>
  <c r="AD17" i="11"/>
  <c r="AI17" i="11"/>
  <c r="AD24" i="11"/>
  <c r="AI24" i="11"/>
  <c r="AD27" i="11"/>
  <c r="AI27" i="11"/>
  <c r="AD34" i="11"/>
  <c r="AI34" i="11"/>
  <c r="AD9" i="11"/>
  <c r="AI9" i="11"/>
  <c r="AD36" i="11"/>
  <c r="AI36" i="11"/>
  <c r="AD15" i="11"/>
  <c r="AI15" i="11"/>
  <c r="AA5" i="11"/>
  <c r="AD5" i="11" s="1"/>
  <c r="AD31" i="11"/>
  <c r="AI31" i="11"/>
  <c r="AI5" i="11"/>
  <c r="AF5" i="11"/>
  <c r="AI29" i="11"/>
  <c r="AD13" i="10"/>
  <c r="AI13" i="10"/>
  <c r="AD34" i="10"/>
  <c r="AI34" i="10"/>
  <c r="AD37" i="10"/>
  <c r="AI37" i="10"/>
  <c r="AD35" i="10"/>
  <c r="AI35" i="10"/>
  <c r="AD29" i="10"/>
  <c r="AI29" i="10"/>
  <c r="AD32" i="10"/>
  <c r="AI32" i="10"/>
  <c r="AD25" i="10"/>
  <c r="AI25" i="10"/>
  <c r="AD9" i="10"/>
  <c r="AI9" i="10"/>
  <c r="AD20" i="10"/>
  <c r="AI20" i="10"/>
  <c r="AD30" i="10"/>
  <c r="AI30" i="10"/>
  <c r="AD7" i="10"/>
  <c r="AI7" i="10"/>
  <c r="AD28" i="10"/>
  <c r="AI28" i="10"/>
  <c r="AD12" i="10"/>
  <c r="AI12" i="10"/>
  <c r="AD27" i="10"/>
  <c r="AI27" i="10"/>
  <c r="AD15" i="10"/>
  <c r="AI15" i="10"/>
  <c r="AD36" i="10"/>
  <c r="AI36" i="10"/>
  <c r="AD11" i="10"/>
  <c r="AI11" i="10"/>
  <c r="AD23" i="10"/>
  <c r="AI23" i="10"/>
  <c r="AD33" i="10"/>
  <c r="AI33" i="10"/>
  <c r="AD26" i="10"/>
  <c r="AI26" i="10"/>
  <c r="AD16" i="10"/>
  <c r="AI16" i="10"/>
  <c r="AD8" i="10"/>
  <c r="AI8" i="10"/>
  <c r="AD22" i="10"/>
  <c r="AI22" i="10"/>
  <c r="AA5" i="10"/>
  <c r="AD6" i="10"/>
  <c r="AI6" i="10"/>
  <c r="AD31" i="10"/>
  <c r="AI31" i="10"/>
  <c r="AD38" i="10"/>
  <c r="AI38" i="10"/>
  <c r="AD14" i="10"/>
  <c r="AI14" i="10"/>
  <c r="AD10" i="10"/>
  <c r="AI10" i="10"/>
  <c r="AD18" i="10"/>
  <c r="AI18" i="10"/>
  <c r="AD31" i="9"/>
  <c r="AI31" i="9"/>
  <c r="AD15" i="9"/>
  <c r="AI15" i="9"/>
  <c r="AD35" i="9"/>
  <c r="AI35" i="9"/>
  <c r="AD10" i="9"/>
  <c r="AI10" i="9"/>
  <c r="AD27" i="9"/>
  <c r="AI27" i="9"/>
  <c r="AD14" i="9"/>
  <c r="AI14" i="9"/>
  <c r="AD18" i="9"/>
  <c r="AI18" i="9"/>
  <c r="AA5" i="9"/>
  <c r="AD6" i="9"/>
  <c r="AI6" i="9"/>
  <c r="AD22" i="9"/>
  <c r="AI22" i="9"/>
  <c r="AD17" i="8"/>
  <c r="AI17" i="8"/>
  <c r="AD38" i="8"/>
  <c r="AI38" i="8"/>
  <c r="AD11" i="8"/>
  <c r="AI11" i="8"/>
  <c r="AD19" i="8"/>
  <c r="AI19" i="8"/>
  <c r="AD10" i="8"/>
  <c r="AI10" i="8"/>
  <c r="AD32" i="8"/>
  <c r="AI32" i="8"/>
  <c r="AD22" i="8"/>
  <c r="AI22" i="8"/>
  <c r="AD37" i="8"/>
  <c r="AI37" i="8"/>
  <c r="AD35" i="8"/>
  <c r="AI35" i="8"/>
  <c r="AD26" i="8"/>
  <c r="AI26" i="8"/>
  <c r="AD24" i="8"/>
  <c r="AI24" i="8"/>
  <c r="AI29" i="8"/>
  <c r="AD31" i="8"/>
  <c r="AI31" i="8"/>
  <c r="AD9" i="8"/>
  <c r="AI9" i="8"/>
  <c r="AD18" i="8"/>
  <c r="AI18" i="8"/>
  <c r="AD14" i="8"/>
  <c r="AI14" i="8"/>
  <c r="AI33" i="8"/>
  <c r="AA5" i="8"/>
  <c r="AD6" i="8"/>
  <c r="AI6" i="8"/>
  <c r="AD28" i="7"/>
  <c r="AI28" i="7"/>
  <c r="AD11" i="7"/>
  <c r="AI11" i="7"/>
  <c r="AD29" i="7"/>
  <c r="AI29" i="7"/>
  <c r="AD23" i="7"/>
  <c r="AI23" i="7"/>
  <c r="AI13" i="7"/>
  <c r="AD7" i="7"/>
  <c r="AI7" i="7"/>
  <c r="AD37" i="7"/>
  <c r="AI37" i="7"/>
  <c r="AD24" i="7"/>
  <c r="AI24" i="7"/>
  <c r="AD15" i="7"/>
  <c r="AI15" i="7"/>
  <c r="AD22" i="7"/>
  <c r="AI22" i="7"/>
  <c r="AD25" i="7"/>
  <c r="AI25" i="7"/>
  <c r="AD20" i="7"/>
  <c r="AI20" i="7"/>
  <c r="AD31" i="7"/>
  <c r="AI31" i="7"/>
  <c r="AI30" i="7"/>
  <c r="AD14" i="7"/>
  <c r="AI14" i="7"/>
  <c r="AD33" i="7"/>
  <c r="AI33" i="7"/>
  <c r="AI9" i="7"/>
  <c r="AD12" i="7"/>
  <c r="AI12" i="7"/>
  <c r="AD6" i="7"/>
  <c r="AA5" i="7"/>
  <c r="AD5" i="7" s="1"/>
  <c r="AI6" i="7"/>
  <c r="AD19" i="7"/>
  <c r="AI19" i="7"/>
  <c r="AF5" i="7"/>
  <c r="AD5" i="10" l="1"/>
  <c r="AI5" i="10"/>
  <c r="AD5" i="9"/>
  <c r="AI5" i="9"/>
  <c r="AD5" i="8"/>
  <c r="AI5" i="8"/>
  <c r="AI5" i="7"/>
  <c r="V23" i="1" l="1"/>
  <c r="AH9" i="1"/>
  <c r="V27" i="1"/>
  <c r="M7" i="1"/>
  <c r="S10" i="1"/>
  <c r="V34" i="1"/>
  <c r="F35" i="1"/>
  <c r="G35" i="1"/>
  <c r="J35" i="1"/>
  <c r="M35" i="1"/>
  <c r="P35" i="1"/>
  <c r="AC35" i="1" s="1"/>
  <c r="V15" i="1"/>
  <c r="V33" i="1"/>
  <c r="S18" i="1"/>
  <c r="V18" i="1"/>
  <c r="V6" i="1"/>
  <c r="P11" i="1"/>
  <c r="S17" i="1"/>
  <c r="V17" i="1"/>
  <c r="S36" i="1"/>
  <c r="S24" i="1"/>
  <c r="S15" i="1"/>
  <c r="V13" i="1"/>
  <c r="V11" i="1"/>
  <c r="S37" i="1"/>
  <c r="V37" i="1"/>
  <c r="V20" i="1"/>
  <c r="F7" i="1"/>
  <c r="E18" i="1"/>
  <c r="V32" i="1"/>
  <c r="P32" i="1"/>
  <c r="P6" i="1"/>
  <c r="AC6" i="1" s="1"/>
  <c r="P7" i="1"/>
  <c r="AC7" i="1" s="1"/>
  <c r="P8" i="1"/>
  <c r="P9" i="1"/>
  <c r="AC9" i="1" s="1"/>
  <c r="P10" i="1"/>
  <c r="AC10" i="1" s="1"/>
  <c r="P12" i="1"/>
  <c r="P13" i="1"/>
  <c r="P14" i="1"/>
  <c r="P15" i="1"/>
  <c r="AC15" i="1" s="1"/>
  <c r="P16" i="1"/>
  <c r="P17" i="1"/>
  <c r="P18" i="1"/>
  <c r="AC18" i="1" s="1"/>
  <c r="P19" i="1"/>
  <c r="AC19" i="1" s="1"/>
  <c r="P20" i="1"/>
  <c r="AC20" i="1" s="1"/>
  <c r="P21" i="1"/>
  <c r="P22" i="1"/>
  <c r="AC22" i="1" s="1"/>
  <c r="P23" i="1"/>
  <c r="P24" i="1"/>
  <c r="AC24" i="1" s="1"/>
  <c r="P25" i="1"/>
  <c r="P26" i="1"/>
  <c r="P27" i="1"/>
  <c r="P28" i="1"/>
  <c r="AC28" i="1" s="1"/>
  <c r="P29" i="1"/>
  <c r="AC29" i="1" s="1"/>
  <c r="P30" i="1"/>
  <c r="AC30" i="1" s="1"/>
  <c r="P31" i="1"/>
  <c r="P33" i="1"/>
  <c r="P34" i="1"/>
  <c r="AC34" i="1" s="1"/>
  <c r="P36" i="1"/>
  <c r="AC36" i="1" s="1"/>
  <c r="P37" i="1"/>
  <c r="P38" i="1"/>
  <c r="AC38" i="1" s="1"/>
  <c r="V19" i="1"/>
  <c r="S11" i="1"/>
  <c r="M28" i="1"/>
  <c r="S28" i="1"/>
  <c r="V28" i="1"/>
  <c r="M27" i="1"/>
  <c r="S7" i="1"/>
  <c r="F11" i="1"/>
  <c r="M9" i="1"/>
  <c r="F9" i="1"/>
  <c r="V24" i="1"/>
  <c r="V38" i="1"/>
  <c r="M17" i="1"/>
  <c r="S9" i="1"/>
  <c r="V9" i="1"/>
  <c r="F8" i="1"/>
  <c r="G8" i="1"/>
  <c r="J8" i="1"/>
  <c r="M8" i="1"/>
  <c r="V36" i="1"/>
  <c r="V7" i="1"/>
  <c r="V26" i="1"/>
  <c r="S22" i="1"/>
  <c r="V22" i="1"/>
  <c r="G9" i="1"/>
  <c r="S34" i="1"/>
  <c r="M14" i="1"/>
  <c r="M15" i="1"/>
  <c r="S14" i="1"/>
  <c r="S23" i="1"/>
  <c r="S25" i="1"/>
  <c r="S26" i="1"/>
  <c r="S27" i="1"/>
  <c r="S29" i="1"/>
  <c r="S30" i="1"/>
  <c r="S31" i="1"/>
  <c r="S32" i="1"/>
  <c r="S33" i="1"/>
  <c r="S35" i="1"/>
  <c r="V35" i="1"/>
  <c r="S38" i="1"/>
  <c r="S12" i="1"/>
  <c r="C5" i="1"/>
  <c r="H5" i="1"/>
  <c r="I5" i="1"/>
  <c r="K5" i="1"/>
  <c r="L5" i="1"/>
  <c r="N5" i="1"/>
  <c r="O5" i="1"/>
  <c r="Q5" i="1"/>
  <c r="R5" i="1"/>
  <c r="T5" i="1"/>
  <c r="U5" i="1"/>
  <c r="W5" i="1"/>
  <c r="X5" i="1"/>
  <c r="Y5" i="1"/>
  <c r="E6" i="1"/>
  <c r="F6" i="1"/>
  <c r="G6" i="1"/>
  <c r="J6" i="1"/>
  <c r="M6" i="1"/>
  <c r="S6" i="1"/>
  <c r="E7" i="1"/>
  <c r="G7" i="1"/>
  <c r="J7" i="1"/>
  <c r="E8" i="1"/>
  <c r="S8" i="1"/>
  <c r="V8" i="1"/>
  <c r="E9" i="1"/>
  <c r="J9" i="1"/>
  <c r="E10" i="1"/>
  <c r="F10" i="1"/>
  <c r="G10" i="1"/>
  <c r="J10" i="1"/>
  <c r="M10" i="1"/>
  <c r="V10" i="1"/>
  <c r="E11" i="1"/>
  <c r="G11" i="1"/>
  <c r="J11" i="1"/>
  <c r="M11" i="1"/>
  <c r="E12" i="1"/>
  <c r="F12" i="1"/>
  <c r="G12" i="1"/>
  <c r="J12" i="1"/>
  <c r="M12" i="1"/>
  <c r="V12" i="1"/>
  <c r="E13" i="1"/>
  <c r="F13" i="1"/>
  <c r="G13" i="1"/>
  <c r="J13" i="1"/>
  <c r="M13" i="1"/>
  <c r="S13" i="1"/>
  <c r="E14" i="1"/>
  <c r="F14" i="1"/>
  <c r="G14" i="1"/>
  <c r="J14" i="1"/>
  <c r="V14" i="1"/>
  <c r="E15" i="1"/>
  <c r="F15" i="1"/>
  <c r="G15" i="1"/>
  <c r="J15" i="1"/>
  <c r="E16" i="1"/>
  <c r="F16" i="1"/>
  <c r="G16" i="1"/>
  <c r="J16" i="1"/>
  <c r="M16" i="1"/>
  <c r="S16" i="1"/>
  <c r="V16" i="1"/>
  <c r="E17" i="1"/>
  <c r="F17" i="1"/>
  <c r="G17" i="1"/>
  <c r="J17" i="1"/>
  <c r="F18" i="1"/>
  <c r="G18" i="1"/>
  <c r="J18" i="1"/>
  <c r="M18" i="1"/>
  <c r="E19" i="1"/>
  <c r="F19" i="1"/>
  <c r="G19" i="1"/>
  <c r="J19" i="1"/>
  <c r="M19" i="1"/>
  <c r="S19" i="1"/>
  <c r="E20" i="1"/>
  <c r="F20" i="1"/>
  <c r="G20" i="1"/>
  <c r="J20" i="1"/>
  <c r="M20" i="1"/>
  <c r="S20" i="1"/>
  <c r="E21" i="1"/>
  <c r="F21" i="1"/>
  <c r="G21" i="1"/>
  <c r="J21" i="1"/>
  <c r="M21" i="1"/>
  <c r="S21" i="1"/>
  <c r="V21" i="1"/>
  <c r="E22" i="1"/>
  <c r="F22" i="1"/>
  <c r="G22" i="1"/>
  <c r="J22" i="1"/>
  <c r="M22" i="1"/>
  <c r="E23" i="1"/>
  <c r="F23" i="1"/>
  <c r="J23" i="1"/>
  <c r="M23" i="1"/>
  <c r="E24" i="1"/>
  <c r="F24" i="1"/>
  <c r="J24" i="1"/>
  <c r="E25" i="1"/>
  <c r="F25" i="1"/>
  <c r="G25" i="1"/>
  <c r="J25" i="1"/>
  <c r="M25" i="1"/>
  <c r="V25" i="1"/>
  <c r="E26" i="1"/>
  <c r="F26" i="1"/>
  <c r="G26" i="1"/>
  <c r="J26" i="1"/>
  <c r="M26" i="1"/>
  <c r="E27" i="1"/>
  <c r="F27" i="1"/>
  <c r="G27" i="1"/>
  <c r="J27" i="1"/>
  <c r="E28" i="1"/>
  <c r="F28" i="1"/>
  <c r="G28" i="1"/>
  <c r="J28" i="1"/>
  <c r="E29" i="1"/>
  <c r="F29" i="1"/>
  <c r="G29" i="1"/>
  <c r="J29" i="1"/>
  <c r="M29" i="1"/>
  <c r="V29" i="1"/>
  <c r="E30" i="1"/>
  <c r="F30" i="1"/>
  <c r="G30" i="1"/>
  <c r="J30" i="1"/>
  <c r="M30" i="1"/>
  <c r="V30" i="1"/>
  <c r="E31" i="1"/>
  <c r="F31" i="1"/>
  <c r="G31" i="1"/>
  <c r="J31" i="1"/>
  <c r="M31" i="1"/>
  <c r="V31" i="1"/>
  <c r="E32" i="1"/>
  <c r="F32" i="1"/>
  <c r="G32" i="1"/>
  <c r="J32" i="1"/>
  <c r="M32" i="1"/>
  <c r="E33" i="1"/>
  <c r="F33" i="1"/>
  <c r="G33" i="1"/>
  <c r="J33" i="1"/>
  <c r="M33" i="1"/>
  <c r="E34" i="1"/>
  <c r="F34" i="1"/>
  <c r="G34" i="1"/>
  <c r="J34" i="1"/>
  <c r="M34" i="1"/>
  <c r="E35" i="1"/>
  <c r="E36" i="1"/>
  <c r="F36" i="1"/>
  <c r="G36" i="1"/>
  <c r="J36" i="1"/>
  <c r="M36" i="1"/>
  <c r="E37" i="1"/>
  <c r="F37" i="1"/>
  <c r="G37" i="1"/>
  <c r="J37" i="1"/>
  <c r="M37" i="1"/>
  <c r="E38" i="1"/>
  <c r="F38" i="1"/>
  <c r="G38" i="1"/>
  <c r="J38" i="1"/>
  <c r="M38" i="1"/>
  <c r="AH36" i="1" l="1"/>
  <c r="AH33" i="1"/>
  <c r="AF30" i="1"/>
  <c r="AH26" i="1"/>
  <c r="AH22" i="1"/>
  <c r="AH18" i="1"/>
  <c r="AH14" i="1"/>
  <c r="AH10" i="1"/>
  <c r="AH7" i="1"/>
  <c r="AH5" i="1"/>
  <c r="AF29" i="1"/>
  <c r="AH38" i="1"/>
  <c r="AH34" i="1"/>
  <c r="AH31" i="1"/>
  <c r="AH28" i="1"/>
  <c r="AH24" i="1"/>
  <c r="AH20" i="1"/>
  <c r="AH16" i="1"/>
  <c r="AH12" i="1"/>
  <c r="AF9" i="1"/>
  <c r="AF38" i="1"/>
  <c r="AF28" i="1"/>
  <c r="AF20" i="1"/>
  <c r="AF7" i="1"/>
  <c r="AF35" i="1"/>
  <c r="AH37" i="1"/>
  <c r="AF34" i="1"/>
  <c r="AH30" i="1"/>
  <c r="AH27" i="1"/>
  <c r="AH23" i="1"/>
  <c r="AH19" i="1"/>
  <c r="AH15" i="1"/>
  <c r="AH11" i="1"/>
  <c r="AH8" i="1"/>
  <c r="AF19" i="1"/>
  <c r="AF10" i="1"/>
  <c r="AF6" i="1"/>
  <c r="AF36" i="1"/>
  <c r="AF22" i="1"/>
  <c r="AF18" i="1"/>
  <c r="AH6" i="1"/>
  <c r="AH35" i="1"/>
  <c r="AH32" i="1"/>
  <c r="AH29" i="1"/>
  <c r="AH25" i="1"/>
  <c r="AH21" i="1"/>
  <c r="AH17" i="1"/>
  <c r="AH13" i="1"/>
  <c r="AF24" i="1"/>
  <c r="AF15" i="1"/>
  <c r="AC23" i="1"/>
  <c r="AC27" i="1"/>
  <c r="AF27" i="1" s="1"/>
  <c r="AC37" i="1"/>
  <c r="AF37" i="1" s="1"/>
  <c r="D35" i="1"/>
  <c r="AC13" i="1"/>
  <c r="AF13" i="1" s="1"/>
  <c r="AC14" i="1"/>
  <c r="AF14" i="1" s="1"/>
  <c r="AC8" i="1"/>
  <c r="AF8" i="1" s="1"/>
  <c r="D8" i="1"/>
  <c r="AB8" i="1"/>
  <c r="AE8" i="1" s="1"/>
  <c r="AB29" i="1"/>
  <c r="AE29" i="1" s="1"/>
  <c r="D29" i="1"/>
  <c r="D15" i="1"/>
  <c r="Z15" i="1" s="1"/>
  <c r="AG15" i="1" s="1"/>
  <c r="AB15" i="1"/>
  <c r="AE15" i="1" s="1"/>
  <c r="D27" i="1"/>
  <c r="AB27" i="1"/>
  <c r="AE27" i="1" s="1"/>
  <c r="AB37" i="1"/>
  <c r="AE37" i="1" s="1"/>
  <c r="AC26" i="1"/>
  <c r="AF26" i="1" s="1"/>
  <c r="AC16" i="1"/>
  <c r="AF16" i="1" s="1"/>
  <c r="AB24" i="1"/>
  <c r="AE24" i="1" s="1"/>
  <c r="AB33" i="1"/>
  <c r="AE33" i="1" s="1"/>
  <c r="AB11" i="1"/>
  <c r="AE11" i="1" s="1"/>
  <c r="AB36" i="1"/>
  <c r="AE36" i="1" s="1"/>
  <c r="AC17" i="1"/>
  <c r="AF17" i="1" s="1"/>
  <c r="AB17" i="1"/>
  <c r="AE17" i="1" s="1"/>
  <c r="AB16" i="1"/>
  <c r="AE16" i="1" s="1"/>
  <c r="D37" i="1"/>
  <c r="AB26" i="1"/>
  <c r="AE26" i="1" s="1"/>
  <c r="AB23" i="1"/>
  <c r="AE23" i="1" s="1"/>
  <c r="D34" i="1"/>
  <c r="Z34" i="1" s="1"/>
  <c r="AG34" i="1" s="1"/>
  <c r="AB35" i="1"/>
  <c r="AE35" i="1" s="1"/>
  <c r="AB30" i="1"/>
  <c r="AE30" i="1" s="1"/>
  <c r="D23" i="1"/>
  <c r="D11" i="1"/>
  <c r="D38" i="1"/>
  <c r="D30" i="1"/>
  <c r="D16" i="1"/>
  <c r="AC33" i="1"/>
  <c r="AF33" i="1" s="1"/>
  <c r="D33" i="1"/>
  <c r="D36" i="1"/>
  <c r="Z36" i="1" s="1"/>
  <c r="AG36" i="1" s="1"/>
  <c r="AC12" i="1"/>
  <c r="AF12" i="1" s="1"/>
  <c r="AC31" i="1"/>
  <c r="AF31" i="1" s="1"/>
  <c r="AC32" i="1"/>
  <c r="AF32" i="1" s="1"/>
  <c r="AC11" i="1"/>
  <c r="AF11" i="1" s="1"/>
  <c r="AB13" i="1"/>
  <c r="AE13" i="1" s="1"/>
  <c r="D17" i="1"/>
  <c r="AB7" i="1"/>
  <c r="AE7" i="1" s="1"/>
  <c r="D26" i="1"/>
  <c r="AB38" i="1"/>
  <c r="AE38" i="1" s="1"/>
  <c r="D13" i="1"/>
  <c r="D7" i="1"/>
  <c r="Z7" i="1" s="1"/>
  <c r="AG7" i="1" s="1"/>
  <c r="D24" i="1"/>
  <c r="AB34" i="1"/>
  <c r="AE34" i="1" s="1"/>
  <c r="AC21" i="1"/>
  <c r="AF21" i="1" s="1"/>
  <c r="D21" i="1"/>
  <c r="AB21" i="1"/>
  <c r="AE21" i="1" s="1"/>
  <c r="D32" i="1"/>
  <c r="D31" i="1"/>
  <c r="AB31" i="1"/>
  <c r="AE31" i="1" s="1"/>
  <c r="D28" i="1"/>
  <c r="Z28" i="1" s="1"/>
  <c r="AG28" i="1" s="1"/>
  <c r="AB28" i="1"/>
  <c r="AE28" i="1" s="1"/>
  <c r="AC25" i="1"/>
  <c r="AF25" i="1" s="1"/>
  <c r="D25" i="1"/>
  <c r="AB25" i="1"/>
  <c r="AE25" i="1" s="1"/>
  <c r="AB22" i="1"/>
  <c r="AE22" i="1" s="1"/>
  <c r="D22" i="1"/>
  <c r="Z22" i="1" s="1"/>
  <c r="AG22" i="1" s="1"/>
  <c r="D20" i="1"/>
  <c r="AB20" i="1"/>
  <c r="AE20" i="1" s="1"/>
  <c r="D19" i="1"/>
  <c r="Z19" i="1" s="1"/>
  <c r="AG19" i="1" s="1"/>
  <c r="AB19" i="1"/>
  <c r="AE19" i="1" s="1"/>
  <c r="D18" i="1"/>
  <c r="AB18" i="1"/>
  <c r="AE18" i="1" s="1"/>
  <c r="P5" i="1"/>
  <c r="D14" i="1"/>
  <c r="Z14" i="1" s="1"/>
  <c r="AG14" i="1" s="1"/>
  <c r="AB14" i="1"/>
  <c r="AE14" i="1" s="1"/>
  <c r="D12" i="1"/>
  <c r="Z12" i="1" s="1"/>
  <c r="AG12" i="1" s="1"/>
  <c r="AB12" i="1"/>
  <c r="AE12" i="1" s="1"/>
  <c r="V5" i="1"/>
  <c r="S5" i="1"/>
  <c r="AB10" i="1"/>
  <c r="AE10" i="1" s="1"/>
  <c r="D10" i="1"/>
  <c r="D9" i="1"/>
  <c r="Z9" i="1" s="1"/>
  <c r="AG9" i="1" s="1"/>
  <c r="AB9" i="1"/>
  <c r="AE9" i="1" s="1"/>
  <c r="F5" i="1"/>
  <c r="J5" i="1"/>
  <c r="E5" i="1"/>
  <c r="M5" i="1"/>
  <c r="D6" i="1"/>
  <c r="AB6" i="1"/>
  <c r="AE6" i="1" s="1"/>
  <c r="G5" i="1"/>
  <c r="AB32" i="1"/>
  <c r="AE32" i="1" s="1"/>
  <c r="AF23" i="1" l="1"/>
  <c r="AA15" i="1"/>
  <c r="AA7" i="1"/>
  <c r="AA13" i="1"/>
  <c r="Z27" i="1"/>
  <c r="AG27" i="1" s="1"/>
  <c r="AA29" i="1"/>
  <c r="AA28" i="1"/>
  <c r="Z8" i="1"/>
  <c r="AG8" i="1" s="1"/>
  <c r="AA8" i="1"/>
  <c r="AA31" i="1"/>
  <c r="Z29" i="1"/>
  <c r="AG29" i="1" s="1"/>
  <c r="AA27" i="1"/>
  <c r="AA37" i="1"/>
  <c r="Z37" i="1"/>
  <c r="AG37" i="1" s="1"/>
  <c r="AA26" i="1"/>
  <c r="AA24" i="1"/>
  <c r="AA33" i="1"/>
  <c r="Z23" i="1"/>
  <c r="AG23" i="1" s="1"/>
  <c r="AA11" i="1"/>
  <c r="AA36" i="1"/>
  <c r="AA17" i="1"/>
  <c r="Z38" i="1"/>
  <c r="AG38" i="1" s="1"/>
  <c r="AA35" i="1"/>
  <c r="Z11" i="1"/>
  <c r="AG11" i="1" s="1"/>
  <c r="AA16" i="1"/>
  <c r="AA19" i="1"/>
  <c r="Z30" i="1"/>
  <c r="AG30" i="1" s="1"/>
  <c r="AA23" i="1"/>
  <c r="AA30" i="1"/>
  <c r="Z16" i="1"/>
  <c r="AG16" i="1" s="1"/>
  <c r="Z33" i="1"/>
  <c r="AG33" i="1" s="1"/>
  <c r="Z26" i="1"/>
  <c r="AG26" i="1" s="1"/>
  <c r="Z32" i="1"/>
  <c r="AG32" i="1" s="1"/>
  <c r="AA38" i="1"/>
  <c r="Z13" i="1"/>
  <c r="AG13" i="1" s="1"/>
  <c r="Z17" i="1"/>
  <c r="AG17" i="1" s="1"/>
  <c r="Z35" i="1"/>
  <c r="AG35" i="1" s="1"/>
  <c r="Z24" i="1"/>
  <c r="AG24" i="1" s="1"/>
  <c r="AA34" i="1"/>
  <c r="Z21" i="1"/>
  <c r="AG21" i="1" s="1"/>
  <c r="AA21" i="1"/>
  <c r="Z31" i="1"/>
  <c r="AG31" i="1" s="1"/>
  <c r="AC5" i="1"/>
  <c r="AF5" i="1" s="1"/>
  <c r="AA25" i="1"/>
  <c r="Z25" i="1"/>
  <c r="AG25" i="1" s="1"/>
  <c r="AA22" i="1"/>
  <c r="AA20" i="1"/>
  <c r="Z20" i="1"/>
  <c r="AG20" i="1" s="1"/>
  <c r="Z18" i="1"/>
  <c r="AG18" i="1" s="1"/>
  <c r="AA18" i="1"/>
  <c r="AA14" i="1"/>
  <c r="AA12" i="1"/>
  <c r="AA10" i="1"/>
  <c r="Z10" i="1"/>
  <c r="AG10" i="1" s="1"/>
  <c r="AA9" i="1"/>
  <c r="AB5" i="1"/>
  <c r="AE5" i="1" s="1"/>
  <c r="D5" i="1"/>
  <c r="Z6" i="1"/>
  <c r="AG6" i="1" s="1"/>
  <c r="AA6" i="1"/>
  <c r="AD6" i="1" s="1"/>
  <c r="AA32" i="1"/>
  <c r="AD8" i="1" l="1"/>
  <c r="AI8" i="1"/>
  <c r="AD38" i="1"/>
  <c r="AI38" i="1"/>
  <c r="AD27" i="1"/>
  <c r="AI27" i="1"/>
  <c r="AD36" i="1"/>
  <c r="AI36" i="1"/>
  <c r="AI31" i="1"/>
  <c r="AD31" i="1"/>
  <c r="AD20" i="1"/>
  <c r="AI20" i="1"/>
  <c r="AD33" i="1"/>
  <c r="AI33" i="1"/>
  <c r="AD21" i="1"/>
  <c r="AI21" i="1"/>
  <c r="AD28" i="1"/>
  <c r="AI28" i="1"/>
  <c r="AI30" i="1"/>
  <c r="AD30" i="1"/>
  <c r="AD35" i="1"/>
  <c r="AI35" i="1"/>
  <c r="AD10" i="1"/>
  <c r="AI10" i="1"/>
  <c r="AD16" i="1"/>
  <c r="AI16" i="1"/>
  <c r="AD29" i="1"/>
  <c r="AI29" i="1"/>
  <c r="AI14" i="1"/>
  <c r="AD14" i="1"/>
  <c r="AD37" i="1"/>
  <c r="AI37" i="1"/>
  <c r="AD34" i="1"/>
  <c r="AI34" i="1"/>
  <c r="AI32" i="1"/>
  <c r="AD32" i="1"/>
  <c r="AD26" i="1"/>
  <c r="AI26" i="1"/>
  <c r="AI25" i="1"/>
  <c r="AD25" i="1"/>
  <c r="AD24" i="1"/>
  <c r="AI24" i="1"/>
  <c r="AD23" i="1"/>
  <c r="AI23" i="1"/>
  <c r="AD22" i="1"/>
  <c r="AI22" i="1"/>
  <c r="AD19" i="1"/>
  <c r="AI19" i="1"/>
  <c r="AD18" i="1"/>
  <c r="AI18" i="1"/>
  <c r="AI17" i="1"/>
  <c r="AD17" i="1"/>
  <c r="AD15" i="1"/>
  <c r="AI15" i="1"/>
  <c r="AD13" i="1"/>
  <c r="AI13" i="1"/>
  <c r="AD12" i="1"/>
  <c r="AI12" i="1"/>
  <c r="AI11" i="1"/>
  <c r="AD11" i="1"/>
  <c r="AI9" i="1"/>
  <c r="AD9" i="1"/>
  <c r="AD7" i="1"/>
  <c r="AI7" i="1"/>
  <c r="AA5" i="1"/>
  <c r="AD5" i="1" s="1"/>
  <c r="Z5" i="1"/>
  <c r="AG5" i="1" s="1"/>
  <c r="AI6" i="1"/>
  <c r="AI5" i="1" l="1"/>
</calcChain>
</file>

<file path=xl/sharedStrings.xml><?xml version="1.0" encoding="utf-8"?>
<sst xmlns="http://schemas.openxmlformats.org/spreadsheetml/2006/main" count="991" uniqueCount="72">
  <si>
    <t>盛岡市</t>
    <rPh sb="0" eb="3">
      <t>モリオカシ</t>
    </rPh>
    <phoneticPr fontId="2"/>
  </si>
  <si>
    <t>宮古市</t>
  </si>
  <si>
    <t>大船渡市</t>
  </si>
  <si>
    <t>花巻市</t>
  </si>
  <si>
    <t>遠野市</t>
  </si>
  <si>
    <t>釜石市</t>
  </si>
  <si>
    <t>西和賀町</t>
  </si>
  <si>
    <t>金ケ崎町</t>
    <rPh sb="0" eb="3">
      <t>カネガサキ</t>
    </rPh>
    <rPh sb="3" eb="4">
      <t>マチ</t>
    </rPh>
    <phoneticPr fontId="2"/>
  </si>
  <si>
    <t>平泉町</t>
  </si>
  <si>
    <t>住田町</t>
  </si>
  <si>
    <t>大槌町</t>
  </si>
  <si>
    <t>山田町</t>
  </si>
  <si>
    <t>田野畑村</t>
  </si>
  <si>
    <t>軽米町</t>
  </si>
  <si>
    <t>野田村</t>
  </si>
  <si>
    <t>一戸町</t>
  </si>
  <si>
    <t>久慈市</t>
    <phoneticPr fontId="2"/>
  </si>
  <si>
    <t>総人口（人）</t>
    <rPh sb="0" eb="3">
      <t>ソウジンコウ</t>
    </rPh>
    <rPh sb="4" eb="5">
      <t>ヒト</t>
    </rPh>
    <phoneticPr fontId="2"/>
  </si>
  <si>
    <t>収集ごみ</t>
    <rPh sb="0" eb="2">
      <t>シュウシュウ</t>
    </rPh>
    <phoneticPr fontId="2"/>
  </si>
  <si>
    <t>直接搬入ごみ</t>
    <rPh sb="0" eb="2">
      <t>チョクセツ</t>
    </rPh>
    <rPh sb="2" eb="4">
      <t>ハンニュウ</t>
    </rPh>
    <phoneticPr fontId="2"/>
  </si>
  <si>
    <t>資源ごみ</t>
    <rPh sb="0" eb="2">
      <t>シゲン</t>
    </rPh>
    <phoneticPr fontId="2"/>
  </si>
  <si>
    <t>計</t>
    <rPh sb="0" eb="1">
      <t>ケイ</t>
    </rPh>
    <phoneticPr fontId="2"/>
  </si>
  <si>
    <t>事業系ごみ（ｔ）</t>
    <rPh sb="0" eb="2">
      <t>ジギョウ</t>
    </rPh>
    <rPh sb="2" eb="3">
      <t>ケイ</t>
    </rPh>
    <phoneticPr fontId="2"/>
  </si>
  <si>
    <t>総排出量（ｔ）</t>
    <rPh sb="0" eb="1">
      <t>ソウ</t>
    </rPh>
    <rPh sb="1" eb="3">
      <t>ハイシュツ</t>
    </rPh>
    <rPh sb="3" eb="4">
      <t>リョウ</t>
    </rPh>
    <phoneticPr fontId="2"/>
  </si>
  <si>
    <t>生活系ごみ（ｔ）</t>
    <rPh sb="0" eb="2">
      <t>セイカツ</t>
    </rPh>
    <rPh sb="2" eb="3">
      <t>ケイ</t>
    </rPh>
    <phoneticPr fontId="2"/>
  </si>
  <si>
    <t>粗大ごみ（ｔ）</t>
    <rPh sb="0" eb="2">
      <t>ソダイ</t>
    </rPh>
    <phoneticPr fontId="2"/>
  </si>
  <si>
    <t>その他ごみ（ｔ）</t>
    <rPh sb="2" eb="3">
      <t>ホカ</t>
    </rPh>
    <phoneticPr fontId="2"/>
  </si>
  <si>
    <t>混合ごみ（ｔ）</t>
    <rPh sb="0" eb="2">
      <t>コンゴウ</t>
    </rPh>
    <phoneticPr fontId="2"/>
  </si>
  <si>
    <t>可燃ごみ（ｔ）</t>
    <rPh sb="0" eb="2">
      <t>カネン</t>
    </rPh>
    <phoneticPr fontId="2"/>
  </si>
  <si>
    <t>不燃ごみ（ｔ）</t>
    <rPh sb="0" eb="2">
      <t>フネン</t>
    </rPh>
    <phoneticPr fontId="2"/>
  </si>
  <si>
    <t>資源ごみ（ｔ）</t>
    <rPh sb="0" eb="2">
      <t>シゲン</t>
    </rPh>
    <phoneticPr fontId="2"/>
  </si>
  <si>
    <t>資源ごみの割合（％）</t>
    <rPh sb="0" eb="2">
      <t>シゲン</t>
    </rPh>
    <rPh sb="5" eb="7">
      <t>ワリアイ</t>
    </rPh>
    <phoneticPr fontId="2"/>
  </si>
  <si>
    <t>普代村</t>
    <phoneticPr fontId="2"/>
  </si>
  <si>
    <t>県計･県平均</t>
    <rPh sb="0" eb="1">
      <t>ケン</t>
    </rPh>
    <rPh sb="1" eb="2">
      <t>ケイ</t>
    </rPh>
    <rPh sb="3" eb="4">
      <t>ケン</t>
    </rPh>
    <rPh sb="4" eb="6">
      <t>ヘイキン</t>
    </rPh>
    <phoneticPr fontId="2"/>
  </si>
  <si>
    <t>一人1日当たりの生活系ごみ排出量
（ｇ/日）</t>
    <rPh sb="0" eb="2">
      <t>ヒトリ</t>
    </rPh>
    <rPh sb="3" eb="4">
      <t>ヒ</t>
    </rPh>
    <rPh sb="4" eb="5">
      <t>ア</t>
    </rPh>
    <rPh sb="8" eb="10">
      <t>セイカツ</t>
    </rPh>
    <rPh sb="10" eb="11">
      <t>ケイ</t>
    </rPh>
    <rPh sb="13" eb="15">
      <t>ハイシュツ</t>
    </rPh>
    <rPh sb="15" eb="16">
      <t>リョウ</t>
    </rPh>
    <rPh sb="20" eb="21">
      <t>ヒ</t>
    </rPh>
    <phoneticPr fontId="2"/>
  </si>
  <si>
    <t>一人1日当たりのごみ排出量
（ｇ/日）</t>
    <rPh sb="0" eb="2">
      <t>ヒトリ</t>
    </rPh>
    <rPh sb="3" eb="4">
      <t>ヒ</t>
    </rPh>
    <rPh sb="4" eb="5">
      <t>ア</t>
    </rPh>
    <rPh sb="10" eb="12">
      <t>ハイシュツ</t>
    </rPh>
    <rPh sb="12" eb="13">
      <t>リョウ</t>
    </rPh>
    <phoneticPr fontId="2"/>
  </si>
  <si>
    <t>一人1日当たりの事業系ごみ排出量
（ｇ/日）</t>
    <rPh sb="0" eb="2">
      <t>ヒトリ</t>
    </rPh>
    <rPh sb="3" eb="4">
      <t>ヒ</t>
    </rPh>
    <rPh sb="4" eb="5">
      <t>ア</t>
    </rPh>
    <rPh sb="8" eb="10">
      <t>ジギョウ</t>
    </rPh>
    <rPh sb="10" eb="11">
      <t>ケイ</t>
    </rPh>
    <rPh sb="13" eb="15">
      <t>ハイシュツ</t>
    </rPh>
    <rPh sb="15" eb="16">
      <t>リョウ</t>
    </rPh>
    <phoneticPr fontId="2"/>
  </si>
  <si>
    <t>滝沢市</t>
    <rPh sb="0" eb="2">
      <t>タキザワ</t>
    </rPh>
    <rPh sb="2" eb="3">
      <t>シ</t>
    </rPh>
    <phoneticPr fontId="2"/>
  </si>
  <si>
    <t>雫石町</t>
    <rPh sb="0" eb="2">
      <t>シズクイシ</t>
    </rPh>
    <rPh sb="2" eb="3">
      <t>マチ</t>
    </rPh>
    <phoneticPr fontId="2"/>
  </si>
  <si>
    <t>葛巻町</t>
    <rPh sb="0" eb="2">
      <t>クズマキ</t>
    </rPh>
    <rPh sb="2" eb="3">
      <t>マチ</t>
    </rPh>
    <phoneticPr fontId="2"/>
  </si>
  <si>
    <t>岩手町</t>
    <rPh sb="0" eb="2">
      <t>イワテ</t>
    </rPh>
    <rPh sb="2" eb="3">
      <t>マチ</t>
    </rPh>
    <phoneticPr fontId="2"/>
  </si>
  <si>
    <t>家庭系ごみ</t>
    <rPh sb="0" eb="2">
      <t>カテイ</t>
    </rPh>
    <rPh sb="2" eb="3">
      <t>ケイ</t>
    </rPh>
    <phoneticPr fontId="2"/>
  </si>
  <si>
    <t>北上市</t>
    <phoneticPr fontId="2"/>
  </si>
  <si>
    <t>久慈市</t>
    <phoneticPr fontId="2"/>
  </si>
  <si>
    <t>一関市</t>
    <phoneticPr fontId="2"/>
  </si>
  <si>
    <t>陸前高田市</t>
    <phoneticPr fontId="2"/>
  </si>
  <si>
    <t>二戸市</t>
    <phoneticPr fontId="2"/>
  </si>
  <si>
    <t>八幡平市</t>
    <phoneticPr fontId="2"/>
  </si>
  <si>
    <t>奥州市</t>
    <phoneticPr fontId="2"/>
  </si>
  <si>
    <t>紫波町</t>
    <phoneticPr fontId="2"/>
  </si>
  <si>
    <t>矢巾町</t>
    <phoneticPr fontId="2"/>
  </si>
  <si>
    <t>岩泉町</t>
    <phoneticPr fontId="2"/>
  </si>
  <si>
    <t>普代村</t>
    <phoneticPr fontId="2"/>
  </si>
  <si>
    <t>九戸村</t>
    <phoneticPr fontId="2"/>
  </si>
  <si>
    <t>洋野町</t>
    <phoneticPr fontId="2"/>
  </si>
  <si>
    <t>【市町村別】
R7合計</t>
    <rPh sb="1" eb="4">
      <t>シチョウソン</t>
    </rPh>
    <rPh sb="4" eb="5">
      <t>ベツ</t>
    </rPh>
    <rPh sb="9" eb="11">
      <t>ゴウケイ</t>
    </rPh>
    <phoneticPr fontId="2"/>
  </si>
  <si>
    <t>R7日数</t>
    <rPh sb="2" eb="4">
      <t>ニッスウ</t>
    </rPh>
    <phoneticPr fontId="2"/>
  </si>
  <si>
    <t>総人口（人）
※9月</t>
    <rPh sb="0" eb="3">
      <t>ソウジンコウ</t>
    </rPh>
    <rPh sb="4" eb="5">
      <t>ヒト</t>
    </rPh>
    <rPh sb="10" eb="11">
      <t>ツキ</t>
    </rPh>
    <phoneticPr fontId="2"/>
  </si>
  <si>
    <t>【市町村別】
R７年４月分</t>
    <rPh sb="1" eb="4">
      <t>シチョウソン</t>
    </rPh>
    <rPh sb="4" eb="5">
      <t>ベツ</t>
    </rPh>
    <rPh sb="9" eb="10">
      <t>ネン</t>
    </rPh>
    <rPh sb="11" eb="12">
      <t>ガツ</t>
    </rPh>
    <rPh sb="12" eb="13">
      <t>ブン</t>
    </rPh>
    <phoneticPr fontId="2"/>
  </si>
  <si>
    <t>【市町村別】
R７年５月分</t>
    <rPh sb="1" eb="4">
      <t>シチョウソン</t>
    </rPh>
    <rPh sb="4" eb="5">
      <t>ベツ</t>
    </rPh>
    <rPh sb="9" eb="10">
      <t>ネン</t>
    </rPh>
    <rPh sb="11" eb="12">
      <t>ガツ</t>
    </rPh>
    <rPh sb="12" eb="13">
      <t>ブン</t>
    </rPh>
    <phoneticPr fontId="2"/>
  </si>
  <si>
    <t>【市町村別】
R７年６月分</t>
    <rPh sb="1" eb="4">
      <t>シチョウソン</t>
    </rPh>
    <rPh sb="4" eb="5">
      <t>ベツ</t>
    </rPh>
    <rPh sb="9" eb="10">
      <t>ネン</t>
    </rPh>
    <rPh sb="11" eb="12">
      <t>ガツ</t>
    </rPh>
    <rPh sb="12" eb="13">
      <t>ブン</t>
    </rPh>
    <phoneticPr fontId="2"/>
  </si>
  <si>
    <t>【市町村別】
R７年７月分</t>
    <rPh sb="1" eb="4">
      <t>シチョウソン</t>
    </rPh>
    <rPh sb="4" eb="5">
      <t>ベツ</t>
    </rPh>
    <rPh sb="9" eb="10">
      <t>ネン</t>
    </rPh>
    <rPh sb="11" eb="12">
      <t>ガツ</t>
    </rPh>
    <rPh sb="12" eb="13">
      <t>ブン</t>
    </rPh>
    <phoneticPr fontId="2"/>
  </si>
  <si>
    <t>【市町村別】
R７年８月分</t>
    <rPh sb="1" eb="4">
      <t>シチョウソン</t>
    </rPh>
    <rPh sb="4" eb="5">
      <t>ベツ</t>
    </rPh>
    <rPh sb="9" eb="10">
      <t>ネン</t>
    </rPh>
    <rPh sb="11" eb="12">
      <t>ガツ</t>
    </rPh>
    <rPh sb="12" eb="13">
      <t>ブン</t>
    </rPh>
    <phoneticPr fontId="2"/>
  </si>
  <si>
    <t>【市町村別】
R７年９月分</t>
    <rPh sb="1" eb="4">
      <t>シチョウソン</t>
    </rPh>
    <rPh sb="4" eb="5">
      <t>ベツ</t>
    </rPh>
    <rPh sb="9" eb="10">
      <t>ネン</t>
    </rPh>
    <rPh sb="11" eb="12">
      <t>ガツ</t>
    </rPh>
    <rPh sb="12" eb="13">
      <t>ブン</t>
    </rPh>
    <phoneticPr fontId="2"/>
  </si>
  <si>
    <t>【市町村別】
R７年10月分</t>
    <rPh sb="1" eb="4">
      <t>シチョウソン</t>
    </rPh>
    <rPh sb="4" eb="5">
      <t>ベツ</t>
    </rPh>
    <rPh sb="9" eb="10">
      <t>ネン</t>
    </rPh>
    <rPh sb="12" eb="13">
      <t>ガツ</t>
    </rPh>
    <rPh sb="13" eb="14">
      <t>ブン</t>
    </rPh>
    <phoneticPr fontId="2"/>
  </si>
  <si>
    <t>【市町村別】
R７年11月分</t>
    <rPh sb="1" eb="4">
      <t>シチョウソン</t>
    </rPh>
    <rPh sb="4" eb="5">
      <t>ベツ</t>
    </rPh>
    <rPh sb="9" eb="10">
      <t>ネン</t>
    </rPh>
    <rPh sb="12" eb="13">
      <t>ガツ</t>
    </rPh>
    <rPh sb="13" eb="14">
      <t>ブン</t>
    </rPh>
    <phoneticPr fontId="2"/>
  </si>
  <si>
    <t>【市町村別】
R７年12月分</t>
    <rPh sb="1" eb="4">
      <t>シチョウソン</t>
    </rPh>
    <rPh sb="4" eb="5">
      <t>ベツ</t>
    </rPh>
    <rPh sb="9" eb="10">
      <t>ネン</t>
    </rPh>
    <rPh sb="12" eb="13">
      <t>ガツ</t>
    </rPh>
    <rPh sb="13" eb="14">
      <t>ブン</t>
    </rPh>
    <phoneticPr fontId="2"/>
  </si>
  <si>
    <t>【市町村別】
R８年１月分</t>
    <rPh sb="1" eb="4">
      <t>シチョウソン</t>
    </rPh>
    <rPh sb="4" eb="5">
      <t>ベツ</t>
    </rPh>
    <rPh sb="9" eb="10">
      <t>ネン</t>
    </rPh>
    <rPh sb="11" eb="12">
      <t>ガツ</t>
    </rPh>
    <rPh sb="12" eb="13">
      <t>ブン</t>
    </rPh>
    <phoneticPr fontId="2"/>
  </si>
  <si>
    <t>【市町村別】
R８年２月分</t>
    <rPh sb="1" eb="4">
      <t>シチョウソン</t>
    </rPh>
    <rPh sb="4" eb="5">
      <t>ベツ</t>
    </rPh>
    <rPh sb="9" eb="10">
      <t>ネン</t>
    </rPh>
    <rPh sb="11" eb="12">
      <t>ガツ</t>
    </rPh>
    <rPh sb="12" eb="13">
      <t>ブン</t>
    </rPh>
    <phoneticPr fontId="2"/>
  </si>
  <si>
    <t>【市町村別】
R８年３月分</t>
    <rPh sb="1" eb="4">
      <t>シチョウソン</t>
    </rPh>
    <rPh sb="4" eb="5">
      <t>ベツ</t>
    </rPh>
    <rPh sb="9" eb="10">
      <t>ネン</t>
    </rPh>
    <rPh sb="11" eb="12">
      <t>ガツ</t>
    </rPh>
    <rPh sb="12" eb="13">
      <t>ブン</t>
    </rPh>
    <phoneticPr fontId="2"/>
  </si>
  <si>
    <t>指定年月日</t>
    <rPh sb="0" eb="2">
      <t>シテイ</t>
    </rPh>
    <rPh sb="2" eb="5">
      <t>ネンガッピ</t>
    </rPh>
    <phoneticPr fontId="2"/>
  </si>
  <si>
    <t>指定月日数</t>
    <rPh sb="0" eb="2">
      <t>シテイ</t>
    </rPh>
    <rPh sb="2" eb="3">
      <t>ツキ</t>
    </rPh>
    <rPh sb="3" eb="5">
      <t>ニッスウ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</si>
</sst>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_ "/>
    <numFmt numFmtId="177" formatCode="#,##0_ "/>
    <numFmt numFmtId="178" formatCode="#,##0.0_);[Red]\(#,##0.0\)"/>
    <numFmt numFmtId="179" formatCode="yyyy/m/d;@"/>
  </numFmts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indexed="10"/>
      <name val="ＭＳ Ｐゴシック"/>
      <family val="3"/>
      <charset val="128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EFFF"/>
        <bgColor indexed="64"/>
      </patternFill>
    </fill>
    <fill>
      <patternFill patternType="solid">
        <fgColor rgb="FFDCB9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5">
    <xf numFmtId="0" fontId="0" fillId="0" borderId="0" xfId="0"/>
    <xf numFmtId="176" fontId="3" fillId="0" borderId="0" xfId="0" applyNumberFormat="1" applyFont="1" applyAlignment="1">
      <alignment vertical="center" shrinkToFit="1"/>
    </xf>
    <xf numFmtId="176" fontId="3" fillId="0" borderId="0" xfId="0" applyNumberFormat="1" applyFont="1" applyAlignment="1">
      <alignment horizontal="center" vertical="center" shrinkToFit="1"/>
    </xf>
    <xf numFmtId="177" fontId="3" fillId="0" borderId="0" xfId="0" applyNumberFormat="1" applyFont="1" applyAlignment="1">
      <alignment horizontal="center" vertical="center" shrinkToFit="1"/>
    </xf>
    <xf numFmtId="177" fontId="3" fillId="0" borderId="0" xfId="0" applyNumberFormat="1" applyFont="1" applyAlignment="1">
      <alignment vertical="center" shrinkToFit="1"/>
    </xf>
    <xf numFmtId="176" fontId="1" fillId="0" borderId="0" xfId="0" applyNumberFormat="1" applyFont="1" applyAlignment="1">
      <alignment vertical="center" shrinkToFit="1"/>
    </xf>
    <xf numFmtId="177" fontId="1" fillId="0" borderId="0" xfId="0" applyNumberFormat="1" applyFont="1" applyAlignment="1">
      <alignment horizontal="center" vertical="center" shrinkToFit="1"/>
    </xf>
    <xf numFmtId="176" fontId="1" fillId="0" borderId="0" xfId="0" applyNumberFormat="1" applyFont="1" applyAlignment="1">
      <alignment horizontal="center" vertical="center" shrinkToFit="1"/>
    </xf>
    <xf numFmtId="177" fontId="1" fillId="0" borderId="0" xfId="0" applyNumberFormat="1" applyFont="1" applyAlignment="1">
      <alignment vertical="center" shrinkToFit="1"/>
    </xf>
    <xf numFmtId="176" fontId="1" fillId="0" borderId="4" xfId="0" applyNumberFormat="1" applyFont="1" applyBorder="1" applyAlignment="1">
      <alignment vertical="center" shrinkToFit="1"/>
    </xf>
    <xf numFmtId="177" fontId="1" fillId="0" borderId="7" xfId="0" applyNumberFormat="1" applyFont="1" applyBorder="1" applyAlignment="1">
      <alignment horizontal="center" vertical="center" shrinkToFit="1"/>
    </xf>
    <xf numFmtId="176" fontId="8" fillId="0" borderId="0" xfId="0" applyNumberFormat="1" applyFont="1" applyAlignment="1">
      <alignment vertical="center" shrinkToFit="1"/>
    </xf>
    <xf numFmtId="178" fontId="3" fillId="0" borderId="0" xfId="0" applyNumberFormat="1" applyFont="1" applyAlignment="1">
      <alignment horizontal="center" vertical="center" shrinkToFit="1"/>
    </xf>
    <xf numFmtId="178" fontId="9" fillId="0" borderId="0" xfId="0" applyNumberFormat="1" applyFont="1" applyAlignment="1">
      <alignment horizontal="center" vertical="center" shrinkToFit="1"/>
    </xf>
    <xf numFmtId="176" fontId="0" fillId="0" borderId="4" xfId="0" applyNumberFormat="1" applyBorder="1" applyAlignment="1">
      <alignment vertical="center" shrinkToFit="1"/>
    </xf>
    <xf numFmtId="177" fontId="1" fillId="0" borderId="12" xfId="0" applyNumberFormat="1" applyFont="1" applyBorder="1" applyAlignment="1">
      <alignment horizontal="center" vertical="center" shrinkToFit="1"/>
    </xf>
    <xf numFmtId="176" fontId="1" fillId="0" borderId="13" xfId="0" applyNumberFormat="1" applyFont="1" applyBorder="1" applyAlignment="1">
      <alignment vertical="center" shrinkToFit="1"/>
    </xf>
    <xf numFmtId="176" fontId="1" fillId="0" borderId="0" xfId="0" applyNumberFormat="1" applyFont="1" applyAlignment="1">
      <alignment vertical="center" wrapText="1" shrinkToFit="1"/>
    </xf>
    <xf numFmtId="178" fontId="1" fillId="0" borderId="0" xfId="0" applyNumberFormat="1" applyFont="1" applyAlignment="1">
      <alignment horizontal="center" vertical="center" shrinkToFit="1"/>
    </xf>
    <xf numFmtId="177" fontId="0" fillId="0" borderId="18" xfId="0" applyNumberFormat="1" applyBorder="1" applyAlignment="1">
      <alignment horizontal="center" vertical="center" shrinkToFit="1"/>
    </xf>
    <xf numFmtId="176" fontId="0" fillId="0" borderId="19" xfId="0" applyNumberFormat="1" applyBorder="1" applyAlignment="1">
      <alignment vertical="center" shrinkToFit="1"/>
    </xf>
    <xf numFmtId="177" fontId="0" fillId="0" borderId="7" xfId="0" applyNumberFormat="1" applyBorder="1" applyAlignment="1">
      <alignment horizontal="center" vertical="center" shrinkToFit="1"/>
    </xf>
    <xf numFmtId="176" fontId="0" fillId="0" borderId="9" xfId="0" applyNumberFormat="1" applyBorder="1" applyAlignment="1">
      <alignment vertical="center" shrinkToFit="1"/>
    </xf>
    <xf numFmtId="176" fontId="0" fillId="2" borderId="2" xfId="0" applyNumberFormat="1" applyFill="1" applyBorder="1" applyAlignment="1">
      <alignment horizontal="right" vertical="center" shrinkToFit="1"/>
    </xf>
    <xf numFmtId="177" fontId="8" fillId="6" borderId="27" xfId="0" applyNumberFormat="1" applyFont="1" applyFill="1" applyBorder="1" applyAlignment="1">
      <alignment horizontal="right" vertical="center" shrinkToFit="1"/>
    </xf>
    <xf numFmtId="177" fontId="0" fillId="6" borderId="22" xfId="0" applyNumberFormat="1" applyFill="1" applyBorder="1" applyAlignment="1">
      <alignment horizontal="right" vertical="center" shrinkToFit="1"/>
    </xf>
    <xf numFmtId="177" fontId="1" fillId="6" borderId="23" xfId="0" applyNumberFormat="1" applyFont="1" applyFill="1" applyBorder="1" applyAlignment="1">
      <alignment horizontal="right" vertical="center" shrinkToFit="1"/>
    </xf>
    <xf numFmtId="178" fontId="3" fillId="5" borderId="29" xfId="0" applyNumberFormat="1" applyFont="1" applyFill="1" applyBorder="1" applyAlignment="1">
      <alignment horizontal="center" vertical="center" shrinkToFit="1"/>
    </xf>
    <xf numFmtId="176" fontId="3" fillId="5" borderId="1" xfId="0" applyNumberFormat="1" applyFont="1" applyFill="1" applyBorder="1" applyAlignment="1">
      <alignment horizontal="center" vertical="center" shrinkToFit="1"/>
    </xf>
    <xf numFmtId="178" fontId="8" fillId="5" borderId="30" xfId="0" applyNumberFormat="1" applyFont="1" applyFill="1" applyBorder="1" applyAlignment="1">
      <alignment horizontal="right" vertical="center" shrinkToFit="1"/>
    </xf>
    <xf numFmtId="176" fontId="8" fillId="5" borderId="10" xfId="0" applyNumberFormat="1" applyFont="1" applyFill="1" applyBorder="1" applyAlignment="1">
      <alignment horizontal="right" vertical="center" shrinkToFit="1"/>
    </xf>
    <xf numFmtId="178" fontId="0" fillId="5" borderId="31" xfId="0" applyNumberFormat="1" applyFill="1" applyBorder="1" applyAlignment="1">
      <alignment horizontal="right" vertical="center" shrinkToFit="1"/>
    </xf>
    <xf numFmtId="176" fontId="0" fillId="5" borderId="3" xfId="0" applyNumberFormat="1" applyFill="1" applyBorder="1" applyAlignment="1">
      <alignment horizontal="right" vertical="center" shrinkToFit="1"/>
    </xf>
    <xf numFmtId="178" fontId="0" fillId="5" borderId="6" xfId="0" applyNumberFormat="1" applyFill="1" applyBorder="1" applyAlignment="1">
      <alignment horizontal="right" vertical="center" shrinkToFit="1"/>
    </xf>
    <xf numFmtId="178" fontId="1" fillId="5" borderId="6" xfId="0" applyNumberFormat="1" applyFont="1" applyFill="1" applyBorder="1" applyAlignment="1">
      <alignment horizontal="right" vertical="center" shrinkToFit="1"/>
    </xf>
    <xf numFmtId="176" fontId="1" fillId="5" borderId="3" xfId="0" applyNumberFormat="1" applyFont="1" applyFill="1" applyBorder="1" applyAlignment="1">
      <alignment horizontal="right" vertical="center" shrinkToFit="1"/>
    </xf>
    <xf numFmtId="178" fontId="1" fillId="5" borderId="32" xfId="0" applyNumberFormat="1" applyFont="1" applyFill="1" applyBorder="1" applyAlignment="1">
      <alignment horizontal="right" vertical="center" shrinkToFit="1"/>
    </xf>
    <xf numFmtId="176" fontId="1" fillId="5" borderId="1" xfId="0" applyNumberFormat="1" applyFont="1" applyFill="1" applyBorder="1" applyAlignment="1">
      <alignment horizontal="right" vertical="center" shrinkToFit="1"/>
    </xf>
    <xf numFmtId="176" fontId="3" fillId="7" borderId="33" xfId="0" applyNumberFormat="1" applyFont="1" applyFill="1" applyBorder="1" applyAlignment="1">
      <alignment horizontal="center" vertical="center" shrinkToFit="1"/>
    </xf>
    <xf numFmtId="176" fontId="3" fillId="7" borderId="1" xfId="0" applyNumberFormat="1" applyFont="1" applyFill="1" applyBorder="1" applyAlignment="1">
      <alignment horizontal="center" vertical="center" shrinkToFit="1"/>
    </xf>
    <xf numFmtId="176" fontId="8" fillId="7" borderId="10" xfId="0" applyNumberFormat="1" applyFont="1" applyFill="1" applyBorder="1" applyAlignment="1">
      <alignment horizontal="right" vertical="center" shrinkToFit="1"/>
    </xf>
    <xf numFmtId="176" fontId="0" fillId="7" borderId="3" xfId="0" applyNumberFormat="1" applyFill="1" applyBorder="1" applyAlignment="1">
      <alignment horizontal="right" vertical="center" shrinkToFit="1"/>
    </xf>
    <xf numFmtId="176" fontId="0" fillId="7" borderId="2" xfId="0" applyNumberFormat="1" applyFill="1" applyBorder="1" applyAlignment="1">
      <alignment horizontal="right" vertical="center" shrinkToFit="1"/>
    </xf>
    <xf numFmtId="176" fontId="1" fillId="7" borderId="2" xfId="0" applyNumberFormat="1" applyFont="1" applyFill="1" applyBorder="1" applyAlignment="1">
      <alignment horizontal="right" vertical="center" shrinkToFit="1"/>
    </xf>
    <xf numFmtId="176" fontId="1" fillId="7" borderId="1" xfId="0" applyNumberFormat="1" applyFont="1" applyFill="1" applyBorder="1" applyAlignment="1">
      <alignment horizontal="right" vertical="center" shrinkToFit="1"/>
    </xf>
    <xf numFmtId="176" fontId="8" fillId="4" borderId="10" xfId="0" applyNumberFormat="1" applyFont="1" applyFill="1" applyBorder="1" applyAlignment="1">
      <alignment horizontal="right" vertical="center" shrinkToFit="1"/>
    </xf>
    <xf numFmtId="176" fontId="1" fillId="4" borderId="3" xfId="0" applyNumberFormat="1" applyFont="1" applyFill="1" applyBorder="1" applyAlignment="1">
      <alignment horizontal="right" vertical="center" shrinkToFit="1"/>
    </xf>
    <xf numFmtId="176" fontId="1" fillId="4" borderId="2" xfId="0" applyNumberFormat="1" applyFont="1" applyFill="1" applyBorder="1" applyAlignment="1">
      <alignment horizontal="right" vertical="center" shrinkToFit="1"/>
    </xf>
    <xf numFmtId="178" fontId="3" fillId="8" borderId="34" xfId="0" applyNumberFormat="1" applyFont="1" applyFill="1" applyBorder="1" applyAlignment="1">
      <alignment horizontal="center" vertical="center" shrinkToFit="1"/>
    </xf>
    <xf numFmtId="176" fontId="3" fillId="8" borderId="34" xfId="0" applyNumberFormat="1" applyFont="1" applyFill="1" applyBorder="1" applyAlignment="1">
      <alignment horizontal="center" vertical="center" shrinkToFit="1"/>
    </xf>
    <xf numFmtId="176" fontId="3" fillId="8" borderId="34" xfId="0" applyNumberFormat="1" applyFont="1" applyFill="1" applyBorder="1" applyAlignment="1">
      <alignment vertical="center" shrinkToFit="1"/>
    </xf>
    <xf numFmtId="176" fontId="3" fillId="8" borderId="35" xfId="0" applyNumberFormat="1" applyFont="1" applyFill="1" applyBorder="1" applyAlignment="1">
      <alignment vertical="center" shrinkToFit="1"/>
    </xf>
    <xf numFmtId="176" fontId="8" fillId="8" borderId="36" xfId="0" applyNumberFormat="1" applyFont="1" applyFill="1" applyBorder="1" applyAlignment="1">
      <alignment horizontal="right" vertical="center" shrinkToFit="1"/>
    </xf>
    <xf numFmtId="176" fontId="0" fillId="8" borderId="9" xfId="0" applyNumberFormat="1" applyFill="1" applyBorder="1" applyAlignment="1">
      <alignment horizontal="right" vertical="center" shrinkToFit="1"/>
    </xf>
    <xf numFmtId="176" fontId="1" fillId="8" borderId="13" xfId="0" applyNumberFormat="1" applyFont="1" applyFill="1" applyBorder="1" applyAlignment="1">
      <alignment horizontal="right" vertical="center" shrinkToFit="1"/>
    </xf>
    <xf numFmtId="177" fontId="1" fillId="8" borderId="22" xfId="0" applyNumberFormat="1" applyFont="1" applyFill="1" applyBorder="1" applyAlignment="1">
      <alignment horizontal="right" vertical="center" shrinkToFit="1"/>
    </xf>
    <xf numFmtId="176" fontId="3" fillId="5" borderId="17" xfId="0" applyNumberFormat="1" applyFont="1" applyFill="1" applyBorder="1" applyAlignment="1">
      <alignment horizontal="center" vertical="center" wrapText="1" shrinkToFit="1"/>
    </xf>
    <xf numFmtId="176" fontId="8" fillId="5" borderId="37" xfId="0" applyNumberFormat="1" applyFont="1" applyFill="1" applyBorder="1" applyAlignment="1">
      <alignment vertical="center" shrinkToFit="1"/>
    </xf>
    <xf numFmtId="176" fontId="1" fillId="5" borderId="18" xfId="0" applyNumberFormat="1" applyFont="1" applyFill="1" applyBorder="1" applyAlignment="1">
      <alignment vertical="center" shrinkToFit="1"/>
    </xf>
    <xf numFmtId="176" fontId="1" fillId="5" borderId="7" xfId="0" applyNumberFormat="1" applyFont="1" applyFill="1" applyBorder="1" applyAlignment="1">
      <alignment vertical="center" shrinkToFit="1"/>
    </xf>
    <xf numFmtId="176" fontId="1" fillId="5" borderId="7" xfId="0" applyNumberFormat="1" applyFont="1" applyFill="1" applyBorder="1" applyAlignment="1">
      <alignment horizontal="right" vertical="center" shrinkToFit="1"/>
    </xf>
    <xf numFmtId="176" fontId="0" fillId="5" borderId="7" xfId="0" applyNumberFormat="1" applyFill="1" applyBorder="1" applyAlignment="1">
      <alignment vertical="center" shrinkToFit="1"/>
    </xf>
    <xf numFmtId="176" fontId="1" fillId="5" borderId="12" xfId="0" applyNumberFormat="1" applyFont="1" applyFill="1" applyBorder="1" applyAlignment="1">
      <alignment vertical="center" shrinkToFit="1"/>
    </xf>
    <xf numFmtId="176" fontId="3" fillId="7" borderId="38" xfId="0" applyNumberFormat="1" applyFont="1" applyFill="1" applyBorder="1" applyAlignment="1">
      <alignment horizontal="center" vertical="center" shrinkToFit="1"/>
    </xf>
    <xf numFmtId="176" fontId="8" fillId="7" borderId="10" xfId="0" applyNumberFormat="1" applyFont="1" applyFill="1" applyBorder="1" applyAlignment="1">
      <alignment vertical="center" shrinkToFit="1"/>
    </xf>
    <xf numFmtId="176" fontId="8" fillId="7" borderId="39" xfId="0" applyNumberFormat="1" applyFont="1" applyFill="1" applyBorder="1" applyAlignment="1">
      <alignment vertical="center" shrinkToFit="1"/>
    </xf>
    <xf numFmtId="176" fontId="1" fillId="7" borderId="3" xfId="0" applyNumberFormat="1" applyFont="1" applyFill="1" applyBorder="1" applyAlignment="1">
      <alignment vertical="center" shrinkToFit="1"/>
    </xf>
    <xf numFmtId="176" fontId="1" fillId="7" borderId="19" xfId="0" applyNumberFormat="1" applyFont="1" applyFill="1" applyBorder="1" applyAlignment="1">
      <alignment vertical="center" shrinkToFit="1"/>
    </xf>
    <xf numFmtId="176" fontId="1" fillId="7" borderId="2" xfId="0" applyNumberFormat="1" applyFont="1" applyFill="1" applyBorder="1" applyAlignment="1">
      <alignment vertical="center" shrinkToFit="1"/>
    </xf>
    <xf numFmtId="176" fontId="1" fillId="7" borderId="24" xfId="0" applyNumberFormat="1" applyFont="1" applyFill="1" applyBorder="1" applyAlignment="1">
      <alignment vertical="center" shrinkToFit="1"/>
    </xf>
    <xf numFmtId="176" fontId="1" fillId="7" borderId="24" xfId="0" applyNumberFormat="1" applyFont="1" applyFill="1" applyBorder="1" applyAlignment="1">
      <alignment horizontal="right" vertical="center" shrinkToFit="1"/>
    </xf>
    <xf numFmtId="176" fontId="1" fillId="7" borderId="1" xfId="0" applyNumberFormat="1" applyFont="1" applyFill="1" applyBorder="1" applyAlignment="1">
      <alignment vertical="center" shrinkToFit="1"/>
    </xf>
    <xf numFmtId="176" fontId="1" fillId="7" borderId="38" xfId="0" applyNumberFormat="1" applyFont="1" applyFill="1" applyBorder="1" applyAlignment="1">
      <alignment vertical="center" shrinkToFit="1"/>
    </xf>
    <xf numFmtId="177" fontId="3" fillId="7" borderId="1" xfId="0" applyNumberFormat="1" applyFont="1" applyFill="1" applyBorder="1" applyAlignment="1">
      <alignment horizontal="center" vertical="center" shrinkToFit="1"/>
    </xf>
    <xf numFmtId="177" fontId="3" fillId="7" borderId="13" xfId="0" applyNumberFormat="1" applyFont="1" applyFill="1" applyBorder="1" applyAlignment="1">
      <alignment horizontal="center" vertical="center" shrinkToFit="1"/>
    </xf>
    <xf numFmtId="177" fontId="1" fillId="7" borderId="3" xfId="0" applyNumberFormat="1" applyFont="1" applyFill="1" applyBorder="1" applyAlignment="1">
      <alignment horizontal="right" vertical="center" shrinkToFit="1"/>
    </xf>
    <xf numFmtId="177" fontId="1" fillId="7" borderId="9" xfId="0" applyNumberFormat="1" applyFont="1" applyFill="1" applyBorder="1" applyAlignment="1">
      <alignment horizontal="right" vertical="center" shrinkToFit="1"/>
    </xf>
    <xf numFmtId="177" fontId="6" fillId="5" borderId="40" xfId="0" applyNumberFormat="1" applyFont="1" applyFill="1" applyBorder="1" applyAlignment="1">
      <alignment horizontal="center" vertical="center" wrapText="1" shrinkToFit="1"/>
    </xf>
    <xf numFmtId="177" fontId="8" fillId="5" borderId="37" xfId="0" applyNumberFormat="1" applyFont="1" applyFill="1" applyBorder="1" applyAlignment="1">
      <alignment vertical="center" shrinkToFit="1"/>
    </xf>
    <xf numFmtId="177" fontId="1" fillId="5" borderId="31" xfId="0" applyNumberFormat="1" applyFont="1" applyFill="1" applyBorder="1" applyAlignment="1">
      <alignment horizontal="right" vertical="center" shrinkToFit="1"/>
    </xf>
    <xf numFmtId="177" fontId="8" fillId="4" borderId="27" xfId="0" applyNumberFormat="1" applyFont="1" applyFill="1" applyBorder="1" applyAlignment="1">
      <alignment vertical="center" shrinkToFit="1"/>
    </xf>
    <xf numFmtId="177" fontId="1" fillId="4" borderId="14" xfId="0" applyNumberFormat="1" applyFont="1" applyFill="1" applyBorder="1" applyAlignment="1">
      <alignment horizontal="right" vertical="center" shrinkToFit="1"/>
    </xf>
    <xf numFmtId="176" fontId="8" fillId="3" borderId="27" xfId="0" applyNumberFormat="1" applyFont="1" applyFill="1" applyBorder="1" applyAlignment="1">
      <alignment vertical="center" shrinkToFit="1"/>
    </xf>
    <xf numFmtId="176" fontId="1" fillId="3" borderId="22" xfId="0" applyNumberFormat="1" applyFont="1" applyFill="1" applyBorder="1" applyAlignment="1">
      <alignment horizontal="right" vertical="center" shrinkToFit="1"/>
    </xf>
    <xf numFmtId="176" fontId="1" fillId="9" borderId="0" xfId="0" applyNumberFormat="1" applyFont="1" applyFill="1" applyAlignment="1">
      <alignment vertical="center" shrinkToFit="1"/>
    </xf>
    <xf numFmtId="177" fontId="1" fillId="10" borderId="0" xfId="0" applyNumberFormat="1" applyFont="1" applyFill="1" applyAlignment="1">
      <alignment vertical="center" shrinkToFit="1"/>
    </xf>
    <xf numFmtId="177" fontId="1" fillId="5" borderId="51" xfId="0" applyNumberFormat="1" applyFont="1" applyFill="1" applyBorder="1" applyAlignment="1">
      <alignment horizontal="right" vertical="center" shrinkToFit="1"/>
    </xf>
    <xf numFmtId="177" fontId="1" fillId="7" borderId="52" xfId="0" applyNumberFormat="1" applyFont="1" applyFill="1" applyBorder="1" applyAlignment="1">
      <alignment horizontal="right" vertical="center" shrinkToFit="1"/>
    </xf>
    <xf numFmtId="177" fontId="1" fillId="7" borderId="53" xfId="0" applyNumberFormat="1" applyFont="1" applyFill="1" applyBorder="1" applyAlignment="1">
      <alignment horizontal="right" vertical="center" shrinkToFit="1"/>
    </xf>
    <xf numFmtId="177" fontId="1" fillId="8" borderId="50" xfId="0" applyNumberFormat="1" applyFont="1" applyFill="1" applyBorder="1" applyAlignment="1">
      <alignment horizontal="right" vertical="center" shrinkToFit="1"/>
    </xf>
    <xf numFmtId="177" fontId="1" fillId="4" borderId="54" xfId="0" applyNumberFormat="1" applyFont="1" applyFill="1" applyBorder="1" applyAlignment="1">
      <alignment horizontal="right" vertical="center" shrinkToFit="1"/>
    </xf>
    <xf numFmtId="177" fontId="8" fillId="5" borderId="26" xfId="0" applyNumberFormat="1" applyFont="1" applyFill="1" applyBorder="1" applyAlignment="1">
      <alignment horizontal="right" vertical="center" shrinkToFit="1"/>
    </xf>
    <xf numFmtId="177" fontId="8" fillId="7" borderId="11" xfId="0" applyNumberFormat="1" applyFont="1" applyFill="1" applyBorder="1" applyAlignment="1">
      <alignment horizontal="right" vertical="center" shrinkToFit="1"/>
    </xf>
    <xf numFmtId="177" fontId="8" fillId="7" borderId="8" xfId="0" applyNumberFormat="1" applyFont="1" applyFill="1" applyBorder="1" applyAlignment="1">
      <alignment horizontal="right" vertical="center" shrinkToFit="1"/>
    </xf>
    <xf numFmtId="177" fontId="8" fillId="8" borderId="42" xfId="0" applyNumberFormat="1" applyFont="1" applyFill="1" applyBorder="1" applyAlignment="1">
      <alignment horizontal="right" vertical="center" shrinkToFit="1"/>
    </xf>
    <xf numFmtId="179" fontId="1" fillId="0" borderId="0" xfId="0" applyNumberFormat="1" applyFont="1" applyAlignment="1">
      <alignment vertical="center" shrinkToFit="1"/>
    </xf>
    <xf numFmtId="177" fontId="8" fillId="4" borderId="0" xfId="0" applyNumberFormat="1" applyFont="1" applyFill="1" applyAlignment="1">
      <alignment horizontal="right" vertical="center" shrinkToFit="1"/>
    </xf>
    <xf numFmtId="177" fontId="0" fillId="6" borderId="46" xfId="0" applyNumberFormat="1" applyFill="1" applyBorder="1" applyAlignment="1">
      <alignment horizontal="right" vertical="center" shrinkToFit="1"/>
    </xf>
    <xf numFmtId="177" fontId="1" fillId="5" borderId="29" xfId="0" applyNumberFormat="1" applyFont="1" applyFill="1" applyBorder="1" applyAlignment="1">
      <alignment horizontal="right" vertical="center" shrinkToFit="1"/>
    </xf>
    <xf numFmtId="177" fontId="1" fillId="7" borderId="33" xfId="0" applyNumberFormat="1" applyFont="1" applyFill="1" applyBorder="1" applyAlignment="1">
      <alignment horizontal="right" vertical="center" shrinkToFit="1"/>
    </xf>
    <xf numFmtId="177" fontId="1" fillId="7" borderId="44" xfId="0" applyNumberFormat="1" applyFont="1" applyFill="1" applyBorder="1" applyAlignment="1">
      <alignment horizontal="right" vertical="center" shrinkToFit="1"/>
    </xf>
    <xf numFmtId="177" fontId="1" fillId="8" borderId="46" xfId="0" applyNumberFormat="1" applyFont="1" applyFill="1" applyBorder="1" applyAlignment="1">
      <alignment horizontal="right" vertical="center" shrinkToFit="1"/>
    </xf>
    <xf numFmtId="177" fontId="1" fillId="4" borderId="40" xfId="0" applyNumberFormat="1" applyFont="1" applyFill="1" applyBorder="1" applyAlignment="1">
      <alignment horizontal="right" vertical="center" shrinkToFit="1"/>
    </xf>
    <xf numFmtId="176" fontId="1" fillId="3" borderId="46" xfId="0" applyNumberFormat="1" applyFont="1" applyFill="1" applyBorder="1" applyAlignment="1">
      <alignment horizontal="right" vertical="center" shrinkToFit="1"/>
    </xf>
    <xf numFmtId="177" fontId="8" fillId="7" borderId="10" xfId="0" applyNumberFormat="1" applyFont="1" applyFill="1" applyBorder="1" applyAlignment="1">
      <alignment vertical="center" shrinkToFit="1"/>
    </xf>
    <xf numFmtId="177" fontId="8" fillId="7" borderId="36" xfId="0" applyNumberFormat="1" applyFont="1" applyFill="1" applyBorder="1" applyAlignment="1">
      <alignment vertical="center" shrinkToFit="1"/>
    </xf>
    <xf numFmtId="177" fontId="8" fillId="8" borderId="27" xfId="0" applyNumberFormat="1" applyFont="1" applyFill="1" applyBorder="1" applyAlignment="1">
      <alignment vertical="center" shrinkToFit="1"/>
    </xf>
    <xf numFmtId="176" fontId="0" fillId="2" borderId="3" xfId="0" applyNumberFormat="1" applyFill="1" applyBorder="1" applyAlignment="1">
      <alignment horizontal="right" vertical="center" shrinkToFit="1"/>
    </xf>
    <xf numFmtId="177" fontId="0" fillId="6" borderId="23" xfId="0" applyNumberFormat="1" applyFill="1" applyBorder="1" applyAlignment="1">
      <alignment horizontal="right" vertical="center" shrinkToFit="1"/>
    </xf>
    <xf numFmtId="177" fontId="1" fillId="5" borderId="6" xfId="0" applyNumberFormat="1" applyFont="1" applyFill="1" applyBorder="1" applyAlignment="1">
      <alignment horizontal="right" vertical="center" shrinkToFit="1"/>
    </xf>
    <xf numFmtId="177" fontId="1" fillId="7" borderId="2" xfId="0" applyNumberFormat="1" applyFont="1" applyFill="1" applyBorder="1" applyAlignment="1">
      <alignment horizontal="right" vertical="center" shrinkToFit="1"/>
    </xf>
    <xf numFmtId="177" fontId="1" fillId="7" borderId="4" xfId="0" applyNumberFormat="1" applyFont="1" applyFill="1" applyBorder="1" applyAlignment="1">
      <alignment horizontal="right" vertical="center" shrinkToFit="1"/>
    </xf>
    <xf numFmtId="177" fontId="1" fillId="8" borderId="23" xfId="0" applyNumberFormat="1" applyFont="1" applyFill="1" applyBorder="1" applyAlignment="1">
      <alignment horizontal="right" vertical="center" shrinkToFit="1"/>
    </xf>
    <xf numFmtId="177" fontId="1" fillId="4" borderId="16" xfId="0" applyNumberFormat="1" applyFont="1" applyFill="1" applyBorder="1" applyAlignment="1">
      <alignment horizontal="right" vertical="center" shrinkToFit="1"/>
    </xf>
    <xf numFmtId="176" fontId="1" fillId="3" borderId="23" xfId="0" applyNumberFormat="1" applyFont="1" applyFill="1" applyBorder="1" applyAlignment="1">
      <alignment horizontal="right" vertical="center" shrinkToFit="1"/>
    </xf>
    <xf numFmtId="177" fontId="1" fillId="5" borderId="7" xfId="0" applyNumberFormat="1" applyFont="1" applyFill="1" applyBorder="1" applyAlignment="1">
      <alignment horizontal="right" vertical="center" shrinkToFit="1"/>
    </xf>
    <xf numFmtId="177" fontId="1" fillId="4" borderId="25" xfId="0" applyNumberFormat="1" applyFont="1" applyFill="1" applyBorder="1" applyAlignment="1">
      <alignment horizontal="right" vertical="center" shrinkToFit="1"/>
    </xf>
    <xf numFmtId="176" fontId="1" fillId="2" borderId="2" xfId="0" applyNumberFormat="1" applyFont="1" applyFill="1" applyBorder="1" applyAlignment="1">
      <alignment horizontal="right" vertical="center" shrinkToFit="1"/>
    </xf>
    <xf numFmtId="176" fontId="1" fillId="2" borderId="0" xfId="0" applyNumberFormat="1" applyFont="1" applyFill="1" applyAlignment="1">
      <alignment horizontal="right" vertical="center" shrinkToFit="1"/>
    </xf>
    <xf numFmtId="176" fontId="1" fillId="2" borderId="26" xfId="0" applyNumberFormat="1" applyFont="1" applyFill="1" applyBorder="1" applyAlignment="1">
      <alignment horizontal="right" vertical="center" shrinkToFit="1"/>
    </xf>
    <xf numFmtId="176" fontId="0" fillId="4" borderId="2" xfId="0" applyNumberFormat="1" applyFill="1" applyBorder="1" applyAlignment="1">
      <alignment horizontal="right" vertical="center" shrinkToFit="1"/>
    </xf>
    <xf numFmtId="177" fontId="1" fillId="6" borderId="28" xfId="0" applyNumberFormat="1" applyFont="1" applyFill="1" applyBorder="1" applyAlignment="1">
      <alignment horizontal="right" vertical="center" shrinkToFit="1"/>
    </xf>
    <xf numFmtId="176" fontId="1" fillId="2" borderId="1" xfId="0" applyNumberFormat="1" applyFont="1" applyFill="1" applyBorder="1" applyAlignment="1">
      <alignment horizontal="right" vertical="center" shrinkToFit="1"/>
    </xf>
    <xf numFmtId="176" fontId="1" fillId="4" borderId="1" xfId="0" applyNumberFormat="1" applyFont="1" applyFill="1" applyBorder="1" applyAlignment="1">
      <alignment horizontal="right" vertical="center" shrinkToFit="1"/>
    </xf>
    <xf numFmtId="177" fontId="1" fillId="5" borderId="32" xfId="0" applyNumberFormat="1" applyFont="1" applyFill="1" applyBorder="1" applyAlignment="1">
      <alignment horizontal="right" vertical="center" shrinkToFit="1"/>
    </xf>
    <xf numFmtId="177" fontId="1" fillId="7" borderId="1" xfId="0" applyNumberFormat="1" applyFont="1" applyFill="1" applyBorder="1" applyAlignment="1">
      <alignment horizontal="right" vertical="center" shrinkToFit="1"/>
    </xf>
    <xf numFmtId="177" fontId="1" fillId="7" borderId="13" xfId="0" applyNumberFormat="1" applyFont="1" applyFill="1" applyBorder="1" applyAlignment="1">
      <alignment horizontal="right" vertical="center" shrinkToFit="1"/>
    </xf>
    <xf numFmtId="177" fontId="1" fillId="8" borderId="28" xfId="0" applyNumberFormat="1" applyFont="1" applyFill="1" applyBorder="1" applyAlignment="1">
      <alignment horizontal="right" vertical="center" shrinkToFit="1"/>
    </xf>
    <xf numFmtId="177" fontId="1" fillId="4" borderId="41" xfId="0" applyNumberFormat="1" applyFont="1" applyFill="1" applyBorder="1" applyAlignment="1">
      <alignment horizontal="right" vertical="center" shrinkToFit="1"/>
    </xf>
    <xf numFmtId="176" fontId="0" fillId="3" borderId="28" xfId="0" applyNumberFormat="1" applyFill="1" applyBorder="1" applyAlignment="1">
      <alignment horizontal="right" vertical="center" shrinkToFit="1"/>
    </xf>
    <xf numFmtId="179" fontId="1" fillId="9" borderId="0" xfId="0" applyNumberFormat="1" applyFont="1" applyFill="1" applyAlignment="1">
      <alignment vertical="center" shrinkToFit="1"/>
    </xf>
    <xf numFmtId="176" fontId="0" fillId="7" borderId="9" xfId="0" applyNumberFormat="1" applyFill="1" applyBorder="1" applyAlignment="1">
      <alignment horizontal="right" vertical="center" shrinkToFit="1"/>
    </xf>
    <xf numFmtId="176" fontId="0" fillId="7" borderId="4" xfId="0" applyNumberFormat="1" applyFill="1" applyBorder="1" applyAlignment="1">
      <alignment horizontal="right" vertical="center" shrinkToFit="1"/>
    </xf>
    <xf numFmtId="176" fontId="1" fillId="7" borderId="4" xfId="0" applyNumberFormat="1" applyFont="1" applyFill="1" applyBorder="1" applyAlignment="1">
      <alignment horizontal="right" vertical="center" shrinkToFit="1"/>
    </xf>
    <xf numFmtId="176" fontId="1" fillId="7" borderId="13" xfId="0" applyNumberFormat="1" applyFont="1" applyFill="1" applyBorder="1" applyAlignment="1">
      <alignment horizontal="right" vertical="center" shrinkToFit="1"/>
    </xf>
    <xf numFmtId="176" fontId="0" fillId="8" borderId="14" xfId="0" applyNumberFormat="1" applyFill="1" applyBorder="1" applyAlignment="1">
      <alignment horizontal="right" vertical="center" shrinkToFit="1"/>
    </xf>
    <xf numFmtId="176" fontId="1" fillId="8" borderId="41" xfId="0" applyNumberFormat="1" applyFont="1" applyFill="1" applyBorder="1" applyAlignment="1">
      <alignment horizontal="right" vertical="center" shrinkToFit="1"/>
    </xf>
    <xf numFmtId="178" fontId="0" fillId="0" borderId="52" xfId="0" applyNumberFormat="1" applyBorder="1" applyAlignment="1">
      <alignment horizontal="right" vertical="center" shrinkToFit="1"/>
    </xf>
    <xf numFmtId="176" fontId="0" fillId="7" borderId="52" xfId="0" applyNumberFormat="1" applyFill="1" applyBorder="1" applyAlignment="1">
      <alignment horizontal="right" vertical="center" shrinkToFit="1"/>
    </xf>
    <xf numFmtId="178" fontId="0" fillId="4" borderId="52" xfId="0" applyNumberFormat="1" applyFill="1" applyBorder="1" applyAlignment="1">
      <alignment horizontal="right" vertical="center" shrinkToFit="1"/>
    </xf>
    <xf numFmtId="178" fontId="0" fillId="0" borderId="3" xfId="0" applyNumberFormat="1" applyBorder="1" applyAlignment="1">
      <alignment horizontal="right" vertical="center" shrinkToFit="1"/>
    </xf>
    <xf numFmtId="178" fontId="0" fillId="4" borderId="3" xfId="0" applyNumberFormat="1" applyFill="1" applyBorder="1" applyAlignment="1">
      <alignment horizontal="right" vertical="center" shrinkToFit="1"/>
    </xf>
    <xf numFmtId="178" fontId="0" fillId="0" borderId="33" xfId="0" applyNumberFormat="1" applyBorder="1" applyAlignment="1">
      <alignment horizontal="right" vertical="center" shrinkToFit="1"/>
    </xf>
    <xf numFmtId="178" fontId="0" fillId="4" borderId="33" xfId="0" applyNumberFormat="1" applyFill="1" applyBorder="1" applyAlignment="1">
      <alignment horizontal="right" vertical="center" shrinkToFit="1"/>
    </xf>
    <xf numFmtId="176" fontId="4" fillId="7" borderId="5" xfId="0" applyNumberFormat="1" applyFont="1" applyFill="1" applyBorder="1" applyAlignment="1">
      <alignment horizontal="left" vertical="center" shrinkToFit="1"/>
    </xf>
    <xf numFmtId="176" fontId="4" fillId="7" borderId="2" xfId="0" applyNumberFormat="1" applyFont="1" applyFill="1" applyBorder="1" applyAlignment="1">
      <alignment horizontal="left" vertical="center" shrinkToFit="1"/>
    </xf>
    <xf numFmtId="176" fontId="8" fillId="0" borderId="37" xfId="0" applyNumberFormat="1" applyFont="1" applyBorder="1" applyAlignment="1">
      <alignment horizontal="center" vertical="center" shrinkToFit="1"/>
    </xf>
    <xf numFmtId="176" fontId="8" fillId="0" borderId="36" xfId="0" applyNumberFormat="1" applyFont="1" applyBorder="1" applyAlignment="1">
      <alignment horizontal="center" vertical="center" shrinkToFit="1"/>
    </xf>
    <xf numFmtId="176" fontId="4" fillId="5" borderId="6" xfId="0" applyNumberFormat="1" applyFont="1" applyFill="1" applyBorder="1" applyAlignment="1">
      <alignment horizontal="left" vertical="center" shrinkToFit="1"/>
    </xf>
    <xf numFmtId="176" fontId="4" fillId="5" borderId="2" xfId="0" applyNumberFormat="1" applyFont="1" applyFill="1" applyBorder="1" applyAlignment="1">
      <alignment horizontal="left" vertical="center" shrinkToFit="1"/>
    </xf>
    <xf numFmtId="176" fontId="4" fillId="5" borderId="4" xfId="0" applyNumberFormat="1" applyFont="1" applyFill="1" applyBorder="1" applyAlignment="1">
      <alignment horizontal="left" vertical="center" shrinkToFit="1"/>
    </xf>
    <xf numFmtId="176" fontId="4" fillId="5" borderId="15" xfId="0" applyNumberFormat="1" applyFont="1" applyFill="1" applyBorder="1" applyAlignment="1">
      <alignment horizontal="left" vertical="center" shrinkToFit="1"/>
    </xf>
    <xf numFmtId="177" fontId="5" fillId="8" borderId="43" xfId="0" applyNumberFormat="1" applyFont="1" applyFill="1" applyBorder="1" applyAlignment="1">
      <alignment horizontal="center" vertical="center" wrapText="1" shrinkToFit="1"/>
    </xf>
    <xf numFmtId="177" fontId="5" fillId="8" borderId="23" xfId="0" applyNumberFormat="1" applyFont="1" applyFill="1" applyBorder="1" applyAlignment="1">
      <alignment horizontal="center" vertical="center" wrapText="1" shrinkToFit="1"/>
    </xf>
    <xf numFmtId="177" fontId="5" fillId="8" borderId="28" xfId="0" applyNumberFormat="1" applyFont="1" applyFill="1" applyBorder="1" applyAlignment="1">
      <alignment horizontal="center" vertical="center" wrapText="1" shrinkToFit="1"/>
    </xf>
    <xf numFmtId="177" fontId="5" fillId="4" borderId="34" xfId="0" applyNumberFormat="1" applyFont="1" applyFill="1" applyBorder="1" applyAlignment="1">
      <alignment horizontal="center" vertical="center" wrapText="1" shrinkToFit="1"/>
    </xf>
    <xf numFmtId="177" fontId="5" fillId="4" borderId="16" xfId="0" applyNumberFormat="1" applyFont="1" applyFill="1" applyBorder="1" applyAlignment="1">
      <alignment horizontal="center" vertical="center" wrapText="1" shrinkToFit="1"/>
    </xf>
    <xf numFmtId="177" fontId="5" fillId="4" borderId="41" xfId="0" applyNumberFormat="1" applyFont="1" applyFill="1" applyBorder="1" applyAlignment="1">
      <alignment horizontal="center" vertical="center" wrapText="1" shrinkToFit="1"/>
    </xf>
    <xf numFmtId="177" fontId="5" fillId="3" borderId="45" xfId="0" applyNumberFormat="1" applyFont="1" applyFill="1" applyBorder="1" applyAlignment="1">
      <alignment horizontal="center" vertical="center" wrapText="1" shrinkToFit="1"/>
    </xf>
    <xf numFmtId="177" fontId="5" fillId="3" borderId="42" xfId="0" applyNumberFormat="1" applyFont="1" applyFill="1" applyBorder="1" applyAlignment="1">
      <alignment horizontal="center" vertical="center" wrapText="1" shrinkToFit="1"/>
    </xf>
    <xf numFmtId="177" fontId="5" fillId="3" borderId="46" xfId="0" applyNumberFormat="1" applyFont="1" applyFill="1" applyBorder="1" applyAlignment="1">
      <alignment horizontal="center" vertical="center" wrapText="1" shrinkToFit="1"/>
    </xf>
    <xf numFmtId="177" fontId="4" fillId="5" borderId="35" xfId="0" applyNumberFormat="1" applyFont="1" applyFill="1" applyBorder="1" applyAlignment="1">
      <alignment horizontal="center" vertical="center" wrapText="1" shrinkToFit="1"/>
    </xf>
    <xf numFmtId="177" fontId="4" fillId="5" borderId="0" xfId="0" applyNumberFormat="1" applyFont="1" applyFill="1" applyAlignment="1">
      <alignment horizontal="center" vertical="center" wrapText="1" shrinkToFit="1"/>
    </xf>
    <xf numFmtId="176" fontId="7" fillId="0" borderId="47" xfId="0" applyNumberFormat="1" applyFont="1" applyBorder="1" applyAlignment="1">
      <alignment horizontal="center" vertical="center" wrapText="1" shrinkToFit="1"/>
    </xf>
    <xf numFmtId="176" fontId="7" fillId="0" borderId="35" xfId="0" applyNumberFormat="1" applyFont="1" applyBorder="1" applyAlignment="1">
      <alignment horizontal="center" vertical="center" shrinkToFit="1"/>
    </xf>
    <xf numFmtId="176" fontId="7" fillId="0" borderId="20" xfId="0" applyNumberFormat="1" applyFont="1" applyBorder="1" applyAlignment="1">
      <alignment horizontal="center" vertical="center" shrinkToFit="1"/>
    </xf>
    <xf numFmtId="176" fontId="7" fillId="0" borderId="0" xfId="0" applyNumberFormat="1" applyFont="1" applyAlignment="1">
      <alignment horizontal="center" vertical="center" shrinkToFit="1"/>
    </xf>
    <xf numFmtId="176" fontId="7" fillId="0" borderId="21" xfId="0" applyNumberFormat="1" applyFont="1" applyBorder="1" applyAlignment="1">
      <alignment horizontal="center" vertical="center" shrinkToFit="1"/>
    </xf>
    <xf numFmtId="176" fontId="7" fillId="0" borderId="40" xfId="0" applyNumberFormat="1" applyFont="1" applyBorder="1" applyAlignment="1">
      <alignment horizontal="center" vertical="center" shrinkToFit="1"/>
    </xf>
    <xf numFmtId="177" fontId="4" fillId="6" borderId="43" xfId="0" applyNumberFormat="1" applyFont="1" applyFill="1" applyBorder="1" applyAlignment="1">
      <alignment horizontal="center" vertical="center" wrapText="1" shrinkToFit="1"/>
    </xf>
    <xf numFmtId="177" fontId="4" fillId="6" borderId="23" xfId="0" applyNumberFormat="1" applyFont="1" applyFill="1" applyBorder="1" applyAlignment="1">
      <alignment horizontal="center" vertical="center" shrinkToFit="1"/>
    </xf>
    <xf numFmtId="177" fontId="4" fillId="6" borderId="28" xfId="0" applyNumberFormat="1" applyFont="1" applyFill="1" applyBorder="1" applyAlignment="1">
      <alignment horizontal="center" vertical="center" shrinkToFit="1"/>
    </xf>
    <xf numFmtId="176" fontId="4" fillId="4" borderId="2" xfId="0" applyNumberFormat="1" applyFont="1" applyFill="1" applyBorder="1" applyAlignment="1">
      <alignment horizontal="center" vertical="center" wrapText="1" shrinkToFit="1"/>
    </xf>
    <xf numFmtId="176" fontId="4" fillId="4" borderId="1" xfId="0" applyNumberFormat="1" applyFont="1" applyFill="1" applyBorder="1" applyAlignment="1">
      <alignment horizontal="center" vertical="center" wrapText="1" shrinkToFit="1"/>
    </xf>
    <xf numFmtId="176" fontId="4" fillId="5" borderId="47" xfId="0" applyNumberFormat="1" applyFont="1" applyFill="1" applyBorder="1" applyAlignment="1">
      <alignment horizontal="left" vertical="center" wrapText="1" shrinkToFit="1"/>
    </xf>
    <xf numFmtId="176" fontId="4" fillId="5" borderId="35" xfId="0" applyNumberFormat="1" applyFont="1" applyFill="1" applyBorder="1" applyAlignment="1">
      <alignment horizontal="left" vertical="center" wrapText="1" shrinkToFit="1"/>
    </xf>
    <xf numFmtId="176" fontId="4" fillId="5" borderId="48" xfId="0" applyNumberFormat="1" applyFont="1" applyFill="1" applyBorder="1" applyAlignment="1">
      <alignment horizontal="left" vertical="center" wrapText="1" shrinkToFit="1"/>
    </xf>
    <xf numFmtId="176" fontId="4" fillId="5" borderId="20" xfId="0" applyNumberFormat="1" applyFont="1" applyFill="1" applyBorder="1" applyAlignment="1">
      <alignment horizontal="left" vertical="center" wrapText="1" shrinkToFit="1"/>
    </xf>
    <xf numFmtId="176" fontId="4" fillId="5" borderId="0" xfId="0" applyNumberFormat="1" applyFont="1" applyFill="1" applyAlignment="1">
      <alignment horizontal="left" vertical="center" wrapText="1" shrinkToFit="1"/>
    </xf>
    <xf numFmtId="176" fontId="4" fillId="5" borderId="49" xfId="0" applyNumberFormat="1" applyFont="1" applyFill="1" applyBorder="1" applyAlignment="1">
      <alignment horizontal="left" vertical="center" wrapText="1" shrinkToFit="1"/>
    </xf>
    <xf numFmtId="176" fontId="4" fillId="8" borderId="8" xfId="0" applyNumberFormat="1" applyFont="1" applyFill="1" applyBorder="1" applyAlignment="1">
      <alignment horizontal="center" vertical="top" wrapText="1" shrinkToFit="1"/>
    </xf>
    <xf numFmtId="176" fontId="4" fillId="8" borderId="44" xfId="0" applyNumberFormat="1" applyFont="1" applyFill="1" applyBorder="1" applyAlignment="1">
      <alignment horizontal="center" vertical="top" wrapText="1" shrinkToFit="1"/>
    </xf>
    <xf numFmtId="176" fontId="3" fillId="5" borderId="16" xfId="0" applyNumberFormat="1" applyFont="1" applyFill="1" applyBorder="1" applyAlignment="1">
      <alignment horizontal="center" vertical="center" shrinkToFit="1"/>
    </xf>
    <xf numFmtId="176" fontId="3" fillId="5" borderId="6" xfId="0" applyNumberFormat="1" applyFont="1" applyFill="1" applyBorder="1" applyAlignment="1">
      <alignment horizontal="center" vertical="center" shrinkToFit="1"/>
    </xf>
    <xf numFmtId="177" fontId="4" fillId="6" borderId="43" xfId="0" applyNumberFormat="1" applyFont="1" applyFill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externalLinkPath" Target="/60_&#36039;&#28304;&#24490;&#29872;/140_&#25490;&#20986;&#37327;&#31561;&#35519;&#26619;/02_&#24066;&#30010;&#26449;&#12372;&#12415;&#25490;&#20986;&#37327;(&#36895;&#22577;&#20516;&#65289;&#26376;&#20363;&#22577;&#21578;/R08/00_R7&#23455;&#32318;&#26368;&#32066;&#30906;&#35469;/04_&#26368;&#32066;&#29256;&#12398;&#36039;&#26009;&#65297;&#65374;&#65299;/&#36039;&#26009;&#65297;&#65374;&#65299;&#65288;R7&#24180;8&#26376;&#20998;&#65289;.xls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externalLinkPath" Target="/60_&#36039;&#28304;&#24490;&#29872;/140_&#25490;&#20986;&#37327;&#31561;&#35519;&#26619;/02_&#24066;&#30010;&#26449;&#12372;&#12415;&#25490;&#20986;&#37327;(&#36895;&#22577;&#20516;&#65289;&#26376;&#20363;&#22577;&#21578;/R08/00_R7&#23455;&#32318;&#26368;&#32066;&#30906;&#35469;/04_&#26368;&#32066;&#29256;&#12398;&#36039;&#26009;&#65297;&#65374;&#65299;/&#36039;&#26009;&#65297;&#65374;&#65299;&#65288;R7&#24180;12&#26376;&#20998;&#65289;.xls" TargetMode="External"/><Relationship Id="rId7" Type="http://schemas.openxmlformats.org/officeDocument/2006/relationships/externalLinkPath" Target="/60_&#36039;&#28304;&#24490;&#29872;/140_&#25490;&#20986;&#37327;&#31561;&#35519;&#26619;/02_&#24066;&#30010;&#26449;&#12372;&#12415;&#25490;&#20986;&#37327;(&#36895;&#22577;&#20516;&#65289;&#26376;&#20363;&#22577;&#21578;/R08/00_R7&#23455;&#32318;&#26368;&#32066;&#30906;&#35469;/04_&#26368;&#32066;&#29256;&#12398;&#36039;&#26009;&#65297;&#65374;&#65299;/&#36039;&#26009;&#65297;&#65374;&#65299;&#65288;R7&#24180;7&#26376;&#20998;&#65289;.xls" TargetMode="External"/><Relationship Id="rId12" Type="http://schemas.openxmlformats.org/officeDocument/2006/relationships/externalLinkPath" Target="/60_&#36039;&#28304;&#24490;&#29872;/140_&#25490;&#20986;&#37327;&#31561;&#35519;&#26619;/02_&#24066;&#30010;&#26449;&#12372;&#12415;&#25490;&#20986;&#37327;(&#36895;&#22577;&#20516;&#65289;&#26376;&#20363;&#22577;&#21578;/R08/00_R7&#23455;&#32318;&#26368;&#32066;&#30906;&#35469;/04_&#26368;&#32066;&#29256;&#12398;&#36039;&#26009;&#65297;&#65374;&#65299;/&#36039;&#26009;&#65297;&#65374;&#65299;&#65288;R8&#24180;2&#26376;&#20998;&#65289;.xlsx" TargetMode="External"/><Relationship Id="rId2" Type="http://schemas.openxmlformats.org/officeDocument/2006/relationships/externalLinkPath" Target="/60_&#36039;&#28304;&#24490;&#29872;/140_&#25490;&#20986;&#37327;&#31561;&#35519;&#26619;/02_&#24066;&#30010;&#26449;&#12372;&#12415;&#25490;&#20986;&#37327;(&#36895;&#22577;&#20516;&#65289;&#26376;&#20363;&#22577;&#21578;/R08/00_R7&#23455;&#32318;&#26368;&#32066;&#30906;&#35469;/04_&#26368;&#32066;&#29256;&#12398;&#36039;&#26009;&#65297;&#65374;&#65299;/&#36039;&#26009;&#65297;&#65374;&#65299;&#65288;R7&#24180;11&#26376;&#20998;&#65289;.xls" TargetMode="External"/><Relationship Id="rId1" Type="http://schemas.openxmlformats.org/officeDocument/2006/relationships/externalLinkPath" Target="/60_&#36039;&#28304;&#24490;&#29872;/140_&#25490;&#20986;&#37327;&#31561;&#35519;&#26619;/02_&#24066;&#30010;&#26449;&#12372;&#12415;&#25490;&#20986;&#37327;(&#36895;&#22577;&#20516;&#65289;&#26376;&#20363;&#22577;&#21578;/R08/00_R7&#23455;&#32318;&#26368;&#32066;&#30906;&#35469;/04_&#26368;&#32066;&#29256;&#12398;&#36039;&#26009;&#65297;&#65374;&#65299;/&#36039;&#26009;&#65297;&#65374;&#65299;&#65288;R7&#24180;10&#26376;&#20998;&#65289;.xls" TargetMode="External"/><Relationship Id="rId6" Type="http://schemas.openxmlformats.org/officeDocument/2006/relationships/externalLinkPath" Target="/60_&#36039;&#28304;&#24490;&#29872;/140_&#25490;&#20986;&#37327;&#31561;&#35519;&#26619;/02_&#24066;&#30010;&#26449;&#12372;&#12415;&#25490;&#20986;&#37327;(&#36895;&#22577;&#20516;&#65289;&#26376;&#20363;&#22577;&#21578;/R08/00_R7&#23455;&#32318;&#26368;&#32066;&#30906;&#35469;/04_&#26368;&#32066;&#29256;&#12398;&#36039;&#26009;&#65297;&#65374;&#65299;/&#36039;&#26009;&#65297;&#65374;&#65299;&#65288;R7&#24180;6&#26376;&#20998;&#65289;.xls" TargetMode="External"/><Relationship Id="rId11" Type="http://schemas.openxmlformats.org/officeDocument/2006/relationships/externalLinkPath" Target="/60_&#36039;&#28304;&#24490;&#29872;/140_&#25490;&#20986;&#37327;&#31561;&#35519;&#26619;/02_&#24066;&#30010;&#26449;&#12372;&#12415;&#25490;&#20986;&#37327;(&#36895;&#22577;&#20516;&#65289;&#26376;&#20363;&#22577;&#21578;/R08/00_R7&#23455;&#32318;&#26368;&#32066;&#30906;&#35469;/04_&#26368;&#32066;&#29256;&#12398;&#36039;&#26009;&#65297;&#65374;&#65299;/&#36039;&#26009;&#65297;&#65374;&#65299;&#65288;R8&#24180;2&#26376;&#20998;&#65289;.xlsx" TargetMode="External"/><Relationship Id="rId5" Type="http://schemas.openxmlformats.org/officeDocument/2006/relationships/externalLinkPath" Target="/60_&#36039;&#28304;&#24490;&#29872;/140_&#25490;&#20986;&#37327;&#31561;&#35519;&#26619;/02_&#24066;&#30010;&#26449;&#12372;&#12415;&#25490;&#20986;&#37327;(&#36895;&#22577;&#20516;&#65289;&#26376;&#20363;&#22577;&#21578;/R08/00_R7&#23455;&#32318;&#26368;&#32066;&#30906;&#35469;/04_&#26368;&#32066;&#29256;&#12398;&#36039;&#26009;&#65297;&#65374;&#65299;/&#36039;&#26009;&#65297;&#65374;&#65299;&#65288;R7&#24180;5&#26376;&#20998;&#65289;.xls" TargetMode="External"/><Relationship Id="rId10" Type="http://schemas.openxmlformats.org/officeDocument/2006/relationships/externalLinkPath" Target="/60_&#36039;&#28304;&#24490;&#29872;/140_&#25490;&#20986;&#37327;&#31561;&#35519;&#26619;/02_&#24066;&#30010;&#26449;&#12372;&#12415;&#25490;&#20986;&#37327;(&#36895;&#22577;&#20516;&#65289;&#26376;&#20363;&#22577;&#21578;/R08/00_R7&#23455;&#32318;&#26368;&#32066;&#30906;&#35469;/04_&#26368;&#32066;&#29256;&#12398;&#36039;&#26009;&#65297;&#65374;&#65299;/&#36039;&#26009;&#65297;&#65374;&#65299;&#65288;R8&#24180;1&#26376;&#20998;&#65289;.xlsx" TargetMode="External"/><Relationship Id="rId4" Type="http://schemas.openxmlformats.org/officeDocument/2006/relationships/externalLinkPath" Target="/60_&#36039;&#28304;&#24490;&#29872;/140_&#25490;&#20986;&#37327;&#31561;&#35519;&#26619;/02_&#24066;&#30010;&#26449;&#12372;&#12415;&#25490;&#20986;&#37327;(&#36895;&#22577;&#20516;&#65289;&#26376;&#20363;&#22577;&#21578;/R08/00_R7&#23455;&#32318;&#26368;&#32066;&#30906;&#35469;/04_&#26368;&#32066;&#29256;&#12398;&#36039;&#26009;&#65297;&#65374;&#65299;/&#36039;&#26009;&#65297;&#65374;&#65299;&#65288;R7&#24180;4&#26376;&#20998;&#65289;.xls" TargetMode="External"/><Relationship Id="rId9" Type="http://schemas.openxmlformats.org/officeDocument/2006/relationships/externalLinkPath" Target="/60_&#36039;&#28304;&#24490;&#29872;/140_&#25490;&#20986;&#37327;&#31561;&#35519;&#26619;/02_&#24066;&#30010;&#26449;&#12372;&#12415;&#25490;&#20986;&#37327;(&#36895;&#22577;&#20516;&#65289;&#26376;&#20363;&#22577;&#21578;/R08/00_R7&#23455;&#32318;&#26368;&#32066;&#30906;&#35469;/04_&#26368;&#32066;&#29256;&#12398;&#36039;&#26009;&#65297;&#65374;&#65299;/&#36039;&#26009;&#65297;&#65374;&#65299;&#65288;R7&#24180;9&#26376;&#20998;&#65289;.xls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34A084-BA71-4136-84D6-6C8DAE6603AC}">
  <sheetPr codeName="Sheet1"/>
  <dimension ref="A1:AL60"/>
  <sheetViews>
    <sheetView tabSelected="1" view="pageBreakPreview" zoomScale="80" zoomScaleNormal="80" zoomScaleSheetLayoutView="80" workbookViewId="0">
      <selection sqref="A1:B4"/>
    </sheetView>
  </sheetViews>
  <sheetFormatPr defaultRowHeight="15" customHeight="1" x14ac:dyDescent="0.15"/>
  <cols>
    <col min="1" max="1" width="3.75" style="3" customWidth="1"/>
    <col min="2" max="2" width="11.625" style="1" customWidth="1"/>
    <col min="3" max="3" width="10.625" style="3" customWidth="1"/>
    <col min="4" max="4" width="10.625" style="12" customWidth="1"/>
    <col min="5" max="6" width="10.625" style="2" customWidth="1"/>
    <col min="7" max="29" width="10.625" style="1" customWidth="1"/>
    <col min="30" max="30" width="11.5" style="4" customWidth="1"/>
    <col min="31" max="32" width="10.625" style="4" customWidth="1"/>
    <col min="33" max="34" width="9" style="4"/>
    <col min="35" max="36" width="9" style="1"/>
    <col min="37" max="37" width="9.875" style="1" customWidth="1"/>
    <col min="38" max="38" width="10" style="1" customWidth="1"/>
    <col min="39" max="16384" width="9" style="1"/>
  </cols>
  <sheetData>
    <row r="1" spans="1:38" ht="15" customHeight="1" x14ac:dyDescent="0.15">
      <c r="A1" s="163" t="s">
        <v>55</v>
      </c>
      <c r="B1" s="164"/>
      <c r="C1" s="169" t="s">
        <v>57</v>
      </c>
      <c r="D1" s="48"/>
      <c r="E1" s="49"/>
      <c r="F1" s="49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1"/>
      <c r="AA1" s="174" t="s">
        <v>24</v>
      </c>
      <c r="AB1" s="175"/>
      <c r="AC1" s="176"/>
      <c r="AD1" s="161" t="s">
        <v>34</v>
      </c>
      <c r="AE1" s="161"/>
      <c r="AF1" s="161"/>
      <c r="AG1" s="152" t="s">
        <v>35</v>
      </c>
      <c r="AH1" s="155" t="s">
        <v>36</v>
      </c>
      <c r="AI1" s="158" t="s">
        <v>31</v>
      </c>
    </row>
    <row r="2" spans="1:38" ht="20.100000000000001" customHeight="1" x14ac:dyDescent="0.15">
      <c r="A2" s="165"/>
      <c r="B2" s="166"/>
      <c r="C2" s="170"/>
      <c r="D2" s="148" t="s">
        <v>24</v>
      </c>
      <c r="E2" s="149"/>
      <c r="F2" s="150"/>
      <c r="G2" s="182"/>
      <c r="H2" s="182"/>
      <c r="I2" s="182"/>
      <c r="J2" s="182"/>
      <c r="K2" s="182"/>
      <c r="L2" s="182"/>
      <c r="M2" s="182"/>
      <c r="N2" s="182"/>
      <c r="O2" s="182"/>
      <c r="P2" s="182"/>
      <c r="Q2" s="182"/>
      <c r="R2" s="182"/>
      <c r="S2" s="182"/>
      <c r="T2" s="182"/>
      <c r="U2" s="182"/>
      <c r="V2" s="182"/>
      <c r="W2" s="182"/>
      <c r="X2" s="183"/>
      <c r="Y2" s="172" t="s">
        <v>22</v>
      </c>
      <c r="Z2" s="180" t="s">
        <v>23</v>
      </c>
      <c r="AA2" s="177"/>
      <c r="AB2" s="178"/>
      <c r="AC2" s="179"/>
      <c r="AD2" s="162"/>
      <c r="AE2" s="162"/>
      <c r="AF2" s="162"/>
      <c r="AG2" s="153"/>
      <c r="AH2" s="156"/>
      <c r="AI2" s="159"/>
    </row>
    <row r="3" spans="1:38" ht="20.100000000000001" customHeight="1" x14ac:dyDescent="0.15">
      <c r="A3" s="165"/>
      <c r="B3" s="166"/>
      <c r="C3" s="170"/>
      <c r="D3" s="151"/>
      <c r="E3" s="149"/>
      <c r="F3" s="149"/>
      <c r="G3" s="144" t="s">
        <v>27</v>
      </c>
      <c r="H3" s="145"/>
      <c r="I3" s="145"/>
      <c r="J3" s="144" t="s">
        <v>28</v>
      </c>
      <c r="K3" s="145"/>
      <c r="L3" s="145"/>
      <c r="M3" s="144" t="s">
        <v>29</v>
      </c>
      <c r="N3" s="145"/>
      <c r="O3" s="145"/>
      <c r="P3" s="144" t="s">
        <v>30</v>
      </c>
      <c r="Q3" s="145"/>
      <c r="R3" s="145"/>
      <c r="S3" s="144" t="s">
        <v>26</v>
      </c>
      <c r="T3" s="145"/>
      <c r="U3" s="145"/>
      <c r="V3" s="144" t="s">
        <v>25</v>
      </c>
      <c r="W3" s="145"/>
      <c r="X3" s="145"/>
      <c r="Y3" s="172"/>
      <c r="Z3" s="180"/>
      <c r="AA3" s="177"/>
      <c r="AB3" s="178"/>
      <c r="AC3" s="179"/>
      <c r="AD3" s="162"/>
      <c r="AE3" s="162"/>
      <c r="AF3" s="162"/>
      <c r="AG3" s="153"/>
      <c r="AH3" s="156"/>
      <c r="AI3" s="159"/>
    </row>
    <row r="4" spans="1:38" ht="20.100000000000001" customHeight="1" thickBot="1" x14ac:dyDescent="0.2">
      <c r="A4" s="167"/>
      <c r="B4" s="168"/>
      <c r="C4" s="171"/>
      <c r="D4" s="27" t="s">
        <v>21</v>
      </c>
      <c r="E4" s="28" t="s">
        <v>18</v>
      </c>
      <c r="F4" s="28" t="s">
        <v>19</v>
      </c>
      <c r="G4" s="38" t="s">
        <v>21</v>
      </c>
      <c r="H4" s="39" t="s">
        <v>18</v>
      </c>
      <c r="I4" s="39" t="s">
        <v>19</v>
      </c>
      <c r="J4" s="38" t="s">
        <v>21</v>
      </c>
      <c r="K4" s="39" t="s">
        <v>18</v>
      </c>
      <c r="L4" s="39" t="s">
        <v>19</v>
      </c>
      <c r="M4" s="38" t="s">
        <v>21</v>
      </c>
      <c r="N4" s="39" t="s">
        <v>18</v>
      </c>
      <c r="O4" s="39" t="s">
        <v>19</v>
      </c>
      <c r="P4" s="38" t="s">
        <v>21</v>
      </c>
      <c r="Q4" s="39" t="s">
        <v>18</v>
      </c>
      <c r="R4" s="39" t="s">
        <v>19</v>
      </c>
      <c r="S4" s="38" t="s">
        <v>21</v>
      </c>
      <c r="T4" s="39" t="s">
        <v>18</v>
      </c>
      <c r="U4" s="39" t="s">
        <v>19</v>
      </c>
      <c r="V4" s="38" t="s">
        <v>21</v>
      </c>
      <c r="W4" s="39" t="s">
        <v>18</v>
      </c>
      <c r="X4" s="39" t="s">
        <v>19</v>
      </c>
      <c r="Y4" s="173"/>
      <c r="Z4" s="181"/>
      <c r="AA4" s="56" t="s">
        <v>21</v>
      </c>
      <c r="AB4" s="39" t="s">
        <v>41</v>
      </c>
      <c r="AC4" s="63" t="s">
        <v>20</v>
      </c>
      <c r="AD4" s="77"/>
      <c r="AE4" s="73" t="s">
        <v>41</v>
      </c>
      <c r="AF4" s="74" t="s">
        <v>20</v>
      </c>
      <c r="AG4" s="154"/>
      <c r="AH4" s="157"/>
      <c r="AI4" s="160"/>
    </row>
    <row r="5" spans="1:38" s="11" customFormat="1" ht="39.75" customHeight="1" thickBot="1" x14ac:dyDescent="0.2">
      <c r="A5" s="146" t="s">
        <v>33</v>
      </c>
      <c r="B5" s="147"/>
      <c r="C5" s="24">
        <f>SUM(C6:C38)</f>
        <v>1139852</v>
      </c>
      <c r="D5" s="29">
        <f>SUM(E5:F5)</f>
        <v>235394.51999999996</v>
      </c>
      <c r="E5" s="30">
        <f>SUM(E6:E38)</f>
        <v>215441.51999999996</v>
      </c>
      <c r="F5" s="30">
        <f>SUM(F6:F38)</f>
        <v>19953</v>
      </c>
      <c r="G5" s="40">
        <f>SUM(H5:I5)</f>
        <v>4438.1000000000004</v>
      </c>
      <c r="H5" s="40">
        <f t="shared" ref="H5:AC5" si="0">SUM(H6:H38)</f>
        <v>4438.1000000000004</v>
      </c>
      <c r="I5" s="40">
        <f t="shared" si="0"/>
        <v>0</v>
      </c>
      <c r="J5" s="40">
        <f>SUM(K5:L5)</f>
        <v>183609.49999999997</v>
      </c>
      <c r="K5" s="40">
        <f t="shared" si="0"/>
        <v>170940.99999999997</v>
      </c>
      <c r="L5" s="40">
        <f t="shared" si="0"/>
        <v>12668.499999999996</v>
      </c>
      <c r="M5" s="40">
        <f>SUM(N5:O5)</f>
        <v>10340.32</v>
      </c>
      <c r="N5" s="40">
        <f t="shared" si="0"/>
        <v>7761.12</v>
      </c>
      <c r="O5" s="40">
        <f t="shared" si="0"/>
        <v>2579.1999999999994</v>
      </c>
      <c r="P5" s="40">
        <f>SUM(Q5:R5)</f>
        <v>30778.699999999997</v>
      </c>
      <c r="Q5" s="40">
        <f t="shared" si="0"/>
        <v>29895.399999999998</v>
      </c>
      <c r="R5" s="40">
        <f t="shared" si="0"/>
        <v>883.29999999999984</v>
      </c>
      <c r="S5" s="40">
        <f>SUM(T5:U5)</f>
        <v>29.4</v>
      </c>
      <c r="T5" s="40">
        <f t="shared" si="0"/>
        <v>17.600000000000001</v>
      </c>
      <c r="U5" s="40">
        <f t="shared" si="0"/>
        <v>11.799999999999999</v>
      </c>
      <c r="V5" s="40">
        <f>SUM(W5:X5)</f>
        <v>6198.5000000000009</v>
      </c>
      <c r="W5" s="40">
        <f t="shared" si="0"/>
        <v>2388.3000000000002</v>
      </c>
      <c r="X5" s="40">
        <f t="shared" si="0"/>
        <v>3810.2000000000007</v>
      </c>
      <c r="Y5" s="45">
        <f t="shared" si="0"/>
        <v>109819.49999999999</v>
      </c>
      <c r="Z5" s="52">
        <f t="shared" si="0"/>
        <v>345214.02000000014</v>
      </c>
      <c r="AA5" s="57">
        <f t="shared" si="0"/>
        <v>235394.52000000002</v>
      </c>
      <c r="AB5" s="64">
        <f t="shared" si="0"/>
        <v>204615.81999999998</v>
      </c>
      <c r="AC5" s="65">
        <f t="shared" si="0"/>
        <v>30778.700000000004</v>
      </c>
      <c r="AD5" s="91">
        <f>AA5/C5/$AL$7*1000000</f>
        <v>565.7896754584674</v>
      </c>
      <c r="AE5" s="92">
        <f>AB5/C5/$AL$7*1000000</f>
        <v>491.81059266574329</v>
      </c>
      <c r="AF5" s="93">
        <f>AC5/C5/$AL$7*1000000</f>
        <v>73.979082792724029</v>
      </c>
      <c r="AG5" s="94">
        <f>Z5/C5/$AL$7*1000000</f>
        <v>829.74968295571591</v>
      </c>
      <c r="AH5" s="96">
        <f>Y5/C5/$AL$7*1000000</f>
        <v>263.96000749724817</v>
      </c>
      <c r="AI5" s="82">
        <f>AC5*100/AA5</f>
        <v>13.075368109673922</v>
      </c>
    </row>
    <row r="6" spans="1:38" s="5" customFormat="1" ht="20.100000000000001" customHeight="1" thickTop="1" x14ac:dyDescent="0.15">
      <c r="A6" s="19">
        <v>1</v>
      </c>
      <c r="B6" s="20" t="s">
        <v>0</v>
      </c>
      <c r="C6" s="25">
        <f>'9月'!C6</f>
        <v>275321</v>
      </c>
      <c r="D6" s="31">
        <f>G6+J6+M6+P6+S6+V6</f>
        <v>53794.299999999996</v>
      </c>
      <c r="E6" s="32">
        <f>H6+K6+N6+Q6+T6+W6</f>
        <v>53222.8</v>
      </c>
      <c r="F6" s="32">
        <f>I6+L6+O6+R6+U6+X6</f>
        <v>571.5</v>
      </c>
      <c r="G6" s="131">
        <f t="shared" ref="G6:G38" si="1">SUM(H6:I6)</f>
        <v>0</v>
      </c>
      <c r="H6" s="137">
        <f>SUM('4月:3月'!H6)</f>
        <v>0</v>
      </c>
      <c r="I6" s="137">
        <f>SUM('4月:3月'!I6)</f>
        <v>0</v>
      </c>
      <c r="J6" s="138">
        <f>SUM(K6:L6)</f>
        <v>41300</v>
      </c>
      <c r="K6" s="137">
        <f>SUM('4月:3月'!K6)</f>
        <v>40954.1</v>
      </c>
      <c r="L6" s="137">
        <f>SUM('4月:3月'!L6)</f>
        <v>345.9</v>
      </c>
      <c r="M6" s="138">
        <f>SUM(N6:O6)</f>
        <v>2691.4</v>
      </c>
      <c r="N6" s="137">
        <f>SUM('4月:3月'!N6)</f>
        <v>2656.4</v>
      </c>
      <c r="O6" s="137">
        <f>SUM('4月:3月'!O6)</f>
        <v>34.999999999999993</v>
      </c>
      <c r="P6" s="138">
        <f>SUM(Q6:R6)</f>
        <v>8894.7999999999993</v>
      </c>
      <c r="Q6" s="137">
        <f>SUM('4月:3月'!Q6)</f>
        <v>8881</v>
      </c>
      <c r="R6" s="137">
        <f>SUM('4月:3月'!R6)</f>
        <v>13.800000000000002</v>
      </c>
      <c r="S6" s="138">
        <f>SUM(T6:U6)</f>
        <v>0</v>
      </c>
      <c r="T6" s="137">
        <f>SUM('4月:3月'!T6)</f>
        <v>0</v>
      </c>
      <c r="U6" s="137">
        <f>SUM('4月:3月'!U6)</f>
        <v>0</v>
      </c>
      <c r="V6" s="138">
        <f>SUM(W6:X6)</f>
        <v>908.1</v>
      </c>
      <c r="W6" s="137">
        <f>SUM('4月:3月'!W6)</f>
        <v>731.30000000000007</v>
      </c>
      <c r="X6" s="137">
        <f>SUM('4月:3月'!X6)</f>
        <v>176.79999999999998</v>
      </c>
      <c r="Y6" s="139">
        <f>SUM('4月:3月'!Y6)</f>
        <v>34010.999999999993</v>
      </c>
      <c r="Z6" s="135">
        <f>D6+Y6</f>
        <v>87805.299999999988</v>
      </c>
      <c r="AA6" s="58">
        <f t="shared" ref="AA6:AA38" si="2">SUM(AB6:AC6)</f>
        <v>53794.3</v>
      </c>
      <c r="AB6" s="66">
        <f t="shared" ref="AB6:AB38" si="3">G6+J6+M6+S6+V6</f>
        <v>44899.5</v>
      </c>
      <c r="AC6" s="67">
        <f t="shared" ref="AC6:AC38" si="4">P6</f>
        <v>8894.7999999999993</v>
      </c>
      <c r="AD6" s="86">
        <f>AA6/C6/$AL$7*1000000</f>
        <v>535.30839941601425</v>
      </c>
      <c r="AE6" s="87">
        <f>AB6/C6/$AL$7*1000000</f>
        <v>446.79602633697863</v>
      </c>
      <c r="AF6" s="88">
        <f>AC6/C6/$AL$7*1000000</f>
        <v>88.512373079035555</v>
      </c>
      <c r="AG6" s="89">
        <f>Z6/C6/$AL$7*1000000</f>
        <v>873.75269504841481</v>
      </c>
      <c r="AH6" s="90">
        <f>Y6/C6/$AL$7*1000000</f>
        <v>338.44429563240067</v>
      </c>
      <c r="AI6" s="83">
        <f t="shared" ref="AI6" si="5">AC6*100/AA6</f>
        <v>16.534837334066989</v>
      </c>
      <c r="AL6" s="95"/>
    </row>
    <row r="7" spans="1:38" s="5" customFormat="1" ht="20.100000000000001" customHeight="1" x14ac:dyDescent="0.15">
      <c r="A7" s="21">
        <v>2</v>
      </c>
      <c r="B7" s="22" t="s">
        <v>1</v>
      </c>
      <c r="C7" s="25">
        <f>'9月'!C7</f>
        <v>44795</v>
      </c>
      <c r="D7" s="31">
        <f t="shared" ref="D7:D38" si="6">G7+J7+M7+P7+S7+V7</f>
        <v>11131.099999999999</v>
      </c>
      <c r="E7" s="32">
        <f t="shared" ref="E7:E38" si="7">H7+K7+N7+Q7+T7+W7</f>
        <v>8875.8999999999978</v>
      </c>
      <c r="F7" s="32">
        <f t="shared" ref="F7:F38" si="8">I7+L7+O7+R7+U7+X7</f>
        <v>2255.1999999999998</v>
      </c>
      <c r="G7" s="131">
        <f>SUM(H7:I7)</f>
        <v>0</v>
      </c>
      <c r="H7" s="140">
        <f>SUM('4月:3月'!H7)</f>
        <v>0</v>
      </c>
      <c r="I7" s="140">
        <f>SUM('4月:3月'!I7)</f>
        <v>0</v>
      </c>
      <c r="J7" s="41">
        <f t="shared" ref="J7:J38" si="9">SUM(K7:L7)</f>
        <v>8566.2999999999993</v>
      </c>
      <c r="K7" s="140">
        <f>SUM('4月:3月'!K7)</f>
        <v>7610.6999999999989</v>
      </c>
      <c r="L7" s="140">
        <f>SUM('4月:3月'!L7)</f>
        <v>955.6</v>
      </c>
      <c r="M7" s="41">
        <f t="shared" ref="M7:M38" si="10">SUM(N7:O7)</f>
        <v>450.4</v>
      </c>
      <c r="N7" s="140">
        <f>SUM('4月:3月'!N7)</f>
        <v>238.29999999999998</v>
      </c>
      <c r="O7" s="140">
        <f>SUM('4月:3月'!O7)</f>
        <v>212.1</v>
      </c>
      <c r="P7" s="41">
        <f>SUM(Q7:R7)</f>
        <v>1310.3999999999999</v>
      </c>
      <c r="Q7" s="140">
        <f>SUM('4月:3月'!Q7)</f>
        <v>984.49999999999989</v>
      </c>
      <c r="R7" s="140">
        <f>SUM('4月:3月'!R7)</f>
        <v>325.89999999999992</v>
      </c>
      <c r="S7" s="41">
        <f>SUM(T7:U7)</f>
        <v>0</v>
      </c>
      <c r="T7" s="140">
        <f>SUM('4月:3月'!T7)</f>
        <v>0</v>
      </c>
      <c r="U7" s="140">
        <f>SUM('4月:3月'!U7)</f>
        <v>0</v>
      </c>
      <c r="V7" s="41">
        <f t="shared" ref="V7:V38" si="11">SUM(W7:X7)</f>
        <v>804</v>
      </c>
      <c r="W7" s="140">
        <f>SUM('4月:3月'!W7)</f>
        <v>42.4</v>
      </c>
      <c r="X7" s="140">
        <f>SUM('4月:3月'!X7)</f>
        <v>761.6</v>
      </c>
      <c r="Y7" s="141">
        <f>SUM('4月:3月'!Y7)</f>
        <v>5211.5</v>
      </c>
      <c r="Z7" s="135">
        <f>D7+Y7</f>
        <v>16342.599999999999</v>
      </c>
      <c r="AA7" s="58">
        <f>SUM(AB7:AC7)</f>
        <v>11131.099999999999</v>
      </c>
      <c r="AB7" s="66">
        <f>G7+J7+M7+S7+V7</f>
        <v>9820.6999999999989</v>
      </c>
      <c r="AC7" s="67">
        <f>P7</f>
        <v>1310.3999999999999</v>
      </c>
      <c r="AD7" s="79">
        <f t="shared" ref="AD7:AD38" si="12">AA7/C7/$AL$7*1000000</f>
        <v>680.79393645633752</v>
      </c>
      <c r="AE7" s="75">
        <f t="shared" ref="AE7:AE38" si="13">AB7/C7/$AL$7*1000000</f>
        <v>600.6480052965793</v>
      </c>
      <c r="AF7" s="76">
        <f t="shared" ref="AF7:AF38" si="14">AC7/C7/$AL$7*1000000</f>
        <v>80.14593115975822</v>
      </c>
      <c r="AG7" s="55">
        <f t="shared" ref="AG7:AG38" si="15">Z7/C7/$AL$7*1000000</f>
        <v>999.53670220655124</v>
      </c>
      <c r="AH7" s="81">
        <f t="shared" ref="AH7:AH38" si="16">Y7/C7/$AL$7*1000000</f>
        <v>318.74276575021366</v>
      </c>
      <c r="AI7" s="83">
        <f t="shared" ref="AI7:AI38" si="17">AC7*100/AA7</f>
        <v>11.772421413876437</v>
      </c>
      <c r="AK7" s="84" t="s">
        <v>56</v>
      </c>
      <c r="AL7" s="85">
        <v>365</v>
      </c>
    </row>
    <row r="8" spans="1:38" s="5" customFormat="1" ht="20.100000000000001" customHeight="1" x14ac:dyDescent="0.15">
      <c r="A8" s="21">
        <v>3</v>
      </c>
      <c r="B8" s="14" t="s">
        <v>2</v>
      </c>
      <c r="C8" s="25">
        <f>'9月'!C8</f>
        <v>31574</v>
      </c>
      <c r="D8" s="31">
        <f t="shared" si="6"/>
        <v>7281.9</v>
      </c>
      <c r="E8" s="32">
        <f t="shared" si="7"/>
        <v>6254.0999999999985</v>
      </c>
      <c r="F8" s="32">
        <f t="shared" si="8"/>
        <v>1027.8000000000002</v>
      </c>
      <c r="G8" s="131">
        <f>SUM(H8:I8)</f>
        <v>0</v>
      </c>
      <c r="H8" s="140">
        <f>SUM('4月:3月'!H8)</f>
        <v>0</v>
      </c>
      <c r="I8" s="140">
        <f>SUM('4月:3月'!I8)</f>
        <v>0</v>
      </c>
      <c r="J8" s="41">
        <f t="shared" si="9"/>
        <v>6451.9</v>
      </c>
      <c r="K8" s="140">
        <f>SUM('4月:3月'!K8)</f>
        <v>5682.4999999999991</v>
      </c>
      <c r="L8" s="140">
        <f>SUM('4月:3月'!L8)</f>
        <v>769.40000000000009</v>
      </c>
      <c r="M8" s="41">
        <f t="shared" si="10"/>
        <v>678.30000000000007</v>
      </c>
      <c r="N8" s="140">
        <f>SUM('4月:3月'!N8)</f>
        <v>467.40000000000003</v>
      </c>
      <c r="O8" s="140">
        <f>SUM('4月:3月'!O8)</f>
        <v>210.9</v>
      </c>
      <c r="P8" s="41">
        <f>SUM(Q8:R8)</f>
        <v>151.69999999999999</v>
      </c>
      <c r="Q8" s="140">
        <f>SUM('4月:3月'!Q8)</f>
        <v>104.2</v>
      </c>
      <c r="R8" s="140">
        <f>SUM('4月:3月'!R8)</f>
        <v>47.5</v>
      </c>
      <c r="S8" s="41">
        <f>SUM(T8:U8)</f>
        <v>0</v>
      </c>
      <c r="T8" s="140">
        <f>SUM('4月:3月'!T8)</f>
        <v>0</v>
      </c>
      <c r="U8" s="140">
        <f>SUM('4月:3月'!U8)</f>
        <v>0</v>
      </c>
      <c r="V8" s="41">
        <f t="shared" si="11"/>
        <v>0</v>
      </c>
      <c r="W8" s="140">
        <f>SUM('4月:3月'!W8)</f>
        <v>0</v>
      </c>
      <c r="X8" s="140">
        <f>SUM('4月:3月'!X8)</f>
        <v>0</v>
      </c>
      <c r="Y8" s="141">
        <f>SUM('4月:3月'!Y8)</f>
        <v>997.69999999999993</v>
      </c>
      <c r="Z8" s="135">
        <f t="shared" ref="Z8:Z37" si="18">D8+Y8</f>
        <v>8279.6</v>
      </c>
      <c r="AA8" s="58">
        <f>SUM(AB8:AC8)</f>
        <v>7281.9</v>
      </c>
      <c r="AB8" s="66">
        <f>G8+J8+M8+S8+V8</f>
        <v>7130.2</v>
      </c>
      <c r="AC8" s="67">
        <f>P8</f>
        <v>151.69999999999999</v>
      </c>
      <c r="AD8" s="79">
        <f t="shared" si="12"/>
        <v>631.86200541281141</v>
      </c>
      <c r="AE8" s="75">
        <f t="shared" si="13"/>
        <v>618.69875595578469</v>
      </c>
      <c r="AF8" s="76">
        <f t="shared" si="14"/>
        <v>13.163249457026804</v>
      </c>
      <c r="AG8" s="55">
        <f t="shared" si="15"/>
        <v>718.43401584969774</v>
      </c>
      <c r="AH8" s="81">
        <f t="shared" si="16"/>
        <v>86.572010436886245</v>
      </c>
      <c r="AI8" s="83">
        <f t="shared" si="17"/>
        <v>2.0832475040854721</v>
      </c>
    </row>
    <row r="9" spans="1:38" s="5" customFormat="1" ht="20.100000000000001" customHeight="1" x14ac:dyDescent="0.15">
      <c r="A9" s="21">
        <v>4</v>
      </c>
      <c r="B9" s="14" t="s">
        <v>3</v>
      </c>
      <c r="C9" s="25">
        <f>'9月'!C9</f>
        <v>88906</v>
      </c>
      <c r="D9" s="33">
        <f t="shared" si="6"/>
        <v>15809.7</v>
      </c>
      <c r="E9" s="32">
        <f t="shared" si="7"/>
        <v>15279.000000000002</v>
      </c>
      <c r="F9" s="32">
        <f>I9+L9+O9+R9+U9+X9</f>
        <v>530.70000000000005</v>
      </c>
      <c r="G9" s="132">
        <f>SUM(H9:I9)</f>
        <v>0</v>
      </c>
      <c r="H9" s="140">
        <f>SUM('4月:3月'!H9)</f>
        <v>0</v>
      </c>
      <c r="I9" s="140">
        <f>SUM('4月:3月'!I9)</f>
        <v>0</v>
      </c>
      <c r="J9" s="42">
        <f t="shared" si="9"/>
        <v>13796.900000000001</v>
      </c>
      <c r="K9" s="140">
        <f>SUM('4月:3月'!K9)</f>
        <v>13426.000000000002</v>
      </c>
      <c r="L9" s="140">
        <f>SUM('4月:3月'!L9)</f>
        <v>370.90000000000003</v>
      </c>
      <c r="M9" s="42">
        <f t="shared" si="10"/>
        <v>755.4</v>
      </c>
      <c r="N9" s="140">
        <f>SUM('4月:3月'!N9)</f>
        <v>655.69999999999993</v>
      </c>
      <c r="O9" s="140">
        <f>SUM('4月:3月'!O9)</f>
        <v>99.7</v>
      </c>
      <c r="P9" s="42">
        <f>SUM(Q9:R9)</f>
        <v>1197.3</v>
      </c>
      <c r="Q9" s="140">
        <f>SUM('4月:3月'!Q9)</f>
        <v>1197.3</v>
      </c>
      <c r="R9" s="140">
        <f>SUM('4月:3月'!R9)</f>
        <v>0</v>
      </c>
      <c r="S9" s="42">
        <f t="shared" ref="S9:S19" si="19">SUM(T9:U9)</f>
        <v>0</v>
      </c>
      <c r="T9" s="140">
        <f>SUM('4月:3月'!T9)</f>
        <v>0</v>
      </c>
      <c r="U9" s="140">
        <f>SUM('4月:3月'!U9)</f>
        <v>0</v>
      </c>
      <c r="V9" s="42">
        <f t="shared" si="11"/>
        <v>60.1</v>
      </c>
      <c r="W9" s="140">
        <f>SUM('4月:3月'!W9)</f>
        <v>0</v>
      </c>
      <c r="X9" s="140">
        <f>SUM('4月:3月'!X9)</f>
        <v>60.1</v>
      </c>
      <c r="Y9" s="141">
        <f>SUM('4月:3月'!Y9)</f>
        <v>10264.299999999999</v>
      </c>
      <c r="Z9" s="135">
        <f t="shared" si="18"/>
        <v>26074</v>
      </c>
      <c r="AA9" s="59">
        <f t="shared" si="2"/>
        <v>15809.7</v>
      </c>
      <c r="AB9" s="68">
        <f t="shared" si="3"/>
        <v>14612.400000000001</v>
      </c>
      <c r="AC9" s="69">
        <f t="shared" si="4"/>
        <v>1197.3</v>
      </c>
      <c r="AD9" s="79">
        <f t="shared" si="12"/>
        <v>487.19148961085267</v>
      </c>
      <c r="AE9" s="75">
        <f t="shared" si="13"/>
        <v>450.29550989516713</v>
      </c>
      <c r="AF9" s="76">
        <f t="shared" si="14"/>
        <v>36.895979715685549</v>
      </c>
      <c r="AG9" s="55">
        <f t="shared" si="15"/>
        <v>803.49601194920672</v>
      </c>
      <c r="AH9" s="81">
        <f t="shared" si="16"/>
        <v>316.30452233835393</v>
      </c>
      <c r="AI9" s="83">
        <f t="shared" si="17"/>
        <v>7.5731987324237648</v>
      </c>
    </row>
    <row r="10" spans="1:38" s="5" customFormat="1" ht="20.100000000000001" customHeight="1" x14ac:dyDescent="0.15">
      <c r="A10" s="21">
        <v>5</v>
      </c>
      <c r="B10" s="14" t="s">
        <v>42</v>
      </c>
      <c r="C10" s="25">
        <f>'9月'!C10</f>
        <v>90680</v>
      </c>
      <c r="D10" s="33">
        <f t="shared" si="6"/>
        <v>16093.5</v>
      </c>
      <c r="E10" s="32">
        <f t="shared" si="7"/>
        <v>14942.400000000001</v>
      </c>
      <c r="F10" s="32">
        <f t="shared" si="8"/>
        <v>1151.1000000000001</v>
      </c>
      <c r="G10" s="132">
        <f t="shared" si="1"/>
        <v>0</v>
      </c>
      <c r="H10" s="140">
        <f>SUM('4月:3月'!H10)</f>
        <v>0</v>
      </c>
      <c r="I10" s="140">
        <f>SUM('4月:3月'!I10)</f>
        <v>0</v>
      </c>
      <c r="J10" s="42">
        <f t="shared" si="9"/>
        <v>12575.1</v>
      </c>
      <c r="K10" s="140">
        <f>SUM('4月:3月'!K10)</f>
        <v>11647.7</v>
      </c>
      <c r="L10" s="140">
        <f>SUM('4月:3月'!L10)</f>
        <v>927.40000000000009</v>
      </c>
      <c r="M10" s="42">
        <f t="shared" si="10"/>
        <v>619.80000000000007</v>
      </c>
      <c r="N10" s="140">
        <f>SUM('4月:3月'!N10)</f>
        <v>396.10000000000008</v>
      </c>
      <c r="O10" s="140">
        <f>SUM('4月:3月'!O10)</f>
        <v>223.70000000000002</v>
      </c>
      <c r="P10" s="42">
        <f t="shared" ref="P10:P38" si="20">SUM(Q10:R10)</f>
        <v>2898.5999999999995</v>
      </c>
      <c r="Q10" s="140">
        <f>SUM('4月:3月'!Q10)</f>
        <v>2898.5999999999995</v>
      </c>
      <c r="R10" s="140">
        <f>SUM('4月:3月'!R10)</f>
        <v>0</v>
      </c>
      <c r="S10" s="42">
        <f t="shared" si="19"/>
        <v>0</v>
      </c>
      <c r="T10" s="140">
        <f>SUM('4月:3月'!T10)</f>
        <v>0</v>
      </c>
      <c r="U10" s="140">
        <f>SUM('4月:3月'!U10)</f>
        <v>0</v>
      </c>
      <c r="V10" s="42">
        <f t="shared" si="11"/>
        <v>0</v>
      </c>
      <c r="W10" s="140">
        <f>SUM('4月:3月'!W10)</f>
        <v>0</v>
      </c>
      <c r="X10" s="140">
        <f>SUM('4月:3月'!X10)</f>
        <v>0</v>
      </c>
      <c r="Y10" s="141">
        <f>SUM('4月:3月'!Y10)</f>
        <v>8029.2</v>
      </c>
      <c r="Z10" s="135">
        <f t="shared" si="18"/>
        <v>24122.7</v>
      </c>
      <c r="AA10" s="59">
        <f t="shared" si="2"/>
        <v>16093.5</v>
      </c>
      <c r="AB10" s="68">
        <f t="shared" si="3"/>
        <v>13194.9</v>
      </c>
      <c r="AC10" s="69">
        <f t="shared" si="4"/>
        <v>2898.5999999999995</v>
      </c>
      <c r="AD10" s="79">
        <f t="shared" si="12"/>
        <v>486.23490099159477</v>
      </c>
      <c r="AE10" s="75">
        <f t="shared" si="13"/>
        <v>398.65914158473879</v>
      </c>
      <c r="AF10" s="76">
        <f t="shared" si="14"/>
        <v>87.575759406855937</v>
      </c>
      <c r="AG10" s="55">
        <f t="shared" si="15"/>
        <v>728.82211117220879</v>
      </c>
      <c r="AH10" s="81">
        <f t="shared" si="16"/>
        <v>242.58721018061405</v>
      </c>
      <c r="AI10" s="83">
        <f t="shared" si="17"/>
        <v>18.0109982290987</v>
      </c>
    </row>
    <row r="11" spans="1:38" s="5" customFormat="1" ht="20.100000000000001" customHeight="1" x14ac:dyDescent="0.15">
      <c r="A11" s="21">
        <v>6</v>
      </c>
      <c r="B11" s="14" t="s">
        <v>43</v>
      </c>
      <c r="C11" s="25">
        <f>'9月'!C11</f>
        <v>30703</v>
      </c>
      <c r="D11" s="33">
        <f>G11+J11+M11+P11+S11+V11</f>
        <v>7554.3000000000011</v>
      </c>
      <c r="E11" s="32">
        <f t="shared" si="7"/>
        <v>5552.5000000000009</v>
      </c>
      <c r="F11" s="32">
        <f t="shared" si="8"/>
        <v>2001.7999999999997</v>
      </c>
      <c r="G11" s="132">
        <f>SUM(H11:I11)</f>
        <v>0</v>
      </c>
      <c r="H11" s="140">
        <f>SUM('4月:3月'!H11)</f>
        <v>0</v>
      </c>
      <c r="I11" s="140">
        <f>SUM('4月:3月'!I11)</f>
        <v>0</v>
      </c>
      <c r="J11" s="42">
        <f t="shared" si="9"/>
        <v>6339.2000000000007</v>
      </c>
      <c r="K11" s="140">
        <f>SUM('4月:3月'!K11)</f>
        <v>4646.0000000000009</v>
      </c>
      <c r="L11" s="140">
        <f>SUM('4月:3月'!L11)</f>
        <v>1693.1999999999998</v>
      </c>
      <c r="M11" s="42">
        <f t="shared" si="10"/>
        <v>440.80000000000007</v>
      </c>
      <c r="N11" s="140">
        <f>SUM('4月:3月'!N11)</f>
        <v>164.20000000000002</v>
      </c>
      <c r="O11" s="140">
        <f>SUM('4月:3月'!O11)</f>
        <v>276.60000000000002</v>
      </c>
      <c r="P11" s="42">
        <f t="shared" si="20"/>
        <v>774.3</v>
      </c>
      <c r="Q11" s="140">
        <f>SUM('4月:3月'!Q11)</f>
        <v>742.3</v>
      </c>
      <c r="R11" s="140">
        <f>SUM('4月:3月'!R11)</f>
        <v>32</v>
      </c>
      <c r="S11" s="42">
        <f t="shared" si="19"/>
        <v>0</v>
      </c>
      <c r="T11" s="140">
        <f>SUM('4月:3月'!T11)</f>
        <v>0</v>
      </c>
      <c r="U11" s="140">
        <f>SUM('4月:3月'!U11)</f>
        <v>0</v>
      </c>
      <c r="V11" s="42">
        <f t="shared" si="11"/>
        <v>0</v>
      </c>
      <c r="W11" s="140">
        <f>SUM('4月:3月'!W11)</f>
        <v>0</v>
      </c>
      <c r="X11" s="140">
        <f>SUM('4月:3月'!X11)</f>
        <v>0</v>
      </c>
      <c r="Y11" s="141">
        <f>SUM('4月:3月'!Y11)</f>
        <v>2876.9</v>
      </c>
      <c r="Z11" s="135">
        <f t="shared" si="18"/>
        <v>10431.200000000001</v>
      </c>
      <c r="AA11" s="59">
        <f t="shared" si="2"/>
        <v>7554.3000000000011</v>
      </c>
      <c r="AB11" s="68">
        <f t="shared" si="3"/>
        <v>6780.0000000000009</v>
      </c>
      <c r="AC11" s="69">
        <f t="shared" si="4"/>
        <v>774.3</v>
      </c>
      <c r="AD11" s="79">
        <f t="shared" si="12"/>
        <v>674.09413831766039</v>
      </c>
      <c r="AE11" s="75">
        <f t="shared" si="13"/>
        <v>605.00089456253227</v>
      </c>
      <c r="AF11" s="76">
        <f t="shared" si="14"/>
        <v>69.093243755128114</v>
      </c>
      <c r="AG11" s="55">
        <f t="shared" si="15"/>
        <v>930.80904592340494</v>
      </c>
      <c r="AH11" s="81">
        <f t="shared" si="16"/>
        <v>256.71490760574471</v>
      </c>
      <c r="AI11" s="83">
        <f t="shared" si="17"/>
        <v>10.249791509471425</v>
      </c>
      <c r="AJ11" s="17"/>
    </row>
    <row r="12" spans="1:38" s="5" customFormat="1" ht="20.100000000000001" customHeight="1" x14ac:dyDescent="0.15">
      <c r="A12" s="21">
        <v>7</v>
      </c>
      <c r="B12" s="14" t="s">
        <v>4</v>
      </c>
      <c r="C12" s="25">
        <f>'9月'!C12</f>
        <v>23412</v>
      </c>
      <c r="D12" s="33">
        <f>G12+J12+M12+P12+S12+V12</f>
        <v>5046.5</v>
      </c>
      <c r="E12" s="32">
        <f t="shared" si="7"/>
        <v>4778.3</v>
      </c>
      <c r="F12" s="32">
        <f t="shared" si="8"/>
        <v>268.2</v>
      </c>
      <c r="G12" s="132">
        <f>SUM(H12:I12)</f>
        <v>0</v>
      </c>
      <c r="H12" s="140">
        <f>SUM('4月:3月'!H12)</f>
        <v>0</v>
      </c>
      <c r="I12" s="140">
        <f>SUM('4月:3月'!I12)</f>
        <v>0</v>
      </c>
      <c r="J12" s="42">
        <f t="shared" si="9"/>
        <v>3724.7999999999997</v>
      </c>
      <c r="K12" s="140">
        <f>SUM('4月:3月'!K12)</f>
        <v>3564.1</v>
      </c>
      <c r="L12" s="140">
        <f>SUM('4月:3月'!L12)</f>
        <v>160.69999999999999</v>
      </c>
      <c r="M12" s="42">
        <f t="shared" si="10"/>
        <v>268.3</v>
      </c>
      <c r="N12" s="140">
        <f>SUM('4月:3月'!N12)</f>
        <v>248</v>
      </c>
      <c r="O12" s="140">
        <f>SUM('4月:3月'!O12)</f>
        <v>20.300000000000004</v>
      </c>
      <c r="P12" s="42">
        <f>SUM(Q12:R12)</f>
        <v>990.10000000000014</v>
      </c>
      <c r="Q12" s="140">
        <f>SUM('4月:3月'!Q12)</f>
        <v>920.90000000000009</v>
      </c>
      <c r="R12" s="140">
        <f>SUM('4月:3月'!R12)</f>
        <v>69.199999999999989</v>
      </c>
      <c r="S12" s="42">
        <f t="shared" si="19"/>
        <v>7.8</v>
      </c>
      <c r="T12" s="140">
        <f>SUM('4月:3月'!T12)</f>
        <v>7.1</v>
      </c>
      <c r="U12" s="140">
        <f>SUM('4月:3月'!U12)</f>
        <v>0.7</v>
      </c>
      <c r="V12" s="42">
        <f t="shared" si="11"/>
        <v>55.499999999999993</v>
      </c>
      <c r="W12" s="140">
        <f>SUM('4月:3月'!W12)</f>
        <v>38.199999999999996</v>
      </c>
      <c r="X12" s="140">
        <f>SUM('4月:3月'!X12)</f>
        <v>17.299999999999997</v>
      </c>
      <c r="Y12" s="141">
        <f>SUM('4月:3月'!Y12)</f>
        <v>1851.3999999999999</v>
      </c>
      <c r="Z12" s="135">
        <f t="shared" si="18"/>
        <v>6897.9</v>
      </c>
      <c r="AA12" s="59">
        <f>SUM(AB12:AC12)</f>
        <v>5046.5</v>
      </c>
      <c r="AB12" s="68">
        <f>G12+J12+M12+S12+V12</f>
        <v>4056.4</v>
      </c>
      <c r="AC12" s="69">
        <f>P12</f>
        <v>990.10000000000014</v>
      </c>
      <c r="AD12" s="79">
        <f t="shared" si="12"/>
        <v>590.55302397318792</v>
      </c>
      <c r="AE12" s="75">
        <f t="shared" si="13"/>
        <v>474.68924728917847</v>
      </c>
      <c r="AF12" s="76">
        <f t="shared" si="14"/>
        <v>115.86377668400939</v>
      </c>
      <c r="AG12" s="55">
        <f t="shared" si="15"/>
        <v>807.20810543240918</v>
      </c>
      <c r="AH12" s="81">
        <f t="shared" si="16"/>
        <v>216.65508145922121</v>
      </c>
      <c r="AI12" s="83">
        <f t="shared" si="17"/>
        <v>19.619538293867038</v>
      </c>
    </row>
    <row r="13" spans="1:38" s="5" customFormat="1" ht="20.100000000000001" customHeight="1" x14ac:dyDescent="0.15">
      <c r="A13" s="21">
        <v>8</v>
      </c>
      <c r="B13" s="14" t="s">
        <v>44</v>
      </c>
      <c r="C13" s="25">
        <f>'9月'!C13</f>
        <v>103917</v>
      </c>
      <c r="D13" s="33">
        <f t="shared" si="6"/>
        <v>21353.200000000004</v>
      </c>
      <c r="E13" s="32">
        <f t="shared" si="7"/>
        <v>19091.2</v>
      </c>
      <c r="F13" s="32">
        <f t="shared" si="8"/>
        <v>2262</v>
      </c>
      <c r="G13" s="132">
        <f t="shared" si="1"/>
        <v>0</v>
      </c>
      <c r="H13" s="140">
        <f>SUM('4月:3月'!H13)</f>
        <v>0</v>
      </c>
      <c r="I13" s="140">
        <f>SUM('4月:3月'!I13)</f>
        <v>0</v>
      </c>
      <c r="J13" s="42">
        <f t="shared" si="9"/>
        <v>17553.000000000004</v>
      </c>
      <c r="K13" s="140">
        <f>SUM('4月:3月'!K13)</f>
        <v>15966.900000000003</v>
      </c>
      <c r="L13" s="140">
        <f>SUM('4月:3月'!L13)</f>
        <v>1586.1</v>
      </c>
      <c r="M13" s="42">
        <f t="shared" si="10"/>
        <v>1222.2</v>
      </c>
      <c r="N13" s="140">
        <f>SUM('4月:3月'!N13)</f>
        <v>967.7</v>
      </c>
      <c r="O13" s="140">
        <f>SUM('4月:3月'!O13)</f>
        <v>254.49999999999994</v>
      </c>
      <c r="P13" s="42">
        <f t="shared" si="20"/>
        <v>2157.1</v>
      </c>
      <c r="Q13" s="140">
        <f>SUM('4月:3月'!Q13)</f>
        <v>2156.6</v>
      </c>
      <c r="R13" s="140">
        <f>SUM('4月:3月'!R13)</f>
        <v>0.5</v>
      </c>
      <c r="S13" s="42">
        <f t="shared" si="19"/>
        <v>0</v>
      </c>
      <c r="T13" s="140">
        <f>SUM('4月:3月'!T13)</f>
        <v>0</v>
      </c>
      <c r="U13" s="140">
        <f>SUM('4月:3月'!U13)</f>
        <v>0</v>
      </c>
      <c r="V13" s="42">
        <f t="shared" si="11"/>
        <v>420.90000000000003</v>
      </c>
      <c r="W13" s="140">
        <f>SUM('4月:3月'!W13)</f>
        <v>0</v>
      </c>
      <c r="X13" s="140">
        <f>SUM('4月:3月'!X13)</f>
        <v>420.90000000000003</v>
      </c>
      <c r="Y13" s="141">
        <f>SUM('4月:3月'!Y13)</f>
        <v>7540.9000000000005</v>
      </c>
      <c r="Z13" s="135">
        <f t="shared" si="18"/>
        <v>28894.100000000006</v>
      </c>
      <c r="AA13" s="59">
        <f t="shared" si="2"/>
        <v>21353.200000000004</v>
      </c>
      <c r="AB13" s="68">
        <f t="shared" si="3"/>
        <v>19196.100000000006</v>
      </c>
      <c r="AC13" s="69">
        <f t="shared" si="4"/>
        <v>2157.1</v>
      </c>
      <c r="AD13" s="79">
        <f t="shared" si="12"/>
        <v>562.96773201900726</v>
      </c>
      <c r="AE13" s="75">
        <f t="shared" si="13"/>
        <v>506.09673869069121</v>
      </c>
      <c r="AF13" s="76">
        <f t="shared" si="14"/>
        <v>56.870993328316153</v>
      </c>
      <c r="AG13" s="55">
        <f t="shared" si="15"/>
        <v>761.78024585216269</v>
      </c>
      <c r="AH13" s="81">
        <f t="shared" si="16"/>
        <v>198.81251383315532</v>
      </c>
      <c r="AI13" s="83">
        <f t="shared" si="17"/>
        <v>10.101998763651348</v>
      </c>
    </row>
    <row r="14" spans="1:38" s="5" customFormat="1" ht="17.25" customHeight="1" x14ac:dyDescent="0.15">
      <c r="A14" s="21">
        <v>9</v>
      </c>
      <c r="B14" s="14" t="s">
        <v>45</v>
      </c>
      <c r="C14" s="25">
        <f>'9月'!C14</f>
        <v>16870</v>
      </c>
      <c r="D14" s="33">
        <f>G14+J14+M14+P14+S14+V14</f>
        <v>3887.2000000000003</v>
      </c>
      <c r="E14" s="32">
        <f t="shared" si="7"/>
        <v>2938.1000000000004</v>
      </c>
      <c r="F14" s="32">
        <f t="shared" si="8"/>
        <v>949.1</v>
      </c>
      <c r="G14" s="132">
        <f>SUM(H14:I14)</f>
        <v>0</v>
      </c>
      <c r="H14" s="140">
        <f>SUM('4月:3月'!H14)</f>
        <v>0</v>
      </c>
      <c r="I14" s="140">
        <f>SUM('4月:3月'!I14)</f>
        <v>0</v>
      </c>
      <c r="J14" s="42">
        <f t="shared" si="9"/>
        <v>3150.7000000000003</v>
      </c>
      <c r="K14" s="140">
        <f>SUM('4月:3月'!K14)</f>
        <v>2425.4</v>
      </c>
      <c r="L14" s="140">
        <f>SUM('4月:3月'!L14)</f>
        <v>725.30000000000007</v>
      </c>
      <c r="M14" s="42">
        <f t="shared" si="10"/>
        <v>244.6</v>
      </c>
      <c r="N14" s="140">
        <f>SUM('4月:3月'!N14)</f>
        <v>131.9</v>
      </c>
      <c r="O14" s="140">
        <f>SUM('4月:3月'!O14)</f>
        <v>112.69999999999999</v>
      </c>
      <c r="P14" s="42">
        <f t="shared" si="20"/>
        <v>491.90000000000003</v>
      </c>
      <c r="Q14" s="140">
        <f>SUM('4月:3月'!Q14)</f>
        <v>380.8</v>
      </c>
      <c r="R14" s="140">
        <f>SUM('4月:3月'!R14)</f>
        <v>111.10000000000001</v>
      </c>
      <c r="S14" s="42">
        <f t="shared" si="19"/>
        <v>0</v>
      </c>
      <c r="T14" s="140">
        <f>SUM('4月:3月'!T14)</f>
        <v>0</v>
      </c>
      <c r="U14" s="140">
        <f>SUM('4月:3月'!U14)</f>
        <v>0</v>
      </c>
      <c r="V14" s="42">
        <f t="shared" si="11"/>
        <v>0</v>
      </c>
      <c r="W14" s="140">
        <f>SUM('4月:3月'!W14)</f>
        <v>0</v>
      </c>
      <c r="X14" s="140">
        <f>SUM('4月:3月'!X14)</f>
        <v>0</v>
      </c>
      <c r="Y14" s="141">
        <f>SUM('4月:3月'!Y14)</f>
        <v>771.39999999999986</v>
      </c>
      <c r="Z14" s="135">
        <f t="shared" si="18"/>
        <v>4658.6000000000004</v>
      </c>
      <c r="AA14" s="59">
        <f t="shared" si="2"/>
        <v>3887.2000000000003</v>
      </c>
      <c r="AB14" s="68">
        <f>G14+J14+M14+S14+V14</f>
        <v>3395.3</v>
      </c>
      <c r="AC14" s="69">
        <f>P14</f>
        <v>491.90000000000003</v>
      </c>
      <c r="AD14" s="79">
        <f t="shared" si="12"/>
        <v>631.29004230578721</v>
      </c>
      <c r="AE14" s="75">
        <f t="shared" si="13"/>
        <v>551.40437349270417</v>
      </c>
      <c r="AF14" s="76">
        <f t="shared" si="14"/>
        <v>79.885668813083129</v>
      </c>
      <c r="AG14" s="55">
        <f t="shared" si="15"/>
        <v>756.56714115191937</v>
      </c>
      <c r="AH14" s="81">
        <f t="shared" si="16"/>
        <v>125.27709884613196</v>
      </c>
      <c r="AI14" s="83">
        <f t="shared" si="17"/>
        <v>12.654352747478905</v>
      </c>
    </row>
    <row r="15" spans="1:38" s="5" customFormat="1" ht="20.100000000000001" customHeight="1" x14ac:dyDescent="0.15">
      <c r="A15" s="21">
        <v>10</v>
      </c>
      <c r="B15" s="14" t="s">
        <v>5</v>
      </c>
      <c r="C15" s="25">
        <f>'9月'!C15</f>
        <v>28277</v>
      </c>
      <c r="D15" s="33">
        <f t="shared" si="6"/>
        <v>6245.5</v>
      </c>
      <c r="E15" s="32">
        <f t="shared" si="7"/>
        <v>5369.1</v>
      </c>
      <c r="F15" s="32">
        <f t="shared" si="8"/>
        <v>876.39999999999986</v>
      </c>
      <c r="G15" s="132">
        <f t="shared" si="1"/>
        <v>4438.1000000000004</v>
      </c>
      <c r="H15" s="140">
        <f>SUM('4月:3月'!H15)</f>
        <v>4438.1000000000004</v>
      </c>
      <c r="I15" s="140">
        <f>SUM('4月:3月'!I15)</f>
        <v>0</v>
      </c>
      <c r="J15" s="42">
        <f t="shared" si="9"/>
        <v>528.79999999999995</v>
      </c>
      <c r="K15" s="140">
        <f>SUM('4月:3月'!K15)</f>
        <v>0</v>
      </c>
      <c r="L15" s="140">
        <f>SUM('4月:3月'!L15)</f>
        <v>528.79999999999995</v>
      </c>
      <c r="M15" s="42">
        <f t="shared" si="10"/>
        <v>118.19999999999997</v>
      </c>
      <c r="N15" s="140">
        <f>SUM('4月:3月'!N15)</f>
        <v>0</v>
      </c>
      <c r="O15" s="140">
        <f>SUM('4月:3月'!O15)</f>
        <v>118.19999999999997</v>
      </c>
      <c r="P15" s="42">
        <f t="shared" si="20"/>
        <v>915.20000000000016</v>
      </c>
      <c r="Q15" s="140">
        <f>SUM('4月:3月'!Q15)</f>
        <v>915.20000000000016</v>
      </c>
      <c r="R15" s="140">
        <f>SUM('4月:3月'!R15)</f>
        <v>0</v>
      </c>
      <c r="S15" s="42">
        <f t="shared" si="19"/>
        <v>0</v>
      </c>
      <c r="T15" s="140">
        <f>SUM('4月:3月'!T15)</f>
        <v>0</v>
      </c>
      <c r="U15" s="140">
        <f>SUM('4月:3月'!U15)</f>
        <v>0</v>
      </c>
      <c r="V15" s="42">
        <f t="shared" si="11"/>
        <v>245.2</v>
      </c>
      <c r="W15" s="140">
        <f>SUM('4月:3月'!W15)</f>
        <v>15.799999999999997</v>
      </c>
      <c r="X15" s="140">
        <f>SUM('4月:3月'!X15)</f>
        <v>229.39999999999998</v>
      </c>
      <c r="Y15" s="141">
        <f>SUM('4月:3月'!Y15)</f>
        <v>3603.2000000000003</v>
      </c>
      <c r="Z15" s="135">
        <f t="shared" si="18"/>
        <v>9848.7000000000007</v>
      </c>
      <c r="AA15" s="59">
        <f t="shared" si="2"/>
        <v>6245.5</v>
      </c>
      <c r="AB15" s="68">
        <f>G15+J15+M15+S15+V15</f>
        <v>5330.3</v>
      </c>
      <c r="AC15" s="69">
        <f>P15</f>
        <v>915.20000000000016</v>
      </c>
      <c r="AD15" s="79">
        <f t="shared" si="12"/>
        <v>605.11931619724817</v>
      </c>
      <c r="AE15" s="75">
        <f t="shared" si="13"/>
        <v>516.44664016110676</v>
      </c>
      <c r="AF15" s="76">
        <f t="shared" si="14"/>
        <v>88.67267603614151</v>
      </c>
      <c r="AG15" s="55">
        <f t="shared" si="15"/>
        <v>954.22922254932985</v>
      </c>
      <c r="AH15" s="81">
        <f t="shared" si="16"/>
        <v>349.10990635208157</v>
      </c>
      <c r="AI15" s="83">
        <f t="shared" si="17"/>
        <v>14.653750700504366</v>
      </c>
    </row>
    <row r="16" spans="1:38" s="5" customFormat="1" ht="20.100000000000001" customHeight="1" x14ac:dyDescent="0.15">
      <c r="A16" s="21">
        <v>11</v>
      </c>
      <c r="B16" s="14" t="s">
        <v>46</v>
      </c>
      <c r="C16" s="25">
        <f>'9月'!C16</f>
        <v>23658</v>
      </c>
      <c r="D16" s="33">
        <f>G16+J16+M16+P16+S16+V16</f>
        <v>5564.2000000000007</v>
      </c>
      <c r="E16" s="32">
        <f t="shared" si="7"/>
        <v>5177.8</v>
      </c>
      <c r="F16" s="32">
        <f t="shared" si="8"/>
        <v>386.40000000000003</v>
      </c>
      <c r="G16" s="132">
        <f t="shared" si="1"/>
        <v>0</v>
      </c>
      <c r="H16" s="140">
        <f>SUM('4月:3月'!H16)</f>
        <v>0</v>
      </c>
      <c r="I16" s="140">
        <f>SUM('4月:3月'!I16)</f>
        <v>0</v>
      </c>
      <c r="J16" s="42">
        <f t="shared" si="9"/>
        <v>4361.4000000000005</v>
      </c>
      <c r="K16" s="140">
        <f>SUM('4月:3月'!K16)</f>
        <v>4261.4000000000005</v>
      </c>
      <c r="L16" s="140">
        <f>SUM('4月:3月'!L16)</f>
        <v>100</v>
      </c>
      <c r="M16" s="42">
        <f t="shared" si="10"/>
        <v>192.8</v>
      </c>
      <c r="N16" s="140">
        <f>SUM('4月:3月'!N16)</f>
        <v>157.5</v>
      </c>
      <c r="O16" s="140">
        <f>SUM('4月:3月'!O16)</f>
        <v>35.299999999999997</v>
      </c>
      <c r="P16" s="42">
        <f t="shared" si="20"/>
        <v>532.9</v>
      </c>
      <c r="Q16" s="140">
        <f>SUM('4月:3月'!Q16)</f>
        <v>524.5</v>
      </c>
      <c r="R16" s="140">
        <f>SUM('4月:3月'!R16)</f>
        <v>8.4</v>
      </c>
      <c r="S16" s="42">
        <f t="shared" si="19"/>
        <v>0</v>
      </c>
      <c r="T16" s="140">
        <f>SUM('4月:3月'!T16)</f>
        <v>0</v>
      </c>
      <c r="U16" s="140">
        <f>SUM('4月:3月'!U16)</f>
        <v>0</v>
      </c>
      <c r="V16" s="42">
        <f t="shared" si="11"/>
        <v>477.1</v>
      </c>
      <c r="W16" s="140">
        <f>SUM('4月:3月'!W16)</f>
        <v>234.4</v>
      </c>
      <c r="X16" s="140">
        <f>SUM('4月:3月'!X16)</f>
        <v>242.70000000000002</v>
      </c>
      <c r="Y16" s="141">
        <f>SUM('4月:3月'!Y16)</f>
        <v>1692.6</v>
      </c>
      <c r="Z16" s="135">
        <f t="shared" si="18"/>
        <v>7256.8000000000011</v>
      </c>
      <c r="AA16" s="59">
        <f t="shared" si="2"/>
        <v>5564.2000000000007</v>
      </c>
      <c r="AB16" s="68">
        <f t="shared" si="3"/>
        <v>5031.3000000000011</v>
      </c>
      <c r="AC16" s="69">
        <f t="shared" si="4"/>
        <v>532.9</v>
      </c>
      <c r="AD16" s="79">
        <f t="shared" si="12"/>
        <v>644.3648474783937</v>
      </c>
      <c r="AE16" s="75">
        <f t="shared" si="13"/>
        <v>582.65210760181924</v>
      </c>
      <c r="AF16" s="76">
        <f t="shared" si="14"/>
        <v>61.71273987657451</v>
      </c>
      <c r="AG16" s="55">
        <f t="shared" si="15"/>
        <v>840.37720160691697</v>
      </c>
      <c r="AH16" s="81">
        <f t="shared" si="16"/>
        <v>196.01235412852321</v>
      </c>
      <c r="AI16" s="83">
        <f t="shared" si="17"/>
        <v>9.5772977247403031</v>
      </c>
    </row>
    <row r="17" spans="1:35" s="5" customFormat="1" ht="20.100000000000001" customHeight="1" x14ac:dyDescent="0.15">
      <c r="A17" s="21">
        <v>12</v>
      </c>
      <c r="B17" s="14" t="s">
        <v>47</v>
      </c>
      <c r="C17" s="25">
        <f>'9月'!C17</f>
        <v>22788</v>
      </c>
      <c r="D17" s="33">
        <f t="shared" si="6"/>
        <v>5784.7000000000007</v>
      </c>
      <c r="E17" s="32">
        <f t="shared" si="7"/>
        <v>5014.8999999999996</v>
      </c>
      <c r="F17" s="32">
        <f t="shared" si="8"/>
        <v>769.8</v>
      </c>
      <c r="G17" s="132">
        <f t="shared" si="1"/>
        <v>0</v>
      </c>
      <c r="H17" s="140">
        <f>SUM('4月:3月'!H17)</f>
        <v>0</v>
      </c>
      <c r="I17" s="140">
        <f>SUM('4月:3月'!I17)</f>
        <v>0</v>
      </c>
      <c r="J17" s="42">
        <f t="shared" si="9"/>
        <v>4880.4000000000005</v>
      </c>
      <c r="K17" s="140">
        <f>SUM('4月:3月'!K17)</f>
        <v>4320.8</v>
      </c>
      <c r="L17" s="140">
        <f>SUM('4月:3月'!L17)</f>
        <v>559.6</v>
      </c>
      <c r="M17" s="42">
        <f t="shared" si="10"/>
        <v>149.00000000000003</v>
      </c>
      <c r="N17" s="140">
        <f>SUM('4月:3月'!N17)</f>
        <v>147.70000000000002</v>
      </c>
      <c r="O17" s="140">
        <f>SUM('4月:3月'!O17)</f>
        <v>1.3</v>
      </c>
      <c r="P17" s="42">
        <f t="shared" si="20"/>
        <v>584.29999999999995</v>
      </c>
      <c r="Q17" s="140">
        <f>SUM('4月:3月'!Q17)</f>
        <v>546.4</v>
      </c>
      <c r="R17" s="140">
        <f>SUM('4月:3月'!R17)</f>
        <v>37.899999999999991</v>
      </c>
      <c r="S17" s="42">
        <f t="shared" si="19"/>
        <v>0</v>
      </c>
      <c r="T17" s="140">
        <f>SUM('4月:3月'!T17)</f>
        <v>0</v>
      </c>
      <c r="U17" s="140">
        <f>SUM('4月:3月'!U17)</f>
        <v>0</v>
      </c>
      <c r="V17" s="42">
        <f t="shared" si="11"/>
        <v>171.00000000000003</v>
      </c>
      <c r="W17" s="140">
        <f>SUM('4月:3月'!W17)</f>
        <v>0</v>
      </c>
      <c r="X17" s="140">
        <f>SUM('4月:3月'!X17)</f>
        <v>171.00000000000003</v>
      </c>
      <c r="Y17" s="141">
        <f>SUM('4月:3月'!Y17)</f>
        <v>2796.2999999999997</v>
      </c>
      <c r="Z17" s="135">
        <f t="shared" si="18"/>
        <v>8581</v>
      </c>
      <c r="AA17" s="59">
        <f t="shared" si="2"/>
        <v>5784.7000000000007</v>
      </c>
      <c r="AB17" s="68">
        <f t="shared" si="3"/>
        <v>5200.4000000000005</v>
      </c>
      <c r="AC17" s="69">
        <f t="shared" si="4"/>
        <v>584.29999999999995</v>
      </c>
      <c r="AD17" s="79">
        <f t="shared" si="12"/>
        <v>695.47538839235278</v>
      </c>
      <c r="AE17" s="75">
        <f t="shared" si="13"/>
        <v>625.22692789523921</v>
      </c>
      <c r="AF17" s="76">
        <f t="shared" si="14"/>
        <v>70.248460497113356</v>
      </c>
      <c r="AG17" s="55">
        <f t="shared" si="15"/>
        <v>1031.6653081049628</v>
      </c>
      <c r="AH17" s="81">
        <f t="shared" si="16"/>
        <v>336.18991971261011</v>
      </c>
      <c r="AI17" s="83">
        <f t="shared" si="17"/>
        <v>10.100783100247201</v>
      </c>
    </row>
    <row r="18" spans="1:35" s="5" customFormat="1" ht="20.100000000000001" customHeight="1" x14ac:dyDescent="0.15">
      <c r="A18" s="21">
        <v>13</v>
      </c>
      <c r="B18" s="14" t="s">
        <v>48</v>
      </c>
      <c r="C18" s="25">
        <f>'9月'!C18</f>
        <v>106445</v>
      </c>
      <c r="D18" s="33">
        <f t="shared" si="6"/>
        <v>21570.1</v>
      </c>
      <c r="E18" s="32">
        <f t="shared" si="7"/>
        <v>19639.5</v>
      </c>
      <c r="F18" s="32">
        <f t="shared" si="8"/>
        <v>1930.6</v>
      </c>
      <c r="G18" s="132">
        <f t="shared" si="1"/>
        <v>0</v>
      </c>
      <c r="H18" s="140">
        <f>SUM('4月:3月'!H18)</f>
        <v>0</v>
      </c>
      <c r="I18" s="140">
        <f>SUM('4月:3月'!I18)</f>
        <v>0</v>
      </c>
      <c r="J18" s="42">
        <f t="shared" si="9"/>
        <v>18331.399999999998</v>
      </c>
      <c r="K18" s="140">
        <f>SUM('4月:3月'!K18)</f>
        <v>16927.8</v>
      </c>
      <c r="L18" s="140">
        <f>SUM('4月:3月'!L18)</f>
        <v>1403.6</v>
      </c>
      <c r="M18" s="42">
        <f t="shared" si="10"/>
        <v>1179.9000000000001</v>
      </c>
      <c r="N18" s="140">
        <f>SUM('4月:3月'!N18)</f>
        <v>652.9</v>
      </c>
      <c r="O18" s="140">
        <f>SUM('4月:3月'!O18)</f>
        <v>527</v>
      </c>
      <c r="P18" s="42">
        <f t="shared" si="20"/>
        <v>2058.7999999999997</v>
      </c>
      <c r="Q18" s="140">
        <f>SUM('4月:3月'!Q18)</f>
        <v>2058.7999999999997</v>
      </c>
      <c r="R18" s="140">
        <f>SUM('4月:3月'!R18)</f>
        <v>0</v>
      </c>
      <c r="S18" s="42">
        <f t="shared" si="19"/>
        <v>0</v>
      </c>
      <c r="T18" s="140">
        <f>SUM('4月:3月'!T18)</f>
        <v>0</v>
      </c>
      <c r="U18" s="140">
        <f>SUM('4月:3月'!U18)</f>
        <v>0</v>
      </c>
      <c r="V18" s="42">
        <f t="shared" si="11"/>
        <v>0</v>
      </c>
      <c r="W18" s="140">
        <f>SUM('4月:3月'!W18)</f>
        <v>0</v>
      </c>
      <c r="X18" s="140">
        <f>SUM('4月:3月'!X18)</f>
        <v>0</v>
      </c>
      <c r="Y18" s="141">
        <f>SUM('4月:3月'!Y18)</f>
        <v>11350.699999999999</v>
      </c>
      <c r="Z18" s="135">
        <f t="shared" si="18"/>
        <v>32920.799999999996</v>
      </c>
      <c r="AA18" s="59">
        <f t="shared" si="2"/>
        <v>21570.1</v>
      </c>
      <c r="AB18" s="68">
        <f t="shared" si="3"/>
        <v>19511.3</v>
      </c>
      <c r="AC18" s="69">
        <f t="shared" si="4"/>
        <v>2058.7999999999997</v>
      </c>
      <c r="AD18" s="79">
        <f t="shared" si="12"/>
        <v>555.18027510509319</v>
      </c>
      <c r="AE18" s="75">
        <f t="shared" si="13"/>
        <v>502.19001774020535</v>
      </c>
      <c r="AF18" s="76">
        <f t="shared" si="14"/>
        <v>52.990257364887775</v>
      </c>
      <c r="AG18" s="55">
        <f t="shared" si="15"/>
        <v>847.32934945502109</v>
      </c>
      <c r="AH18" s="81">
        <f t="shared" si="16"/>
        <v>292.1490743499279</v>
      </c>
      <c r="AI18" s="83">
        <f t="shared" si="17"/>
        <v>9.5446938122679068</v>
      </c>
    </row>
    <row r="19" spans="1:35" s="5" customFormat="1" ht="20.100000000000001" customHeight="1" x14ac:dyDescent="0.15">
      <c r="A19" s="21">
        <v>14</v>
      </c>
      <c r="B19" s="14" t="s">
        <v>37</v>
      </c>
      <c r="C19" s="25">
        <f>'9月'!C19</f>
        <v>53994</v>
      </c>
      <c r="D19" s="33">
        <f t="shared" si="6"/>
        <v>12103.999999999998</v>
      </c>
      <c r="E19" s="32">
        <f t="shared" si="7"/>
        <v>11011.2</v>
      </c>
      <c r="F19" s="32">
        <f t="shared" si="8"/>
        <v>1092.8000000000002</v>
      </c>
      <c r="G19" s="132">
        <f t="shared" si="1"/>
        <v>0</v>
      </c>
      <c r="H19" s="140">
        <f>SUM('4月:3月'!H19)</f>
        <v>0</v>
      </c>
      <c r="I19" s="140">
        <f>SUM('4月:3月'!I19)</f>
        <v>0</v>
      </c>
      <c r="J19" s="42">
        <f t="shared" si="9"/>
        <v>9545.9</v>
      </c>
      <c r="K19" s="140">
        <f>SUM('4月:3月'!K19)</f>
        <v>9142.1</v>
      </c>
      <c r="L19" s="140">
        <f>SUM('4月:3月'!L19)</f>
        <v>403.8</v>
      </c>
      <c r="M19" s="42">
        <f t="shared" si="10"/>
        <v>0</v>
      </c>
      <c r="N19" s="140">
        <f>SUM('4月:3月'!N19)</f>
        <v>0</v>
      </c>
      <c r="O19" s="140">
        <f>SUM('4月:3月'!O19)</f>
        <v>0</v>
      </c>
      <c r="P19" s="42">
        <f t="shared" si="20"/>
        <v>1617.3</v>
      </c>
      <c r="Q19" s="140">
        <f>SUM('4月:3月'!Q19)</f>
        <v>1507.1</v>
      </c>
      <c r="R19" s="140">
        <f>SUM('4月:3月'!R19)</f>
        <v>110.20000000000002</v>
      </c>
      <c r="S19" s="42">
        <f t="shared" si="19"/>
        <v>0</v>
      </c>
      <c r="T19" s="140">
        <f>SUM('4月:3月'!T19)</f>
        <v>0</v>
      </c>
      <c r="U19" s="140">
        <f>SUM('4月:3月'!U19)</f>
        <v>0</v>
      </c>
      <c r="V19" s="42">
        <f t="shared" si="11"/>
        <v>940.8</v>
      </c>
      <c r="W19" s="140">
        <f>SUM('4月:3月'!W19)</f>
        <v>361.99999999999994</v>
      </c>
      <c r="X19" s="140">
        <f>SUM('4月:3月'!X19)</f>
        <v>578.80000000000007</v>
      </c>
      <c r="Y19" s="141">
        <f>SUM('4月:3月'!Y19)</f>
        <v>3244.2000000000003</v>
      </c>
      <c r="Z19" s="135">
        <f t="shared" si="18"/>
        <v>15348.199999999999</v>
      </c>
      <c r="AA19" s="59">
        <f t="shared" si="2"/>
        <v>12103.999999999998</v>
      </c>
      <c r="AB19" s="68">
        <f t="shared" si="3"/>
        <v>10486.699999999999</v>
      </c>
      <c r="AC19" s="69">
        <f t="shared" si="4"/>
        <v>1617.3</v>
      </c>
      <c r="AD19" s="79">
        <f t="shared" si="12"/>
        <v>614.17275689181076</v>
      </c>
      <c r="AE19" s="75">
        <f t="shared" si="13"/>
        <v>532.10884415873693</v>
      </c>
      <c r="AF19" s="76">
        <f t="shared" si="14"/>
        <v>82.063912733073849</v>
      </c>
      <c r="AG19" s="55">
        <f t="shared" si="15"/>
        <v>778.78769888688794</v>
      </c>
      <c r="AH19" s="81">
        <f t="shared" si="16"/>
        <v>164.61494199507709</v>
      </c>
      <c r="AI19" s="83">
        <f t="shared" si="17"/>
        <v>13.361698612029084</v>
      </c>
    </row>
    <row r="20" spans="1:35" s="5" customFormat="1" ht="20.100000000000001" customHeight="1" x14ac:dyDescent="0.15">
      <c r="A20" s="21">
        <v>15</v>
      </c>
      <c r="B20" s="14" t="s">
        <v>38</v>
      </c>
      <c r="C20" s="25">
        <f>'9月'!C20</f>
        <v>14736</v>
      </c>
      <c r="D20" s="33">
        <f t="shared" si="6"/>
        <v>3959.8999999999996</v>
      </c>
      <c r="E20" s="32">
        <f t="shared" si="7"/>
        <v>3573.7</v>
      </c>
      <c r="F20" s="32">
        <f t="shared" si="8"/>
        <v>386.2</v>
      </c>
      <c r="G20" s="132">
        <f>SUM(H20:I20)</f>
        <v>0</v>
      </c>
      <c r="H20" s="140">
        <f>SUM('4月:3月'!H20)</f>
        <v>0</v>
      </c>
      <c r="I20" s="140">
        <f>SUM('4月:3月'!I20)</f>
        <v>0</v>
      </c>
      <c r="J20" s="42">
        <f t="shared" si="9"/>
        <v>3156.6</v>
      </c>
      <c r="K20" s="140">
        <f>SUM('4月:3月'!K20)</f>
        <v>3042.4</v>
      </c>
      <c r="L20" s="140">
        <f>SUM('4月:3月'!L20)</f>
        <v>114.2</v>
      </c>
      <c r="M20" s="42">
        <f t="shared" si="10"/>
        <v>0</v>
      </c>
      <c r="N20" s="140">
        <f>SUM('4月:3月'!N20)</f>
        <v>0</v>
      </c>
      <c r="O20" s="140">
        <f>SUM('4月:3月'!O20)</f>
        <v>0</v>
      </c>
      <c r="P20" s="42">
        <f>SUM(Q20:R20)</f>
        <v>435.2</v>
      </c>
      <c r="Q20" s="140">
        <f>SUM('4月:3月'!Q20)</f>
        <v>429.2</v>
      </c>
      <c r="R20" s="140">
        <f>SUM('4月:3月'!R20)</f>
        <v>6</v>
      </c>
      <c r="S20" s="42">
        <f t="shared" ref="S20:S37" si="21">SUM(T20:U20)</f>
        <v>0</v>
      </c>
      <c r="T20" s="140">
        <f>SUM('4月:3月'!T20)</f>
        <v>0</v>
      </c>
      <c r="U20" s="140">
        <f>SUM('4月:3月'!U20)</f>
        <v>0</v>
      </c>
      <c r="V20" s="42">
        <f t="shared" si="11"/>
        <v>368.1</v>
      </c>
      <c r="W20" s="140">
        <f>SUM('4月:3月'!W20)</f>
        <v>102.10000000000001</v>
      </c>
      <c r="X20" s="140">
        <f>SUM('4月:3月'!X20)</f>
        <v>266</v>
      </c>
      <c r="Y20" s="141">
        <f>SUM('4月:3月'!Y20)</f>
        <v>1376.9</v>
      </c>
      <c r="Z20" s="135">
        <f t="shared" si="18"/>
        <v>5336.7999999999993</v>
      </c>
      <c r="AA20" s="59">
        <f>SUM(AB20:AC20)</f>
        <v>3959.8999999999996</v>
      </c>
      <c r="AB20" s="68">
        <f>G20+J20+M20+S20+V20</f>
        <v>3524.7</v>
      </c>
      <c r="AC20" s="69">
        <f>P20</f>
        <v>435.2</v>
      </c>
      <c r="AD20" s="79">
        <f t="shared" si="12"/>
        <v>736.2270016212276</v>
      </c>
      <c r="AE20" s="75">
        <f t="shared" si="13"/>
        <v>655.31435455802944</v>
      </c>
      <c r="AF20" s="76">
        <f t="shared" si="14"/>
        <v>80.912647063198122</v>
      </c>
      <c r="AG20" s="55">
        <f t="shared" si="15"/>
        <v>992.22108190918141</v>
      </c>
      <c r="AH20" s="81">
        <f t="shared" si="16"/>
        <v>255.99408028795386</v>
      </c>
      <c r="AI20" s="83">
        <f t="shared" si="17"/>
        <v>10.990176519609083</v>
      </c>
    </row>
    <row r="21" spans="1:35" s="5" customFormat="1" ht="20.100000000000001" customHeight="1" x14ac:dyDescent="0.15">
      <c r="A21" s="10">
        <v>16</v>
      </c>
      <c r="B21" s="9" t="s">
        <v>39</v>
      </c>
      <c r="C21" s="25">
        <f>'9月'!C21</f>
        <v>5155</v>
      </c>
      <c r="D21" s="34">
        <f t="shared" si="6"/>
        <v>1113.8000000000002</v>
      </c>
      <c r="E21" s="35">
        <f t="shared" si="7"/>
        <v>1041.4000000000001</v>
      </c>
      <c r="F21" s="35">
        <f t="shared" si="8"/>
        <v>72.400000000000006</v>
      </c>
      <c r="G21" s="133">
        <f>SUM(H21:I21)</f>
        <v>0</v>
      </c>
      <c r="H21" s="140">
        <f>SUM('4月:3月'!H21)</f>
        <v>0</v>
      </c>
      <c r="I21" s="140">
        <f>SUM('4月:3月'!I21)</f>
        <v>0</v>
      </c>
      <c r="J21" s="43">
        <f t="shared" si="9"/>
        <v>649.40000000000009</v>
      </c>
      <c r="K21" s="140">
        <f>SUM('4月:3月'!K21)</f>
        <v>625.00000000000011</v>
      </c>
      <c r="L21" s="140">
        <f>SUM('4月:3月'!L21)</f>
        <v>24.400000000000002</v>
      </c>
      <c r="M21" s="43">
        <f t="shared" si="10"/>
        <v>111</v>
      </c>
      <c r="N21" s="140">
        <f>SUM('4月:3月'!N21)</f>
        <v>63</v>
      </c>
      <c r="O21" s="140">
        <f>SUM('4月:3月'!O21)</f>
        <v>48</v>
      </c>
      <c r="P21" s="43">
        <f>SUM(Q21:R21)</f>
        <v>353.40000000000003</v>
      </c>
      <c r="Q21" s="140">
        <f>SUM('4月:3月'!Q21)</f>
        <v>353.40000000000003</v>
      </c>
      <c r="R21" s="140">
        <f>SUM('4月:3月'!R21)</f>
        <v>0</v>
      </c>
      <c r="S21" s="43">
        <f t="shared" si="21"/>
        <v>0</v>
      </c>
      <c r="T21" s="140">
        <f>SUM('4月:3月'!T21)</f>
        <v>0</v>
      </c>
      <c r="U21" s="140">
        <f>SUM('4月:3月'!U21)</f>
        <v>0</v>
      </c>
      <c r="V21" s="43">
        <f t="shared" si="11"/>
        <v>0</v>
      </c>
      <c r="W21" s="140">
        <f>SUM('4月:3月'!W21)</f>
        <v>0</v>
      </c>
      <c r="X21" s="140">
        <f>SUM('4月:3月'!X21)</f>
        <v>0</v>
      </c>
      <c r="Y21" s="141">
        <f>SUM('4月:3月'!Y21)</f>
        <v>421</v>
      </c>
      <c r="Z21" s="135">
        <f t="shared" si="18"/>
        <v>1534.8000000000002</v>
      </c>
      <c r="AA21" s="59">
        <f t="shared" si="2"/>
        <v>1113.8000000000002</v>
      </c>
      <c r="AB21" s="68">
        <f t="shared" si="3"/>
        <v>760.40000000000009</v>
      </c>
      <c r="AC21" s="69">
        <f t="shared" si="4"/>
        <v>353.40000000000003</v>
      </c>
      <c r="AD21" s="79">
        <f t="shared" si="12"/>
        <v>591.950892204669</v>
      </c>
      <c r="AE21" s="75">
        <f t="shared" si="13"/>
        <v>404.12951915283742</v>
      </c>
      <c r="AF21" s="76">
        <f t="shared" si="14"/>
        <v>187.82137305183159</v>
      </c>
      <c r="AG21" s="55">
        <f t="shared" si="15"/>
        <v>815.69961335583241</v>
      </c>
      <c r="AH21" s="81">
        <f t="shared" si="16"/>
        <v>223.74872115116324</v>
      </c>
      <c r="AI21" s="83">
        <f t="shared" si="17"/>
        <v>31.72921529897647</v>
      </c>
    </row>
    <row r="22" spans="1:35" s="5" customFormat="1" ht="20.100000000000001" customHeight="1" x14ac:dyDescent="0.15">
      <c r="A22" s="10">
        <v>17</v>
      </c>
      <c r="B22" s="9" t="s">
        <v>40</v>
      </c>
      <c r="C22" s="25">
        <f>'9月'!C22</f>
        <v>11303</v>
      </c>
      <c r="D22" s="34">
        <f t="shared" si="6"/>
        <v>2658</v>
      </c>
      <c r="E22" s="35">
        <f t="shared" si="7"/>
        <v>2311.7999999999997</v>
      </c>
      <c r="F22" s="35">
        <f t="shared" si="8"/>
        <v>346.2</v>
      </c>
      <c r="G22" s="133">
        <f t="shared" si="1"/>
        <v>0</v>
      </c>
      <c r="H22" s="140">
        <f>SUM('4月:3月'!H22)</f>
        <v>0</v>
      </c>
      <c r="I22" s="140">
        <f>SUM('4月:3月'!I22)</f>
        <v>0</v>
      </c>
      <c r="J22" s="43">
        <f t="shared" si="9"/>
        <v>2023.8</v>
      </c>
      <c r="K22" s="140">
        <f>SUM('4月:3月'!K22)</f>
        <v>1771</v>
      </c>
      <c r="L22" s="140">
        <f>SUM('4月:3月'!L22)</f>
        <v>252.79999999999998</v>
      </c>
      <c r="M22" s="43">
        <f t="shared" si="10"/>
        <v>128.1</v>
      </c>
      <c r="N22" s="140">
        <f>SUM('4月:3月'!N22)</f>
        <v>69.3</v>
      </c>
      <c r="O22" s="140">
        <f>SUM('4月:3月'!O22)</f>
        <v>58.800000000000004</v>
      </c>
      <c r="P22" s="43">
        <f t="shared" si="20"/>
        <v>447.6</v>
      </c>
      <c r="Q22" s="140">
        <f>SUM('4月:3月'!Q22)</f>
        <v>433.3</v>
      </c>
      <c r="R22" s="140">
        <f>SUM('4月:3月'!R22)</f>
        <v>14.299999999999999</v>
      </c>
      <c r="S22" s="43">
        <f t="shared" si="21"/>
        <v>11</v>
      </c>
      <c r="T22" s="140">
        <f>SUM('4月:3月'!T22)</f>
        <v>10.5</v>
      </c>
      <c r="U22" s="140">
        <f>SUM('4月:3月'!U22)</f>
        <v>0.5</v>
      </c>
      <c r="V22" s="43">
        <f t="shared" si="11"/>
        <v>47.5</v>
      </c>
      <c r="W22" s="140">
        <f>SUM('4月:3月'!W22)</f>
        <v>27.7</v>
      </c>
      <c r="X22" s="140">
        <f>SUM('4月:3月'!X22)</f>
        <v>19.799999999999997</v>
      </c>
      <c r="Y22" s="141">
        <f>SUM('4月:3月'!Y22)</f>
        <v>727.3</v>
      </c>
      <c r="Z22" s="135">
        <f t="shared" si="18"/>
        <v>3385.3</v>
      </c>
      <c r="AA22" s="59">
        <f t="shared" si="2"/>
        <v>2658</v>
      </c>
      <c r="AB22" s="68">
        <f t="shared" si="3"/>
        <v>2210.4</v>
      </c>
      <c r="AC22" s="69">
        <f t="shared" si="4"/>
        <v>447.6</v>
      </c>
      <c r="AD22" s="79">
        <f t="shared" si="12"/>
        <v>644.27070519525068</v>
      </c>
      <c r="AE22" s="75">
        <f t="shared" si="13"/>
        <v>535.77726364318369</v>
      </c>
      <c r="AF22" s="76">
        <f t="shared" si="14"/>
        <v>108.49344155206705</v>
      </c>
      <c r="AG22" s="55">
        <f t="shared" si="15"/>
        <v>820.5604282533792</v>
      </c>
      <c r="AH22" s="81">
        <f t="shared" si="16"/>
        <v>176.28972305812857</v>
      </c>
      <c r="AI22" s="83">
        <f t="shared" si="17"/>
        <v>16.839729119638825</v>
      </c>
    </row>
    <row r="23" spans="1:35" s="5" customFormat="1" ht="20.100000000000001" customHeight="1" x14ac:dyDescent="0.15">
      <c r="A23" s="10">
        <v>18</v>
      </c>
      <c r="B23" s="9" t="s">
        <v>49</v>
      </c>
      <c r="C23" s="25">
        <f>'9月'!C23</f>
        <v>32483</v>
      </c>
      <c r="D23" s="34">
        <f t="shared" si="6"/>
        <v>6232.3</v>
      </c>
      <c r="E23" s="35">
        <f t="shared" si="7"/>
        <v>5879.8</v>
      </c>
      <c r="F23" s="35">
        <f t="shared" si="8"/>
        <v>352.5</v>
      </c>
      <c r="G23" s="133">
        <v>0</v>
      </c>
      <c r="H23" s="140">
        <f>SUM('4月:3月'!H23)</f>
        <v>0</v>
      </c>
      <c r="I23" s="140">
        <f>SUM('4月:3月'!I23)</f>
        <v>0</v>
      </c>
      <c r="J23" s="43">
        <f t="shared" si="9"/>
        <v>4529</v>
      </c>
      <c r="K23" s="140">
        <f>SUM('4月:3月'!K23)</f>
        <v>4344.8</v>
      </c>
      <c r="L23" s="140">
        <f>SUM('4月:3月'!L23)</f>
        <v>184.20000000000002</v>
      </c>
      <c r="M23" s="43">
        <f t="shared" si="10"/>
        <v>0</v>
      </c>
      <c r="N23" s="140">
        <f>SUM('4月:3月'!N23)</f>
        <v>0</v>
      </c>
      <c r="O23" s="140">
        <f>SUM('4月:3月'!O23)</f>
        <v>0</v>
      </c>
      <c r="P23" s="43">
        <f t="shared" si="20"/>
        <v>1186.5</v>
      </c>
      <c r="Q23" s="140">
        <f>SUM('4月:3月'!Q23)</f>
        <v>1184.8</v>
      </c>
      <c r="R23" s="140">
        <f>SUM('4月:3月'!R23)</f>
        <v>1.7000000000000002</v>
      </c>
      <c r="S23" s="43">
        <f t="shared" si="21"/>
        <v>0</v>
      </c>
      <c r="T23" s="140">
        <f>SUM('4月:3月'!T23)</f>
        <v>0</v>
      </c>
      <c r="U23" s="140">
        <f>SUM('4月:3月'!U23)</f>
        <v>0</v>
      </c>
      <c r="V23" s="43">
        <f t="shared" si="11"/>
        <v>516.79999999999995</v>
      </c>
      <c r="W23" s="140">
        <f>SUM('4月:3月'!W23)</f>
        <v>350.2</v>
      </c>
      <c r="X23" s="140">
        <f>SUM('4月:3月'!X23)</f>
        <v>166.6</v>
      </c>
      <c r="Y23" s="141">
        <f>SUM('4月:3月'!Y23)</f>
        <v>1929.1000000000001</v>
      </c>
      <c r="Z23" s="135">
        <f t="shared" si="18"/>
        <v>8161.4000000000005</v>
      </c>
      <c r="AA23" s="59">
        <f t="shared" si="2"/>
        <v>6232.3</v>
      </c>
      <c r="AB23" s="68">
        <f t="shared" si="3"/>
        <v>5045.8</v>
      </c>
      <c r="AC23" s="69">
        <f t="shared" si="4"/>
        <v>1186.5</v>
      </c>
      <c r="AD23" s="79">
        <f t="shared" si="12"/>
        <v>525.65325002456507</v>
      </c>
      <c r="AE23" s="75">
        <f t="shared" si="13"/>
        <v>425.57982911187685</v>
      </c>
      <c r="AF23" s="76">
        <f t="shared" si="14"/>
        <v>100.07342091268815</v>
      </c>
      <c r="AG23" s="55">
        <f t="shared" si="15"/>
        <v>688.3600652649078</v>
      </c>
      <c r="AH23" s="81">
        <f t="shared" si="16"/>
        <v>162.70681524034279</v>
      </c>
      <c r="AI23" s="83">
        <f t="shared" si="17"/>
        <v>19.037915376345811</v>
      </c>
    </row>
    <row r="24" spans="1:35" s="5" customFormat="1" ht="20.100000000000001" customHeight="1" x14ac:dyDescent="0.15">
      <c r="A24" s="10">
        <v>19</v>
      </c>
      <c r="B24" s="9" t="s">
        <v>50</v>
      </c>
      <c r="C24" s="25">
        <f>'9月'!C24</f>
        <v>26141</v>
      </c>
      <c r="D24" s="34">
        <f t="shared" si="6"/>
        <v>5316.4000000000005</v>
      </c>
      <c r="E24" s="35">
        <f t="shared" si="7"/>
        <v>5019.0999999999995</v>
      </c>
      <c r="F24" s="35">
        <f t="shared" si="8"/>
        <v>297.29999999999995</v>
      </c>
      <c r="G24" s="133">
        <v>0</v>
      </c>
      <c r="H24" s="140">
        <f>SUM('4月:3月'!H24)</f>
        <v>0</v>
      </c>
      <c r="I24" s="140">
        <f>SUM('4月:3月'!I24)</f>
        <v>0</v>
      </c>
      <c r="J24" s="43">
        <f t="shared" si="9"/>
        <v>3930</v>
      </c>
      <c r="K24" s="140">
        <f>SUM('4月:3月'!K24)</f>
        <v>3768</v>
      </c>
      <c r="L24" s="140">
        <f>SUM('4月:3月'!L24)</f>
        <v>161.99999999999997</v>
      </c>
      <c r="M24" s="43">
        <v>0</v>
      </c>
      <c r="N24" s="140">
        <f>SUM('4月:3月'!N24)</f>
        <v>0</v>
      </c>
      <c r="O24" s="140">
        <f>SUM('4月:3月'!O24)</f>
        <v>0</v>
      </c>
      <c r="P24" s="43">
        <f t="shared" si="20"/>
        <v>970.59999999999991</v>
      </c>
      <c r="Q24" s="140">
        <f>SUM('4月:3月'!Q24)</f>
        <v>969.89999999999986</v>
      </c>
      <c r="R24" s="140">
        <f>SUM('4月:3月'!R24)</f>
        <v>0.70000000000000007</v>
      </c>
      <c r="S24" s="43">
        <f t="shared" si="21"/>
        <v>0</v>
      </c>
      <c r="T24" s="140">
        <f>SUM('4月:3月'!T24)</f>
        <v>0</v>
      </c>
      <c r="U24" s="140">
        <f>SUM('4月:3月'!U24)</f>
        <v>0</v>
      </c>
      <c r="V24" s="43">
        <f t="shared" si="11"/>
        <v>415.80000000000007</v>
      </c>
      <c r="W24" s="140">
        <f>SUM('4月:3月'!W24)</f>
        <v>281.20000000000005</v>
      </c>
      <c r="X24" s="140">
        <f>SUM('4月:3月'!X24)</f>
        <v>134.6</v>
      </c>
      <c r="Y24" s="141">
        <f>SUM('4月:3月'!Y24)</f>
        <v>3991.6</v>
      </c>
      <c r="Z24" s="135">
        <f t="shared" si="18"/>
        <v>9308</v>
      </c>
      <c r="AA24" s="59">
        <f t="shared" si="2"/>
        <v>5316.4</v>
      </c>
      <c r="AB24" s="68">
        <f t="shared" si="3"/>
        <v>4345.8</v>
      </c>
      <c r="AC24" s="69">
        <f t="shared" si="4"/>
        <v>970.59999999999991</v>
      </c>
      <c r="AD24" s="79">
        <f t="shared" si="12"/>
        <v>557.18906897420891</v>
      </c>
      <c r="AE24" s="75">
        <f t="shared" si="13"/>
        <v>455.46464824846083</v>
      </c>
      <c r="AF24" s="76">
        <f t="shared" si="14"/>
        <v>101.72442072574808</v>
      </c>
      <c r="AG24" s="55">
        <f t="shared" si="15"/>
        <v>975.53153525166204</v>
      </c>
      <c r="AH24" s="81">
        <f t="shared" si="16"/>
        <v>418.34246627745324</v>
      </c>
      <c r="AI24" s="83">
        <f t="shared" si="17"/>
        <v>18.256715070348356</v>
      </c>
    </row>
    <row r="25" spans="1:35" s="5" customFormat="1" ht="20.100000000000001" customHeight="1" x14ac:dyDescent="0.15">
      <c r="A25" s="10">
        <v>20</v>
      </c>
      <c r="B25" s="9" t="s">
        <v>6</v>
      </c>
      <c r="C25" s="25">
        <f>'9月'!C25</f>
        <v>4518</v>
      </c>
      <c r="D25" s="34">
        <f t="shared" si="6"/>
        <v>892.30000000000007</v>
      </c>
      <c r="E25" s="35">
        <f t="shared" si="7"/>
        <v>865.00000000000011</v>
      </c>
      <c r="F25" s="35">
        <f t="shared" si="8"/>
        <v>27.3</v>
      </c>
      <c r="G25" s="133">
        <f t="shared" si="1"/>
        <v>0</v>
      </c>
      <c r="H25" s="140">
        <f>SUM('4月:3月'!H25)</f>
        <v>0</v>
      </c>
      <c r="I25" s="140">
        <f>SUM('4月:3月'!I25)</f>
        <v>0</v>
      </c>
      <c r="J25" s="43">
        <f t="shared" si="9"/>
        <v>704.1</v>
      </c>
      <c r="K25" s="140">
        <f>SUM('4月:3月'!K25)</f>
        <v>687.30000000000007</v>
      </c>
      <c r="L25" s="140">
        <f>SUM('4月:3月'!L25)</f>
        <v>16.8</v>
      </c>
      <c r="M25" s="43">
        <f t="shared" si="10"/>
        <v>39.5</v>
      </c>
      <c r="N25" s="140">
        <f>SUM('4月:3月'!N25)</f>
        <v>29.799999999999997</v>
      </c>
      <c r="O25" s="140">
        <f>SUM('4月:3月'!O25)</f>
        <v>9.7000000000000011</v>
      </c>
      <c r="P25" s="43">
        <f t="shared" si="20"/>
        <v>139.70000000000002</v>
      </c>
      <c r="Q25" s="140">
        <f>SUM('4月:3月'!Q25)</f>
        <v>139.70000000000002</v>
      </c>
      <c r="R25" s="140">
        <f>SUM('4月:3月'!R25)</f>
        <v>0</v>
      </c>
      <c r="S25" s="43">
        <f t="shared" si="21"/>
        <v>0</v>
      </c>
      <c r="T25" s="140">
        <f>SUM('4月:3月'!T25)</f>
        <v>0</v>
      </c>
      <c r="U25" s="140">
        <f>SUM('4月:3月'!U25)</f>
        <v>0</v>
      </c>
      <c r="V25" s="43">
        <f t="shared" si="11"/>
        <v>9</v>
      </c>
      <c r="W25" s="140">
        <f>SUM('4月:3月'!W25)</f>
        <v>8.1999999999999993</v>
      </c>
      <c r="X25" s="140">
        <f>SUM('4月:3月'!X25)</f>
        <v>0.8</v>
      </c>
      <c r="Y25" s="141">
        <f>SUM('4月:3月'!Y25)</f>
        <v>532.09999999999991</v>
      </c>
      <c r="Z25" s="135">
        <f t="shared" si="18"/>
        <v>1424.4</v>
      </c>
      <c r="AA25" s="59">
        <f t="shared" si="2"/>
        <v>892.30000000000007</v>
      </c>
      <c r="AB25" s="68">
        <f t="shared" si="3"/>
        <v>752.6</v>
      </c>
      <c r="AC25" s="69">
        <f t="shared" si="4"/>
        <v>139.70000000000002</v>
      </c>
      <c r="AD25" s="79">
        <f t="shared" si="12"/>
        <v>541.09285839897643</v>
      </c>
      <c r="AE25" s="75">
        <f t="shared" si="13"/>
        <v>456.37844360760914</v>
      </c>
      <c r="AF25" s="76">
        <f t="shared" si="14"/>
        <v>84.714414791367275</v>
      </c>
      <c r="AG25" s="55">
        <f t="shared" si="15"/>
        <v>863.75957357783477</v>
      </c>
      <c r="AH25" s="81">
        <f t="shared" si="16"/>
        <v>322.66671517885834</v>
      </c>
      <c r="AI25" s="83">
        <f t="shared" si="17"/>
        <v>15.656169449736636</v>
      </c>
    </row>
    <row r="26" spans="1:35" s="5" customFormat="1" ht="22.5" customHeight="1" x14ac:dyDescent="0.15">
      <c r="A26" s="10">
        <v>21</v>
      </c>
      <c r="B26" s="9" t="s">
        <v>7</v>
      </c>
      <c r="C26" s="25">
        <f>'9月'!C26</f>
        <v>15105</v>
      </c>
      <c r="D26" s="33">
        <f>G26+J26+M26+P26+S26+V26</f>
        <v>2514.1000000000004</v>
      </c>
      <c r="E26" s="32">
        <f>H26+K26+N26+Q26+T26+W26</f>
        <v>2169.3000000000002</v>
      </c>
      <c r="F26" s="32">
        <f>I26+L26+O26+R26+U26+X26</f>
        <v>344.8</v>
      </c>
      <c r="G26" s="132">
        <f>SUM(H26:I26)</f>
        <v>0</v>
      </c>
      <c r="H26" s="140">
        <f>SUM('4月:3月'!H26)</f>
        <v>0</v>
      </c>
      <c r="I26" s="140">
        <f>SUM('4月:3月'!I26)</f>
        <v>0</v>
      </c>
      <c r="J26" s="42">
        <f>SUM(K26:L26)</f>
        <v>2165.3000000000002</v>
      </c>
      <c r="K26" s="140">
        <f>SUM('4月:3月'!K26)</f>
        <v>1899.7</v>
      </c>
      <c r="L26" s="140">
        <f>SUM('4月:3月'!L26)</f>
        <v>265.60000000000002</v>
      </c>
      <c r="M26" s="42">
        <f>SUM(N26:O26)</f>
        <v>108.5</v>
      </c>
      <c r="N26" s="140">
        <f>SUM('4月:3月'!N26)</f>
        <v>29.3</v>
      </c>
      <c r="O26" s="140">
        <f>SUM('4月:3月'!O26)</f>
        <v>79.2</v>
      </c>
      <c r="P26" s="42">
        <f>SUM(Q26:R26)</f>
        <v>240.3</v>
      </c>
      <c r="Q26" s="140">
        <f>SUM('4月:3月'!Q26)</f>
        <v>240.3</v>
      </c>
      <c r="R26" s="140">
        <f>SUM('4月:3月'!R26)</f>
        <v>0</v>
      </c>
      <c r="S26" s="43">
        <f t="shared" si="21"/>
        <v>0</v>
      </c>
      <c r="T26" s="140">
        <f>SUM('4月:3月'!T26)</f>
        <v>0</v>
      </c>
      <c r="U26" s="140">
        <f>SUM('4月:3月'!U26)</f>
        <v>0</v>
      </c>
      <c r="V26" s="43">
        <f t="shared" si="11"/>
        <v>0</v>
      </c>
      <c r="W26" s="140">
        <f>SUM('4月:3月'!W26)</f>
        <v>0</v>
      </c>
      <c r="X26" s="140">
        <f>SUM('4月:3月'!X26)</f>
        <v>0</v>
      </c>
      <c r="Y26" s="141">
        <f>SUM('4月:3月'!Y26)</f>
        <v>1486.6000000000001</v>
      </c>
      <c r="Z26" s="135">
        <f t="shared" si="18"/>
        <v>4000.7000000000007</v>
      </c>
      <c r="AA26" s="59">
        <f t="shared" si="2"/>
        <v>2514.1000000000004</v>
      </c>
      <c r="AB26" s="68">
        <f t="shared" si="3"/>
        <v>2273.8000000000002</v>
      </c>
      <c r="AC26" s="69">
        <f t="shared" si="4"/>
        <v>240.3</v>
      </c>
      <c r="AD26" s="79">
        <f t="shared" si="12"/>
        <v>456.00431681426363</v>
      </c>
      <c r="AE26" s="75">
        <f t="shared" si="13"/>
        <v>412.41900305169747</v>
      </c>
      <c r="AF26" s="76">
        <f t="shared" si="14"/>
        <v>43.585313762566145</v>
      </c>
      <c r="AG26" s="55">
        <f t="shared" si="15"/>
        <v>725.64196741530759</v>
      </c>
      <c r="AH26" s="81">
        <f t="shared" si="16"/>
        <v>269.6376506010439</v>
      </c>
      <c r="AI26" s="83">
        <f t="shared" si="17"/>
        <v>9.5580923590947044</v>
      </c>
    </row>
    <row r="27" spans="1:35" s="5" customFormat="1" ht="20.100000000000001" customHeight="1" x14ac:dyDescent="0.15">
      <c r="A27" s="10">
        <v>22</v>
      </c>
      <c r="B27" s="9" t="s">
        <v>8</v>
      </c>
      <c r="C27" s="25">
        <f>'9月'!C27</f>
        <v>6573</v>
      </c>
      <c r="D27" s="34">
        <f t="shared" si="6"/>
        <v>1356.5</v>
      </c>
      <c r="E27" s="35">
        <f t="shared" si="7"/>
        <v>1230.6000000000001</v>
      </c>
      <c r="F27" s="35">
        <f t="shared" si="8"/>
        <v>125.9</v>
      </c>
      <c r="G27" s="133">
        <f t="shared" si="1"/>
        <v>0</v>
      </c>
      <c r="H27" s="140">
        <f>SUM('4月:3月'!H27)</f>
        <v>0</v>
      </c>
      <c r="I27" s="140">
        <f>SUM('4月:3月'!I27)</f>
        <v>0</v>
      </c>
      <c r="J27" s="43">
        <f t="shared" si="9"/>
        <v>1101</v>
      </c>
      <c r="K27" s="140">
        <f>SUM('4月:3月'!K27)</f>
        <v>1013.9</v>
      </c>
      <c r="L27" s="140">
        <f>SUM('4月:3月'!L27)</f>
        <v>87.100000000000009</v>
      </c>
      <c r="M27" s="42">
        <f>SUM(N27:O27)</f>
        <v>76</v>
      </c>
      <c r="N27" s="140">
        <f>SUM('4月:3月'!N27)</f>
        <v>63.300000000000004</v>
      </c>
      <c r="O27" s="140">
        <f>SUM('4月:3月'!O27)</f>
        <v>12.7</v>
      </c>
      <c r="P27" s="43">
        <f t="shared" si="20"/>
        <v>153.4</v>
      </c>
      <c r="Q27" s="140">
        <f>SUM('4月:3月'!Q27)</f>
        <v>153.4</v>
      </c>
      <c r="R27" s="140">
        <f>SUM('4月:3月'!R27)</f>
        <v>0</v>
      </c>
      <c r="S27" s="43">
        <f t="shared" si="21"/>
        <v>0</v>
      </c>
      <c r="T27" s="140">
        <f>SUM('4月:3月'!T27)</f>
        <v>0</v>
      </c>
      <c r="U27" s="140">
        <f>SUM('4月:3月'!U27)</f>
        <v>0</v>
      </c>
      <c r="V27" s="43">
        <f t="shared" si="11"/>
        <v>26.1</v>
      </c>
      <c r="W27" s="140">
        <f>SUM('4月:3月'!W27)</f>
        <v>0</v>
      </c>
      <c r="X27" s="140">
        <f>SUM('4月:3月'!X27)</f>
        <v>26.1</v>
      </c>
      <c r="Y27" s="141">
        <f>SUM('4月:3月'!Y27)</f>
        <v>439.39999999999992</v>
      </c>
      <c r="Z27" s="135">
        <f t="shared" si="18"/>
        <v>1795.8999999999999</v>
      </c>
      <c r="AA27" s="59">
        <f t="shared" si="2"/>
        <v>1356.5</v>
      </c>
      <c r="AB27" s="68">
        <f>G27+J27+M27+S27+V27</f>
        <v>1203.0999999999999</v>
      </c>
      <c r="AC27" s="69">
        <f t="shared" si="4"/>
        <v>153.4</v>
      </c>
      <c r="AD27" s="79">
        <f t="shared" si="12"/>
        <v>565.40976056053307</v>
      </c>
      <c r="AE27" s="75">
        <f t="shared" si="13"/>
        <v>501.4703154665516</v>
      </c>
      <c r="AF27" s="76">
        <f t="shared" si="14"/>
        <v>63.939445093981391</v>
      </c>
      <c r="AG27" s="55">
        <f t="shared" si="15"/>
        <v>748.55834057549669</v>
      </c>
      <c r="AH27" s="81">
        <f t="shared" si="16"/>
        <v>183.14858001496364</v>
      </c>
      <c r="AI27" s="83">
        <f t="shared" si="17"/>
        <v>11.308514559528197</v>
      </c>
    </row>
    <row r="28" spans="1:35" s="5" customFormat="1" ht="20.100000000000001" customHeight="1" x14ac:dyDescent="0.15">
      <c r="A28" s="10">
        <v>23</v>
      </c>
      <c r="B28" s="9" t="s">
        <v>9</v>
      </c>
      <c r="C28" s="25">
        <f>'9月'!C28</f>
        <v>4584</v>
      </c>
      <c r="D28" s="34">
        <f t="shared" si="6"/>
        <v>1027.5</v>
      </c>
      <c r="E28" s="35">
        <f t="shared" si="7"/>
        <v>967.7</v>
      </c>
      <c r="F28" s="35">
        <f t="shared" si="8"/>
        <v>59.8</v>
      </c>
      <c r="G28" s="133">
        <f t="shared" si="1"/>
        <v>0</v>
      </c>
      <c r="H28" s="140">
        <f>SUM('4月:3月'!H28)</f>
        <v>0</v>
      </c>
      <c r="I28" s="140">
        <f>SUM('4月:3月'!I28)</f>
        <v>0</v>
      </c>
      <c r="J28" s="43">
        <f t="shared" si="9"/>
        <v>867.7</v>
      </c>
      <c r="K28" s="140">
        <f>SUM('4月:3月'!K28)</f>
        <v>823.2</v>
      </c>
      <c r="L28" s="140">
        <f>SUM('4月:3月'!L28)</f>
        <v>44.5</v>
      </c>
      <c r="M28" s="43">
        <f t="shared" si="10"/>
        <v>98.9</v>
      </c>
      <c r="N28" s="140">
        <f>SUM('4月:3月'!N28)</f>
        <v>86.4</v>
      </c>
      <c r="O28" s="140">
        <f>SUM('4月:3月'!O28)</f>
        <v>12.500000000000002</v>
      </c>
      <c r="P28" s="43">
        <f t="shared" si="20"/>
        <v>60.899999999999991</v>
      </c>
      <c r="Q28" s="140">
        <f>SUM('4月:3月'!Q28)</f>
        <v>58.099999999999994</v>
      </c>
      <c r="R28" s="140">
        <f>SUM('4月:3月'!R28)</f>
        <v>2.8000000000000003</v>
      </c>
      <c r="S28" s="43">
        <f t="shared" si="21"/>
        <v>0</v>
      </c>
      <c r="T28" s="140">
        <f>SUM('4月:3月'!T28)</f>
        <v>0</v>
      </c>
      <c r="U28" s="140">
        <f>SUM('4月:3月'!U28)</f>
        <v>0</v>
      </c>
      <c r="V28" s="43">
        <f t="shared" si="11"/>
        <v>0</v>
      </c>
      <c r="W28" s="140">
        <f>SUM('4月:3月'!W28)</f>
        <v>0</v>
      </c>
      <c r="X28" s="140">
        <f>SUM('4月:3月'!X28)</f>
        <v>0</v>
      </c>
      <c r="Y28" s="141">
        <f>SUM('4月:3月'!Y28)</f>
        <v>0</v>
      </c>
      <c r="Z28" s="135">
        <f t="shared" si="18"/>
        <v>1027.5</v>
      </c>
      <c r="AA28" s="59">
        <f t="shared" si="2"/>
        <v>1027.5</v>
      </c>
      <c r="AB28" s="68">
        <f t="shared" si="3"/>
        <v>966.6</v>
      </c>
      <c r="AC28" s="69">
        <f t="shared" si="4"/>
        <v>60.899999999999991</v>
      </c>
      <c r="AD28" s="79">
        <f t="shared" si="12"/>
        <v>614.10743742379691</v>
      </c>
      <c r="AE28" s="75">
        <f t="shared" si="13"/>
        <v>577.70924478232803</v>
      </c>
      <c r="AF28" s="76">
        <f t="shared" si="14"/>
        <v>36.398192641468832</v>
      </c>
      <c r="AG28" s="55">
        <f t="shared" si="15"/>
        <v>614.10743742379691</v>
      </c>
      <c r="AH28" s="81">
        <f t="shared" si="16"/>
        <v>0</v>
      </c>
      <c r="AI28" s="83">
        <f t="shared" si="17"/>
        <v>5.9270072992700724</v>
      </c>
    </row>
    <row r="29" spans="1:35" s="5" customFormat="1" ht="20.100000000000001" customHeight="1" x14ac:dyDescent="0.15">
      <c r="A29" s="10">
        <v>24</v>
      </c>
      <c r="B29" s="9" t="s">
        <v>10</v>
      </c>
      <c r="C29" s="25">
        <f>'9月'!C29</f>
        <v>10265</v>
      </c>
      <c r="D29" s="34">
        <f>G29+J29+M29+P29+S29+V29</f>
        <v>2360.42</v>
      </c>
      <c r="E29" s="35">
        <f t="shared" si="7"/>
        <v>2187.62</v>
      </c>
      <c r="F29" s="35">
        <f t="shared" si="8"/>
        <v>172.8</v>
      </c>
      <c r="G29" s="133">
        <f>SUM(H29:I29)</f>
        <v>0</v>
      </c>
      <c r="H29" s="140">
        <f>SUM('4月:3月'!H29)</f>
        <v>0</v>
      </c>
      <c r="I29" s="140">
        <f>SUM('4月:3月'!I29)</f>
        <v>0</v>
      </c>
      <c r="J29" s="43">
        <f t="shared" si="9"/>
        <v>1671.1000000000001</v>
      </c>
      <c r="K29" s="140">
        <f>SUM('4月:3月'!K29)</f>
        <v>1581.2</v>
      </c>
      <c r="L29" s="140">
        <f>SUM('4月:3月'!L29)</f>
        <v>89.899999999999991</v>
      </c>
      <c r="M29" s="43">
        <f t="shared" si="10"/>
        <v>84.82</v>
      </c>
      <c r="N29" s="140">
        <f>SUM('4月:3月'!N29)</f>
        <v>60.219999999999992</v>
      </c>
      <c r="O29" s="140">
        <f>SUM('4月:3月'!O29)</f>
        <v>24.6</v>
      </c>
      <c r="P29" s="43">
        <f>SUM(Q29:R29)</f>
        <v>520.1</v>
      </c>
      <c r="Q29" s="140">
        <f>SUM('4月:3月'!Q29)</f>
        <v>505.70000000000005</v>
      </c>
      <c r="R29" s="140">
        <f>SUM('4月:3月'!R29)</f>
        <v>14.4</v>
      </c>
      <c r="S29" s="43">
        <f t="shared" si="21"/>
        <v>0</v>
      </c>
      <c r="T29" s="140">
        <f>SUM('4月:3月'!T29)</f>
        <v>0</v>
      </c>
      <c r="U29" s="140">
        <f>SUM('4月:3月'!U29)</f>
        <v>0</v>
      </c>
      <c r="V29" s="43">
        <f t="shared" si="11"/>
        <v>84.4</v>
      </c>
      <c r="W29" s="140">
        <f>SUM('4月:3月'!W29)</f>
        <v>40.499999999999993</v>
      </c>
      <c r="X29" s="140">
        <f>SUM('4月:3月'!X29)</f>
        <v>43.900000000000006</v>
      </c>
      <c r="Y29" s="141">
        <f>SUM('4月:3月'!Y29)</f>
        <v>734.09999999999991</v>
      </c>
      <c r="Z29" s="135">
        <f t="shared" si="18"/>
        <v>3094.52</v>
      </c>
      <c r="AA29" s="60">
        <f>SUM(AB29:AC29)</f>
        <v>2360.42</v>
      </c>
      <c r="AB29" s="43">
        <f>G29+J29+M29+S29+V29</f>
        <v>1840.3200000000002</v>
      </c>
      <c r="AC29" s="70">
        <f>P29</f>
        <v>520.1</v>
      </c>
      <c r="AD29" s="79">
        <f t="shared" si="12"/>
        <v>629.99552942903472</v>
      </c>
      <c r="AE29" s="75">
        <f t="shared" si="13"/>
        <v>491.18096470917942</v>
      </c>
      <c r="AF29" s="76">
        <f t="shared" si="14"/>
        <v>138.81456471985533</v>
      </c>
      <c r="AG29" s="55">
        <f t="shared" si="15"/>
        <v>825.926642601205</v>
      </c>
      <c r="AH29" s="81">
        <f t="shared" si="16"/>
        <v>195.93111317217034</v>
      </c>
      <c r="AI29" s="83">
        <f t="shared" si="17"/>
        <v>22.034214250006354</v>
      </c>
    </row>
    <row r="30" spans="1:35" s="5" customFormat="1" ht="20.100000000000001" customHeight="1" x14ac:dyDescent="0.15">
      <c r="A30" s="10">
        <v>25</v>
      </c>
      <c r="B30" s="9" t="s">
        <v>11</v>
      </c>
      <c r="C30" s="25">
        <f>'9月'!C30</f>
        <v>13560</v>
      </c>
      <c r="D30" s="34">
        <f t="shared" si="6"/>
        <v>3064.2000000000003</v>
      </c>
      <c r="E30" s="35">
        <f t="shared" si="7"/>
        <v>2730.8</v>
      </c>
      <c r="F30" s="35">
        <f t="shared" si="8"/>
        <v>333.4</v>
      </c>
      <c r="G30" s="133">
        <f t="shared" si="1"/>
        <v>0</v>
      </c>
      <c r="H30" s="140">
        <f>SUM('4月:3月'!H30)</f>
        <v>0</v>
      </c>
      <c r="I30" s="140">
        <f>SUM('4月:3月'!I30)</f>
        <v>0</v>
      </c>
      <c r="J30" s="43">
        <f t="shared" si="9"/>
        <v>2571.6</v>
      </c>
      <c r="K30" s="140">
        <f>SUM('4月:3月'!K30)</f>
        <v>2450.6999999999998</v>
      </c>
      <c r="L30" s="140">
        <f>SUM('4月:3月'!L30)</f>
        <v>120.9</v>
      </c>
      <c r="M30" s="43">
        <f t="shared" si="10"/>
        <v>108.8</v>
      </c>
      <c r="N30" s="140">
        <f>SUM('4月:3月'!N30)</f>
        <v>70.8</v>
      </c>
      <c r="O30" s="140">
        <f>SUM('4月:3月'!O30)</f>
        <v>38</v>
      </c>
      <c r="P30" s="43">
        <f t="shared" si="20"/>
        <v>234.8</v>
      </c>
      <c r="Q30" s="140">
        <f>SUM('4月:3月'!Q30)</f>
        <v>205.3</v>
      </c>
      <c r="R30" s="140">
        <f>SUM('4月:3月'!R30)</f>
        <v>29.500000000000004</v>
      </c>
      <c r="S30" s="43">
        <f t="shared" si="21"/>
        <v>0</v>
      </c>
      <c r="T30" s="140">
        <f>SUM('4月:3月'!T30)</f>
        <v>0</v>
      </c>
      <c r="U30" s="140">
        <f>SUM('4月:3月'!U30)</f>
        <v>0</v>
      </c>
      <c r="V30" s="43">
        <f t="shared" si="11"/>
        <v>149</v>
      </c>
      <c r="W30" s="140">
        <f>SUM('4月:3月'!W30)</f>
        <v>4</v>
      </c>
      <c r="X30" s="140">
        <f>SUM('4月:3月'!X30)</f>
        <v>145</v>
      </c>
      <c r="Y30" s="141">
        <f>SUM('4月:3月'!Y30)</f>
        <v>901.19999999999993</v>
      </c>
      <c r="Z30" s="135">
        <f t="shared" si="18"/>
        <v>3965.4</v>
      </c>
      <c r="AA30" s="59">
        <f t="shared" si="2"/>
        <v>3064.2000000000003</v>
      </c>
      <c r="AB30" s="68">
        <f t="shared" si="3"/>
        <v>2829.4</v>
      </c>
      <c r="AC30" s="69">
        <f t="shared" si="4"/>
        <v>234.8</v>
      </c>
      <c r="AD30" s="79">
        <f t="shared" si="12"/>
        <v>619.10534610255797</v>
      </c>
      <c r="AE30" s="75">
        <f t="shared" si="13"/>
        <v>571.66525235382073</v>
      </c>
      <c r="AF30" s="76">
        <f t="shared" si="14"/>
        <v>47.440093748737226</v>
      </c>
      <c r="AG30" s="55">
        <f t="shared" si="15"/>
        <v>801.18802279064141</v>
      </c>
      <c r="AH30" s="81">
        <f t="shared" si="16"/>
        <v>182.08267668808338</v>
      </c>
      <c r="AI30" s="83">
        <f t="shared" si="17"/>
        <v>7.6626852033157098</v>
      </c>
    </row>
    <row r="31" spans="1:35" s="5" customFormat="1" ht="20.100000000000001" customHeight="1" x14ac:dyDescent="0.15">
      <c r="A31" s="10">
        <v>26</v>
      </c>
      <c r="B31" s="9" t="s">
        <v>51</v>
      </c>
      <c r="C31" s="25">
        <f>'9月'!C31</f>
        <v>7669</v>
      </c>
      <c r="D31" s="34">
        <f t="shared" si="6"/>
        <v>1721.7</v>
      </c>
      <c r="E31" s="35">
        <f t="shared" si="7"/>
        <v>1627</v>
      </c>
      <c r="F31" s="35">
        <f t="shared" si="8"/>
        <v>94.7</v>
      </c>
      <c r="G31" s="133">
        <f t="shared" si="1"/>
        <v>0</v>
      </c>
      <c r="H31" s="140">
        <f>SUM('4月:3月'!H31)</f>
        <v>0</v>
      </c>
      <c r="I31" s="140">
        <f>SUM('4月:3月'!I31)</f>
        <v>0</v>
      </c>
      <c r="J31" s="43">
        <f t="shared" si="9"/>
        <v>1317.4</v>
      </c>
      <c r="K31" s="140">
        <f>SUM('4月:3月'!K31)</f>
        <v>1297.4000000000001</v>
      </c>
      <c r="L31" s="140">
        <f>SUM('4月:3月'!L31)</f>
        <v>20.000000000000004</v>
      </c>
      <c r="M31" s="43">
        <f t="shared" si="10"/>
        <v>75.000000000000014</v>
      </c>
      <c r="N31" s="140">
        <f>SUM('4月:3月'!N31)</f>
        <v>65.800000000000011</v>
      </c>
      <c r="O31" s="140">
        <f>SUM('4月:3月'!O31)</f>
        <v>9.2000000000000011</v>
      </c>
      <c r="P31" s="43">
        <f t="shared" si="20"/>
        <v>262.2</v>
      </c>
      <c r="Q31" s="140">
        <f>SUM('4月:3月'!Q31)</f>
        <v>252.3</v>
      </c>
      <c r="R31" s="140">
        <f>SUM('4月:3月'!R31)</f>
        <v>9.8999999999999986</v>
      </c>
      <c r="S31" s="43">
        <f t="shared" si="21"/>
        <v>0</v>
      </c>
      <c r="T31" s="140">
        <f>SUM('4月:3月'!T31)</f>
        <v>0</v>
      </c>
      <c r="U31" s="140">
        <f>SUM('4月:3月'!U31)</f>
        <v>0</v>
      </c>
      <c r="V31" s="43">
        <f t="shared" si="11"/>
        <v>67.099999999999994</v>
      </c>
      <c r="W31" s="140">
        <f>SUM('4月:3月'!W31)</f>
        <v>11.5</v>
      </c>
      <c r="X31" s="140">
        <f>SUM('4月:3月'!X31)</f>
        <v>55.6</v>
      </c>
      <c r="Y31" s="141">
        <f>SUM('4月:3月'!Y31)</f>
        <v>624.90000000000009</v>
      </c>
      <c r="Z31" s="135">
        <f t="shared" si="18"/>
        <v>2346.6000000000004</v>
      </c>
      <c r="AA31" s="61">
        <f t="shared" si="2"/>
        <v>1721.7</v>
      </c>
      <c r="AB31" s="68">
        <f t="shared" si="3"/>
        <v>1459.5</v>
      </c>
      <c r="AC31" s="69">
        <f t="shared" si="4"/>
        <v>262.2</v>
      </c>
      <c r="AD31" s="79">
        <f t="shared" si="12"/>
        <v>615.07188699567905</v>
      </c>
      <c r="AE31" s="75">
        <f t="shared" si="13"/>
        <v>521.40176515664382</v>
      </c>
      <c r="AF31" s="76">
        <f t="shared" si="14"/>
        <v>93.670121839035289</v>
      </c>
      <c r="AG31" s="55">
        <f t="shared" si="15"/>
        <v>838.31543824363177</v>
      </c>
      <c r="AH31" s="81">
        <f t="shared" si="16"/>
        <v>223.24355124795255</v>
      </c>
      <c r="AI31" s="83">
        <f t="shared" si="17"/>
        <v>15.229133995469594</v>
      </c>
    </row>
    <row r="32" spans="1:35" s="5" customFormat="1" ht="20.100000000000001" customHeight="1" x14ac:dyDescent="0.15">
      <c r="A32" s="10">
        <v>27</v>
      </c>
      <c r="B32" s="9" t="s">
        <v>12</v>
      </c>
      <c r="C32" s="25">
        <f>'9月'!C32</f>
        <v>2821</v>
      </c>
      <c r="D32" s="34">
        <f t="shared" si="6"/>
        <v>593.79999999999995</v>
      </c>
      <c r="E32" s="35">
        <f t="shared" si="7"/>
        <v>559.4</v>
      </c>
      <c r="F32" s="35">
        <f t="shared" si="8"/>
        <v>34.4</v>
      </c>
      <c r="G32" s="133">
        <f>SUM(H32:I32)</f>
        <v>0</v>
      </c>
      <c r="H32" s="140">
        <f>SUM('4月:3月'!H32)</f>
        <v>0</v>
      </c>
      <c r="I32" s="140">
        <f>SUM('4月:3月'!I32)</f>
        <v>0</v>
      </c>
      <c r="J32" s="43">
        <f t="shared" si="9"/>
        <v>466.99999999999994</v>
      </c>
      <c r="K32" s="140">
        <f>SUM('4月:3月'!K32)</f>
        <v>461.59999999999997</v>
      </c>
      <c r="L32" s="140">
        <f>SUM('4月:3月'!L32)</f>
        <v>5.3999999999999995</v>
      </c>
      <c r="M32" s="43">
        <f t="shared" si="10"/>
        <v>23.499999999999996</v>
      </c>
      <c r="N32" s="140">
        <f>SUM('4月:3月'!N32)</f>
        <v>20.099999999999998</v>
      </c>
      <c r="O32" s="140">
        <f>SUM('4月:3月'!O32)</f>
        <v>3.4</v>
      </c>
      <c r="P32" s="43">
        <f t="shared" si="20"/>
        <v>77</v>
      </c>
      <c r="Q32" s="140">
        <f>SUM('4月:3月'!Q32)</f>
        <v>71.8</v>
      </c>
      <c r="R32" s="140">
        <f>SUM('4月:3月'!R32)</f>
        <v>5.2000000000000011</v>
      </c>
      <c r="S32" s="43">
        <f t="shared" si="21"/>
        <v>0</v>
      </c>
      <c r="T32" s="140">
        <f>SUM('4月:3月'!T32)</f>
        <v>0</v>
      </c>
      <c r="U32" s="140">
        <f>SUM('4月:3月'!U32)</f>
        <v>0</v>
      </c>
      <c r="V32" s="43">
        <f t="shared" si="11"/>
        <v>26.299999999999997</v>
      </c>
      <c r="W32" s="140">
        <f>SUM('4月:3月'!W32)</f>
        <v>5.9</v>
      </c>
      <c r="X32" s="140">
        <f>SUM('4月:3月'!X32)</f>
        <v>20.399999999999999</v>
      </c>
      <c r="Y32" s="141">
        <f>SUM('4月:3月'!Y32)</f>
        <v>208.8</v>
      </c>
      <c r="Z32" s="135">
        <f t="shared" si="18"/>
        <v>802.59999999999991</v>
      </c>
      <c r="AA32" s="59">
        <f>SUM(AB32:AC32)</f>
        <v>593.79999999999995</v>
      </c>
      <c r="AB32" s="68">
        <f>G32+J32+M32+S32+V32</f>
        <v>516.79999999999995</v>
      </c>
      <c r="AC32" s="69">
        <f>P32</f>
        <v>77</v>
      </c>
      <c r="AD32" s="79">
        <f t="shared" si="12"/>
        <v>576.69241937911841</v>
      </c>
      <c r="AE32" s="75">
        <f t="shared" si="13"/>
        <v>501.91081565363487</v>
      </c>
      <c r="AF32" s="76">
        <f t="shared" si="14"/>
        <v>74.781603725483535</v>
      </c>
      <c r="AG32" s="55">
        <f t="shared" si="15"/>
        <v>779.47682013081919</v>
      </c>
      <c r="AH32" s="81">
        <f t="shared" si="16"/>
        <v>202.78440075170082</v>
      </c>
      <c r="AI32" s="83">
        <f t="shared" si="17"/>
        <v>12.967329067025936</v>
      </c>
    </row>
    <row r="33" spans="1:35" s="5" customFormat="1" ht="20.100000000000001" customHeight="1" x14ac:dyDescent="0.15">
      <c r="A33" s="10">
        <v>28</v>
      </c>
      <c r="B33" s="9" t="s">
        <v>52</v>
      </c>
      <c r="C33" s="25">
        <f>'9月'!C33</f>
        <v>2257</v>
      </c>
      <c r="D33" s="34">
        <f t="shared" si="6"/>
        <v>547.09999999999991</v>
      </c>
      <c r="E33" s="35">
        <f t="shared" si="7"/>
        <v>476.99999999999994</v>
      </c>
      <c r="F33" s="35">
        <f t="shared" si="8"/>
        <v>70.099999999999994</v>
      </c>
      <c r="G33" s="133">
        <f t="shared" si="1"/>
        <v>0</v>
      </c>
      <c r="H33" s="140">
        <f>SUM('4月:3月'!H33)</f>
        <v>0</v>
      </c>
      <c r="I33" s="140">
        <f>SUM('4月:3月'!I33)</f>
        <v>0</v>
      </c>
      <c r="J33" s="43">
        <f t="shared" si="9"/>
        <v>453.19999999999993</v>
      </c>
      <c r="K33" s="140">
        <f>SUM('4月:3月'!K33)</f>
        <v>395.79999999999995</v>
      </c>
      <c r="L33" s="140">
        <f>SUM('4月:3月'!L33)</f>
        <v>57.400000000000006</v>
      </c>
      <c r="M33" s="43">
        <f t="shared" si="10"/>
        <v>28.5</v>
      </c>
      <c r="N33" s="140">
        <f>SUM('4月:3月'!N33)</f>
        <v>20.399999999999999</v>
      </c>
      <c r="O33" s="140">
        <f>SUM('4月:3月'!O33)</f>
        <v>8.1</v>
      </c>
      <c r="P33" s="43">
        <f t="shared" si="20"/>
        <v>65.400000000000006</v>
      </c>
      <c r="Q33" s="140">
        <f>SUM('4月:3月'!Q33)</f>
        <v>60.800000000000004</v>
      </c>
      <c r="R33" s="140">
        <f>SUM('4月:3月'!R33)</f>
        <v>4.5999999999999996</v>
      </c>
      <c r="S33" s="43">
        <f t="shared" si="21"/>
        <v>0</v>
      </c>
      <c r="T33" s="140">
        <f>SUM('4月:3月'!T33)</f>
        <v>0</v>
      </c>
      <c r="U33" s="140">
        <f>SUM('4月:3月'!U33)</f>
        <v>0</v>
      </c>
      <c r="V33" s="43">
        <f t="shared" si="11"/>
        <v>0</v>
      </c>
      <c r="W33" s="140">
        <f>SUM('4月:3月'!W33)</f>
        <v>0</v>
      </c>
      <c r="X33" s="140">
        <f>SUM('4月:3月'!X33)</f>
        <v>0</v>
      </c>
      <c r="Y33" s="141">
        <f>SUM('4月:3月'!Y33)</f>
        <v>177.10000000000002</v>
      </c>
      <c r="Z33" s="135">
        <f t="shared" si="18"/>
        <v>724.19999999999993</v>
      </c>
      <c r="AA33" s="59">
        <f>SUM(AB33:AC33)</f>
        <v>547.09999999999991</v>
      </c>
      <c r="AB33" s="68">
        <f t="shared" si="3"/>
        <v>481.69999999999993</v>
      </c>
      <c r="AC33" s="69">
        <f t="shared" si="4"/>
        <v>65.400000000000006</v>
      </c>
      <c r="AD33" s="79">
        <f t="shared" si="12"/>
        <v>664.11347345549007</v>
      </c>
      <c r="AE33" s="75">
        <f t="shared" si="13"/>
        <v>584.72575427437312</v>
      </c>
      <c r="AF33" s="76">
        <f t="shared" si="14"/>
        <v>79.387719181116893</v>
      </c>
      <c r="AG33" s="55">
        <f t="shared" si="15"/>
        <v>879.09153258356037</v>
      </c>
      <c r="AH33" s="81">
        <f t="shared" si="16"/>
        <v>214.97805912807038</v>
      </c>
      <c r="AI33" s="83">
        <f t="shared" si="17"/>
        <v>11.953938950831661</v>
      </c>
    </row>
    <row r="34" spans="1:35" s="5" customFormat="1" ht="20.100000000000001" customHeight="1" x14ac:dyDescent="0.15">
      <c r="A34" s="10">
        <v>29</v>
      </c>
      <c r="B34" s="9" t="s">
        <v>13</v>
      </c>
      <c r="C34" s="25">
        <f>'9月'!C34</f>
        <v>7718</v>
      </c>
      <c r="D34" s="34">
        <f t="shared" si="6"/>
        <v>1509.9000000000003</v>
      </c>
      <c r="E34" s="35">
        <f t="shared" si="7"/>
        <v>1460.4</v>
      </c>
      <c r="F34" s="35">
        <f t="shared" si="8"/>
        <v>49.5</v>
      </c>
      <c r="G34" s="133">
        <f t="shared" si="1"/>
        <v>0</v>
      </c>
      <c r="H34" s="140">
        <f>SUM('4月:3月'!H34)</f>
        <v>0</v>
      </c>
      <c r="I34" s="140">
        <f>SUM('4月:3月'!I34)</f>
        <v>0</v>
      </c>
      <c r="J34" s="43">
        <f t="shared" si="9"/>
        <v>1144.8000000000002</v>
      </c>
      <c r="K34" s="140">
        <f>SUM('4月:3月'!K34)</f>
        <v>1137.4000000000001</v>
      </c>
      <c r="L34" s="140">
        <f>SUM('4月:3月'!L34)</f>
        <v>7.4</v>
      </c>
      <c r="M34" s="43">
        <f t="shared" si="10"/>
        <v>69.900000000000006</v>
      </c>
      <c r="N34" s="140">
        <f>SUM('4月:3月'!N34)</f>
        <v>65.7</v>
      </c>
      <c r="O34" s="140">
        <f>SUM('4月:3月'!O34)</f>
        <v>4.2</v>
      </c>
      <c r="P34" s="43">
        <f t="shared" si="20"/>
        <v>185.4</v>
      </c>
      <c r="Q34" s="140">
        <f>SUM('4月:3月'!Q34)</f>
        <v>183</v>
      </c>
      <c r="R34" s="140">
        <f>SUM('4月:3月'!R34)</f>
        <v>2.4000000000000004</v>
      </c>
      <c r="S34" s="43">
        <f t="shared" si="21"/>
        <v>10.6</v>
      </c>
      <c r="T34" s="140">
        <f>SUM('4月:3月'!T34)</f>
        <v>0</v>
      </c>
      <c r="U34" s="140">
        <f>SUM('4月:3月'!U34)</f>
        <v>10.6</v>
      </c>
      <c r="V34" s="43">
        <f t="shared" si="11"/>
        <v>99.199999999999989</v>
      </c>
      <c r="W34" s="140">
        <f>SUM('4月:3月'!W34)</f>
        <v>74.3</v>
      </c>
      <c r="X34" s="140">
        <f>SUM('4月:3月'!X34)</f>
        <v>24.9</v>
      </c>
      <c r="Y34" s="141">
        <f>SUM('4月:3月'!Y34)</f>
        <v>280.5</v>
      </c>
      <c r="Z34" s="135">
        <f t="shared" si="18"/>
        <v>1790.4000000000003</v>
      </c>
      <c r="AA34" s="59">
        <f>SUM(AB34:AC34)</f>
        <v>1509.9000000000003</v>
      </c>
      <c r="AB34" s="68">
        <f t="shared" si="3"/>
        <v>1324.5000000000002</v>
      </c>
      <c r="AC34" s="69">
        <f t="shared" si="4"/>
        <v>185.4</v>
      </c>
      <c r="AD34" s="79">
        <f t="shared" si="12"/>
        <v>535.98242145207621</v>
      </c>
      <c r="AE34" s="75">
        <f t="shared" si="13"/>
        <v>470.16936036378229</v>
      </c>
      <c r="AF34" s="76">
        <f t="shared" si="14"/>
        <v>65.813061088293878</v>
      </c>
      <c r="AG34" s="55">
        <f t="shared" si="15"/>
        <v>635.55396209536877</v>
      </c>
      <c r="AH34" s="81">
        <f t="shared" si="16"/>
        <v>99.571540643292494</v>
      </c>
      <c r="AI34" s="83">
        <f t="shared" si="17"/>
        <v>12.278958871448438</v>
      </c>
    </row>
    <row r="35" spans="1:35" s="5" customFormat="1" ht="20.100000000000001" customHeight="1" x14ac:dyDescent="0.15">
      <c r="A35" s="10">
        <v>30</v>
      </c>
      <c r="B35" s="9" t="s">
        <v>14</v>
      </c>
      <c r="C35" s="25">
        <f>'9月'!C35</f>
        <v>3824</v>
      </c>
      <c r="D35" s="34">
        <f>G35+J35+M35+P35+S35+V35</f>
        <v>775.8</v>
      </c>
      <c r="E35" s="35">
        <f t="shared" si="7"/>
        <v>669.19999999999982</v>
      </c>
      <c r="F35" s="35">
        <f t="shared" si="8"/>
        <v>106.59999999999998</v>
      </c>
      <c r="G35" s="133">
        <f>SUM(H35:I35)</f>
        <v>0</v>
      </c>
      <c r="H35" s="140">
        <f>SUM('4月:3月'!H35)</f>
        <v>0</v>
      </c>
      <c r="I35" s="140">
        <f>SUM('4月:3月'!I35)</f>
        <v>0</v>
      </c>
      <c r="J35" s="43">
        <f t="shared" si="9"/>
        <v>653.49999999999989</v>
      </c>
      <c r="K35" s="140">
        <f>SUM('4月:3月'!K35)</f>
        <v>564.49999999999989</v>
      </c>
      <c r="L35" s="140">
        <f>SUM('4月:3月'!L35)</f>
        <v>88.999999999999986</v>
      </c>
      <c r="M35" s="43">
        <f t="shared" si="10"/>
        <v>40.700000000000003</v>
      </c>
      <c r="N35" s="140">
        <f>SUM('4月:3月'!N35)</f>
        <v>24.4</v>
      </c>
      <c r="O35" s="140">
        <f>SUM('4月:3月'!O35)</f>
        <v>16.3</v>
      </c>
      <c r="P35" s="43">
        <f t="shared" si="20"/>
        <v>81.599999999999994</v>
      </c>
      <c r="Q35" s="140">
        <f>SUM('4月:3月'!Q35)</f>
        <v>80.3</v>
      </c>
      <c r="R35" s="140">
        <f>SUM('4月:3月'!R35)</f>
        <v>1.3</v>
      </c>
      <c r="S35" s="43">
        <f t="shared" si="21"/>
        <v>0</v>
      </c>
      <c r="T35" s="140">
        <f>SUM('4月:3月'!T35)</f>
        <v>0</v>
      </c>
      <c r="U35" s="140">
        <f>SUM('4月:3月'!U35)</f>
        <v>0</v>
      </c>
      <c r="V35" s="43">
        <f t="shared" si="11"/>
        <v>0</v>
      </c>
      <c r="W35" s="140">
        <f>SUM('4月:3月'!W35)</f>
        <v>0</v>
      </c>
      <c r="X35" s="140">
        <f>SUM('4月:3月'!X35)</f>
        <v>0</v>
      </c>
      <c r="Y35" s="141">
        <f>SUM('4月:3月'!Y35)</f>
        <v>231.29999999999998</v>
      </c>
      <c r="Z35" s="135">
        <f t="shared" si="18"/>
        <v>1007.0999999999999</v>
      </c>
      <c r="AA35" s="59">
        <f t="shared" si="2"/>
        <v>775.8</v>
      </c>
      <c r="AB35" s="68">
        <f>G35+J35+M35+S35+V35</f>
        <v>694.19999999999993</v>
      </c>
      <c r="AC35" s="69">
        <f>P35</f>
        <v>81.599999999999994</v>
      </c>
      <c r="AD35" s="79">
        <f t="shared" si="12"/>
        <v>555.8262165415257</v>
      </c>
      <c r="AE35" s="75">
        <f t="shared" si="13"/>
        <v>497.36344357196077</v>
      </c>
      <c r="AF35" s="76">
        <f t="shared" si="14"/>
        <v>58.462772969564966</v>
      </c>
      <c r="AG35" s="55">
        <f t="shared" si="15"/>
        <v>721.54238551040282</v>
      </c>
      <c r="AH35" s="81">
        <f t="shared" si="16"/>
        <v>165.71616896887716</v>
      </c>
      <c r="AI35" s="83">
        <f t="shared" si="17"/>
        <v>10.518174787316319</v>
      </c>
    </row>
    <row r="36" spans="1:35" s="5" customFormat="1" ht="20.100000000000001" customHeight="1" x14ac:dyDescent="0.15">
      <c r="A36" s="10">
        <v>31</v>
      </c>
      <c r="B36" s="9" t="s">
        <v>53</v>
      </c>
      <c r="C36" s="25">
        <f>'9月'!C36</f>
        <v>4990</v>
      </c>
      <c r="D36" s="34">
        <f t="shared" si="6"/>
        <v>1109.9000000000001</v>
      </c>
      <c r="E36" s="35">
        <f t="shared" si="7"/>
        <v>1056</v>
      </c>
      <c r="F36" s="35">
        <f t="shared" si="8"/>
        <v>53.9</v>
      </c>
      <c r="G36" s="133">
        <f t="shared" si="1"/>
        <v>0</v>
      </c>
      <c r="H36" s="140">
        <f>SUM('4月:3月'!H36)</f>
        <v>0</v>
      </c>
      <c r="I36" s="140">
        <f>SUM('4月:3月'!I36)</f>
        <v>0</v>
      </c>
      <c r="J36" s="43">
        <f t="shared" si="9"/>
        <v>829.19999999999993</v>
      </c>
      <c r="K36" s="140">
        <f>SUM('4月:3月'!K36)</f>
        <v>816.3</v>
      </c>
      <c r="L36" s="140">
        <f>SUM('4月:3月'!L36)</f>
        <v>12.9</v>
      </c>
      <c r="M36" s="43">
        <f t="shared" si="10"/>
        <v>43.6</v>
      </c>
      <c r="N36" s="140">
        <f>SUM('4月:3月'!N36)</f>
        <v>39.4</v>
      </c>
      <c r="O36" s="140">
        <f>SUM('4月:3月'!O36)</f>
        <v>4.2</v>
      </c>
      <c r="P36" s="43">
        <f t="shared" si="20"/>
        <v>143.20000000000002</v>
      </c>
      <c r="Q36" s="140">
        <f>SUM('4月:3月'!Q36)</f>
        <v>141.70000000000002</v>
      </c>
      <c r="R36" s="140">
        <f>SUM('4月:3月'!R36)</f>
        <v>1.5000000000000002</v>
      </c>
      <c r="S36" s="43">
        <f t="shared" si="21"/>
        <v>0</v>
      </c>
      <c r="T36" s="140">
        <f>SUM('4月:3月'!T36)</f>
        <v>0</v>
      </c>
      <c r="U36" s="140">
        <f>SUM('4月:3月'!U36)</f>
        <v>0</v>
      </c>
      <c r="V36" s="43">
        <f t="shared" si="11"/>
        <v>93.899999999999991</v>
      </c>
      <c r="W36" s="140">
        <f>SUM('4月:3月'!W36)</f>
        <v>58.599999999999994</v>
      </c>
      <c r="X36" s="140">
        <f>SUM('4月:3月'!X36)</f>
        <v>35.299999999999997</v>
      </c>
      <c r="Y36" s="141">
        <f>SUM('4月:3月'!Y36)</f>
        <v>155.4</v>
      </c>
      <c r="Z36" s="135">
        <f t="shared" si="18"/>
        <v>1265.3000000000002</v>
      </c>
      <c r="AA36" s="59">
        <f t="shared" si="2"/>
        <v>1109.8999999999999</v>
      </c>
      <c r="AB36" s="68">
        <f t="shared" si="3"/>
        <v>966.69999999999993</v>
      </c>
      <c r="AC36" s="69">
        <f t="shared" si="4"/>
        <v>143.20000000000002</v>
      </c>
      <c r="AD36" s="79">
        <f t="shared" si="12"/>
        <v>609.38314986136652</v>
      </c>
      <c r="AE36" s="75">
        <f t="shared" si="13"/>
        <v>530.76015043786197</v>
      </c>
      <c r="AF36" s="76">
        <f t="shared" si="14"/>
        <v>78.622999423504552</v>
      </c>
      <c r="AG36" s="55">
        <f t="shared" si="15"/>
        <v>694.70447744804687</v>
      </c>
      <c r="AH36" s="81">
        <f t="shared" si="16"/>
        <v>85.321327586680212</v>
      </c>
      <c r="AI36" s="83">
        <f t="shared" si="17"/>
        <v>12.902063248941349</v>
      </c>
    </row>
    <row r="37" spans="1:35" s="5" customFormat="1" ht="20.100000000000001" customHeight="1" x14ac:dyDescent="0.15">
      <c r="A37" s="10">
        <v>32</v>
      </c>
      <c r="B37" s="9" t="s">
        <v>54</v>
      </c>
      <c r="C37" s="25">
        <f>'9月'!C37</f>
        <v>14421</v>
      </c>
      <c r="D37" s="34">
        <f t="shared" si="6"/>
        <v>3300.5</v>
      </c>
      <c r="E37" s="35">
        <f t="shared" si="7"/>
        <v>2631.5</v>
      </c>
      <c r="F37" s="35">
        <f t="shared" si="8"/>
        <v>669.00000000000011</v>
      </c>
      <c r="G37" s="133">
        <f t="shared" si="1"/>
        <v>0</v>
      </c>
      <c r="H37" s="140">
        <f>SUM('4月:3月'!H37)</f>
        <v>0</v>
      </c>
      <c r="I37" s="140">
        <f>SUM('4月:3月'!I37)</f>
        <v>0</v>
      </c>
      <c r="J37" s="43">
        <f t="shared" si="9"/>
        <v>2709.2999999999997</v>
      </c>
      <c r="K37" s="140">
        <f>SUM('4月:3月'!K37)</f>
        <v>2172.8999999999996</v>
      </c>
      <c r="L37" s="140">
        <f>SUM('4月:3月'!L37)</f>
        <v>536.40000000000009</v>
      </c>
      <c r="M37" s="43">
        <f t="shared" si="10"/>
        <v>210.29999999999998</v>
      </c>
      <c r="N37" s="140">
        <f>SUM('4月:3月'!N37)</f>
        <v>101.3</v>
      </c>
      <c r="O37" s="140">
        <f>SUM('4月:3月'!O37)</f>
        <v>108.99999999999999</v>
      </c>
      <c r="P37" s="43">
        <f t="shared" si="20"/>
        <v>380.90000000000003</v>
      </c>
      <c r="Q37" s="140">
        <f>SUM('4月:3月'!Q37)</f>
        <v>357.3</v>
      </c>
      <c r="R37" s="140">
        <f>SUM('4月:3月'!R37)</f>
        <v>23.6</v>
      </c>
      <c r="S37" s="43">
        <f t="shared" si="21"/>
        <v>0</v>
      </c>
      <c r="T37" s="140">
        <f>SUM('4月:3月'!T37)</f>
        <v>0</v>
      </c>
      <c r="U37" s="140">
        <f>SUM('4月:3月'!U37)</f>
        <v>0</v>
      </c>
      <c r="V37" s="43">
        <f t="shared" si="11"/>
        <v>0</v>
      </c>
      <c r="W37" s="140">
        <f>SUM('4月:3月'!W37)</f>
        <v>0</v>
      </c>
      <c r="X37" s="140">
        <f>SUM('4月:3月'!X37)</f>
        <v>0</v>
      </c>
      <c r="Y37" s="141">
        <f>SUM('4月:3月'!Y37)</f>
        <v>849.69999999999993</v>
      </c>
      <c r="Z37" s="135">
        <f t="shared" si="18"/>
        <v>4150.2</v>
      </c>
      <c r="AA37" s="59">
        <f t="shared" si="2"/>
        <v>3300.5</v>
      </c>
      <c r="AB37" s="68">
        <f t="shared" si="3"/>
        <v>2919.6</v>
      </c>
      <c r="AC37" s="69">
        <f t="shared" si="4"/>
        <v>380.90000000000003</v>
      </c>
      <c r="AD37" s="79">
        <f t="shared" si="12"/>
        <v>627.03458521771427</v>
      </c>
      <c r="AE37" s="75">
        <f t="shared" si="13"/>
        <v>554.67055749178564</v>
      </c>
      <c r="AF37" s="76">
        <f t="shared" si="14"/>
        <v>72.364027725928608</v>
      </c>
      <c r="AG37" s="55">
        <f t="shared" si="15"/>
        <v>788.46203168324735</v>
      </c>
      <c r="AH37" s="81">
        <f t="shared" si="16"/>
        <v>161.42744646553305</v>
      </c>
      <c r="AI37" s="83">
        <f t="shared" si="17"/>
        <v>11.540675655203756</v>
      </c>
    </row>
    <row r="38" spans="1:35" s="5" customFormat="1" ht="20.100000000000001" customHeight="1" thickBot="1" x14ac:dyDescent="0.2">
      <c r="A38" s="15">
        <v>33</v>
      </c>
      <c r="B38" s="16" t="s">
        <v>15</v>
      </c>
      <c r="C38" s="97">
        <f>'9月'!C38</f>
        <v>10389</v>
      </c>
      <c r="D38" s="36">
        <f t="shared" si="6"/>
        <v>2120.1999999999998</v>
      </c>
      <c r="E38" s="37">
        <f t="shared" si="7"/>
        <v>1837.3999999999999</v>
      </c>
      <c r="F38" s="37">
        <f t="shared" si="8"/>
        <v>282.80000000000007</v>
      </c>
      <c r="G38" s="134">
        <f t="shared" si="1"/>
        <v>0</v>
      </c>
      <c r="H38" s="142">
        <f>SUM('4月:3月'!H38)</f>
        <v>0</v>
      </c>
      <c r="I38" s="142">
        <f>SUM('4月:3月'!I38)</f>
        <v>0</v>
      </c>
      <c r="J38" s="44">
        <f t="shared" si="9"/>
        <v>1559.6999999999998</v>
      </c>
      <c r="K38" s="142">
        <f>SUM('4月:3月'!K38)</f>
        <v>1512.3999999999999</v>
      </c>
      <c r="L38" s="142">
        <f>SUM('4月:3月'!L38)</f>
        <v>47.300000000000011</v>
      </c>
      <c r="M38" s="44">
        <f t="shared" si="10"/>
        <v>82.1</v>
      </c>
      <c r="N38" s="142">
        <f>SUM('4月:3月'!N38)</f>
        <v>68.099999999999994</v>
      </c>
      <c r="O38" s="142">
        <f>SUM('4月:3月'!O38)</f>
        <v>14</v>
      </c>
      <c r="P38" s="44">
        <f t="shared" si="20"/>
        <v>265.8</v>
      </c>
      <c r="Q38" s="142">
        <f>SUM('4月:3月'!Q38)</f>
        <v>256.90000000000003</v>
      </c>
      <c r="R38" s="142">
        <f>SUM('4月:3月'!R38)</f>
        <v>8.9</v>
      </c>
      <c r="S38" s="44">
        <f>SUM(T38:U38)</f>
        <v>0</v>
      </c>
      <c r="T38" s="142">
        <f>SUM('4月:3月'!T38)</f>
        <v>0</v>
      </c>
      <c r="U38" s="142">
        <f>SUM('4月:3月'!U38)</f>
        <v>0</v>
      </c>
      <c r="V38" s="44">
        <f t="shared" si="11"/>
        <v>212.60000000000002</v>
      </c>
      <c r="W38" s="142">
        <f>SUM('4月:3月'!W38)</f>
        <v>0</v>
      </c>
      <c r="X38" s="142">
        <f>SUM('4月:3月'!X38)</f>
        <v>212.60000000000002</v>
      </c>
      <c r="Y38" s="143">
        <f>SUM('4月:3月'!Y38)</f>
        <v>511.2</v>
      </c>
      <c r="Z38" s="136">
        <f>D38+Y38</f>
        <v>2631.3999999999996</v>
      </c>
      <c r="AA38" s="62">
        <f t="shared" si="2"/>
        <v>2120.1999999999998</v>
      </c>
      <c r="AB38" s="71">
        <f t="shared" si="3"/>
        <v>1854.3999999999996</v>
      </c>
      <c r="AC38" s="72">
        <f t="shared" si="4"/>
        <v>265.8</v>
      </c>
      <c r="AD38" s="98">
        <f t="shared" si="12"/>
        <v>559.12668430914141</v>
      </c>
      <c r="AE38" s="99">
        <f t="shared" si="13"/>
        <v>489.03147032490892</v>
      </c>
      <c r="AF38" s="100">
        <f t="shared" si="14"/>
        <v>70.095213984232544</v>
      </c>
      <c r="AG38" s="101">
        <f t="shared" si="15"/>
        <v>693.93734416143513</v>
      </c>
      <c r="AH38" s="102">
        <f t="shared" si="16"/>
        <v>134.81065985229372</v>
      </c>
      <c r="AI38" s="103">
        <f t="shared" si="17"/>
        <v>12.536553155362702</v>
      </c>
    </row>
    <row r="39" spans="1:35" s="5" customFormat="1" ht="15" customHeight="1" x14ac:dyDescent="0.15">
      <c r="A39" s="6"/>
      <c r="C39" s="6"/>
      <c r="D39" s="13"/>
      <c r="E39" s="7"/>
      <c r="F39" s="7"/>
      <c r="AD39" s="8"/>
      <c r="AE39" s="8"/>
      <c r="AF39" s="8"/>
      <c r="AG39" s="8"/>
      <c r="AH39" s="8"/>
    </row>
    <row r="40" spans="1:35" s="5" customFormat="1" ht="15" customHeight="1" x14ac:dyDescent="0.15">
      <c r="A40" s="6"/>
      <c r="C40" s="6"/>
      <c r="D40" s="13"/>
      <c r="E40" s="7"/>
      <c r="F40" s="7"/>
      <c r="AD40" s="8"/>
      <c r="AE40" s="8"/>
      <c r="AF40" s="8"/>
      <c r="AG40" s="8"/>
      <c r="AH40" s="8"/>
    </row>
    <row r="41" spans="1:35" s="5" customFormat="1" ht="15" customHeight="1" x14ac:dyDescent="0.15">
      <c r="A41" s="6"/>
      <c r="C41" s="6"/>
      <c r="D41" s="18"/>
      <c r="E41" s="7"/>
      <c r="F41" s="7"/>
      <c r="AD41" s="8"/>
      <c r="AE41" s="8"/>
      <c r="AF41" s="8"/>
      <c r="AG41" s="8"/>
      <c r="AH41" s="8"/>
    </row>
    <row r="42" spans="1:35" s="5" customFormat="1" ht="15" customHeight="1" x14ac:dyDescent="0.15">
      <c r="A42" s="6"/>
      <c r="C42" s="6"/>
      <c r="D42" s="18"/>
      <c r="E42" s="7"/>
      <c r="F42" s="7"/>
      <c r="AD42" s="8"/>
      <c r="AE42" s="8"/>
      <c r="AF42" s="8"/>
      <c r="AG42" s="8"/>
      <c r="AH42" s="8"/>
    </row>
    <row r="43" spans="1:35" s="5" customFormat="1" ht="15" customHeight="1" x14ac:dyDescent="0.15">
      <c r="A43" s="6"/>
      <c r="C43" s="6"/>
      <c r="D43" s="18"/>
      <c r="E43" s="7"/>
      <c r="F43" s="7"/>
      <c r="AD43" s="8"/>
      <c r="AE43" s="8"/>
      <c r="AF43" s="8"/>
      <c r="AG43" s="8"/>
      <c r="AH43" s="8"/>
    </row>
    <row r="44" spans="1:35" s="5" customFormat="1" ht="15" customHeight="1" x14ac:dyDescent="0.15">
      <c r="A44" s="6"/>
      <c r="C44" s="6"/>
      <c r="D44" s="18"/>
      <c r="E44" s="7"/>
      <c r="F44" s="7"/>
      <c r="AD44" s="8"/>
      <c r="AE44" s="8"/>
      <c r="AF44" s="8"/>
      <c r="AG44" s="8"/>
      <c r="AH44" s="8"/>
    </row>
    <row r="45" spans="1:35" s="5" customFormat="1" ht="15" customHeight="1" x14ac:dyDescent="0.15">
      <c r="A45" s="6"/>
      <c r="C45" s="6"/>
      <c r="D45" s="18"/>
      <c r="E45" s="7"/>
      <c r="F45" s="7"/>
      <c r="AD45" s="8"/>
      <c r="AE45" s="8"/>
      <c r="AF45" s="8"/>
      <c r="AG45" s="8"/>
      <c r="AH45" s="8"/>
    </row>
    <row r="46" spans="1:35" s="5" customFormat="1" ht="15" customHeight="1" x14ac:dyDescent="0.15">
      <c r="A46" s="6"/>
      <c r="C46" s="6"/>
      <c r="D46" s="18"/>
      <c r="E46" s="7"/>
      <c r="F46" s="7"/>
      <c r="AD46" s="8"/>
      <c r="AE46" s="8"/>
      <c r="AF46" s="8"/>
      <c r="AG46" s="8"/>
      <c r="AH46" s="8"/>
    </row>
    <row r="47" spans="1:35" s="5" customFormat="1" ht="15" customHeight="1" x14ac:dyDescent="0.15">
      <c r="A47" s="6"/>
      <c r="C47" s="6"/>
      <c r="D47" s="18"/>
      <c r="E47" s="7"/>
      <c r="F47" s="7"/>
      <c r="AD47" s="8"/>
      <c r="AE47" s="8"/>
      <c r="AF47" s="8"/>
      <c r="AG47" s="8"/>
      <c r="AH47" s="8"/>
    </row>
    <row r="48" spans="1:35" s="5" customFormat="1" ht="15" customHeight="1" x14ac:dyDescent="0.15">
      <c r="A48" s="6"/>
      <c r="C48" s="6"/>
      <c r="D48" s="18"/>
      <c r="E48" s="7"/>
      <c r="F48" s="7"/>
      <c r="AD48" s="8"/>
      <c r="AE48" s="8"/>
      <c r="AF48" s="8"/>
      <c r="AG48" s="8"/>
      <c r="AH48" s="8"/>
    </row>
    <row r="49" spans="1:34" s="5" customFormat="1" ht="15" customHeight="1" x14ac:dyDescent="0.15">
      <c r="A49" s="6"/>
      <c r="C49" s="6"/>
      <c r="D49" s="18"/>
      <c r="E49" s="7"/>
      <c r="F49" s="7"/>
      <c r="AD49" s="8"/>
      <c r="AE49" s="8"/>
      <c r="AF49" s="8"/>
      <c r="AG49" s="8"/>
      <c r="AH49" s="8"/>
    </row>
    <row r="50" spans="1:34" s="5" customFormat="1" ht="15" customHeight="1" x14ac:dyDescent="0.15">
      <c r="A50" s="6"/>
      <c r="C50" s="6"/>
      <c r="D50" s="18"/>
      <c r="E50" s="7"/>
      <c r="F50" s="7"/>
      <c r="AD50" s="8"/>
      <c r="AE50" s="8"/>
      <c r="AF50" s="8"/>
      <c r="AG50" s="8"/>
      <c r="AH50" s="8"/>
    </row>
    <row r="51" spans="1:34" s="5" customFormat="1" ht="15" customHeight="1" x14ac:dyDescent="0.15">
      <c r="A51" s="6"/>
      <c r="C51" s="6"/>
      <c r="D51" s="18"/>
      <c r="E51" s="7"/>
      <c r="F51" s="7"/>
      <c r="AD51" s="8"/>
      <c r="AE51" s="8"/>
      <c r="AF51" s="8"/>
      <c r="AG51" s="8"/>
      <c r="AH51" s="8"/>
    </row>
    <row r="52" spans="1:34" s="5" customFormat="1" ht="15" customHeight="1" x14ac:dyDescent="0.15">
      <c r="A52" s="6"/>
      <c r="C52" s="6"/>
      <c r="D52" s="18"/>
      <c r="E52" s="7"/>
      <c r="F52" s="7"/>
      <c r="AD52" s="8"/>
      <c r="AE52" s="8"/>
      <c r="AF52" s="8"/>
      <c r="AG52" s="8"/>
      <c r="AH52" s="8"/>
    </row>
    <row r="53" spans="1:34" s="5" customFormat="1" ht="15" customHeight="1" x14ac:dyDescent="0.15">
      <c r="A53" s="6"/>
      <c r="C53" s="6"/>
      <c r="D53" s="18"/>
      <c r="E53" s="7"/>
      <c r="F53" s="7"/>
      <c r="AD53" s="8"/>
      <c r="AE53" s="8"/>
      <c r="AF53" s="8"/>
      <c r="AG53" s="8"/>
      <c r="AH53" s="8"/>
    </row>
    <row r="54" spans="1:34" s="5" customFormat="1" ht="15" customHeight="1" x14ac:dyDescent="0.15">
      <c r="A54" s="6"/>
      <c r="C54" s="6"/>
      <c r="D54" s="18"/>
      <c r="E54" s="7"/>
      <c r="F54" s="7"/>
      <c r="AD54" s="8"/>
      <c r="AE54" s="8"/>
      <c r="AF54" s="8"/>
      <c r="AG54" s="8"/>
      <c r="AH54" s="8"/>
    </row>
    <row r="55" spans="1:34" s="5" customFormat="1" ht="15" customHeight="1" x14ac:dyDescent="0.15">
      <c r="A55" s="6"/>
      <c r="C55" s="6"/>
      <c r="D55" s="18"/>
      <c r="E55" s="7"/>
      <c r="F55" s="7"/>
      <c r="AD55" s="8"/>
      <c r="AE55" s="8"/>
      <c r="AF55" s="8"/>
      <c r="AG55" s="8"/>
      <c r="AH55" s="8"/>
    </row>
    <row r="56" spans="1:34" s="5" customFormat="1" ht="15" customHeight="1" x14ac:dyDescent="0.15">
      <c r="A56" s="6"/>
      <c r="C56" s="6"/>
      <c r="D56" s="18"/>
      <c r="E56" s="7"/>
      <c r="F56" s="7"/>
      <c r="AD56" s="8"/>
      <c r="AE56" s="8"/>
      <c r="AF56" s="8"/>
      <c r="AG56" s="8"/>
      <c r="AH56" s="8"/>
    </row>
    <row r="57" spans="1:34" s="5" customFormat="1" ht="15" customHeight="1" x14ac:dyDescent="0.15">
      <c r="A57" s="6"/>
      <c r="C57" s="6"/>
      <c r="D57" s="18"/>
      <c r="E57" s="7"/>
      <c r="F57" s="7"/>
      <c r="AD57" s="8"/>
      <c r="AE57" s="8"/>
      <c r="AF57" s="8"/>
      <c r="AG57" s="8"/>
      <c r="AH57" s="8"/>
    </row>
    <row r="58" spans="1:34" s="5" customFormat="1" ht="15" customHeight="1" x14ac:dyDescent="0.15">
      <c r="A58" s="6"/>
      <c r="C58" s="6"/>
      <c r="D58" s="18"/>
      <c r="E58" s="7"/>
      <c r="F58" s="7"/>
      <c r="AD58" s="8"/>
      <c r="AE58" s="8"/>
      <c r="AF58" s="8"/>
      <c r="AG58" s="8"/>
      <c r="AH58" s="8"/>
    </row>
    <row r="59" spans="1:34" s="5" customFormat="1" ht="15" customHeight="1" x14ac:dyDescent="0.15">
      <c r="A59" s="6"/>
      <c r="C59" s="6"/>
      <c r="D59" s="18"/>
      <c r="E59" s="7"/>
      <c r="F59" s="7"/>
      <c r="AD59" s="8"/>
      <c r="AE59" s="8"/>
      <c r="AF59" s="8"/>
      <c r="AG59" s="8"/>
      <c r="AH59" s="8"/>
    </row>
    <row r="60" spans="1:34" s="5" customFormat="1" ht="15" customHeight="1" x14ac:dyDescent="0.15">
      <c r="A60" s="6"/>
      <c r="C60" s="6"/>
      <c r="D60" s="18"/>
      <c r="E60" s="7"/>
      <c r="F60" s="7"/>
      <c r="AD60" s="8"/>
      <c r="AE60" s="8"/>
      <c r="AF60" s="8"/>
      <c r="AG60" s="8"/>
      <c r="AH60" s="8"/>
    </row>
  </sheetData>
  <dataConsolidate>
    <dataRefs count="12">
      <dataRef ref="C6:Y38" sheet="基本データ" r:id="rId1"/>
      <dataRef ref="C6:Y38" sheet="基本データ" r:id="rId2"/>
      <dataRef ref="C6:Y38" sheet="基本データ" r:id="rId3"/>
      <dataRef ref="C6:Y38" sheet="基本データ" r:id="rId4"/>
      <dataRef ref="C6:Y38" sheet="基本データ" r:id="rId5"/>
      <dataRef ref="C6:Y38" sheet="基本データ" r:id="rId6"/>
      <dataRef ref="C6:Y38" sheet="基本データ" r:id="rId7"/>
      <dataRef ref="C6:Y38" sheet="基本データ" r:id="rId8"/>
      <dataRef ref="C6:Y38" sheet="基本データ" r:id="rId9"/>
      <dataRef ref="C6:Y38" sheet="基本データ" r:id="rId10"/>
      <dataRef ref="C6:Y38" sheet="基本データ" r:id="rId11"/>
      <dataRef name="$A$6(速報値）月例報告\R08\00_R7実績最終確認\04_最終版の資料１～３\[資料１～３（R8年1月分）.xlsx]基本データ'!$C$6:$Y$38" r:id="rId12"/>
    </dataRefs>
  </dataConsolidate>
  <mergeCells count="18">
    <mergeCell ref="AH1:AH4"/>
    <mergeCell ref="AI1:AI4"/>
    <mergeCell ref="AD1:AF3"/>
    <mergeCell ref="A1:B4"/>
    <mergeCell ref="C1:C4"/>
    <mergeCell ref="Y2:Y4"/>
    <mergeCell ref="AA1:AC3"/>
    <mergeCell ref="P3:R3"/>
    <mergeCell ref="V3:X3"/>
    <mergeCell ref="S3:U3"/>
    <mergeCell ref="Z2:Z4"/>
    <mergeCell ref="G2:X2"/>
    <mergeCell ref="G3:I3"/>
    <mergeCell ref="J3:L3"/>
    <mergeCell ref="M3:O3"/>
    <mergeCell ref="A5:B5"/>
    <mergeCell ref="D2:F3"/>
    <mergeCell ref="AG1:AG4"/>
  </mergeCells>
  <phoneticPr fontId="2"/>
  <printOptions horizontalCentered="1"/>
  <pageMargins left="0.78740157480314965" right="0.78740157480314965" top="0.98425196850393704" bottom="0.59055118110236227" header="0.51181102362204722" footer="0.51181102362204722"/>
  <pageSetup paperSize="8" scale="68" orientation="landscape" r:id="rId13"/>
  <headerFooter alignWithMargins="0">
    <oddHeader>&amp;C&amp;14令和７年度　市町村ごみ排出量（速報値）月例報告&amp;R&amp;14《資料１》</oddHeader>
  </headerFooter>
  <colBreaks count="1" manualBreakCount="1">
    <brk id="26" max="37" man="1"/>
  </colBreaks>
  <ignoredErrors>
    <ignoredError sqref="J24 V24:V25" formulaRange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95211C-263E-4B9F-8C7A-037F13B46DC1}">
  <dimension ref="A1:AJ60"/>
  <sheetViews>
    <sheetView view="pageBreakPreview" zoomScaleNormal="80" zoomScaleSheetLayoutView="100" workbookViewId="0">
      <selection sqref="A1:B4"/>
    </sheetView>
  </sheetViews>
  <sheetFormatPr defaultRowHeight="15" customHeight="1" x14ac:dyDescent="0.15"/>
  <cols>
    <col min="1" max="1" width="3.75" style="3" customWidth="1"/>
    <col min="2" max="2" width="11.625" style="1" customWidth="1"/>
    <col min="3" max="3" width="10.625" style="3" customWidth="1"/>
    <col min="4" max="4" width="10.625" style="12" customWidth="1"/>
    <col min="5" max="6" width="10.625" style="2" customWidth="1"/>
    <col min="7" max="29" width="10.625" style="1" customWidth="1"/>
    <col min="30" max="30" width="11.5" style="4" customWidth="1"/>
    <col min="31" max="32" width="10.625" style="4" customWidth="1"/>
    <col min="33" max="34" width="9" style="4"/>
    <col min="35" max="16384" width="9" style="1"/>
  </cols>
  <sheetData>
    <row r="1" spans="1:36" ht="15" customHeight="1" x14ac:dyDescent="0.15">
      <c r="A1" s="163" t="s">
        <v>66</v>
      </c>
      <c r="B1" s="164"/>
      <c r="C1" s="184" t="s">
        <v>17</v>
      </c>
      <c r="D1" s="48"/>
      <c r="E1" s="49"/>
      <c r="F1" s="49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1"/>
      <c r="AA1" s="174" t="s">
        <v>24</v>
      </c>
      <c r="AB1" s="175"/>
      <c r="AC1" s="176"/>
      <c r="AD1" s="161" t="s">
        <v>34</v>
      </c>
      <c r="AE1" s="161"/>
      <c r="AF1" s="161"/>
      <c r="AG1" s="152" t="s">
        <v>35</v>
      </c>
      <c r="AH1" s="155" t="s">
        <v>36</v>
      </c>
      <c r="AI1" s="158" t="s">
        <v>31</v>
      </c>
    </row>
    <row r="2" spans="1:36" ht="20.100000000000001" customHeight="1" x14ac:dyDescent="0.15">
      <c r="A2" s="165"/>
      <c r="B2" s="166"/>
      <c r="C2" s="170"/>
      <c r="D2" s="148" t="s">
        <v>24</v>
      </c>
      <c r="E2" s="149"/>
      <c r="F2" s="150"/>
      <c r="G2" s="182"/>
      <c r="H2" s="182"/>
      <c r="I2" s="182"/>
      <c r="J2" s="182"/>
      <c r="K2" s="182"/>
      <c r="L2" s="182"/>
      <c r="M2" s="182"/>
      <c r="N2" s="182"/>
      <c r="O2" s="182"/>
      <c r="P2" s="182"/>
      <c r="Q2" s="182"/>
      <c r="R2" s="182"/>
      <c r="S2" s="182"/>
      <c r="T2" s="182"/>
      <c r="U2" s="182"/>
      <c r="V2" s="182"/>
      <c r="W2" s="182"/>
      <c r="X2" s="183"/>
      <c r="Y2" s="172" t="s">
        <v>22</v>
      </c>
      <c r="Z2" s="180" t="s">
        <v>23</v>
      </c>
      <c r="AA2" s="177"/>
      <c r="AB2" s="178"/>
      <c r="AC2" s="179"/>
      <c r="AD2" s="162"/>
      <c r="AE2" s="162"/>
      <c r="AF2" s="162"/>
      <c r="AG2" s="153"/>
      <c r="AH2" s="156"/>
      <c r="AI2" s="159"/>
    </row>
    <row r="3" spans="1:36" ht="20.100000000000001" customHeight="1" x14ac:dyDescent="0.15">
      <c r="A3" s="165"/>
      <c r="B3" s="166"/>
      <c r="C3" s="170"/>
      <c r="D3" s="151"/>
      <c r="E3" s="149"/>
      <c r="F3" s="149"/>
      <c r="G3" s="144" t="s">
        <v>27</v>
      </c>
      <c r="H3" s="145"/>
      <c r="I3" s="145"/>
      <c r="J3" s="144" t="s">
        <v>28</v>
      </c>
      <c r="K3" s="145"/>
      <c r="L3" s="145"/>
      <c r="M3" s="144" t="s">
        <v>29</v>
      </c>
      <c r="N3" s="145"/>
      <c r="O3" s="145"/>
      <c r="P3" s="144" t="s">
        <v>30</v>
      </c>
      <c r="Q3" s="145"/>
      <c r="R3" s="145"/>
      <c r="S3" s="144" t="s">
        <v>26</v>
      </c>
      <c r="T3" s="145"/>
      <c r="U3" s="145"/>
      <c r="V3" s="144" t="s">
        <v>25</v>
      </c>
      <c r="W3" s="145"/>
      <c r="X3" s="145"/>
      <c r="Y3" s="172"/>
      <c r="Z3" s="180"/>
      <c r="AA3" s="177"/>
      <c r="AB3" s="178"/>
      <c r="AC3" s="179"/>
      <c r="AD3" s="162"/>
      <c r="AE3" s="162"/>
      <c r="AF3" s="162"/>
      <c r="AG3" s="153"/>
      <c r="AH3" s="156"/>
      <c r="AI3" s="159"/>
    </row>
    <row r="4" spans="1:36" ht="20.100000000000001" customHeight="1" thickBot="1" x14ac:dyDescent="0.2">
      <c r="A4" s="167"/>
      <c r="B4" s="168"/>
      <c r="C4" s="171"/>
      <c r="D4" s="27" t="s">
        <v>21</v>
      </c>
      <c r="E4" s="28" t="s">
        <v>18</v>
      </c>
      <c r="F4" s="28" t="s">
        <v>19</v>
      </c>
      <c r="G4" s="38" t="s">
        <v>21</v>
      </c>
      <c r="H4" s="39" t="s">
        <v>18</v>
      </c>
      <c r="I4" s="39" t="s">
        <v>19</v>
      </c>
      <c r="J4" s="38" t="s">
        <v>21</v>
      </c>
      <c r="K4" s="39" t="s">
        <v>18</v>
      </c>
      <c r="L4" s="39" t="s">
        <v>19</v>
      </c>
      <c r="M4" s="38" t="s">
        <v>21</v>
      </c>
      <c r="N4" s="39" t="s">
        <v>18</v>
      </c>
      <c r="O4" s="39" t="s">
        <v>19</v>
      </c>
      <c r="P4" s="38" t="s">
        <v>21</v>
      </c>
      <c r="Q4" s="39" t="s">
        <v>18</v>
      </c>
      <c r="R4" s="39" t="s">
        <v>19</v>
      </c>
      <c r="S4" s="38" t="s">
        <v>21</v>
      </c>
      <c r="T4" s="39" t="s">
        <v>18</v>
      </c>
      <c r="U4" s="39" t="s">
        <v>19</v>
      </c>
      <c r="V4" s="38" t="s">
        <v>21</v>
      </c>
      <c r="W4" s="39" t="s">
        <v>18</v>
      </c>
      <c r="X4" s="39" t="s">
        <v>19</v>
      </c>
      <c r="Y4" s="173"/>
      <c r="Z4" s="181"/>
      <c r="AA4" s="56" t="s">
        <v>21</v>
      </c>
      <c r="AB4" s="39" t="s">
        <v>41</v>
      </c>
      <c r="AC4" s="63" t="s">
        <v>20</v>
      </c>
      <c r="AD4" s="77"/>
      <c r="AE4" s="73" t="s">
        <v>41</v>
      </c>
      <c r="AF4" s="74" t="s">
        <v>20</v>
      </c>
      <c r="AG4" s="154"/>
      <c r="AH4" s="157"/>
      <c r="AI4" s="160"/>
    </row>
    <row r="5" spans="1:36" s="11" customFormat="1" ht="39.75" customHeight="1" thickBot="1" x14ac:dyDescent="0.2">
      <c r="A5" s="146" t="s">
        <v>33</v>
      </c>
      <c r="B5" s="147"/>
      <c r="C5" s="24">
        <f>SUM(C6:C38)</f>
        <v>1136239</v>
      </c>
      <c r="D5" s="29">
        <f>SUM(E5:F5)</f>
        <v>19803.999999999996</v>
      </c>
      <c r="E5" s="30">
        <f>SUM(E6:E38)</f>
        <v>18116.699999999997</v>
      </c>
      <c r="F5" s="30">
        <f>SUM(F6:F38)</f>
        <v>1687.3</v>
      </c>
      <c r="G5" s="40">
        <f>SUM(H5:I5)</f>
        <v>394.8</v>
      </c>
      <c r="H5" s="40">
        <f t="shared" ref="H5:AC5" si="0">SUM(H6:H38)</f>
        <v>394.8</v>
      </c>
      <c r="I5" s="40">
        <f t="shared" si="0"/>
        <v>0</v>
      </c>
      <c r="J5" s="40">
        <f>SUM(K5:L5)</f>
        <v>15406.699999999997</v>
      </c>
      <c r="K5" s="40">
        <f t="shared" si="0"/>
        <v>14353.999999999998</v>
      </c>
      <c r="L5" s="40">
        <f t="shared" si="0"/>
        <v>1052.6999999999996</v>
      </c>
      <c r="M5" s="40">
        <f>SUM(N5:O5)</f>
        <v>942.70000000000016</v>
      </c>
      <c r="N5" s="40">
        <f t="shared" si="0"/>
        <v>696.50000000000011</v>
      </c>
      <c r="O5" s="40">
        <f t="shared" si="0"/>
        <v>246.20000000000002</v>
      </c>
      <c r="P5" s="40">
        <f>SUM(Q5:R5)</f>
        <v>2557.6</v>
      </c>
      <c r="Q5" s="40">
        <f t="shared" si="0"/>
        <v>2465.2999999999997</v>
      </c>
      <c r="R5" s="40">
        <f t="shared" si="0"/>
        <v>92.3</v>
      </c>
      <c r="S5" s="40">
        <f>SUM(T5:U5)</f>
        <v>2.5999999999999996</v>
      </c>
      <c r="T5" s="40">
        <f t="shared" si="0"/>
        <v>1.7</v>
      </c>
      <c r="U5" s="40">
        <f t="shared" si="0"/>
        <v>0.89999999999999991</v>
      </c>
      <c r="V5" s="40">
        <f>SUM(W5:X5)</f>
        <v>499.59999999999991</v>
      </c>
      <c r="W5" s="40">
        <f t="shared" si="0"/>
        <v>204.4</v>
      </c>
      <c r="X5" s="40">
        <f t="shared" si="0"/>
        <v>295.19999999999993</v>
      </c>
      <c r="Y5" s="45">
        <f t="shared" si="0"/>
        <v>9365.7000000000025</v>
      </c>
      <c r="Z5" s="52">
        <f t="shared" si="0"/>
        <v>29169.700000000004</v>
      </c>
      <c r="AA5" s="57">
        <f t="shared" si="0"/>
        <v>19804.000000000004</v>
      </c>
      <c r="AB5" s="64">
        <f t="shared" si="0"/>
        <v>17246.399999999998</v>
      </c>
      <c r="AC5" s="65">
        <f t="shared" si="0"/>
        <v>2557.6000000000008</v>
      </c>
      <c r="AD5" s="78">
        <f>AA5/C5/31*1000000</f>
        <v>562.23973096982184</v>
      </c>
      <c r="AE5" s="104">
        <f>AB5/C5/31*1000000</f>
        <v>489.62892830730829</v>
      </c>
      <c r="AF5" s="105">
        <f>AC5/C5/31*1000000</f>
        <v>72.610802662513464</v>
      </c>
      <c r="AG5" s="106">
        <f>Z5/C5/31*1000000</f>
        <v>828.1339265032525</v>
      </c>
      <c r="AH5" s="80">
        <f>Y5/C5/31*1000000</f>
        <v>265.89419553343066</v>
      </c>
      <c r="AI5" s="82">
        <f>AC5*100/AA5</f>
        <v>12.914562714603113</v>
      </c>
    </row>
    <row r="6" spans="1:36" s="5" customFormat="1" ht="20.100000000000001" customHeight="1" thickTop="1" x14ac:dyDescent="0.15">
      <c r="A6" s="19">
        <v>1</v>
      </c>
      <c r="B6" s="20" t="s">
        <v>0</v>
      </c>
      <c r="C6" s="25">
        <v>274941</v>
      </c>
      <c r="D6" s="31">
        <f>G6+J6+M6+P6+S6+V6</f>
        <v>4381.8999999999996</v>
      </c>
      <c r="E6" s="32">
        <f>H6+K6+N6+Q6+T6+W6</f>
        <v>4333.2</v>
      </c>
      <c r="F6" s="32">
        <f>I6+L6+O6+R6+U6+X6</f>
        <v>48.699999999999996</v>
      </c>
      <c r="G6" s="41">
        <f t="shared" ref="G6:G38" si="1">SUM(H6:I6)</f>
        <v>0</v>
      </c>
      <c r="H6" s="107">
        <v>0</v>
      </c>
      <c r="I6" s="107">
        <v>0</v>
      </c>
      <c r="J6" s="41">
        <f>SUM(K6:L6)</f>
        <v>3342.8999999999996</v>
      </c>
      <c r="K6" s="107">
        <v>3312.2</v>
      </c>
      <c r="L6" s="107">
        <v>30.7</v>
      </c>
      <c r="M6" s="41">
        <f>SUM(N6:O6)</f>
        <v>222.5</v>
      </c>
      <c r="N6" s="107">
        <v>219.3</v>
      </c>
      <c r="O6" s="107">
        <v>3.2</v>
      </c>
      <c r="P6" s="41">
        <f>SUM(Q6:R6)</f>
        <v>741.8</v>
      </c>
      <c r="Q6" s="107">
        <v>741</v>
      </c>
      <c r="R6" s="107">
        <v>0.8</v>
      </c>
      <c r="S6" s="41">
        <f>SUM(T6:U6)</f>
        <v>0</v>
      </c>
      <c r="T6" s="107">
        <v>0</v>
      </c>
      <c r="U6" s="107">
        <v>0</v>
      </c>
      <c r="V6" s="41">
        <f>SUM(W6:X6)</f>
        <v>74.7</v>
      </c>
      <c r="W6" s="107">
        <v>60.7</v>
      </c>
      <c r="X6" s="107">
        <v>14</v>
      </c>
      <c r="Y6" s="46">
        <v>2814.8</v>
      </c>
      <c r="Z6" s="53">
        <f>D6+Y6</f>
        <v>7196.7</v>
      </c>
      <c r="AA6" s="58">
        <f t="shared" ref="AA6:AA38" si="2">SUM(AB6:AC6)</f>
        <v>4381.8999999999996</v>
      </c>
      <c r="AB6" s="66">
        <f t="shared" ref="AB6:AB38" si="3">G6+J6+M6+S6+V6</f>
        <v>3640.0999999999995</v>
      </c>
      <c r="AC6" s="67">
        <f t="shared" ref="AC6:AC38" si="4">P6</f>
        <v>741.8</v>
      </c>
      <c r="AD6" s="79">
        <f t="shared" ref="AD6:AD38" si="5">AA6/C6/31*1000000</f>
        <v>514.11616638924647</v>
      </c>
      <c r="AE6" s="75">
        <f t="shared" ref="AE6:AE38" si="6">AB6/C6/31*1000000</f>
        <v>427.08283102615212</v>
      </c>
      <c r="AF6" s="76">
        <f t="shared" ref="AF6:AF38" si="7">AC6/C6/31*1000000</f>
        <v>87.033335363094309</v>
      </c>
      <c r="AG6" s="55">
        <f t="shared" ref="AG6:AG38" si="8">Z6/C6/31*1000000</f>
        <v>844.36883878077776</v>
      </c>
      <c r="AH6" s="81">
        <f t="shared" ref="AH6:AH38" si="9">Y6/C6/31*1000000</f>
        <v>330.25267239153129</v>
      </c>
      <c r="AI6" s="83">
        <f t="shared" ref="AI6:AI38" si="10">AC6*100/AA6</f>
        <v>16.928729546543739</v>
      </c>
    </row>
    <row r="7" spans="1:36" s="5" customFormat="1" ht="20.100000000000001" customHeight="1" x14ac:dyDescent="0.15">
      <c r="A7" s="21">
        <v>2</v>
      </c>
      <c r="B7" s="22" t="s">
        <v>1</v>
      </c>
      <c r="C7" s="108">
        <v>44562</v>
      </c>
      <c r="D7" s="31">
        <f t="shared" ref="D7:F38" si="11">G7+J7+M7+P7+S7+V7</f>
        <v>962</v>
      </c>
      <c r="E7" s="32">
        <f t="shared" si="11"/>
        <v>757.9</v>
      </c>
      <c r="F7" s="32">
        <f t="shared" si="11"/>
        <v>204.1</v>
      </c>
      <c r="G7" s="41">
        <f>SUM(H7:I7)</f>
        <v>0</v>
      </c>
      <c r="H7" s="107">
        <v>0</v>
      </c>
      <c r="I7" s="107">
        <v>0</v>
      </c>
      <c r="J7" s="41">
        <f t="shared" ref="J7:J38" si="12">SUM(K7:L7)</f>
        <v>748</v>
      </c>
      <c r="K7" s="107">
        <v>654</v>
      </c>
      <c r="L7" s="107">
        <v>94</v>
      </c>
      <c r="M7" s="41">
        <f t="shared" ref="M7:M38" si="13">SUM(N7:O7)</f>
        <v>45.7</v>
      </c>
      <c r="N7" s="107">
        <v>23.6</v>
      </c>
      <c r="O7" s="107">
        <v>22.1</v>
      </c>
      <c r="P7" s="41">
        <f>SUM(Q7:R7)</f>
        <v>114.8</v>
      </c>
      <c r="Q7" s="107">
        <v>80.3</v>
      </c>
      <c r="R7" s="107">
        <v>34.5</v>
      </c>
      <c r="S7" s="41">
        <f>SUM(T7:U7)</f>
        <v>0</v>
      </c>
      <c r="T7" s="107">
        <v>0</v>
      </c>
      <c r="U7" s="107">
        <v>0</v>
      </c>
      <c r="V7" s="41">
        <f t="shared" ref="V7:V38" si="14">SUM(W7:X7)</f>
        <v>53.5</v>
      </c>
      <c r="W7" s="107">
        <v>0</v>
      </c>
      <c r="X7" s="107">
        <v>53.5</v>
      </c>
      <c r="Y7" s="46">
        <v>433.3</v>
      </c>
      <c r="Z7" s="53">
        <f>D7+Y7</f>
        <v>1395.3</v>
      </c>
      <c r="AA7" s="58">
        <f>SUM(AB7:AC7)</f>
        <v>962</v>
      </c>
      <c r="AB7" s="66">
        <f>G7+J7+M7+S7+V7</f>
        <v>847.2</v>
      </c>
      <c r="AC7" s="67">
        <f>P7</f>
        <v>114.8</v>
      </c>
      <c r="AD7" s="79">
        <f t="shared" si="5"/>
        <v>696.3838711125203</v>
      </c>
      <c r="AE7" s="75">
        <f t="shared" si="6"/>
        <v>613.28109730408232</v>
      </c>
      <c r="AF7" s="76">
        <f t="shared" si="7"/>
        <v>83.102773808437973</v>
      </c>
      <c r="AG7" s="55">
        <f t="shared" si="8"/>
        <v>1010.0461698163198</v>
      </c>
      <c r="AH7" s="81">
        <f t="shared" si="9"/>
        <v>313.66229870379942</v>
      </c>
      <c r="AI7" s="83">
        <f t="shared" si="10"/>
        <v>11.933471933471933</v>
      </c>
    </row>
    <row r="8" spans="1:36" s="5" customFormat="1" ht="20.100000000000001" customHeight="1" x14ac:dyDescent="0.15">
      <c r="A8" s="21">
        <v>3</v>
      </c>
      <c r="B8" s="14" t="s">
        <v>2</v>
      </c>
      <c r="C8" s="108">
        <v>31392</v>
      </c>
      <c r="D8" s="31">
        <f t="shared" si="11"/>
        <v>654</v>
      </c>
      <c r="E8" s="32">
        <f t="shared" si="11"/>
        <v>556.49999999999989</v>
      </c>
      <c r="F8" s="32">
        <f t="shared" si="11"/>
        <v>97.5</v>
      </c>
      <c r="G8" s="41">
        <f>SUM(H8:I8)</f>
        <v>0</v>
      </c>
      <c r="H8" s="107">
        <v>0</v>
      </c>
      <c r="I8" s="107">
        <v>0</v>
      </c>
      <c r="J8" s="41">
        <f t="shared" si="12"/>
        <v>572</v>
      </c>
      <c r="K8" s="107">
        <v>504.9</v>
      </c>
      <c r="L8" s="107">
        <v>67.099999999999994</v>
      </c>
      <c r="M8" s="41">
        <f t="shared" si="13"/>
        <v>66</v>
      </c>
      <c r="N8" s="107">
        <v>41.3</v>
      </c>
      <c r="O8" s="107">
        <v>24.7</v>
      </c>
      <c r="P8" s="41">
        <f>SUM(Q8:R8)</f>
        <v>16</v>
      </c>
      <c r="Q8" s="107">
        <v>10.3</v>
      </c>
      <c r="R8" s="107">
        <v>5.7</v>
      </c>
      <c r="S8" s="41">
        <f>SUM(T8:U8)</f>
        <v>0</v>
      </c>
      <c r="T8" s="107">
        <v>0</v>
      </c>
      <c r="U8" s="107">
        <v>0</v>
      </c>
      <c r="V8" s="41">
        <f t="shared" si="14"/>
        <v>0</v>
      </c>
      <c r="W8" s="107">
        <v>0</v>
      </c>
      <c r="X8" s="107">
        <v>0</v>
      </c>
      <c r="Y8" s="46">
        <v>87.8</v>
      </c>
      <c r="Z8" s="53">
        <f t="shared" ref="Z8:Z37" si="15">D8+Y8</f>
        <v>741.8</v>
      </c>
      <c r="AA8" s="58">
        <f>SUM(AB8:AC8)</f>
        <v>654</v>
      </c>
      <c r="AB8" s="66">
        <f>G8+J8+M8+S8+V8</f>
        <v>638</v>
      </c>
      <c r="AC8" s="67">
        <f>P8</f>
        <v>16</v>
      </c>
      <c r="AD8" s="79">
        <f t="shared" si="5"/>
        <v>672.04301075268813</v>
      </c>
      <c r="AE8" s="75">
        <f t="shared" si="6"/>
        <v>655.60159152938081</v>
      </c>
      <c r="AF8" s="76">
        <f t="shared" si="7"/>
        <v>16.44141922330736</v>
      </c>
      <c r="AG8" s="55">
        <f t="shared" si="8"/>
        <v>762.26529874058724</v>
      </c>
      <c r="AH8" s="81">
        <f t="shared" si="9"/>
        <v>90.222287987899122</v>
      </c>
      <c r="AI8" s="83">
        <f t="shared" si="10"/>
        <v>2.4464831804281344</v>
      </c>
    </row>
    <row r="9" spans="1:36" s="5" customFormat="1" ht="20.100000000000001" customHeight="1" x14ac:dyDescent="0.15">
      <c r="A9" s="21">
        <v>4</v>
      </c>
      <c r="B9" s="14" t="s">
        <v>3</v>
      </c>
      <c r="C9" s="108">
        <v>88618</v>
      </c>
      <c r="D9" s="33">
        <f t="shared" si="11"/>
        <v>1330.1000000000001</v>
      </c>
      <c r="E9" s="32">
        <f t="shared" si="11"/>
        <v>1287.5</v>
      </c>
      <c r="F9" s="32">
        <f>I9+L9+O9+R9+U9+X9</f>
        <v>42.6</v>
      </c>
      <c r="G9" s="42">
        <f>SUM(H9:I9)</f>
        <v>0</v>
      </c>
      <c r="H9" s="23">
        <v>0</v>
      </c>
      <c r="I9" s="23">
        <v>0</v>
      </c>
      <c r="J9" s="42">
        <f t="shared" si="12"/>
        <v>1164.9000000000001</v>
      </c>
      <c r="K9" s="107">
        <v>1137.5</v>
      </c>
      <c r="L9" s="107">
        <v>27.4</v>
      </c>
      <c r="M9" s="42">
        <f t="shared" si="13"/>
        <v>70.3</v>
      </c>
      <c r="N9" s="107">
        <v>61.8</v>
      </c>
      <c r="O9" s="107">
        <v>8.5</v>
      </c>
      <c r="P9" s="42">
        <f>SUM(Q9:R9)</f>
        <v>88.2</v>
      </c>
      <c r="Q9" s="107">
        <v>88.2</v>
      </c>
      <c r="R9" s="107">
        <v>0</v>
      </c>
      <c r="S9" s="42">
        <f t="shared" ref="S9:S37" si="16">SUM(T9:U9)</f>
        <v>0</v>
      </c>
      <c r="T9" s="23">
        <v>0</v>
      </c>
      <c r="U9" s="23">
        <v>0</v>
      </c>
      <c r="V9" s="42">
        <f t="shared" si="14"/>
        <v>6.7</v>
      </c>
      <c r="W9" s="107">
        <v>0</v>
      </c>
      <c r="X9" s="107">
        <v>6.7</v>
      </c>
      <c r="Y9" s="47">
        <v>901.9</v>
      </c>
      <c r="Z9" s="53">
        <f t="shared" si="15"/>
        <v>2232</v>
      </c>
      <c r="AA9" s="59">
        <f t="shared" si="2"/>
        <v>1330.1000000000001</v>
      </c>
      <c r="AB9" s="68">
        <f t="shared" si="3"/>
        <v>1241.9000000000001</v>
      </c>
      <c r="AC9" s="69">
        <f t="shared" si="4"/>
        <v>88.2</v>
      </c>
      <c r="AD9" s="109">
        <f t="shared" si="5"/>
        <v>484.17309816180949</v>
      </c>
      <c r="AE9" s="110">
        <f t="shared" si="6"/>
        <v>452.06719089327953</v>
      </c>
      <c r="AF9" s="111">
        <f t="shared" si="7"/>
        <v>32.105907268529876</v>
      </c>
      <c r="AG9" s="112">
        <f t="shared" si="8"/>
        <v>812.47602067300102</v>
      </c>
      <c r="AH9" s="113">
        <f t="shared" si="9"/>
        <v>328.30292251119158</v>
      </c>
      <c r="AI9" s="114">
        <f t="shared" si="10"/>
        <v>6.6310803698969991</v>
      </c>
    </row>
    <row r="10" spans="1:36" s="5" customFormat="1" ht="20.100000000000001" customHeight="1" x14ac:dyDescent="0.15">
      <c r="A10" s="21">
        <v>5</v>
      </c>
      <c r="B10" s="14" t="s">
        <v>42</v>
      </c>
      <c r="C10" s="108">
        <v>90522</v>
      </c>
      <c r="D10" s="33">
        <f t="shared" si="11"/>
        <v>1377.2</v>
      </c>
      <c r="E10" s="32">
        <f t="shared" si="11"/>
        <v>1281.1999999999998</v>
      </c>
      <c r="F10" s="32">
        <f t="shared" si="11"/>
        <v>96</v>
      </c>
      <c r="G10" s="42">
        <f t="shared" si="1"/>
        <v>0</v>
      </c>
      <c r="H10" s="23">
        <v>0</v>
      </c>
      <c r="I10" s="23">
        <v>0</v>
      </c>
      <c r="J10" s="42">
        <f t="shared" si="12"/>
        <v>1067.2</v>
      </c>
      <c r="K10" s="23">
        <v>993.6</v>
      </c>
      <c r="L10" s="23">
        <v>73.599999999999994</v>
      </c>
      <c r="M10" s="42">
        <f t="shared" si="13"/>
        <v>64.400000000000006</v>
      </c>
      <c r="N10" s="23">
        <v>42</v>
      </c>
      <c r="O10" s="23">
        <v>22.4</v>
      </c>
      <c r="P10" s="42">
        <f t="shared" ref="P10:P38" si="17">SUM(Q10:R10)</f>
        <v>245.6</v>
      </c>
      <c r="Q10" s="23">
        <v>245.6</v>
      </c>
      <c r="R10" s="23">
        <v>0</v>
      </c>
      <c r="S10" s="42">
        <f t="shared" si="16"/>
        <v>0</v>
      </c>
      <c r="T10" s="23">
        <v>0</v>
      </c>
      <c r="U10" s="23">
        <v>0</v>
      </c>
      <c r="V10" s="42">
        <f t="shared" si="14"/>
        <v>0</v>
      </c>
      <c r="W10" s="23">
        <v>0</v>
      </c>
      <c r="X10" s="23">
        <v>0</v>
      </c>
      <c r="Y10" s="47">
        <v>700</v>
      </c>
      <c r="Z10" s="53">
        <f t="shared" si="15"/>
        <v>2077.1999999999998</v>
      </c>
      <c r="AA10" s="59">
        <f t="shared" si="2"/>
        <v>1377.2</v>
      </c>
      <c r="AB10" s="68">
        <f t="shared" si="3"/>
        <v>1131.6000000000001</v>
      </c>
      <c r="AC10" s="69">
        <f t="shared" si="4"/>
        <v>245.6</v>
      </c>
      <c r="AD10" s="109">
        <f t="shared" si="5"/>
        <v>490.77358489221302</v>
      </c>
      <c r="AE10" s="110">
        <f t="shared" si="6"/>
        <v>403.25253315715094</v>
      </c>
      <c r="AF10" s="111">
        <f t="shared" si="7"/>
        <v>87.521051735062073</v>
      </c>
      <c r="AG10" s="112">
        <f t="shared" si="8"/>
        <v>740.22283658009337</v>
      </c>
      <c r="AH10" s="113">
        <f t="shared" si="9"/>
        <v>249.44925168788055</v>
      </c>
      <c r="AI10" s="114">
        <f t="shared" si="10"/>
        <v>17.833284925936681</v>
      </c>
    </row>
    <row r="11" spans="1:36" s="5" customFormat="1" ht="20.100000000000001" customHeight="1" x14ac:dyDescent="0.15">
      <c r="A11" s="21">
        <v>6</v>
      </c>
      <c r="B11" s="14" t="s">
        <v>16</v>
      </c>
      <c r="C11" s="108">
        <v>30602</v>
      </c>
      <c r="D11" s="33">
        <f>G11+J11+M11+P11+S11+V11</f>
        <v>628.19999999999993</v>
      </c>
      <c r="E11" s="32">
        <f t="shared" si="11"/>
        <v>471.49999999999994</v>
      </c>
      <c r="F11" s="32">
        <f t="shared" si="11"/>
        <v>156.69999999999999</v>
      </c>
      <c r="G11" s="42">
        <f>SUM(H11:I11)</f>
        <v>0</v>
      </c>
      <c r="H11" s="23">
        <v>0</v>
      </c>
      <c r="I11" s="23">
        <v>0</v>
      </c>
      <c r="J11" s="42">
        <f t="shared" si="12"/>
        <v>520.19999999999993</v>
      </c>
      <c r="K11" s="23">
        <v>398.9</v>
      </c>
      <c r="L11" s="23">
        <v>121.3</v>
      </c>
      <c r="M11" s="42">
        <f t="shared" si="13"/>
        <v>47.099999999999994</v>
      </c>
      <c r="N11" s="23">
        <v>14.7</v>
      </c>
      <c r="O11" s="23">
        <v>32.4</v>
      </c>
      <c r="P11" s="42">
        <f t="shared" si="17"/>
        <v>60.9</v>
      </c>
      <c r="Q11" s="23">
        <v>57.9</v>
      </c>
      <c r="R11" s="23">
        <v>3</v>
      </c>
      <c r="S11" s="42">
        <f t="shared" si="16"/>
        <v>0</v>
      </c>
      <c r="T11" s="23">
        <v>0</v>
      </c>
      <c r="U11" s="23">
        <v>0</v>
      </c>
      <c r="V11" s="42">
        <f t="shared" si="14"/>
        <v>0</v>
      </c>
      <c r="W11" s="23">
        <v>0</v>
      </c>
      <c r="X11" s="23">
        <v>0</v>
      </c>
      <c r="Y11" s="47">
        <v>252.6</v>
      </c>
      <c r="Z11" s="53">
        <f t="shared" si="15"/>
        <v>880.8</v>
      </c>
      <c r="AA11" s="59">
        <f t="shared" si="2"/>
        <v>628.19999999999993</v>
      </c>
      <c r="AB11" s="68">
        <f t="shared" si="3"/>
        <v>567.29999999999995</v>
      </c>
      <c r="AC11" s="69">
        <f t="shared" si="4"/>
        <v>60.9</v>
      </c>
      <c r="AD11" s="109">
        <f t="shared" si="5"/>
        <v>662.195808412269</v>
      </c>
      <c r="AE11" s="110">
        <f t="shared" si="6"/>
        <v>598.00013071041099</v>
      </c>
      <c r="AF11" s="111">
        <f t="shared" si="7"/>
        <v>64.195677701857988</v>
      </c>
      <c r="AG11" s="112">
        <f t="shared" si="8"/>
        <v>928.46556518549278</v>
      </c>
      <c r="AH11" s="113">
        <f t="shared" si="9"/>
        <v>266.26975677322378</v>
      </c>
      <c r="AI11" s="114">
        <f t="shared" si="10"/>
        <v>9.6943648519579764</v>
      </c>
      <c r="AJ11" s="17"/>
    </row>
    <row r="12" spans="1:36" s="5" customFormat="1" ht="20.100000000000001" customHeight="1" x14ac:dyDescent="0.15">
      <c r="A12" s="21">
        <v>7</v>
      </c>
      <c r="B12" s="14" t="s">
        <v>4</v>
      </c>
      <c r="C12" s="108">
        <v>23301</v>
      </c>
      <c r="D12" s="33">
        <f>G12+J12+M12+P12+S12+V12</f>
        <v>423.49999999999994</v>
      </c>
      <c r="E12" s="32">
        <f t="shared" si="11"/>
        <v>400.40000000000003</v>
      </c>
      <c r="F12" s="32">
        <f t="shared" si="11"/>
        <v>23.1</v>
      </c>
      <c r="G12" s="42">
        <f>SUM(H12:I12)</f>
        <v>0</v>
      </c>
      <c r="H12" s="23">
        <v>0</v>
      </c>
      <c r="I12" s="23">
        <v>0</v>
      </c>
      <c r="J12" s="42">
        <f t="shared" si="12"/>
        <v>312.7</v>
      </c>
      <c r="K12" s="23">
        <v>301.8</v>
      </c>
      <c r="L12" s="23">
        <v>10.9</v>
      </c>
      <c r="M12" s="42">
        <f t="shared" si="13"/>
        <v>24.700000000000003</v>
      </c>
      <c r="N12" s="23">
        <v>22.1</v>
      </c>
      <c r="O12" s="23">
        <v>2.6</v>
      </c>
      <c r="P12" s="42">
        <f>SUM(Q12:R12)</f>
        <v>80.400000000000006</v>
      </c>
      <c r="Q12" s="23">
        <v>72.5</v>
      </c>
      <c r="R12" s="23">
        <v>7.9</v>
      </c>
      <c r="S12" s="42">
        <f t="shared" si="16"/>
        <v>0.79999999999999993</v>
      </c>
      <c r="T12" s="23">
        <v>0.7</v>
      </c>
      <c r="U12" s="23">
        <v>0.1</v>
      </c>
      <c r="V12" s="42">
        <f t="shared" si="14"/>
        <v>4.9000000000000004</v>
      </c>
      <c r="W12" s="23">
        <v>3.3</v>
      </c>
      <c r="X12" s="23">
        <v>1.6</v>
      </c>
      <c r="Y12" s="47">
        <v>156.5</v>
      </c>
      <c r="Z12" s="53">
        <f t="shared" si="15"/>
        <v>580</v>
      </c>
      <c r="AA12" s="59">
        <f>SUM(AB12:AC12)</f>
        <v>423.5</v>
      </c>
      <c r="AB12" s="68">
        <f>G12+J12+M12+S12+V12</f>
        <v>343.09999999999997</v>
      </c>
      <c r="AC12" s="69">
        <f>P12</f>
        <v>80.400000000000006</v>
      </c>
      <c r="AD12" s="109">
        <f t="shared" si="5"/>
        <v>586.29631014036499</v>
      </c>
      <c r="AE12" s="110">
        <f t="shared" si="6"/>
        <v>474.98999766035234</v>
      </c>
      <c r="AF12" s="111">
        <f t="shared" si="7"/>
        <v>111.30631248001264</v>
      </c>
      <c r="AG12" s="112">
        <f t="shared" si="8"/>
        <v>802.95598555232982</v>
      </c>
      <c r="AH12" s="113">
        <f t="shared" si="9"/>
        <v>216.65967541196488</v>
      </c>
      <c r="AI12" s="114">
        <f t="shared" si="10"/>
        <v>18.984651711924442</v>
      </c>
    </row>
    <row r="13" spans="1:36" s="5" customFormat="1" ht="20.100000000000001" customHeight="1" x14ac:dyDescent="0.15">
      <c r="A13" s="21">
        <v>8</v>
      </c>
      <c r="B13" s="14" t="s">
        <v>44</v>
      </c>
      <c r="C13" s="108">
        <v>103444</v>
      </c>
      <c r="D13" s="33">
        <f t="shared" si="11"/>
        <v>1835.1999999999998</v>
      </c>
      <c r="E13" s="32">
        <f t="shared" si="11"/>
        <v>1656</v>
      </c>
      <c r="F13" s="32">
        <f t="shared" si="11"/>
        <v>179.2</v>
      </c>
      <c r="G13" s="42">
        <f t="shared" si="1"/>
        <v>0</v>
      </c>
      <c r="H13" s="23">
        <v>0</v>
      </c>
      <c r="I13" s="23">
        <v>0</v>
      </c>
      <c r="J13" s="42">
        <f t="shared" si="12"/>
        <v>1505.6</v>
      </c>
      <c r="K13" s="23">
        <v>1382</v>
      </c>
      <c r="L13" s="23">
        <v>123.6</v>
      </c>
      <c r="M13" s="42">
        <f t="shared" si="13"/>
        <v>111.5</v>
      </c>
      <c r="N13" s="23">
        <v>90.3</v>
      </c>
      <c r="O13" s="23">
        <v>21.2</v>
      </c>
      <c r="P13" s="42">
        <f t="shared" si="17"/>
        <v>183.79999999999998</v>
      </c>
      <c r="Q13" s="23">
        <v>183.7</v>
      </c>
      <c r="R13" s="23">
        <v>0.1</v>
      </c>
      <c r="S13" s="42">
        <f t="shared" si="16"/>
        <v>0</v>
      </c>
      <c r="T13" s="23">
        <v>0</v>
      </c>
      <c r="U13" s="23">
        <v>0</v>
      </c>
      <c r="V13" s="42">
        <f t="shared" si="14"/>
        <v>34.299999999999997</v>
      </c>
      <c r="W13" s="23">
        <v>0</v>
      </c>
      <c r="X13" s="23">
        <v>34.299999999999997</v>
      </c>
      <c r="Y13" s="47">
        <v>641.79999999999995</v>
      </c>
      <c r="Z13" s="53">
        <f t="shared" si="15"/>
        <v>2477</v>
      </c>
      <c r="AA13" s="59">
        <f t="shared" si="2"/>
        <v>1835.1999999999998</v>
      </c>
      <c r="AB13" s="68">
        <f t="shared" si="3"/>
        <v>1651.3999999999999</v>
      </c>
      <c r="AC13" s="69">
        <f t="shared" si="4"/>
        <v>183.79999999999998</v>
      </c>
      <c r="AD13" s="109">
        <f t="shared" si="5"/>
        <v>572.29032133328178</v>
      </c>
      <c r="AE13" s="110">
        <f t="shared" si="6"/>
        <v>514.97397376295851</v>
      </c>
      <c r="AF13" s="111">
        <f t="shared" si="7"/>
        <v>57.316347570323224</v>
      </c>
      <c r="AG13" s="112">
        <f t="shared" si="8"/>
        <v>772.42977655979678</v>
      </c>
      <c r="AH13" s="113">
        <f t="shared" si="9"/>
        <v>200.13945522651494</v>
      </c>
      <c r="AI13" s="114">
        <f t="shared" si="10"/>
        <v>10.015257192676549</v>
      </c>
    </row>
    <row r="14" spans="1:36" s="5" customFormat="1" ht="17.25" customHeight="1" x14ac:dyDescent="0.15">
      <c r="A14" s="21">
        <v>9</v>
      </c>
      <c r="B14" s="14" t="s">
        <v>45</v>
      </c>
      <c r="C14" s="108">
        <v>16802</v>
      </c>
      <c r="D14" s="33">
        <f>G14+J14+M14+P14+S14+V14</f>
        <v>358.4</v>
      </c>
      <c r="E14" s="32">
        <f t="shared" si="11"/>
        <v>265.2</v>
      </c>
      <c r="F14" s="32">
        <f t="shared" si="11"/>
        <v>93.2</v>
      </c>
      <c r="G14" s="42">
        <f>SUM(H14:I14)</f>
        <v>0</v>
      </c>
      <c r="H14" s="23">
        <v>0</v>
      </c>
      <c r="I14" s="23">
        <v>0</v>
      </c>
      <c r="J14" s="42">
        <f t="shared" si="12"/>
        <v>289</v>
      </c>
      <c r="K14" s="23">
        <v>218.3</v>
      </c>
      <c r="L14" s="23">
        <v>70.7</v>
      </c>
      <c r="M14" s="42">
        <f t="shared" si="13"/>
        <v>26</v>
      </c>
      <c r="N14" s="23">
        <v>15.2</v>
      </c>
      <c r="O14" s="23">
        <v>10.8</v>
      </c>
      <c r="P14" s="42">
        <f t="shared" si="17"/>
        <v>43.4</v>
      </c>
      <c r="Q14" s="23">
        <v>31.7</v>
      </c>
      <c r="R14" s="23">
        <v>11.7</v>
      </c>
      <c r="S14" s="42">
        <f t="shared" si="16"/>
        <v>0</v>
      </c>
      <c r="T14" s="23">
        <v>0</v>
      </c>
      <c r="U14" s="23">
        <v>0</v>
      </c>
      <c r="V14" s="42">
        <f t="shared" si="14"/>
        <v>0</v>
      </c>
      <c r="W14" s="23">
        <v>0</v>
      </c>
      <c r="X14" s="23">
        <v>0</v>
      </c>
      <c r="Y14" s="47">
        <v>68.3</v>
      </c>
      <c r="Z14" s="53">
        <f t="shared" si="15"/>
        <v>426.7</v>
      </c>
      <c r="AA14" s="59">
        <f t="shared" si="2"/>
        <v>358.4</v>
      </c>
      <c r="AB14" s="68">
        <f>G14+J14+M14+S14+V14</f>
        <v>315</v>
      </c>
      <c r="AC14" s="69">
        <f>P14</f>
        <v>43.4</v>
      </c>
      <c r="AD14" s="115">
        <f t="shared" si="5"/>
        <v>688.09012751938133</v>
      </c>
      <c r="AE14" s="110">
        <f t="shared" si="6"/>
        <v>604.76671364008121</v>
      </c>
      <c r="AF14" s="111">
        <f t="shared" si="7"/>
        <v>83.323413879300062</v>
      </c>
      <c r="AG14" s="112">
        <f t="shared" si="8"/>
        <v>819.21891019118311</v>
      </c>
      <c r="AH14" s="116">
        <f t="shared" si="9"/>
        <v>131.12878267180173</v>
      </c>
      <c r="AI14" s="114">
        <f t="shared" si="10"/>
        <v>12.109375</v>
      </c>
    </row>
    <row r="15" spans="1:36" s="5" customFormat="1" ht="20.100000000000001" customHeight="1" x14ac:dyDescent="0.15">
      <c r="A15" s="21">
        <v>10</v>
      </c>
      <c r="B15" s="14" t="s">
        <v>5</v>
      </c>
      <c r="C15" s="108">
        <v>28098</v>
      </c>
      <c r="D15" s="33">
        <f t="shared" si="11"/>
        <v>547.40000000000009</v>
      </c>
      <c r="E15" s="32">
        <f t="shared" si="11"/>
        <v>473.6</v>
      </c>
      <c r="F15" s="32">
        <f t="shared" si="11"/>
        <v>73.800000000000011</v>
      </c>
      <c r="G15" s="42">
        <f t="shared" si="1"/>
        <v>394.8</v>
      </c>
      <c r="H15" s="23">
        <v>394.8</v>
      </c>
      <c r="I15" s="23">
        <v>0</v>
      </c>
      <c r="J15" s="42">
        <f t="shared" si="12"/>
        <v>44.9</v>
      </c>
      <c r="K15" s="23">
        <v>0</v>
      </c>
      <c r="L15" s="23">
        <v>44.9</v>
      </c>
      <c r="M15" s="42">
        <f t="shared" si="13"/>
        <v>10.3</v>
      </c>
      <c r="N15" s="23">
        <v>0</v>
      </c>
      <c r="O15" s="23">
        <v>10.3</v>
      </c>
      <c r="P15" s="42">
        <f t="shared" si="17"/>
        <v>77.7</v>
      </c>
      <c r="Q15" s="23">
        <v>77.7</v>
      </c>
      <c r="R15" s="23">
        <v>0</v>
      </c>
      <c r="S15" s="42">
        <f t="shared" si="16"/>
        <v>0</v>
      </c>
      <c r="T15" s="23">
        <v>0</v>
      </c>
      <c r="U15" s="23">
        <v>0</v>
      </c>
      <c r="V15" s="42">
        <f t="shared" si="14"/>
        <v>19.700000000000003</v>
      </c>
      <c r="W15" s="23">
        <v>1.1000000000000001</v>
      </c>
      <c r="X15" s="23">
        <v>18.600000000000001</v>
      </c>
      <c r="Y15" s="47">
        <v>330.3</v>
      </c>
      <c r="Z15" s="53">
        <f t="shared" si="15"/>
        <v>877.7</v>
      </c>
      <c r="AA15" s="59">
        <f t="shared" si="2"/>
        <v>547.4</v>
      </c>
      <c r="AB15" s="68">
        <f>G15+J15+M15+S15+V15</f>
        <v>469.7</v>
      </c>
      <c r="AC15" s="69">
        <f>P15</f>
        <v>77.7</v>
      </c>
      <c r="AD15" s="109">
        <f t="shared" si="5"/>
        <v>628.44560168442706</v>
      </c>
      <c r="AE15" s="110">
        <f t="shared" si="6"/>
        <v>539.24168635581918</v>
      </c>
      <c r="AF15" s="111">
        <f t="shared" si="7"/>
        <v>89.203915328607948</v>
      </c>
      <c r="AG15" s="112">
        <f t="shared" si="8"/>
        <v>1007.648345996386</v>
      </c>
      <c r="AH15" s="113">
        <f t="shared" si="9"/>
        <v>379.2027443119589</v>
      </c>
      <c r="AI15" s="114">
        <f t="shared" si="10"/>
        <v>14.194373401534527</v>
      </c>
    </row>
    <row r="16" spans="1:36" s="5" customFormat="1" ht="20.100000000000001" customHeight="1" x14ac:dyDescent="0.15">
      <c r="A16" s="21">
        <v>11</v>
      </c>
      <c r="B16" s="14" t="s">
        <v>46</v>
      </c>
      <c r="C16" s="108">
        <v>23587</v>
      </c>
      <c r="D16" s="33">
        <f>G16+J16+M16+P16+S16+V16</f>
        <v>453.29999999999995</v>
      </c>
      <c r="E16" s="32">
        <f t="shared" si="11"/>
        <v>418.1</v>
      </c>
      <c r="F16" s="32">
        <f t="shared" si="11"/>
        <v>35.200000000000003</v>
      </c>
      <c r="G16" s="42">
        <f t="shared" si="1"/>
        <v>0</v>
      </c>
      <c r="H16" s="23">
        <v>0</v>
      </c>
      <c r="I16" s="23">
        <v>0</v>
      </c>
      <c r="J16" s="42">
        <f t="shared" si="12"/>
        <v>357.8</v>
      </c>
      <c r="K16" s="23">
        <v>346.8</v>
      </c>
      <c r="L16" s="23">
        <v>11</v>
      </c>
      <c r="M16" s="42">
        <f t="shared" si="13"/>
        <v>16.400000000000002</v>
      </c>
      <c r="N16" s="23">
        <v>12.8</v>
      </c>
      <c r="O16" s="23">
        <v>3.6</v>
      </c>
      <c r="P16" s="42">
        <f t="shared" si="17"/>
        <v>42.2</v>
      </c>
      <c r="Q16" s="23">
        <v>41.6</v>
      </c>
      <c r="R16" s="23">
        <v>0.6</v>
      </c>
      <c r="S16" s="42">
        <f t="shared" si="16"/>
        <v>0</v>
      </c>
      <c r="T16" s="23">
        <v>0</v>
      </c>
      <c r="U16" s="23">
        <v>0</v>
      </c>
      <c r="V16" s="42">
        <f t="shared" si="14"/>
        <v>36.9</v>
      </c>
      <c r="W16" s="23">
        <v>16.899999999999999</v>
      </c>
      <c r="X16" s="23">
        <v>20</v>
      </c>
      <c r="Y16" s="47">
        <v>155.19999999999999</v>
      </c>
      <c r="Z16" s="53">
        <f t="shared" si="15"/>
        <v>608.5</v>
      </c>
      <c r="AA16" s="59">
        <f t="shared" si="2"/>
        <v>453.29999999999995</v>
      </c>
      <c r="AB16" s="68">
        <f t="shared" si="3"/>
        <v>411.09999999999997</v>
      </c>
      <c r="AC16" s="69">
        <f t="shared" si="4"/>
        <v>42.2</v>
      </c>
      <c r="AD16" s="109">
        <f t="shared" si="5"/>
        <v>619.9423684725183</v>
      </c>
      <c r="AE16" s="110">
        <f t="shared" si="6"/>
        <v>562.22878376142137</v>
      </c>
      <c r="AF16" s="111">
        <f t="shared" si="7"/>
        <v>57.713584711097013</v>
      </c>
      <c r="AG16" s="112">
        <f t="shared" si="8"/>
        <v>832.19706864224008</v>
      </c>
      <c r="AH16" s="113">
        <f t="shared" si="9"/>
        <v>212.2547001697217</v>
      </c>
      <c r="AI16" s="114">
        <f t="shared" si="10"/>
        <v>9.3095080520626521</v>
      </c>
    </row>
    <row r="17" spans="1:35" s="5" customFormat="1" ht="20.100000000000001" customHeight="1" x14ac:dyDescent="0.15">
      <c r="A17" s="21">
        <v>12</v>
      </c>
      <c r="B17" s="14" t="s">
        <v>47</v>
      </c>
      <c r="C17" s="108">
        <v>22802</v>
      </c>
      <c r="D17" s="33">
        <f t="shared" si="11"/>
        <v>491.8</v>
      </c>
      <c r="E17" s="32">
        <f t="shared" si="11"/>
        <v>430.90000000000003</v>
      </c>
      <c r="F17" s="32">
        <f t="shared" si="11"/>
        <v>60.900000000000006</v>
      </c>
      <c r="G17" s="42">
        <f t="shared" si="1"/>
        <v>0</v>
      </c>
      <c r="H17" s="23">
        <v>0</v>
      </c>
      <c r="I17" s="23">
        <v>0</v>
      </c>
      <c r="J17" s="42">
        <f t="shared" si="12"/>
        <v>411.8</v>
      </c>
      <c r="K17" s="23">
        <v>370.3</v>
      </c>
      <c r="L17" s="23">
        <v>41.5</v>
      </c>
      <c r="M17" s="42">
        <f t="shared" si="13"/>
        <v>13.6</v>
      </c>
      <c r="N17" s="23">
        <v>13.6</v>
      </c>
      <c r="O17" s="23">
        <v>0</v>
      </c>
      <c r="P17" s="42">
        <f t="shared" si="17"/>
        <v>50.7</v>
      </c>
      <c r="Q17" s="23">
        <v>47</v>
      </c>
      <c r="R17" s="23">
        <v>3.7</v>
      </c>
      <c r="S17" s="42">
        <f t="shared" si="16"/>
        <v>0</v>
      </c>
      <c r="T17" s="23">
        <v>0</v>
      </c>
      <c r="U17" s="23">
        <v>0</v>
      </c>
      <c r="V17" s="42">
        <f t="shared" si="14"/>
        <v>15.7</v>
      </c>
      <c r="W17" s="23">
        <v>0</v>
      </c>
      <c r="X17" s="23">
        <v>15.7</v>
      </c>
      <c r="Y17" s="47">
        <v>231.5</v>
      </c>
      <c r="Z17" s="53">
        <f t="shared" si="15"/>
        <v>723.3</v>
      </c>
      <c r="AA17" s="59">
        <f t="shared" si="2"/>
        <v>491.8</v>
      </c>
      <c r="AB17" s="68">
        <f t="shared" si="3"/>
        <v>441.1</v>
      </c>
      <c r="AC17" s="69">
        <f t="shared" si="4"/>
        <v>50.7</v>
      </c>
      <c r="AD17" s="109">
        <f t="shared" si="5"/>
        <v>695.75108012596525</v>
      </c>
      <c r="AE17" s="110">
        <f t="shared" si="6"/>
        <v>624.02562310606606</v>
      </c>
      <c r="AF17" s="111">
        <f t="shared" si="7"/>
        <v>71.725457019899224</v>
      </c>
      <c r="AG17" s="112">
        <f t="shared" si="8"/>
        <v>1023.2548927513433</v>
      </c>
      <c r="AH17" s="113">
        <f t="shared" si="9"/>
        <v>327.50381262537809</v>
      </c>
      <c r="AI17" s="114">
        <f t="shared" si="10"/>
        <v>10.309068727124847</v>
      </c>
    </row>
    <row r="18" spans="1:35" s="5" customFormat="1" ht="20.100000000000001" customHeight="1" x14ac:dyDescent="0.15">
      <c r="A18" s="21">
        <v>13</v>
      </c>
      <c r="B18" s="14" t="s">
        <v>48</v>
      </c>
      <c r="C18" s="108">
        <v>106116</v>
      </c>
      <c r="D18" s="33">
        <f t="shared" si="11"/>
        <v>1831.4999999999998</v>
      </c>
      <c r="E18" s="32">
        <f t="shared" si="11"/>
        <v>1667.3</v>
      </c>
      <c r="F18" s="32">
        <f t="shared" si="11"/>
        <v>164.2</v>
      </c>
      <c r="G18" s="42">
        <f t="shared" si="1"/>
        <v>0</v>
      </c>
      <c r="H18" s="23">
        <v>0</v>
      </c>
      <c r="I18" s="23">
        <v>0</v>
      </c>
      <c r="J18" s="42">
        <f t="shared" si="12"/>
        <v>1563.3999999999999</v>
      </c>
      <c r="K18" s="23">
        <v>1447.6</v>
      </c>
      <c r="L18" s="23">
        <v>115.8</v>
      </c>
      <c r="M18" s="42">
        <f t="shared" si="13"/>
        <v>108.1</v>
      </c>
      <c r="N18" s="23">
        <v>59.7</v>
      </c>
      <c r="O18" s="23">
        <v>48.4</v>
      </c>
      <c r="P18" s="42">
        <f t="shared" si="17"/>
        <v>160</v>
      </c>
      <c r="Q18" s="23">
        <v>160</v>
      </c>
      <c r="R18" s="23">
        <v>0</v>
      </c>
      <c r="S18" s="42">
        <f t="shared" si="16"/>
        <v>0</v>
      </c>
      <c r="T18" s="23">
        <v>0</v>
      </c>
      <c r="U18" s="23">
        <v>0</v>
      </c>
      <c r="V18" s="42">
        <f t="shared" si="14"/>
        <v>0</v>
      </c>
      <c r="W18" s="23">
        <v>0</v>
      </c>
      <c r="X18" s="23">
        <v>0</v>
      </c>
      <c r="Y18" s="47">
        <v>951.3</v>
      </c>
      <c r="Z18" s="53">
        <f t="shared" si="15"/>
        <v>2782.7999999999997</v>
      </c>
      <c r="AA18" s="59">
        <f t="shared" si="2"/>
        <v>1831.4999999999998</v>
      </c>
      <c r="AB18" s="68">
        <f t="shared" si="3"/>
        <v>1671.4999999999998</v>
      </c>
      <c r="AC18" s="69">
        <f t="shared" si="4"/>
        <v>160</v>
      </c>
      <c r="AD18" s="109">
        <f t="shared" si="5"/>
        <v>556.75529761101359</v>
      </c>
      <c r="AE18" s="110">
        <f t="shared" si="6"/>
        <v>508.11710617352395</v>
      </c>
      <c r="AF18" s="111">
        <f t="shared" si="7"/>
        <v>48.638191437489581</v>
      </c>
      <c r="AG18" s="55">
        <f t="shared" si="8"/>
        <v>845.93974457653758</v>
      </c>
      <c r="AH18" s="113">
        <f t="shared" si="9"/>
        <v>289.18444696552399</v>
      </c>
      <c r="AI18" s="114">
        <f t="shared" si="10"/>
        <v>8.7360087360087366</v>
      </c>
    </row>
    <row r="19" spans="1:35" s="5" customFormat="1" ht="20.100000000000001" customHeight="1" x14ac:dyDescent="0.15">
      <c r="A19" s="21">
        <v>14</v>
      </c>
      <c r="B19" s="14" t="s">
        <v>37</v>
      </c>
      <c r="C19" s="108">
        <v>53876</v>
      </c>
      <c r="D19" s="33">
        <f t="shared" si="11"/>
        <v>989.7</v>
      </c>
      <c r="E19" s="32">
        <f t="shared" si="11"/>
        <v>900.3</v>
      </c>
      <c r="F19" s="32">
        <f t="shared" si="11"/>
        <v>89.4</v>
      </c>
      <c r="G19" s="42">
        <f t="shared" si="1"/>
        <v>0</v>
      </c>
      <c r="H19" s="23">
        <v>0</v>
      </c>
      <c r="I19" s="23">
        <v>0</v>
      </c>
      <c r="J19" s="42">
        <f t="shared" si="12"/>
        <v>784.9</v>
      </c>
      <c r="K19" s="23">
        <v>745.3</v>
      </c>
      <c r="L19" s="23">
        <v>39.6</v>
      </c>
      <c r="M19" s="42">
        <f t="shared" si="13"/>
        <v>0</v>
      </c>
      <c r="N19" s="23">
        <v>0</v>
      </c>
      <c r="O19" s="23">
        <v>0</v>
      </c>
      <c r="P19" s="42">
        <f t="shared" si="17"/>
        <v>131.5</v>
      </c>
      <c r="Q19" s="23">
        <v>120.3</v>
      </c>
      <c r="R19" s="23">
        <v>11.2</v>
      </c>
      <c r="S19" s="42">
        <f t="shared" si="16"/>
        <v>0</v>
      </c>
      <c r="T19" s="23">
        <v>0</v>
      </c>
      <c r="U19" s="23">
        <v>0</v>
      </c>
      <c r="V19" s="42">
        <f t="shared" si="14"/>
        <v>73.300000000000011</v>
      </c>
      <c r="W19" s="23">
        <v>34.700000000000003</v>
      </c>
      <c r="X19" s="23">
        <v>38.6</v>
      </c>
      <c r="Y19" s="47">
        <v>262.60000000000002</v>
      </c>
      <c r="Z19" s="53">
        <f t="shared" si="15"/>
        <v>1252.3000000000002</v>
      </c>
      <c r="AA19" s="59">
        <f t="shared" si="2"/>
        <v>989.7</v>
      </c>
      <c r="AB19" s="68">
        <f t="shared" si="3"/>
        <v>858.2</v>
      </c>
      <c r="AC19" s="69">
        <f t="shared" si="4"/>
        <v>131.5</v>
      </c>
      <c r="AD19" s="109">
        <f t="shared" si="5"/>
        <v>592.57937581878582</v>
      </c>
      <c r="AE19" s="110">
        <f t="shared" si="6"/>
        <v>513.84421574990608</v>
      </c>
      <c r="AF19" s="111">
        <f t="shared" si="7"/>
        <v>78.735160068879793</v>
      </c>
      <c r="AG19" s="55">
        <f t="shared" si="8"/>
        <v>749.81019737078464</v>
      </c>
      <c r="AH19" s="113">
        <f t="shared" si="9"/>
        <v>157.23082155199876</v>
      </c>
      <c r="AI19" s="114">
        <f t="shared" si="10"/>
        <v>13.286854602404768</v>
      </c>
    </row>
    <row r="20" spans="1:35" s="5" customFormat="1" ht="20.100000000000001" customHeight="1" x14ac:dyDescent="0.15">
      <c r="A20" s="21">
        <v>15</v>
      </c>
      <c r="B20" s="14" t="s">
        <v>38</v>
      </c>
      <c r="C20" s="108">
        <v>14679</v>
      </c>
      <c r="D20" s="33">
        <f t="shared" si="11"/>
        <v>327.19999999999993</v>
      </c>
      <c r="E20" s="32">
        <f t="shared" si="11"/>
        <v>300.39999999999998</v>
      </c>
      <c r="F20" s="32">
        <f t="shared" si="11"/>
        <v>26.799999999999997</v>
      </c>
      <c r="G20" s="42">
        <f>SUM(H20:I20)</f>
        <v>0</v>
      </c>
      <c r="H20" s="23">
        <v>0</v>
      </c>
      <c r="I20" s="23">
        <v>0</v>
      </c>
      <c r="J20" s="42">
        <f t="shared" si="12"/>
        <v>262.39999999999998</v>
      </c>
      <c r="K20" s="23">
        <v>252.6</v>
      </c>
      <c r="L20" s="23">
        <v>9.8000000000000007</v>
      </c>
      <c r="M20" s="42">
        <f t="shared" si="13"/>
        <v>0</v>
      </c>
      <c r="N20" s="23">
        <v>0</v>
      </c>
      <c r="O20" s="23">
        <v>0</v>
      </c>
      <c r="P20" s="42">
        <f>SUM(Q20:R20)</f>
        <v>38.4</v>
      </c>
      <c r="Q20" s="23">
        <v>38.299999999999997</v>
      </c>
      <c r="R20" s="23">
        <v>0.1</v>
      </c>
      <c r="S20" s="42">
        <f t="shared" si="16"/>
        <v>0</v>
      </c>
      <c r="T20" s="23">
        <v>0</v>
      </c>
      <c r="U20" s="23">
        <v>0</v>
      </c>
      <c r="V20" s="42">
        <f t="shared" si="14"/>
        <v>26.4</v>
      </c>
      <c r="W20" s="23">
        <v>9.5</v>
      </c>
      <c r="X20" s="23">
        <v>16.899999999999999</v>
      </c>
      <c r="Y20" s="47">
        <v>112.9</v>
      </c>
      <c r="Z20" s="53">
        <f t="shared" si="15"/>
        <v>440.09999999999991</v>
      </c>
      <c r="AA20" s="59">
        <f>SUM(AB20:AC20)</f>
        <v>327.19999999999993</v>
      </c>
      <c r="AB20" s="68">
        <f>G20+J20+M20+S20+V20</f>
        <v>288.79999999999995</v>
      </c>
      <c r="AC20" s="69">
        <f>P20</f>
        <v>38.4</v>
      </c>
      <c r="AD20" s="109">
        <f t="shared" si="5"/>
        <v>719.04344367309875</v>
      </c>
      <c r="AE20" s="110">
        <f t="shared" si="6"/>
        <v>634.656927056207</v>
      </c>
      <c r="AF20" s="111">
        <f t="shared" si="7"/>
        <v>84.386516616891811</v>
      </c>
      <c r="AG20" s="112">
        <f t="shared" si="8"/>
        <v>967.14859278890822</v>
      </c>
      <c r="AH20" s="113">
        <f t="shared" si="9"/>
        <v>248.10514911580952</v>
      </c>
      <c r="AI20" s="114">
        <f t="shared" si="10"/>
        <v>11.735941320293401</v>
      </c>
    </row>
    <row r="21" spans="1:35" s="5" customFormat="1" ht="20.100000000000001" customHeight="1" x14ac:dyDescent="0.15">
      <c r="A21" s="10">
        <v>16</v>
      </c>
      <c r="B21" s="9" t="s">
        <v>39</v>
      </c>
      <c r="C21" s="26">
        <v>5115</v>
      </c>
      <c r="D21" s="34">
        <f t="shared" si="11"/>
        <v>86.9</v>
      </c>
      <c r="E21" s="35">
        <f t="shared" si="11"/>
        <v>85.3</v>
      </c>
      <c r="F21" s="35">
        <f t="shared" si="11"/>
        <v>1.6</v>
      </c>
      <c r="G21" s="43">
        <f>SUM(H21:I21)</f>
        <v>0</v>
      </c>
      <c r="H21" s="117">
        <v>0</v>
      </c>
      <c r="I21" s="117">
        <v>0</v>
      </c>
      <c r="J21" s="43">
        <f t="shared" si="12"/>
        <v>51.4</v>
      </c>
      <c r="K21" s="117">
        <v>50.5</v>
      </c>
      <c r="L21" s="117">
        <v>0.9</v>
      </c>
      <c r="M21" s="43">
        <f t="shared" si="13"/>
        <v>6.2</v>
      </c>
      <c r="N21" s="117">
        <v>5.5</v>
      </c>
      <c r="O21" s="117">
        <v>0.7</v>
      </c>
      <c r="P21" s="43">
        <f>SUM(Q21:R21)</f>
        <v>29.3</v>
      </c>
      <c r="Q21" s="117">
        <v>29.3</v>
      </c>
      <c r="R21" s="117">
        <v>0</v>
      </c>
      <c r="S21" s="43">
        <f t="shared" si="16"/>
        <v>0</v>
      </c>
      <c r="T21" s="117">
        <v>0</v>
      </c>
      <c r="U21" s="117">
        <v>0</v>
      </c>
      <c r="V21" s="43">
        <f t="shared" si="14"/>
        <v>0</v>
      </c>
      <c r="W21" s="117">
        <v>0</v>
      </c>
      <c r="X21" s="117">
        <v>0</v>
      </c>
      <c r="Y21" s="47">
        <v>36</v>
      </c>
      <c r="Z21" s="53">
        <f t="shared" si="15"/>
        <v>122.9</v>
      </c>
      <c r="AA21" s="59">
        <f t="shared" si="2"/>
        <v>86.9</v>
      </c>
      <c r="AB21" s="68">
        <f t="shared" si="3"/>
        <v>57.6</v>
      </c>
      <c r="AC21" s="69">
        <f t="shared" si="4"/>
        <v>29.3</v>
      </c>
      <c r="AD21" s="109">
        <f t="shared" si="5"/>
        <v>548.04023586541803</v>
      </c>
      <c r="AE21" s="110">
        <f t="shared" si="6"/>
        <v>363.25796991769937</v>
      </c>
      <c r="AF21" s="111">
        <f t="shared" si="7"/>
        <v>184.7822659477186</v>
      </c>
      <c r="AG21" s="112">
        <f t="shared" si="8"/>
        <v>775.07646706398009</v>
      </c>
      <c r="AH21" s="113">
        <f t="shared" si="9"/>
        <v>227.03623119856209</v>
      </c>
      <c r="AI21" s="114">
        <f t="shared" si="10"/>
        <v>33.716915995397002</v>
      </c>
    </row>
    <row r="22" spans="1:35" s="5" customFormat="1" ht="20.100000000000001" customHeight="1" x14ac:dyDescent="0.15">
      <c r="A22" s="10">
        <v>17</v>
      </c>
      <c r="B22" s="9" t="s">
        <v>40</v>
      </c>
      <c r="C22" s="26">
        <v>11192</v>
      </c>
      <c r="D22" s="34">
        <f t="shared" si="11"/>
        <v>214.09999999999997</v>
      </c>
      <c r="E22" s="35">
        <f t="shared" si="11"/>
        <v>187.8</v>
      </c>
      <c r="F22" s="35">
        <f t="shared" si="11"/>
        <v>26.3</v>
      </c>
      <c r="G22" s="43">
        <f t="shared" si="1"/>
        <v>0</v>
      </c>
      <c r="H22" s="117">
        <v>0</v>
      </c>
      <c r="I22" s="117">
        <v>0</v>
      </c>
      <c r="J22" s="43">
        <f t="shared" si="12"/>
        <v>167.6</v>
      </c>
      <c r="K22" s="117">
        <v>147.9</v>
      </c>
      <c r="L22" s="117">
        <v>19.7</v>
      </c>
      <c r="M22" s="43">
        <f t="shared" si="13"/>
        <v>9.6</v>
      </c>
      <c r="N22" s="117">
        <v>5.6</v>
      </c>
      <c r="O22" s="117">
        <v>4</v>
      </c>
      <c r="P22" s="43">
        <f t="shared" si="17"/>
        <v>34.099999999999994</v>
      </c>
      <c r="Q22" s="117">
        <v>33.299999999999997</v>
      </c>
      <c r="R22" s="117">
        <v>0.8</v>
      </c>
      <c r="S22" s="43">
        <f t="shared" si="16"/>
        <v>1.1000000000000001</v>
      </c>
      <c r="T22" s="117">
        <v>1</v>
      </c>
      <c r="U22" s="117">
        <v>0.1</v>
      </c>
      <c r="V22" s="43">
        <f t="shared" si="14"/>
        <v>1.7</v>
      </c>
      <c r="W22" s="117">
        <v>0</v>
      </c>
      <c r="X22" s="117">
        <v>1.7</v>
      </c>
      <c r="Y22" s="47">
        <v>76.8</v>
      </c>
      <c r="Z22" s="53">
        <f t="shared" si="15"/>
        <v>290.89999999999998</v>
      </c>
      <c r="AA22" s="59">
        <f t="shared" si="2"/>
        <v>214.09999999999997</v>
      </c>
      <c r="AB22" s="68">
        <f t="shared" si="3"/>
        <v>179.99999999999997</v>
      </c>
      <c r="AC22" s="69">
        <f t="shared" si="4"/>
        <v>34.099999999999994</v>
      </c>
      <c r="AD22" s="109">
        <f t="shared" si="5"/>
        <v>617.08824275404083</v>
      </c>
      <c r="AE22" s="110">
        <f t="shared" si="6"/>
        <v>518.80375383338321</v>
      </c>
      <c r="AF22" s="111">
        <f t="shared" si="7"/>
        <v>98.284488920657594</v>
      </c>
      <c r="AG22" s="112">
        <f t="shared" si="8"/>
        <v>838.44451105628434</v>
      </c>
      <c r="AH22" s="113">
        <f t="shared" si="9"/>
        <v>221.35626830224354</v>
      </c>
      <c r="AI22" s="114">
        <f t="shared" si="10"/>
        <v>15.927136851938346</v>
      </c>
    </row>
    <row r="23" spans="1:35" s="5" customFormat="1" ht="20.100000000000001" customHeight="1" x14ac:dyDescent="0.15">
      <c r="A23" s="10">
        <v>18</v>
      </c>
      <c r="B23" s="9" t="s">
        <v>49</v>
      </c>
      <c r="C23" s="26">
        <v>32418</v>
      </c>
      <c r="D23" s="34">
        <f t="shared" si="11"/>
        <v>514.5</v>
      </c>
      <c r="E23" s="35">
        <f t="shared" si="11"/>
        <v>479.79999999999995</v>
      </c>
      <c r="F23" s="35">
        <f t="shared" si="11"/>
        <v>34.700000000000003</v>
      </c>
      <c r="G23" s="43">
        <v>0</v>
      </c>
      <c r="H23" s="117">
        <v>0</v>
      </c>
      <c r="I23" s="118">
        <v>0</v>
      </c>
      <c r="J23" s="43">
        <f t="shared" si="12"/>
        <v>358.79999999999995</v>
      </c>
      <c r="K23" s="117">
        <v>338.9</v>
      </c>
      <c r="L23" s="118">
        <v>19.899999999999999</v>
      </c>
      <c r="M23" s="43">
        <f t="shared" si="13"/>
        <v>0</v>
      </c>
      <c r="N23" s="117">
        <v>0</v>
      </c>
      <c r="O23" s="118">
        <v>0</v>
      </c>
      <c r="P23" s="43">
        <f t="shared" si="17"/>
        <v>110.3</v>
      </c>
      <c r="Q23" s="117">
        <v>110</v>
      </c>
      <c r="R23" s="119">
        <v>0.3</v>
      </c>
      <c r="S23" s="43">
        <f t="shared" si="16"/>
        <v>0</v>
      </c>
      <c r="T23" s="117">
        <v>0</v>
      </c>
      <c r="U23" s="118">
        <v>0</v>
      </c>
      <c r="V23" s="43">
        <f t="shared" si="14"/>
        <v>45.4</v>
      </c>
      <c r="W23" s="117">
        <v>30.9</v>
      </c>
      <c r="X23" s="118">
        <v>14.5</v>
      </c>
      <c r="Y23" s="47">
        <v>162.69999999999999</v>
      </c>
      <c r="Z23" s="53">
        <f t="shared" si="15"/>
        <v>677.2</v>
      </c>
      <c r="AA23" s="59">
        <f t="shared" si="2"/>
        <v>514.49999999999989</v>
      </c>
      <c r="AB23" s="68">
        <f t="shared" si="3"/>
        <v>404.19999999999993</v>
      </c>
      <c r="AC23" s="69">
        <f t="shared" si="4"/>
        <v>110.3</v>
      </c>
      <c r="AD23" s="109">
        <f t="shared" si="5"/>
        <v>511.96169392153689</v>
      </c>
      <c r="AE23" s="110">
        <f t="shared" si="6"/>
        <v>402.2058633296117</v>
      </c>
      <c r="AF23" s="111">
        <f t="shared" si="7"/>
        <v>109.75583059192523</v>
      </c>
      <c r="AG23" s="112">
        <f t="shared" si="8"/>
        <v>673.85900704308051</v>
      </c>
      <c r="AH23" s="113">
        <f t="shared" si="9"/>
        <v>161.89731312154339</v>
      </c>
      <c r="AI23" s="114">
        <f t="shared" si="10"/>
        <v>21.438289601554914</v>
      </c>
    </row>
    <row r="24" spans="1:35" s="5" customFormat="1" ht="20.100000000000001" customHeight="1" x14ac:dyDescent="0.15">
      <c r="A24" s="10">
        <v>19</v>
      </c>
      <c r="B24" s="9" t="s">
        <v>50</v>
      </c>
      <c r="C24" s="26">
        <v>26061</v>
      </c>
      <c r="D24" s="34">
        <f t="shared" si="11"/>
        <v>445.8</v>
      </c>
      <c r="E24" s="35">
        <f t="shared" si="11"/>
        <v>413.8</v>
      </c>
      <c r="F24" s="35">
        <f t="shared" si="11"/>
        <v>32</v>
      </c>
      <c r="G24" s="43">
        <v>0</v>
      </c>
      <c r="H24" s="117">
        <v>0</v>
      </c>
      <c r="I24" s="117">
        <v>0</v>
      </c>
      <c r="J24" s="43">
        <f t="shared" si="12"/>
        <v>322.2</v>
      </c>
      <c r="K24" s="117">
        <v>305.5</v>
      </c>
      <c r="L24" s="117">
        <v>16.7</v>
      </c>
      <c r="M24" s="43">
        <v>0</v>
      </c>
      <c r="N24" s="117">
        <v>0</v>
      </c>
      <c r="O24" s="117">
        <v>0</v>
      </c>
      <c r="P24" s="43">
        <f t="shared" si="17"/>
        <v>83</v>
      </c>
      <c r="Q24" s="117">
        <v>82.8</v>
      </c>
      <c r="R24" s="117">
        <v>0.2</v>
      </c>
      <c r="S24" s="43">
        <f t="shared" si="16"/>
        <v>0</v>
      </c>
      <c r="T24" s="117">
        <v>0</v>
      </c>
      <c r="U24" s="117">
        <v>0</v>
      </c>
      <c r="V24" s="43">
        <f t="shared" si="14"/>
        <v>40.6</v>
      </c>
      <c r="W24" s="117">
        <v>25.5</v>
      </c>
      <c r="X24" s="117">
        <v>15.1</v>
      </c>
      <c r="Y24" s="47">
        <v>326.89999999999998</v>
      </c>
      <c r="Z24" s="53">
        <f t="shared" si="15"/>
        <v>772.7</v>
      </c>
      <c r="AA24" s="59">
        <f t="shared" si="2"/>
        <v>445.8</v>
      </c>
      <c r="AB24" s="68">
        <f t="shared" si="3"/>
        <v>362.8</v>
      </c>
      <c r="AC24" s="69">
        <f t="shared" si="4"/>
        <v>83</v>
      </c>
      <c r="AD24" s="109">
        <f t="shared" si="5"/>
        <v>551.80711259315922</v>
      </c>
      <c r="AE24" s="110">
        <f t="shared" si="6"/>
        <v>449.07048104261594</v>
      </c>
      <c r="AF24" s="111">
        <f t="shared" si="7"/>
        <v>102.73663155054332</v>
      </c>
      <c r="AG24" s="112">
        <f t="shared" si="8"/>
        <v>956.44090601331129</v>
      </c>
      <c r="AH24" s="113">
        <f t="shared" si="9"/>
        <v>404.63379342015196</v>
      </c>
      <c r="AI24" s="114">
        <f t="shared" si="10"/>
        <v>18.618214445939884</v>
      </c>
    </row>
    <row r="25" spans="1:35" s="5" customFormat="1" ht="20.100000000000001" customHeight="1" x14ac:dyDescent="0.15">
      <c r="A25" s="10">
        <v>20</v>
      </c>
      <c r="B25" s="9" t="s">
        <v>6</v>
      </c>
      <c r="C25" s="26">
        <v>4486</v>
      </c>
      <c r="D25" s="34">
        <f t="shared" si="11"/>
        <v>62.6</v>
      </c>
      <c r="E25" s="35">
        <f t="shared" si="11"/>
        <v>62.300000000000004</v>
      </c>
      <c r="F25" s="35">
        <f t="shared" si="11"/>
        <v>0.3</v>
      </c>
      <c r="G25" s="43">
        <f t="shared" si="1"/>
        <v>0</v>
      </c>
      <c r="H25" s="117">
        <v>0</v>
      </c>
      <c r="I25" s="117">
        <v>0</v>
      </c>
      <c r="J25" s="43">
        <f t="shared" si="12"/>
        <v>49.5</v>
      </c>
      <c r="K25" s="117">
        <v>49.2</v>
      </c>
      <c r="L25" s="117">
        <v>0.3</v>
      </c>
      <c r="M25" s="43">
        <f t="shared" si="13"/>
        <v>2.7</v>
      </c>
      <c r="N25" s="23">
        <v>2.7</v>
      </c>
      <c r="O25" s="117">
        <v>0</v>
      </c>
      <c r="P25" s="43">
        <f t="shared" si="17"/>
        <v>10.4</v>
      </c>
      <c r="Q25" s="117">
        <v>10.4</v>
      </c>
      <c r="R25" s="117">
        <v>0</v>
      </c>
      <c r="S25" s="43">
        <f t="shared" si="16"/>
        <v>0</v>
      </c>
      <c r="T25" s="117">
        <v>0</v>
      </c>
      <c r="U25" s="117">
        <v>0</v>
      </c>
      <c r="V25" s="43">
        <f t="shared" si="14"/>
        <v>0</v>
      </c>
      <c r="W25" s="117">
        <v>0</v>
      </c>
      <c r="X25" s="117">
        <v>0</v>
      </c>
      <c r="Y25" s="47">
        <v>42.9</v>
      </c>
      <c r="Z25" s="53">
        <f t="shared" si="15"/>
        <v>105.5</v>
      </c>
      <c r="AA25" s="59">
        <f t="shared" si="2"/>
        <v>62.6</v>
      </c>
      <c r="AB25" s="68">
        <f t="shared" si="3"/>
        <v>52.2</v>
      </c>
      <c r="AC25" s="69">
        <f t="shared" si="4"/>
        <v>10.4</v>
      </c>
      <c r="AD25" s="109">
        <f t="shared" si="5"/>
        <v>450.14597385414118</v>
      </c>
      <c r="AE25" s="110">
        <f t="shared" si="6"/>
        <v>375.3613392202264</v>
      </c>
      <c r="AF25" s="111">
        <f t="shared" si="7"/>
        <v>74.784634633914834</v>
      </c>
      <c r="AG25" s="112">
        <f t="shared" si="8"/>
        <v>758.63259171903997</v>
      </c>
      <c r="AH25" s="113">
        <f t="shared" si="9"/>
        <v>308.48661786489862</v>
      </c>
      <c r="AI25" s="114">
        <f t="shared" si="10"/>
        <v>16.613418530351439</v>
      </c>
    </row>
    <row r="26" spans="1:35" s="5" customFormat="1" ht="22.5" customHeight="1" x14ac:dyDescent="0.15">
      <c r="A26" s="10">
        <v>21</v>
      </c>
      <c r="B26" s="9" t="s">
        <v>7</v>
      </c>
      <c r="C26" s="108">
        <v>15071</v>
      </c>
      <c r="D26" s="33">
        <f>G26+J26+M26+P26+S26+V26</f>
        <v>225.10000000000002</v>
      </c>
      <c r="E26" s="32">
        <f>H26+K26+N26+Q26+T26+W26</f>
        <v>192.4</v>
      </c>
      <c r="F26" s="32">
        <f>I26+L26+O26+R26+U26+X26</f>
        <v>32.700000000000003</v>
      </c>
      <c r="G26" s="42">
        <f>SUM(H26:I26)</f>
        <v>0</v>
      </c>
      <c r="H26" s="23">
        <v>0</v>
      </c>
      <c r="I26" s="23">
        <v>0</v>
      </c>
      <c r="J26" s="42">
        <f>SUM(K26:L26)</f>
        <v>193.9</v>
      </c>
      <c r="K26" s="23">
        <v>167.9</v>
      </c>
      <c r="L26" s="23">
        <v>26</v>
      </c>
      <c r="M26" s="42">
        <f>SUM(N26:O26)</f>
        <v>9.8000000000000007</v>
      </c>
      <c r="N26" s="23">
        <v>3.1</v>
      </c>
      <c r="O26" s="23">
        <v>6.7</v>
      </c>
      <c r="P26" s="42">
        <f>SUM(Q26:R26)</f>
        <v>21.4</v>
      </c>
      <c r="Q26" s="23">
        <v>21.4</v>
      </c>
      <c r="R26" s="23">
        <v>0</v>
      </c>
      <c r="S26" s="43">
        <f t="shared" si="16"/>
        <v>0</v>
      </c>
      <c r="T26" s="23">
        <v>0</v>
      </c>
      <c r="U26" s="23">
        <v>0</v>
      </c>
      <c r="V26" s="43">
        <f t="shared" si="14"/>
        <v>0</v>
      </c>
      <c r="W26" s="23">
        <v>0</v>
      </c>
      <c r="X26" s="23">
        <v>0</v>
      </c>
      <c r="Y26" s="47">
        <v>131.6</v>
      </c>
      <c r="Z26" s="53">
        <f t="shared" si="15"/>
        <v>356.70000000000005</v>
      </c>
      <c r="AA26" s="59">
        <f t="shared" si="2"/>
        <v>225.10000000000002</v>
      </c>
      <c r="AB26" s="68">
        <f t="shared" si="3"/>
        <v>203.70000000000002</v>
      </c>
      <c r="AC26" s="69">
        <f t="shared" si="4"/>
        <v>21.4</v>
      </c>
      <c r="AD26" s="109">
        <f t="shared" si="5"/>
        <v>481.80547558759508</v>
      </c>
      <c r="AE26" s="110">
        <f t="shared" si="6"/>
        <v>436.00077910792146</v>
      </c>
      <c r="AF26" s="111">
        <f t="shared" si="7"/>
        <v>45.80469647967363</v>
      </c>
      <c r="AG26" s="112">
        <f t="shared" si="8"/>
        <v>763.48295487381245</v>
      </c>
      <c r="AH26" s="113">
        <f t="shared" si="9"/>
        <v>281.67747928621731</v>
      </c>
      <c r="AI26" s="114">
        <f t="shared" si="10"/>
        <v>9.506885828520657</v>
      </c>
    </row>
    <row r="27" spans="1:35" s="5" customFormat="1" ht="20.100000000000001" customHeight="1" x14ac:dyDescent="0.15">
      <c r="A27" s="10">
        <v>22</v>
      </c>
      <c r="B27" s="9" t="s">
        <v>8</v>
      </c>
      <c r="C27" s="26">
        <v>6539</v>
      </c>
      <c r="D27" s="34">
        <f t="shared" si="11"/>
        <v>119.39999999999999</v>
      </c>
      <c r="E27" s="35">
        <f t="shared" si="11"/>
        <v>107.6</v>
      </c>
      <c r="F27" s="35">
        <f t="shared" si="11"/>
        <v>11.8</v>
      </c>
      <c r="G27" s="43">
        <f t="shared" si="1"/>
        <v>0</v>
      </c>
      <c r="H27" s="117">
        <v>0</v>
      </c>
      <c r="I27" s="117">
        <v>0</v>
      </c>
      <c r="J27" s="43">
        <f t="shared" si="12"/>
        <v>96</v>
      </c>
      <c r="K27" s="117">
        <v>88.6</v>
      </c>
      <c r="L27" s="117">
        <v>7.4</v>
      </c>
      <c r="M27" s="42">
        <f>SUM(N27:O27)</f>
        <v>8.1</v>
      </c>
      <c r="N27" s="23">
        <v>6.5</v>
      </c>
      <c r="O27" s="117">
        <v>1.6</v>
      </c>
      <c r="P27" s="43">
        <f t="shared" si="17"/>
        <v>12.5</v>
      </c>
      <c r="Q27" s="117">
        <v>12.5</v>
      </c>
      <c r="R27" s="117">
        <v>0</v>
      </c>
      <c r="S27" s="43">
        <f t="shared" si="16"/>
        <v>0</v>
      </c>
      <c r="T27" s="117">
        <v>0</v>
      </c>
      <c r="U27" s="117">
        <v>0</v>
      </c>
      <c r="V27" s="43">
        <f t="shared" si="14"/>
        <v>2.8</v>
      </c>
      <c r="W27" s="23">
        <v>0</v>
      </c>
      <c r="X27" s="117">
        <v>2.8</v>
      </c>
      <c r="Y27" s="47">
        <v>36.4</v>
      </c>
      <c r="Z27" s="53">
        <f t="shared" si="15"/>
        <v>155.79999999999998</v>
      </c>
      <c r="AA27" s="59">
        <f t="shared" si="2"/>
        <v>119.39999999999999</v>
      </c>
      <c r="AB27" s="68">
        <f>G27+J27+M27+S27+V27</f>
        <v>106.89999999999999</v>
      </c>
      <c r="AC27" s="69">
        <f t="shared" si="4"/>
        <v>12.5</v>
      </c>
      <c r="AD27" s="109">
        <f t="shared" si="5"/>
        <v>589.02170105915377</v>
      </c>
      <c r="AE27" s="110">
        <f t="shared" si="6"/>
        <v>527.35695011074984</v>
      </c>
      <c r="AF27" s="111">
        <f t="shared" si="7"/>
        <v>61.664750948403871</v>
      </c>
      <c r="AG27" s="112">
        <f t="shared" si="8"/>
        <v>768.58945582090575</v>
      </c>
      <c r="AH27" s="113">
        <f t="shared" si="9"/>
        <v>179.56775476175204</v>
      </c>
      <c r="AI27" s="114">
        <f t="shared" si="10"/>
        <v>10.469011725293132</v>
      </c>
    </row>
    <row r="28" spans="1:35" s="5" customFormat="1" ht="20.100000000000001" customHeight="1" x14ac:dyDescent="0.15">
      <c r="A28" s="10">
        <v>23</v>
      </c>
      <c r="B28" s="9" t="s">
        <v>9</v>
      </c>
      <c r="C28" s="26">
        <v>4547</v>
      </c>
      <c r="D28" s="34">
        <f t="shared" si="11"/>
        <v>94.4</v>
      </c>
      <c r="E28" s="35">
        <f t="shared" si="11"/>
        <v>89.399999999999991</v>
      </c>
      <c r="F28" s="35">
        <f t="shared" si="11"/>
        <v>5</v>
      </c>
      <c r="G28" s="43">
        <f t="shared" si="1"/>
        <v>0</v>
      </c>
      <c r="H28" s="117">
        <v>0</v>
      </c>
      <c r="I28" s="117">
        <v>0</v>
      </c>
      <c r="J28" s="43">
        <f t="shared" si="12"/>
        <v>80.400000000000006</v>
      </c>
      <c r="K28" s="117">
        <v>77</v>
      </c>
      <c r="L28" s="117">
        <v>3.4</v>
      </c>
      <c r="M28" s="43">
        <f t="shared" si="13"/>
        <v>8.6</v>
      </c>
      <c r="N28" s="117">
        <v>7.3</v>
      </c>
      <c r="O28" s="117">
        <v>1.3</v>
      </c>
      <c r="P28" s="43">
        <f t="shared" si="17"/>
        <v>5.3999999999999995</v>
      </c>
      <c r="Q28" s="117">
        <v>5.0999999999999996</v>
      </c>
      <c r="R28" s="23">
        <v>0.3</v>
      </c>
      <c r="S28" s="43">
        <f t="shared" si="16"/>
        <v>0</v>
      </c>
      <c r="T28" s="117">
        <v>0</v>
      </c>
      <c r="U28" s="117">
        <v>0</v>
      </c>
      <c r="V28" s="43">
        <f t="shared" si="14"/>
        <v>0</v>
      </c>
      <c r="W28" s="117">
        <v>0</v>
      </c>
      <c r="X28" s="117">
        <v>0</v>
      </c>
      <c r="Y28" s="47">
        <v>0</v>
      </c>
      <c r="Z28" s="53">
        <f t="shared" si="15"/>
        <v>94.4</v>
      </c>
      <c r="AA28" s="59">
        <f t="shared" si="2"/>
        <v>94.4</v>
      </c>
      <c r="AB28" s="68">
        <f t="shared" si="3"/>
        <v>89</v>
      </c>
      <c r="AC28" s="69">
        <f t="shared" si="4"/>
        <v>5.3999999999999995</v>
      </c>
      <c r="AD28" s="109">
        <f t="shared" si="5"/>
        <v>669.7077832246714</v>
      </c>
      <c r="AE28" s="110">
        <f t="shared" si="6"/>
        <v>631.39822782834472</v>
      </c>
      <c r="AF28" s="111">
        <f t="shared" si="7"/>
        <v>38.309555396326537</v>
      </c>
      <c r="AG28" s="112">
        <f t="shared" si="8"/>
        <v>669.7077832246714</v>
      </c>
      <c r="AH28" s="113">
        <f t="shared" si="9"/>
        <v>0</v>
      </c>
      <c r="AI28" s="114">
        <f t="shared" si="10"/>
        <v>5.7203389830508469</v>
      </c>
    </row>
    <row r="29" spans="1:35" s="5" customFormat="1" ht="20.100000000000001" customHeight="1" x14ac:dyDescent="0.15">
      <c r="A29" s="10">
        <v>24</v>
      </c>
      <c r="B29" s="9" t="s">
        <v>10</v>
      </c>
      <c r="C29" s="26">
        <v>10202</v>
      </c>
      <c r="D29" s="34">
        <f>G29+J29+M29+P29+S29+V29</f>
        <v>205.4</v>
      </c>
      <c r="E29" s="35">
        <f t="shared" si="11"/>
        <v>193.3</v>
      </c>
      <c r="F29" s="35">
        <f t="shared" si="11"/>
        <v>12.1</v>
      </c>
      <c r="G29" s="43">
        <f>SUM(H29:I29)</f>
        <v>0</v>
      </c>
      <c r="H29" s="117">
        <v>0</v>
      </c>
      <c r="I29" s="117">
        <v>0</v>
      </c>
      <c r="J29" s="43">
        <f t="shared" si="12"/>
        <v>151.5</v>
      </c>
      <c r="K29" s="117">
        <v>146</v>
      </c>
      <c r="L29" s="117">
        <v>5.5</v>
      </c>
      <c r="M29" s="43">
        <f t="shared" si="13"/>
        <v>7</v>
      </c>
      <c r="N29" s="117">
        <v>5.0999999999999996</v>
      </c>
      <c r="O29" s="117">
        <v>1.9</v>
      </c>
      <c r="P29" s="43">
        <f>SUM(Q29:R29)</f>
        <v>38.900000000000006</v>
      </c>
      <c r="Q29" s="117">
        <v>37.700000000000003</v>
      </c>
      <c r="R29" s="117">
        <v>1.2</v>
      </c>
      <c r="S29" s="43">
        <f t="shared" si="16"/>
        <v>0</v>
      </c>
      <c r="T29" s="117">
        <v>0</v>
      </c>
      <c r="U29" s="117">
        <v>0</v>
      </c>
      <c r="V29" s="43">
        <f t="shared" si="14"/>
        <v>8</v>
      </c>
      <c r="W29" s="117">
        <v>4.5</v>
      </c>
      <c r="X29" s="117">
        <v>3.5</v>
      </c>
      <c r="Y29" s="47">
        <v>62.5</v>
      </c>
      <c r="Z29" s="53">
        <f t="shared" si="15"/>
        <v>267.89999999999998</v>
      </c>
      <c r="AA29" s="60">
        <f>SUM(AB29:AC29)</f>
        <v>205.4</v>
      </c>
      <c r="AB29" s="43">
        <f>G29+J29+M29+S29+V29</f>
        <v>166.5</v>
      </c>
      <c r="AC29" s="70">
        <f>P29</f>
        <v>38.900000000000006</v>
      </c>
      <c r="AD29" s="109">
        <f t="shared" si="5"/>
        <v>649.4615224086358</v>
      </c>
      <c r="AE29" s="110">
        <f t="shared" si="6"/>
        <v>526.46223700602673</v>
      </c>
      <c r="AF29" s="111">
        <f t="shared" si="7"/>
        <v>122.99928540260926</v>
      </c>
      <c r="AG29" s="112">
        <f t="shared" si="8"/>
        <v>847.08248224573288</v>
      </c>
      <c r="AH29" s="113">
        <f t="shared" si="9"/>
        <v>197.62095983709708</v>
      </c>
      <c r="AI29" s="114">
        <f t="shared" si="10"/>
        <v>18.938656280428432</v>
      </c>
    </row>
    <row r="30" spans="1:35" s="5" customFormat="1" ht="20.100000000000001" customHeight="1" x14ac:dyDescent="0.15">
      <c r="A30" s="10">
        <v>25</v>
      </c>
      <c r="B30" s="9" t="s">
        <v>11</v>
      </c>
      <c r="C30" s="26">
        <v>13508</v>
      </c>
      <c r="D30" s="34">
        <f t="shared" si="11"/>
        <v>272.7</v>
      </c>
      <c r="E30" s="35">
        <f t="shared" si="11"/>
        <v>238.5</v>
      </c>
      <c r="F30" s="35">
        <f t="shared" si="11"/>
        <v>34.200000000000003</v>
      </c>
      <c r="G30" s="43">
        <f t="shared" si="1"/>
        <v>0</v>
      </c>
      <c r="H30" s="117">
        <v>0</v>
      </c>
      <c r="I30" s="117">
        <v>0</v>
      </c>
      <c r="J30" s="43">
        <f t="shared" si="12"/>
        <v>227.4</v>
      </c>
      <c r="K30" s="117">
        <v>213.5</v>
      </c>
      <c r="L30" s="117">
        <v>13.9</v>
      </c>
      <c r="M30" s="43">
        <f t="shared" si="13"/>
        <v>11.2</v>
      </c>
      <c r="N30" s="117">
        <v>7</v>
      </c>
      <c r="O30" s="117">
        <v>4.2</v>
      </c>
      <c r="P30" s="43">
        <f t="shared" si="17"/>
        <v>21.9</v>
      </c>
      <c r="Q30" s="117">
        <v>18</v>
      </c>
      <c r="R30" s="117">
        <v>3.9</v>
      </c>
      <c r="S30" s="43">
        <f t="shared" si="16"/>
        <v>0</v>
      </c>
      <c r="T30" s="117">
        <v>0</v>
      </c>
      <c r="U30" s="117">
        <v>0</v>
      </c>
      <c r="V30" s="43">
        <f t="shared" si="14"/>
        <v>12.2</v>
      </c>
      <c r="W30" s="117">
        <v>0</v>
      </c>
      <c r="X30" s="23">
        <v>12.2</v>
      </c>
      <c r="Y30" s="120">
        <v>98.9</v>
      </c>
      <c r="Z30" s="53">
        <f t="shared" si="15"/>
        <v>371.6</v>
      </c>
      <c r="AA30" s="59">
        <f t="shared" si="2"/>
        <v>272.7</v>
      </c>
      <c r="AB30" s="68">
        <f t="shared" si="3"/>
        <v>250.79999999999998</v>
      </c>
      <c r="AC30" s="69">
        <f t="shared" si="4"/>
        <v>21.9</v>
      </c>
      <c r="AD30" s="109">
        <f t="shared" si="5"/>
        <v>651.226990934882</v>
      </c>
      <c r="AE30" s="110">
        <f t="shared" si="6"/>
        <v>598.92823368708616</v>
      </c>
      <c r="AF30" s="111">
        <f t="shared" si="7"/>
        <v>52.298757247795805</v>
      </c>
      <c r="AG30" s="112">
        <f t="shared" si="8"/>
        <v>887.40722343748507</v>
      </c>
      <c r="AH30" s="113">
        <f t="shared" si="9"/>
        <v>236.18023250260302</v>
      </c>
      <c r="AI30" s="114">
        <f t="shared" si="10"/>
        <v>8.030803080308031</v>
      </c>
    </row>
    <row r="31" spans="1:35" s="5" customFormat="1" ht="20.100000000000001" customHeight="1" x14ac:dyDescent="0.15">
      <c r="A31" s="10">
        <v>26</v>
      </c>
      <c r="B31" s="9" t="s">
        <v>51</v>
      </c>
      <c r="C31" s="26">
        <v>7625</v>
      </c>
      <c r="D31" s="34">
        <f t="shared" si="11"/>
        <v>139.5</v>
      </c>
      <c r="E31" s="35">
        <f t="shared" si="11"/>
        <v>131.80000000000001</v>
      </c>
      <c r="F31" s="35">
        <f t="shared" si="11"/>
        <v>7.7</v>
      </c>
      <c r="G31" s="43">
        <f t="shared" si="1"/>
        <v>0</v>
      </c>
      <c r="H31" s="117">
        <v>0</v>
      </c>
      <c r="I31" s="117">
        <v>0</v>
      </c>
      <c r="J31" s="43">
        <f t="shared" si="12"/>
        <v>107</v>
      </c>
      <c r="K31" s="117">
        <v>105.5</v>
      </c>
      <c r="L31" s="117">
        <v>1.5</v>
      </c>
      <c r="M31" s="43">
        <f t="shared" si="13"/>
        <v>6.7</v>
      </c>
      <c r="N31" s="117">
        <v>5.9</v>
      </c>
      <c r="O31" s="117">
        <v>0.8</v>
      </c>
      <c r="P31" s="43">
        <f t="shared" si="17"/>
        <v>22.099999999999998</v>
      </c>
      <c r="Q31" s="117">
        <v>20.399999999999999</v>
      </c>
      <c r="R31" s="117">
        <v>1.7</v>
      </c>
      <c r="S31" s="43">
        <f t="shared" si="16"/>
        <v>0</v>
      </c>
      <c r="T31" s="117">
        <v>0</v>
      </c>
      <c r="U31" s="117">
        <v>0</v>
      </c>
      <c r="V31" s="43">
        <f t="shared" si="14"/>
        <v>3.7</v>
      </c>
      <c r="W31" s="117">
        <v>0</v>
      </c>
      <c r="X31" s="117">
        <v>3.7</v>
      </c>
      <c r="Y31" s="47">
        <v>84</v>
      </c>
      <c r="Z31" s="53">
        <f t="shared" si="15"/>
        <v>223.5</v>
      </c>
      <c r="AA31" s="61">
        <f t="shared" si="2"/>
        <v>139.5</v>
      </c>
      <c r="AB31" s="68">
        <f t="shared" si="3"/>
        <v>117.4</v>
      </c>
      <c r="AC31" s="69">
        <f t="shared" si="4"/>
        <v>22.099999999999998</v>
      </c>
      <c r="AD31" s="109">
        <f t="shared" si="5"/>
        <v>590.1639344262295</v>
      </c>
      <c r="AE31" s="110">
        <f t="shared" si="6"/>
        <v>496.66842940243259</v>
      </c>
      <c r="AF31" s="111">
        <f t="shared" si="7"/>
        <v>93.495505023796923</v>
      </c>
      <c r="AG31" s="112">
        <f t="shared" si="8"/>
        <v>945.53146483342141</v>
      </c>
      <c r="AH31" s="113">
        <f t="shared" si="9"/>
        <v>355.36753040719202</v>
      </c>
      <c r="AI31" s="114">
        <f t="shared" si="10"/>
        <v>15.842293906810037</v>
      </c>
    </row>
    <row r="32" spans="1:35" s="5" customFormat="1" ht="20.100000000000001" customHeight="1" x14ac:dyDescent="0.15">
      <c r="A32" s="10">
        <v>27</v>
      </c>
      <c r="B32" s="9" t="s">
        <v>12</v>
      </c>
      <c r="C32" s="26">
        <v>2800</v>
      </c>
      <c r="D32" s="34">
        <f t="shared" si="11"/>
        <v>49.4</v>
      </c>
      <c r="E32" s="35">
        <f t="shared" si="11"/>
        <v>47.000000000000007</v>
      </c>
      <c r="F32" s="35">
        <f t="shared" si="11"/>
        <v>2.4</v>
      </c>
      <c r="G32" s="43">
        <f>SUM(H32:I32)</f>
        <v>0</v>
      </c>
      <c r="H32" s="117">
        <v>0</v>
      </c>
      <c r="I32" s="117">
        <v>0</v>
      </c>
      <c r="J32" s="43">
        <f t="shared" si="12"/>
        <v>40.1</v>
      </c>
      <c r="K32" s="117">
        <v>39.700000000000003</v>
      </c>
      <c r="L32" s="117">
        <v>0.4</v>
      </c>
      <c r="M32" s="43">
        <f t="shared" si="13"/>
        <v>1.8</v>
      </c>
      <c r="N32" s="117">
        <v>1.6</v>
      </c>
      <c r="O32" s="117">
        <v>0.2</v>
      </c>
      <c r="P32" s="43">
        <f t="shared" si="17"/>
        <v>6.1000000000000005</v>
      </c>
      <c r="Q32" s="117">
        <v>5.7</v>
      </c>
      <c r="R32" s="117">
        <v>0.4</v>
      </c>
      <c r="S32" s="43">
        <f t="shared" si="16"/>
        <v>0</v>
      </c>
      <c r="T32" s="117">
        <v>0</v>
      </c>
      <c r="U32" s="117">
        <v>0</v>
      </c>
      <c r="V32" s="43">
        <f t="shared" si="14"/>
        <v>1.4</v>
      </c>
      <c r="W32" s="117">
        <v>0</v>
      </c>
      <c r="X32" s="117">
        <v>1.4</v>
      </c>
      <c r="Y32" s="47">
        <v>14.5</v>
      </c>
      <c r="Z32" s="53">
        <f t="shared" si="15"/>
        <v>63.9</v>
      </c>
      <c r="AA32" s="59">
        <f>SUM(AB32:AC32)</f>
        <v>49.4</v>
      </c>
      <c r="AB32" s="68">
        <f>G32+J32+M32+S32+V32</f>
        <v>43.3</v>
      </c>
      <c r="AC32" s="69">
        <f>P32</f>
        <v>6.1000000000000005</v>
      </c>
      <c r="AD32" s="109">
        <f t="shared" si="5"/>
        <v>569.12442396313349</v>
      </c>
      <c r="AE32" s="110">
        <f t="shared" si="6"/>
        <v>498.84792626728103</v>
      </c>
      <c r="AF32" s="111">
        <f t="shared" si="7"/>
        <v>70.276497695852541</v>
      </c>
      <c r="AG32" s="112">
        <f t="shared" si="8"/>
        <v>736.17511520737332</v>
      </c>
      <c r="AH32" s="113">
        <f t="shared" si="9"/>
        <v>167.05069124423963</v>
      </c>
      <c r="AI32" s="114">
        <f t="shared" si="10"/>
        <v>12.348178137651821</v>
      </c>
    </row>
    <row r="33" spans="1:35" s="5" customFormat="1" ht="20.100000000000001" customHeight="1" x14ac:dyDescent="0.15">
      <c r="A33" s="10">
        <v>28</v>
      </c>
      <c r="B33" s="9" t="s">
        <v>32</v>
      </c>
      <c r="C33" s="26">
        <v>2244</v>
      </c>
      <c r="D33" s="34">
        <f t="shared" si="11"/>
        <v>43.8</v>
      </c>
      <c r="E33" s="35">
        <f t="shared" si="11"/>
        <v>40.199999999999996</v>
      </c>
      <c r="F33" s="35">
        <f t="shared" si="11"/>
        <v>3.5999999999999996</v>
      </c>
      <c r="G33" s="43">
        <f t="shared" si="1"/>
        <v>0</v>
      </c>
      <c r="H33" s="117">
        <v>0</v>
      </c>
      <c r="I33" s="117">
        <v>0</v>
      </c>
      <c r="J33" s="43">
        <f t="shared" si="12"/>
        <v>36.9</v>
      </c>
      <c r="K33" s="117">
        <v>33.9</v>
      </c>
      <c r="L33" s="117">
        <v>3</v>
      </c>
      <c r="M33" s="43">
        <f t="shared" si="13"/>
        <v>2.1</v>
      </c>
      <c r="N33" s="117">
        <v>1.8</v>
      </c>
      <c r="O33" s="117">
        <v>0.3</v>
      </c>
      <c r="P33" s="43">
        <f t="shared" si="17"/>
        <v>4.8</v>
      </c>
      <c r="Q33" s="117">
        <v>4.5</v>
      </c>
      <c r="R33" s="117">
        <v>0.3</v>
      </c>
      <c r="S33" s="43">
        <f t="shared" si="16"/>
        <v>0</v>
      </c>
      <c r="T33" s="117">
        <v>0</v>
      </c>
      <c r="U33" s="117">
        <v>0</v>
      </c>
      <c r="V33" s="43">
        <f t="shared" si="14"/>
        <v>0</v>
      </c>
      <c r="W33" s="117">
        <v>0</v>
      </c>
      <c r="X33" s="117">
        <v>0</v>
      </c>
      <c r="Y33" s="47">
        <v>16.2</v>
      </c>
      <c r="Z33" s="53">
        <f t="shared" si="15"/>
        <v>60</v>
      </c>
      <c r="AA33" s="59">
        <f>SUM(AB33:AC33)</f>
        <v>43.8</v>
      </c>
      <c r="AB33" s="68">
        <f t="shared" si="3"/>
        <v>39</v>
      </c>
      <c r="AC33" s="69">
        <f t="shared" si="4"/>
        <v>4.8</v>
      </c>
      <c r="AD33" s="109">
        <f t="shared" si="5"/>
        <v>629.63601863032591</v>
      </c>
      <c r="AE33" s="110">
        <f t="shared" si="6"/>
        <v>560.6348111091944</v>
      </c>
      <c r="AF33" s="111">
        <f t="shared" si="7"/>
        <v>69.001207521131619</v>
      </c>
      <c r="AG33" s="112">
        <f t="shared" si="8"/>
        <v>862.51509401414523</v>
      </c>
      <c r="AH33" s="113">
        <f t="shared" si="9"/>
        <v>232.87907538381921</v>
      </c>
      <c r="AI33" s="114">
        <f t="shared" si="10"/>
        <v>10.958904109589042</v>
      </c>
    </row>
    <row r="34" spans="1:35" s="5" customFormat="1" ht="20.100000000000001" customHeight="1" x14ac:dyDescent="0.15">
      <c r="A34" s="10">
        <v>29</v>
      </c>
      <c r="B34" s="9" t="s">
        <v>13</v>
      </c>
      <c r="C34" s="26">
        <v>7672</v>
      </c>
      <c r="D34" s="34">
        <f t="shared" si="11"/>
        <v>134.30000000000001</v>
      </c>
      <c r="E34" s="35">
        <f t="shared" si="11"/>
        <v>131.5</v>
      </c>
      <c r="F34" s="35">
        <f t="shared" si="11"/>
        <v>2.8</v>
      </c>
      <c r="G34" s="43">
        <f t="shared" si="1"/>
        <v>0</v>
      </c>
      <c r="H34" s="117">
        <v>0</v>
      </c>
      <c r="I34" s="117">
        <v>0</v>
      </c>
      <c r="J34" s="43">
        <f t="shared" si="12"/>
        <v>97.7</v>
      </c>
      <c r="K34" s="117">
        <v>97.4</v>
      </c>
      <c r="L34" s="117">
        <v>0.3</v>
      </c>
      <c r="M34" s="43">
        <f t="shared" si="13"/>
        <v>8</v>
      </c>
      <c r="N34" s="117">
        <v>7.5</v>
      </c>
      <c r="O34" s="117">
        <v>0.5</v>
      </c>
      <c r="P34" s="43">
        <f t="shared" si="17"/>
        <v>13.7</v>
      </c>
      <c r="Q34" s="117">
        <v>13.6</v>
      </c>
      <c r="R34" s="117">
        <v>0.1</v>
      </c>
      <c r="S34" s="43">
        <f t="shared" si="16"/>
        <v>0.7</v>
      </c>
      <c r="T34" s="117">
        <v>0</v>
      </c>
      <c r="U34" s="117">
        <v>0.7</v>
      </c>
      <c r="V34" s="43">
        <f t="shared" si="14"/>
        <v>14.2</v>
      </c>
      <c r="W34" s="117">
        <v>13</v>
      </c>
      <c r="X34" s="117">
        <v>1.2</v>
      </c>
      <c r="Y34" s="47">
        <v>24.5</v>
      </c>
      <c r="Z34" s="53">
        <f t="shared" si="15"/>
        <v>158.80000000000001</v>
      </c>
      <c r="AA34" s="59">
        <f>SUM(AB34:AC34)</f>
        <v>134.30000000000001</v>
      </c>
      <c r="AB34" s="68">
        <f t="shared" si="3"/>
        <v>120.60000000000001</v>
      </c>
      <c r="AC34" s="69">
        <f t="shared" si="4"/>
        <v>13.7</v>
      </c>
      <c r="AD34" s="109">
        <f t="shared" si="5"/>
        <v>564.68431497864037</v>
      </c>
      <c r="AE34" s="110">
        <f t="shared" si="6"/>
        <v>507.08062834269572</v>
      </c>
      <c r="AF34" s="111">
        <f t="shared" si="7"/>
        <v>57.603686635944698</v>
      </c>
      <c r="AG34" s="112">
        <f t="shared" si="8"/>
        <v>667.69820713781166</v>
      </c>
      <c r="AH34" s="113">
        <f t="shared" si="9"/>
        <v>103.01389215917118</v>
      </c>
      <c r="AI34" s="114">
        <f t="shared" si="10"/>
        <v>10.201042442293373</v>
      </c>
    </row>
    <row r="35" spans="1:35" s="5" customFormat="1" ht="20.100000000000001" customHeight="1" x14ac:dyDescent="0.15">
      <c r="A35" s="10">
        <v>30</v>
      </c>
      <c r="B35" s="9" t="s">
        <v>14</v>
      </c>
      <c r="C35" s="26">
        <v>3807</v>
      </c>
      <c r="D35" s="34">
        <f>G35+J35+M35+P35+S35+V35</f>
        <v>67.899999999999991</v>
      </c>
      <c r="E35" s="35">
        <f t="shared" si="11"/>
        <v>59.5</v>
      </c>
      <c r="F35" s="35">
        <f t="shared" si="11"/>
        <v>8.4</v>
      </c>
      <c r="G35" s="43">
        <f>SUM(H35:I35)</f>
        <v>0</v>
      </c>
      <c r="H35" s="117">
        <v>0</v>
      </c>
      <c r="I35" s="117">
        <v>0</v>
      </c>
      <c r="J35" s="43">
        <f t="shared" si="12"/>
        <v>58.199999999999996</v>
      </c>
      <c r="K35" s="117">
        <v>50.9</v>
      </c>
      <c r="L35" s="117">
        <v>7.3</v>
      </c>
      <c r="M35" s="43">
        <f t="shared" si="13"/>
        <v>3.6</v>
      </c>
      <c r="N35" s="117">
        <v>2.5</v>
      </c>
      <c r="O35" s="117">
        <v>1.1000000000000001</v>
      </c>
      <c r="P35" s="43">
        <f t="shared" si="17"/>
        <v>6.1</v>
      </c>
      <c r="Q35" s="117">
        <v>6.1</v>
      </c>
      <c r="R35" s="117">
        <v>0</v>
      </c>
      <c r="S35" s="43">
        <f t="shared" si="16"/>
        <v>0</v>
      </c>
      <c r="T35" s="117">
        <v>0</v>
      </c>
      <c r="U35" s="117">
        <v>0</v>
      </c>
      <c r="V35" s="43">
        <f t="shared" si="14"/>
        <v>0</v>
      </c>
      <c r="W35" s="117">
        <v>0</v>
      </c>
      <c r="X35" s="117">
        <v>0</v>
      </c>
      <c r="Y35" s="47">
        <v>16.7</v>
      </c>
      <c r="Z35" s="53">
        <f t="shared" si="15"/>
        <v>84.6</v>
      </c>
      <c r="AA35" s="59">
        <f t="shared" si="2"/>
        <v>67.899999999999991</v>
      </c>
      <c r="AB35" s="68">
        <f>G35+J35+M35+S35+V35</f>
        <v>61.8</v>
      </c>
      <c r="AC35" s="69">
        <f>P35</f>
        <v>6.1</v>
      </c>
      <c r="AD35" s="109">
        <f t="shared" si="5"/>
        <v>575.34084072633607</v>
      </c>
      <c r="AE35" s="110">
        <f t="shared" si="6"/>
        <v>523.65337197183453</v>
      </c>
      <c r="AF35" s="111">
        <f t="shared" si="7"/>
        <v>51.687468754501474</v>
      </c>
      <c r="AG35" s="112">
        <f t="shared" si="8"/>
        <v>716.84587813620055</v>
      </c>
      <c r="AH35" s="113">
        <f t="shared" si="9"/>
        <v>141.50503740986466</v>
      </c>
      <c r="AI35" s="114">
        <f t="shared" si="10"/>
        <v>8.9837997054491918</v>
      </c>
    </row>
    <row r="36" spans="1:35" s="5" customFormat="1" ht="20.100000000000001" customHeight="1" x14ac:dyDescent="0.15">
      <c r="A36" s="10">
        <v>31</v>
      </c>
      <c r="B36" s="9" t="s">
        <v>53</v>
      </c>
      <c r="C36" s="26">
        <v>4956</v>
      </c>
      <c r="D36" s="34">
        <f t="shared" si="11"/>
        <v>82.2</v>
      </c>
      <c r="E36" s="35">
        <f t="shared" si="11"/>
        <v>78.400000000000006</v>
      </c>
      <c r="F36" s="35">
        <f t="shared" si="11"/>
        <v>3.8</v>
      </c>
      <c r="G36" s="43">
        <f t="shared" si="1"/>
        <v>0</v>
      </c>
      <c r="H36" s="117">
        <v>0</v>
      </c>
      <c r="I36" s="117">
        <v>0</v>
      </c>
      <c r="J36" s="43">
        <f t="shared" si="12"/>
        <v>61.4</v>
      </c>
      <c r="K36" s="117">
        <v>61</v>
      </c>
      <c r="L36" s="117">
        <v>0.4</v>
      </c>
      <c r="M36" s="43">
        <f t="shared" si="13"/>
        <v>3.7</v>
      </c>
      <c r="N36" s="23">
        <v>2.7</v>
      </c>
      <c r="O36" s="117">
        <v>1</v>
      </c>
      <c r="P36" s="43">
        <f t="shared" si="17"/>
        <v>10.4</v>
      </c>
      <c r="Q36" s="117">
        <v>10.4</v>
      </c>
      <c r="R36" s="117">
        <v>0</v>
      </c>
      <c r="S36" s="43">
        <f t="shared" si="16"/>
        <v>0</v>
      </c>
      <c r="T36" s="117">
        <v>0</v>
      </c>
      <c r="U36" s="117">
        <v>0</v>
      </c>
      <c r="V36" s="43">
        <f t="shared" si="14"/>
        <v>6.6999999999999993</v>
      </c>
      <c r="W36" s="117">
        <v>4.3</v>
      </c>
      <c r="X36" s="117">
        <v>2.4</v>
      </c>
      <c r="Y36" s="47">
        <v>13.5</v>
      </c>
      <c r="Z36" s="53">
        <f t="shared" si="15"/>
        <v>95.7</v>
      </c>
      <c r="AA36" s="59">
        <f t="shared" si="2"/>
        <v>82.2</v>
      </c>
      <c r="AB36" s="68">
        <f t="shared" si="3"/>
        <v>71.8</v>
      </c>
      <c r="AC36" s="69">
        <f t="shared" si="4"/>
        <v>10.4</v>
      </c>
      <c r="AD36" s="109">
        <f t="shared" si="5"/>
        <v>535.03085214402881</v>
      </c>
      <c r="AE36" s="110">
        <f t="shared" si="6"/>
        <v>467.3383842328621</v>
      </c>
      <c r="AF36" s="111">
        <f t="shared" si="7"/>
        <v>67.692467911166659</v>
      </c>
      <c r="AG36" s="112">
        <f t="shared" si="8"/>
        <v>622.90088260563925</v>
      </c>
      <c r="AH36" s="113">
        <f t="shared" si="9"/>
        <v>87.870030461610554</v>
      </c>
      <c r="AI36" s="114">
        <f t="shared" si="10"/>
        <v>12.65206812652068</v>
      </c>
    </row>
    <row r="37" spans="1:35" s="5" customFormat="1" ht="20.100000000000001" customHeight="1" x14ac:dyDescent="0.15">
      <c r="A37" s="10">
        <v>32</v>
      </c>
      <c r="B37" s="9" t="s">
        <v>54</v>
      </c>
      <c r="C37" s="26">
        <v>14343</v>
      </c>
      <c r="D37" s="34">
        <f t="shared" si="11"/>
        <v>276.3</v>
      </c>
      <c r="E37" s="35">
        <f t="shared" si="11"/>
        <v>223.79999999999998</v>
      </c>
      <c r="F37" s="35">
        <f t="shared" si="11"/>
        <v>52.500000000000007</v>
      </c>
      <c r="G37" s="43">
        <f t="shared" si="1"/>
        <v>0</v>
      </c>
      <c r="H37" s="117">
        <v>0</v>
      </c>
      <c r="I37" s="117">
        <v>0</v>
      </c>
      <c r="J37" s="43">
        <f t="shared" si="12"/>
        <v>225.7</v>
      </c>
      <c r="K37" s="117">
        <v>186.6</v>
      </c>
      <c r="L37" s="117">
        <v>39.1</v>
      </c>
      <c r="M37" s="43">
        <f t="shared" si="13"/>
        <v>19.8</v>
      </c>
      <c r="N37" s="117">
        <v>9.5</v>
      </c>
      <c r="O37" s="117">
        <v>10.3</v>
      </c>
      <c r="P37" s="43">
        <f t="shared" si="17"/>
        <v>30.8</v>
      </c>
      <c r="Q37" s="117">
        <v>27.7</v>
      </c>
      <c r="R37" s="117">
        <v>3.1</v>
      </c>
      <c r="S37" s="43">
        <f t="shared" si="16"/>
        <v>0</v>
      </c>
      <c r="T37" s="117">
        <v>0</v>
      </c>
      <c r="U37" s="117">
        <v>0</v>
      </c>
      <c r="V37" s="43">
        <f t="shared" si="14"/>
        <v>0</v>
      </c>
      <c r="W37" s="117">
        <v>0</v>
      </c>
      <c r="X37" s="117">
        <v>0</v>
      </c>
      <c r="Y37" s="47">
        <v>76.7</v>
      </c>
      <c r="Z37" s="53">
        <f t="shared" si="15"/>
        <v>353</v>
      </c>
      <c r="AA37" s="59">
        <f t="shared" si="2"/>
        <v>276.3</v>
      </c>
      <c r="AB37" s="68">
        <f t="shared" si="3"/>
        <v>245.5</v>
      </c>
      <c r="AC37" s="69">
        <f t="shared" si="4"/>
        <v>30.8</v>
      </c>
      <c r="AD37" s="109">
        <f t="shared" si="5"/>
        <v>621.41136622787781</v>
      </c>
      <c r="AE37" s="110">
        <f t="shared" si="6"/>
        <v>552.14075428499461</v>
      </c>
      <c r="AF37" s="111">
        <f t="shared" si="7"/>
        <v>69.270611942883235</v>
      </c>
      <c r="AG37" s="112">
        <f t="shared" si="8"/>
        <v>793.91318233239554</v>
      </c>
      <c r="AH37" s="113">
        <f t="shared" si="9"/>
        <v>172.50181610451764</v>
      </c>
      <c r="AI37" s="114">
        <f t="shared" si="10"/>
        <v>11.147303655446978</v>
      </c>
    </row>
    <row r="38" spans="1:35" s="5" customFormat="1" ht="20.100000000000001" customHeight="1" thickBot="1" x14ac:dyDescent="0.2">
      <c r="A38" s="15">
        <v>33</v>
      </c>
      <c r="B38" s="16" t="s">
        <v>15</v>
      </c>
      <c r="C38" s="121">
        <v>10311</v>
      </c>
      <c r="D38" s="36">
        <f t="shared" si="11"/>
        <v>178.29999999999998</v>
      </c>
      <c r="E38" s="37">
        <f t="shared" si="11"/>
        <v>154.30000000000001</v>
      </c>
      <c r="F38" s="37">
        <f t="shared" si="11"/>
        <v>24</v>
      </c>
      <c r="G38" s="44">
        <f t="shared" si="1"/>
        <v>0</v>
      </c>
      <c r="H38" s="122">
        <v>0</v>
      </c>
      <c r="I38" s="122">
        <v>0</v>
      </c>
      <c r="J38" s="44">
        <f t="shared" si="12"/>
        <v>133.29999999999998</v>
      </c>
      <c r="K38" s="122">
        <v>128.19999999999999</v>
      </c>
      <c r="L38" s="122">
        <v>5.0999999999999996</v>
      </c>
      <c r="M38" s="44">
        <f t="shared" si="13"/>
        <v>7.1999999999999993</v>
      </c>
      <c r="N38" s="122">
        <v>5.8</v>
      </c>
      <c r="O38" s="122">
        <v>1.4</v>
      </c>
      <c r="P38" s="44">
        <f t="shared" si="17"/>
        <v>21</v>
      </c>
      <c r="Q38" s="122">
        <v>20.3</v>
      </c>
      <c r="R38" s="122">
        <v>0.7</v>
      </c>
      <c r="S38" s="44">
        <f>SUM(T38:U38)</f>
        <v>0</v>
      </c>
      <c r="T38" s="122">
        <v>0</v>
      </c>
      <c r="U38" s="122">
        <v>0</v>
      </c>
      <c r="V38" s="44">
        <f t="shared" si="14"/>
        <v>16.8</v>
      </c>
      <c r="W38" s="122">
        <v>0</v>
      </c>
      <c r="X38" s="122">
        <v>16.8</v>
      </c>
      <c r="Y38" s="123">
        <v>44.1</v>
      </c>
      <c r="Z38" s="54">
        <f>D38+Y38</f>
        <v>222.39999999999998</v>
      </c>
      <c r="AA38" s="62">
        <f t="shared" si="2"/>
        <v>178.29999999999998</v>
      </c>
      <c r="AB38" s="71">
        <f t="shared" si="3"/>
        <v>157.29999999999998</v>
      </c>
      <c r="AC38" s="72">
        <f t="shared" si="4"/>
        <v>21</v>
      </c>
      <c r="AD38" s="124">
        <f t="shared" si="5"/>
        <v>557.81329679233886</v>
      </c>
      <c r="AE38" s="125">
        <f t="shared" si="6"/>
        <v>492.11459105684179</v>
      </c>
      <c r="AF38" s="126">
        <f t="shared" si="7"/>
        <v>65.698705735497001</v>
      </c>
      <c r="AG38" s="127">
        <f t="shared" si="8"/>
        <v>695.78057883688257</v>
      </c>
      <c r="AH38" s="128">
        <f t="shared" si="9"/>
        <v>137.96728204454374</v>
      </c>
      <c r="AI38" s="129">
        <f t="shared" si="10"/>
        <v>11.777902411665734</v>
      </c>
    </row>
    <row r="39" spans="1:35" s="5" customFormat="1" ht="15" customHeight="1" x14ac:dyDescent="0.15">
      <c r="A39" s="6"/>
      <c r="C39" s="6"/>
      <c r="D39" s="13"/>
      <c r="E39" s="7"/>
      <c r="F39" s="7"/>
      <c r="AD39" s="8"/>
      <c r="AE39" s="8"/>
      <c r="AF39" s="8"/>
      <c r="AG39" s="8"/>
      <c r="AH39" s="8"/>
    </row>
    <row r="40" spans="1:35" s="5" customFormat="1" ht="15" customHeight="1" x14ac:dyDescent="0.15">
      <c r="A40" s="6"/>
      <c r="C40" s="6"/>
      <c r="D40" s="13"/>
      <c r="E40" s="7"/>
      <c r="F40" s="7"/>
      <c r="AD40" s="8"/>
      <c r="AE40" s="8"/>
      <c r="AF40" s="8"/>
      <c r="AG40" s="8"/>
      <c r="AH40" s="8"/>
    </row>
    <row r="41" spans="1:35" s="5" customFormat="1" ht="15" customHeight="1" x14ac:dyDescent="0.15">
      <c r="A41" s="6"/>
      <c r="C41" s="6"/>
      <c r="D41" s="18"/>
      <c r="E41" s="7"/>
      <c r="F41" s="7"/>
      <c r="AD41" s="8"/>
      <c r="AE41" s="8"/>
      <c r="AF41" s="8"/>
      <c r="AG41" s="8"/>
      <c r="AH41" s="8"/>
    </row>
    <row r="42" spans="1:35" s="5" customFormat="1" ht="15" customHeight="1" x14ac:dyDescent="0.15">
      <c r="A42" s="6"/>
      <c r="C42" s="6"/>
      <c r="D42" s="18"/>
      <c r="E42" s="7"/>
      <c r="F42" s="7"/>
      <c r="AD42" s="8"/>
      <c r="AE42" s="8"/>
      <c r="AF42" s="8"/>
      <c r="AG42" s="8"/>
      <c r="AH42" s="8"/>
    </row>
    <row r="43" spans="1:35" s="5" customFormat="1" ht="15" customHeight="1" x14ac:dyDescent="0.15">
      <c r="A43" s="6"/>
      <c r="C43" s="6"/>
      <c r="D43" s="18"/>
      <c r="E43" s="7"/>
      <c r="F43" s="7"/>
      <c r="AD43" s="8"/>
      <c r="AE43" s="8"/>
      <c r="AF43" s="8"/>
      <c r="AG43" s="8"/>
      <c r="AH43" s="8"/>
    </row>
    <row r="44" spans="1:35" s="5" customFormat="1" ht="15" customHeight="1" x14ac:dyDescent="0.15">
      <c r="A44" s="6"/>
      <c r="C44" s="6"/>
      <c r="D44" s="18"/>
      <c r="E44" s="7"/>
      <c r="F44" s="7"/>
      <c r="AD44" s="8"/>
      <c r="AE44" s="8"/>
      <c r="AF44" s="8"/>
      <c r="AG44" s="8"/>
      <c r="AH44" s="8"/>
    </row>
    <row r="45" spans="1:35" s="5" customFormat="1" ht="15" customHeight="1" x14ac:dyDescent="0.15">
      <c r="A45" s="6"/>
      <c r="C45" s="6"/>
      <c r="D45" s="18"/>
      <c r="E45" s="7"/>
      <c r="F45" s="7"/>
      <c r="AD45" s="8"/>
      <c r="AE45" s="8"/>
      <c r="AF45" s="8"/>
      <c r="AG45" s="8"/>
      <c r="AH45" s="8"/>
    </row>
    <row r="46" spans="1:35" s="5" customFormat="1" ht="15" customHeight="1" x14ac:dyDescent="0.15">
      <c r="A46" s="6"/>
      <c r="C46" s="6"/>
      <c r="D46" s="18"/>
      <c r="E46" s="7"/>
      <c r="F46" s="7"/>
      <c r="AD46" s="8"/>
      <c r="AE46" s="8"/>
      <c r="AF46" s="8"/>
      <c r="AG46" s="8"/>
      <c r="AH46" s="8"/>
    </row>
    <row r="47" spans="1:35" s="5" customFormat="1" ht="15" customHeight="1" x14ac:dyDescent="0.15">
      <c r="A47" s="6"/>
      <c r="C47" s="6"/>
      <c r="D47" s="18"/>
      <c r="E47" s="7"/>
      <c r="F47" s="7"/>
      <c r="AD47" s="8"/>
      <c r="AE47" s="8"/>
      <c r="AF47" s="8"/>
      <c r="AG47" s="8"/>
      <c r="AH47" s="8"/>
    </row>
    <row r="48" spans="1:35" s="5" customFormat="1" ht="15" customHeight="1" x14ac:dyDescent="0.15">
      <c r="A48" s="6"/>
      <c r="C48" s="6"/>
      <c r="D48" s="18"/>
      <c r="E48" s="7"/>
      <c r="F48" s="7"/>
      <c r="AD48" s="8"/>
      <c r="AE48" s="8"/>
      <c r="AF48" s="8"/>
      <c r="AG48" s="8"/>
      <c r="AH48" s="8"/>
    </row>
    <row r="49" spans="1:34" s="5" customFormat="1" ht="15" customHeight="1" x14ac:dyDescent="0.15">
      <c r="A49" s="6"/>
      <c r="C49" s="6"/>
      <c r="D49" s="18"/>
      <c r="E49" s="7"/>
      <c r="F49" s="7"/>
      <c r="AD49" s="8"/>
      <c r="AE49" s="8"/>
      <c r="AF49" s="8"/>
      <c r="AG49" s="8"/>
      <c r="AH49" s="8"/>
    </row>
    <row r="50" spans="1:34" s="5" customFormat="1" ht="15" customHeight="1" x14ac:dyDescent="0.15">
      <c r="A50" s="6"/>
      <c r="C50" s="6"/>
      <c r="D50" s="18"/>
      <c r="E50" s="7"/>
      <c r="F50" s="7"/>
      <c r="AD50" s="8"/>
      <c r="AE50" s="8"/>
      <c r="AF50" s="8"/>
      <c r="AG50" s="8"/>
      <c r="AH50" s="8"/>
    </row>
    <row r="51" spans="1:34" s="5" customFormat="1" ht="15" customHeight="1" x14ac:dyDescent="0.15">
      <c r="A51" s="6"/>
      <c r="C51" s="6"/>
      <c r="D51" s="18"/>
      <c r="E51" s="7"/>
      <c r="F51" s="7"/>
      <c r="AD51" s="8"/>
      <c r="AE51" s="8"/>
      <c r="AF51" s="8"/>
      <c r="AG51" s="8"/>
      <c r="AH51" s="8"/>
    </row>
    <row r="52" spans="1:34" s="5" customFormat="1" ht="15" customHeight="1" x14ac:dyDescent="0.15">
      <c r="A52" s="6"/>
      <c r="C52" s="6"/>
      <c r="D52" s="18"/>
      <c r="E52" s="7"/>
      <c r="F52" s="7"/>
      <c r="AD52" s="8"/>
      <c r="AE52" s="8"/>
      <c r="AF52" s="8"/>
      <c r="AG52" s="8"/>
      <c r="AH52" s="8"/>
    </row>
    <row r="53" spans="1:34" s="5" customFormat="1" ht="15" customHeight="1" x14ac:dyDescent="0.15">
      <c r="A53" s="6"/>
      <c r="C53" s="6"/>
      <c r="D53" s="18"/>
      <c r="E53" s="7"/>
      <c r="F53" s="7"/>
      <c r="AD53" s="8"/>
      <c r="AE53" s="8"/>
      <c r="AF53" s="8"/>
      <c r="AG53" s="8"/>
      <c r="AH53" s="8"/>
    </row>
    <row r="54" spans="1:34" s="5" customFormat="1" ht="15" customHeight="1" x14ac:dyDescent="0.15">
      <c r="A54" s="6"/>
      <c r="C54" s="6"/>
      <c r="D54" s="18"/>
      <c r="E54" s="7"/>
      <c r="F54" s="7"/>
      <c r="AD54" s="8"/>
      <c r="AE54" s="8"/>
      <c r="AF54" s="8"/>
      <c r="AG54" s="8"/>
      <c r="AH54" s="8"/>
    </row>
    <row r="55" spans="1:34" s="5" customFormat="1" ht="15" customHeight="1" x14ac:dyDescent="0.15">
      <c r="A55" s="6"/>
      <c r="C55" s="6"/>
      <c r="D55" s="18"/>
      <c r="E55" s="7"/>
      <c r="F55" s="7"/>
      <c r="AD55" s="8"/>
      <c r="AE55" s="8"/>
      <c r="AF55" s="8"/>
      <c r="AG55" s="8"/>
      <c r="AH55" s="8"/>
    </row>
    <row r="56" spans="1:34" s="5" customFormat="1" ht="15" customHeight="1" x14ac:dyDescent="0.15">
      <c r="A56" s="6"/>
      <c r="C56" s="6"/>
      <c r="D56" s="18"/>
      <c r="E56" s="7"/>
      <c r="F56" s="7"/>
      <c r="AD56" s="8"/>
      <c r="AE56" s="8"/>
      <c r="AF56" s="8"/>
      <c r="AG56" s="8"/>
      <c r="AH56" s="8"/>
    </row>
    <row r="57" spans="1:34" s="5" customFormat="1" ht="15" customHeight="1" x14ac:dyDescent="0.15">
      <c r="A57" s="6"/>
      <c r="C57" s="6"/>
      <c r="D57" s="18"/>
      <c r="E57" s="7"/>
      <c r="F57" s="7"/>
      <c r="AD57" s="8"/>
      <c r="AE57" s="8"/>
      <c r="AF57" s="8"/>
      <c r="AG57" s="8"/>
      <c r="AH57" s="8"/>
    </row>
    <row r="58" spans="1:34" s="5" customFormat="1" ht="15" customHeight="1" x14ac:dyDescent="0.15">
      <c r="A58" s="6"/>
      <c r="C58" s="6"/>
      <c r="D58" s="18"/>
      <c r="E58" s="7"/>
      <c r="F58" s="7"/>
      <c r="AD58" s="8"/>
      <c r="AE58" s="8"/>
      <c r="AF58" s="8"/>
      <c r="AG58" s="8"/>
      <c r="AH58" s="8"/>
    </row>
    <row r="59" spans="1:34" s="5" customFormat="1" ht="15" customHeight="1" x14ac:dyDescent="0.15">
      <c r="A59" s="6"/>
      <c r="C59" s="6"/>
      <c r="D59" s="18"/>
      <c r="E59" s="7"/>
      <c r="F59" s="7"/>
      <c r="AD59" s="8"/>
      <c r="AE59" s="8"/>
      <c r="AF59" s="8"/>
      <c r="AG59" s="8"/>
      <c r="AH59" s="8"/>
    </row>
    <row r="60" spans="1:34" s="5" customFormat="1" ht="15" customHeight="1" x14ac:dyDescent="0.15">
      <c r="A60" s="6"/>
      <c r="C60" s="6"/>
      <c r="D60" s="18"/>
      <c r="E60" s="7"/>
      <c r="F60" s="7"/>
      <c r="AD60" s="8"/>
      <c r="AE60" s="8"/>
      <c r="AF60" s="8"/>
      <c r="AG60" s="8"/>
      <c r="AH60" s="8"/>
    </row>
  </sheetData>
  <mergeCells count="18">
    <mergeCell ref="AH1:AH4"/>
    <mergeCell ref="V3:X3"/>
    <mergeCell ref="A5:B5"/>
    <mergeCell ref="A1:B4"/>
    <mergeCell ref="C1:C4"/>
    <mergeCell ref="AI1:AI4"/>
    <mergeCell ref="D2:F3"/>
    <mergeCell ref="G2:X2"/>
    <mergeCell ref="Y2:Y4"/>
    <mergeCell ref="Z2:Z4"/>
    <mergeCell ref="G3:I3"/>
    <mergeCell ref="J3:L3"/>
    <mergeCell ref="M3:O3"/>
    <mergeCell ref="P3:R3"/>
    <mergeCell ref="S3:U3"/>
    <mergeCell ref="AA1:AC3"/>
    <mergeCell ref="AD1:AF3"/>
    <mergeCell ref="AG1:AG4"/>
  </mergeCells>
  <phoneticPr fontId="2"/>
  <printOptions horizontalCentered="1"/>
  <pageMargins left="0.78740157480314965" right="0.78740157480314965" top="0.98425196850393704" bottom="0.59055118110236227" header="0.51181102362204722" footer="0.51181102362204722"/>
  <pageSetup paperSize="8" scale="68" fitToWidth="0" orientation="landscape" r:id="rId1"/>
  <headerFooter alignWithMargins="0">
    <oddHeader>&amp;C&amp;14令和７年12月分　市町村ごみ排出量（速報値）月例報告&amp;R&amp;14《資料１》</oddHeader>
  </headerFooter>
  <colBreaks count="1" manualBreakCount="1">
    <brk id="26" max="37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DCEE4A-07F8-4497-BC65-8F944123CB16}">
  <dimension ref="A1:AJ60"/>
  <sheetViews>
    <sheetView view="pageBreakPreview" zoomScaleNormal="80" zoomScaleSheetLayoutView="100" workbookViewId="0">
      <selection sqref="A1:B4"/>
    </sheetView>
  </sheetViews>
  <sheetFormatPr defaultRowHeight="15" customHeight="1" x14ac:dyDescent="0.15"/>
  <cols>
    <col min="1" max="1" width="3.75" style="3" customWidth="1"/>
    <col min="2" max="2" width="11.625" style="1" customWidth="1"/>
    <col min="3" max="3" width="10.625" style="3" customWidth="1"/>
    <col min="4" max="4" width="10.625" style="12" customWidth="1"/>
    <col min="5" max="6" width="10.625" style="2" customWidth="1"/>
    <col min="7" max="29" width="10.625" style="1" customWidth="1"/>
    <col min="30" max="30" width="11.5" style="4" customWidth="1"/>
    <col min="31" max="32" width="10.625" style="4" customWidth="1"/>
    <col min="33" max="34" width="9" style="4"/>
    <col min="35" max="16384" width="9" style="1"/>
  </cols>
  <sheetData>
    <row r="1" spans="1:36" ht="15" customHeight="1" x14ac:dyDescent="0.15">
      <c r="A1" s="163" t="s">
        <v>67</v>
      </c>
      <c r="B1" s="164"/>
      <c r="C1" s="184" t="s">
        <v>17</v>
      </c>
      <c r="D1" s="48"/>
      <c r="E1" s="49"/>
      <c r="F1" s="49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1"/>
      <c r="AA1" s="174" t="s">
        <v>24</v>
      </c>
      <c r="AB1" s="175"/>
      <c r="AC1" s="176"/>
      <c r="AD1" s="161" t="s">
        <v>34</v>
      </c>
      <c r="AE1" s="161"/>
      <c r="AF1" s="161"/>
      <c r="AG1" s="152" t="s">
        <v>35</v>
      </c>
      <c r="AH1" s="155" t="s">
        <v>36</v>
      </c>
      <c r="AI1" s="158" t="s">
        <v>31</v>
      </c>
    </row>
    <row r="2" spans="1:36" ht="20.100000000000001" customHeight="1" x14ac:dyDescent="0.15">
      <c r="A2" s="165"/>
      <c r="B2" s="166"/>
      <c r="C2" s="170"/>
      <c r="D2" s="148" t="s">
        <v>24</v>
      </c>
      <c r="E2" s="149"/>
      <c r="F2" s="150"/>
      <c r="G2" s="182"/>
      <c r="H2" s="182"/>
      <c r="I2" s="182"/>
      <c r="J2" s="182"/>
      <c r="K2" s="182"/>
      <c r="L2" s="182"/>
      <c r="M2" s="182"/>
      <c r="N2" s="182"/>
      <c r="O2" s="182"/>
      <c r="P2" s="182"/>
      <c r="Q2" s="182"/>
      <c r="R2" s="182"/>
      <c r="S2" s="182"/>
      <c r="T2" s="182"/>
      <c r="U2" s="182"/>
      <c r="V2" s="182"/>
      <c r="W2" s="182"/>
      <c r="X2" s="183"/>
      <c r="Y2" s="172" t="s">
        <v>22</v>
      </c>
      <c r="Z2" s="180" t="s">
        <v>23</v>
      </c>
      <c r="AA2" s="177"/>
      <c r="AB2" s="178"/>
      <c r="AC2" s="179"/>
      <c r="AD2" s="162"/>
      <c r="AE2" s="162"/>
      <c r="AF2" s="162"/>
      <c r="AG2" s="153"/>
      <c r="AH2" s="156"/>
      <c r="AI2" s="159"/>
    </row>
    <row r="3" spans="1:36" ht="20.100000000000001" customHeight="1" x14ac:dyDescent="0.15">
      <c r="A3" s="165"/>
      <c r="B3" s="166"/>
      <c r="C3" s="170"/>
      <c r="D3" s="151"/>
      <c r="E3" s="149"/>
      <c r="F3" s="149"/>
      <c r="G3" s="144" t="s">
        <v>27</v>
      </c>
      <c r="H3" s="145"/>
      <c r="I3" s="145"/>
      <c r="J3" s="144" t="s">
        <v>28</v>
      </c>
      <c r="K3" s="145"/>
      <c r="L3" s="145"/>
      <c r="M3" s="144" t="s">
        <v>29</v>
      </c>
      <c r="N3" s="145"/>
      <c r="O3" s="145"/>
      <c r="P3" s="144" t="s">
        <v>30</v>
      </c>
      <c r="Q3" s="145"/>
      <c r="R3" s="145"/>
      <c r="S3" s="144" t="s">
        <v>26</v>
      </c>
      <c r="T3" s="145"/>
      <c r="U3" s="145"/>
      <c r="V3" s="144" t="s">
        <v>25</v>
      </c>
      <c r="W3" s="145"/>
      <c r="X3" s="145"/>
      <c r="Y3" s="172"/>
      <c r="Z3" s="180"/>
      <c r="AA3" s="177"/>
      <c r="AB3" s="178"/>
      <c r="AC3" s="179"/>
      <c r="AD3" s="162"/>
      <c r="AE3" s="162"/>
      <c r="AF3" s="162"/>
      <c r="AG3" s="153"/>
      <c r="AH3" s="156"/>
      <c r="AI3" s="159"/>
    </row>
    <row r="4" spans="1:36" ht="20.100000000000001" customHeight="1" thickBot="1" x14ac:dyDescent="0.2">
      <c r="A4" s="167"/>
      <c r="B4" s="168"/>
      <c r="C4" s="171"/>
      <c r="D4" s="27" t="s">
        <v>21</v>
      </c>
      <c r="E4" s="28" t="s">
        <v>18</v>
      </c>
      <c r="F4" s="28" t="s">
        <v>19</v>
      </c>
      <c r="G4" s="38" t="s">
        <v>21</v>
      </c>
      <c r="H4" s="39" t="s">
        <v>18</v>
      </c>
      <c r="I4" s="39" t="s">
        <v>19</v>
      </c>
      <c r="J4" s="38" t="s">
        <v>21</v>
      </c>
      <c r="K4" s="39" t="s">
        <v>18</v>
      </c>
      <c r="L4" s="39" t="s">
        <v>19</v>
      </c>
      <c r="M4" s="38" t="s">
        <v>21</v>
      </c>
      <c r="N4" s="39" t="s">
        <v>18</v>
      </c>
      <c r="O4" s="39" t="s">
        <v>19</v>
      </c>
      <c r="P4" s="38" t="s">
        <v>21</v>
      </c>
      <c r="Q4" s="39" t="s">
        <v>18</v>
      </c>
      <c r="R4" s="39" t="s">
        <v>19</v>
      </c>
      <c r="S4" s="38" t="s">
        <v>21</v>
      </c>
      <c r="T4" s="39" t="s">
        <v>18</v>
      </c>
      <c r="U4" s="39" t="s">
        <v>19</v>
      </c>
      <c r="V4" s="38" t="s">
        <v>21</v>
      </c>
      <c r="W4" s="39" t="s">
        <v>18</v>
      </c>
      <c r="X4" s="39" t="s">
        <v>19</v>
      </c>
      <c r="Y4" s="173"/>
      <c r="Z4" s="181"/>
      <c r="AA4" s="56" t="s">
        <v>21</v>
      </c>
      <c r="AB4" s="39" t="s">
        <v>41</v>
      </c>
      <c r="AC4" s="63" t="s">
        <v>20</v>
      </c>
      <c r="AD4" s="77"/>
      <c r="AE4" s="73" t="s">
        <v>41</v>
      </c>
      <c r="AF4" s="74" t="s">
        <v>20</v>
      </c>
      <c r="AG4" s="154"/>
      <c r="AH4" s="157"/>
      <c r="AI4" s="160"/>
    </row>
    <row r="5" spans="1:36" s="11" customFormat="1" ht="39.75" customHeight="1" thickBot="1" x14ac:dyDescent="0.2">
      <c r="A5" s="146" t="s">
        <v>33</v>
      </c>
      <c r="B5" s="147"/>
      <c r="C5" s="24">
        <f>SUM(C6:C38)</f>
        <v>1134544</v>
      </c>
      <c r="D5" s="29">
        <f>SUM(E5:F5)</f>
        <v>16982.900000000001</v>
      </c>
      <c r="E5" s="30">
        <f>SUM(E6:E38)</f>
        <v>16065.7</v>
      </c>
      <c r="F5" s="30">
        <f>SUM(F6:F38)</f>
        <v>917.20000000000016</v>
      </c>
      <c r="G5" s="40">
        <f>SUM(H5:I5)</f>
        <v>352.6</v>
      </c>
      <c r="H5" s="40">
        <f t="shared" ref="H5:AC5" si="0">SUM(H6:H38)</f>
        <v>352.6</v>
      </c>
      <c r="I5" s="40">
        <f t="shared" si="0"/>
        <v>0</v>
      </c>
      <c r="J5" s="40">
        <f>SUM(K5:L5)</f>
        <v>13213.400000000001</v>
      </c>
      <c r="K5" s="40">
        <f t="shared" si="0"/>
        <v>12623.800000000001</v>
      </c>
      <c r="L5" s="40">
        <f t="shared" si="0"/>
        <v>589.60000000000014</v>
      </c>
      <c r="M5" s="40">
        <f>SUM(N5:O5)</f>
        <v>660</v>
      </c>
      <c r="N5" s="40">
        <f t="shared" si="0"/>
        <v>535.20000000000005</v>
      </c>
      <c r="O5" s="40">
        <f t="shared" si="0"/>
        <v>124.80000000000001</v>
      </c>
      <c r="P5" s="40">
        <f>SUM(Q5:R5)</f>
        <v>2494.7999999999997</v>
      </c>
      <c r="Q5" s="40">
        <f t="shared" si="0"/>
        <v>2439.4999999999995</v>
      </c>
      <c r="R5" s="40">
        <f t="shared" si="0"/>
        <v>55.300000000000004</v>
      </c>
      <c r="S5" s="40">
        <f>SUM(T5:U5)</f>
        <v>2.4</v>
      </c>
      <c r="T5" s="40">
        <f t="shared" si="0"/>
        <v>1.5</v>
      </c>
      <c r="U5" s="40">
        <f t="shared" si="0"/>
        <v>0.9</v>
      </c>
      <c r="V5" s="40">
        <f>SUM(W5:X5)</f>
        <v>259.69999999999993</v>
      </c>
      <c r="W5" s="40">
        <f t="shared" si="0"/>
        <v>113.09999999999998</v>
      </c>
      <c r="X5" s="40">
        <f t="shared" si="0"/>
        <v>146.59999999999997</v>
      </c>
      <c r="Y5" s="45">
        <f t="shared" si="0"/>
        <v>7907.9000000000015</v>
      </c>
      <c r="Z5" s="52">
        <f t="shared" si="0"/>
        <v>24890.799999999996</v>
      </c>
      <c r="AA5" s="57">
        <f t="shared" si="0"/>
        <v>16982.899999999994</v>
      </c>
      <c r="AB5" s="64">
        <f t="shared" si="0"/>
        <v>14488.100000000002</v>
      </c>
      <c r="AC5" s="65">
        <f t="shared" si="0"/>
        <v>2494.7999999999993</v>
      </c>
      <c r="AD5" s="78">
        <f>AA5/C5/31*1000000</f>
        <v>482.86843337144046</v>
      </c>
      <c r="AE5" s="104">
        <f>AB5/C5/31*1000000</f>
        <v>411.93471960199793</v>
      </c>
      <c r="AF5" s="105">
        <f>AC5/C5/31*1000000</f>
        <v>70.933713769442775</v>
      </c>
      <c r="AG5" s="106">
        <f>Z5/C5/31*1000000</f>
        <v>707.7107915233471</v>
      </c>
      <c r="AH5" s="80">
        <f>Y5/C5/31*1000000</f>
        <v>224.84235815190669</v>
      </c>
      <c r="AI5" s="82">
        <f>AC5*100/AA5</f>
        <v>14.690070600427491</v>
      </c>
    </row>
    <row r="6" spans="1:36" s="5" customFormat="1" ht="20.100000000000001" customHeight="1" thickTop="1" x14ac:dyDescent="0.15">
      <c r="A6" s="19">
        <v>1</v>
      </c>
      <c r="B6" s="20" t="s">
        <v>0</v>
      </c>
      <c r="C6" s="25">
        <v>274587</v>
      </c>
      <c r="D6" s="31">
        <f>G6+J6+M6+P6+S6+V6</f>
        <v>3973.9000000000005</v>
      </c>
      <c r="E6" s="32">
        <f>H6+K6+N6+Q6+T6+W6</f>
        <v>3949.1</v>
      </c>
      <c r="F6" s="32">
        <f>I6+L6+O6+R6+U6+X6</f>
        <v>24.8</v>
      </c>
      <c r="G6" s="41">
        <f t="shared" ref="G6:G38" si="1">SUM(H6:I6)</f>
        <v>0</v>
      </c>
      <c r="H6" s="107">
        <v>0</v>
      </c>
      <c r="I6" s="107">
        <v>0</v>
      </c>
      <c r="J6" s="41">
        <f>SUM(K6:L6)</f>
        <v>2948.7000000000003</v>
      </c>
      <c r="K6" s="107">
        <v>2934.4</v>
      </c>
      <c r="L6" s="107">
        <v>14.3</v>
      </c>
      <c r="M6" s="41">
        <f>SUM(N6:O6)</f>
        <v>189.3</v>
      </c>
      <c r="N6" s="107">
        <v>188.5</v>
      </c>
      <c r="O6" s="107">
        <v>0.8</v>
      </c>
      <c r="P6" s="41">
        <f>SUM(Q6:R6)</f>
        <v>795.2</v>
      </c>
      <c r="Q6" s="107">
        <v>795</v>
      </c>
      <c r="R6" s="107">
        <v>0.2</v>
      </c>
      <c r="S6" s="41">
        <f>SUM(T6:U6)</f>
        <v>0</v>
      </c>
      <c r="T6" s="107">
        <v>0</v>
      </c>
      <c r="U6" s="107">
        <v>0</v>
      </c>
      <c r="V6" s="41">
        <f>SUM(W6:X6)</f>
        <v>40.700000000000003</v>
      </c>
      <c r="W6" s="107">
        <v>31.2</v>
      </c>
      <c r="X6" s="107">
        <v>9.5</v>
      </c>
      <c r="Y6" s="46">
        <v>2300.1</v>
      </c>
      <c r="Z6" s="53">
        <f>D6+Y6</f>
        <v>6274</v>
      </c>
      <c r="AA6" s="58">
        <f t="shared" ref="AA6:AA38" si="2">SUM(AB6:AC6)</f>
        <v>3973.9000000000005</v>
      </c>
      <c r="AB6" s="66">
        <f t="shared" ref="AB6:AB38" si="3">G6+J6+M6+S6+V6</f>
        <v>3178.7000000000003</v>
      </c>
      <c r="AC6" s="67">
        <f t="shared" ref="AC6:AC38" si="4">P6</f>
        <v>795.2</v>
      </c>
      <c r="AD6" s="79">
        <f t="shared" ref="AD6:AD38" si="5">AA6/C6/31*1000000</f>
        <v>466.84774800207288</v>
      </c>
      <c r="AE6" s="75">
        <f t="shared" ref="AE6:AE38" si="6">AB6/C6/31*1000000</f>
        <v>373.42885743833233</v>
      </c>
      <c r="AF6" s="76">
        <f t="shared" ref="AF6:AF38" si="7">AC6/C6/31*1000000</f>
        <v>93.418890563740476</v>
      </c>
      <c r="AG6" s="55">
        <f t="shared" ref="AG6:AG38" si="8">Z6/C6/31*1000000</f>
        <v>737.06000930194637</v>
      </c>
      <c r="AH6" s="81">
        <f t="shared" ref="AH6:AH38" si="9">Y6/C6/31*1000000</f>
        <v>270.21226129987355</v>
      </c>
      <c r="AI6" s="83">
        <f t="shared" ref="AI6:AI38" si="10">AC6*100/AA6</f>
        <v>20.010568962480182</v>
      </c>
    </row>
    <row r="7" spans="1:36" s="5" customFormat="1" ht="20.100000000000001" customHeight="1" x14ac:dyDescent="0.15">
      <c r="A7" s="21">
        <v>2</v>
      </c>
      <c r="B7" s="22" t="s">
        <v>1</v>
      </c>
      <c r="C7" s="108">
        <v>44465</v>
      </c>
      <c r="D7" s="31">
        <f t="shared" ref="D7:F38" si="11">G7+J7+M7+P7+S7+V7</f>
        <v>783.3</v>
      </c>
      <c r="E7" s="32">
        <f t="shared" si="11"/>
        <v>655.9</v>
      </c>
      <c r="F7" s="32">
        <f t="shared" si="11"/>
        <v>127.4</v>
      </c>
      <c r="G7" s="41">
        <f>SUM(H7:I7)</f>
        <v>0</v>
      </c>
      <c r="H7" s="107">
        <v>0</v>
      </c>
      <c r="I7" s="107">
        <v>0</v>
      </c>
      <c r="J7" s="41">
        <f t="shared" ref="J7:J38" si="12">SUM(K7:L7)</f>
        <v>615.5</v>
      </c>
      <c r="K7" s="107">
        <v>556.9</v>
      </c>
      <c r="L7" s="107">
        <v>58.6</v>
      </c>
      <c r="M7" s="41">
        <f t="shared" ref="M7:M38" si="13">SUM(N7:O7)</f>
        <v>32.799999999999997</v>
      </c>
      <c r="N7" s="107">
        <v>19.100000000000001</v>
      </c>
      <c r="O7" s="107">
        <v>13.7</v>
      </c>
      <c r="P7" s="41">
        <f>SUM(Q7:R7)</f>
        <v>102.5</v>
      </c>
      <c r="Q7" s="107">
        <v>79</v>
      </c>
      <c r="R7" s="107">
        <v>23.5</v>
      </c>
      <c r="S7" s="41">
        <f>SUM(T7:U7)</f>
        <v>0</v>
      </c>
      <c r="T7" s="107">
        <v>0</v>
      </c>
      <c r="U7" s="107">
        <v>0</v>
      </c>
      <c r="V7" s="41">
        <f t="shared" ref="V7:V38" si="14">SUM(W7:X7)</f>
        <v>32.5</v>
      </c>
      <c r="W7" s="107">
        <v>0.9</v>
      </c>
      <c r="X7" s="107">
        <v>31.6</v>
      </c>
      <c r="Y7" s="46">
        <v>347.1</v>
      </c>
      <c r="Z7" s="53">
        <f>D7+Y7</f>
        <v>1130.4000000000001</v>
      </c>
      <c r="AA7" s="58">
        <f>SUM(AB7:AC7)</f>
        <v>783.3</v>
      </c>
      <c r="AB7" s="66">
        <f>G7+J7+M7+S7+V7</f>
        <v>680.8</v>
      </c>
      <c r="AC7" s="67">
        <f>P7</f>
        <v>102.5</v>
      </c>
      <c r="AD7" s="79">
        <f t="shared" si="5"/>
        <v>568.26137266353021</v>
      </c>
      <c r="AE7" s="75">
        <f t="shared" si="6"/>
        <v>493.90060322907101</v>
      </c>
      <c r="AF7" s="76">
        <f t="shared" si="7"/>
        <v>74.360769434459144</v>
      </c>
      <c r="AG7" s="55">
        <f t="shared" si="8"/>
        <v>820.0723294508548</v>
      </c>
      <c r="AH7" s="81">
        <f t="shared" si="9"/>
        <v>251.81095678732459</v>
      </c>
      <c r="AI7" s="83">
        <f t="shared" si="10"/>
        <v>13.085663219711478</v>
      </c>
    </row>
    <row r="8" spans="1:36" s="5" customFormat="1" ht="20.100000000000001" customHeight="1" x14ac:dyDescent="0.15">
      <c r="A8" s="21">
        <v>3</v>
      </c>
      <c r="B8" s="14" t="s">
        <v>2</v>
      </c>
      <c r="C8" s="108">
        <v>31331</v>
      </c>
      <c r="D8" s="31">
        <f t="shared" si="11"/>
        <v>535.4</v>
      </c>
      <c r="E8" s="32">
        <f t="shared" si="11"/>
        <v>471.49999999999994</v>
      </c>
      <c r="F8" s="32">
        <f t="shared" si="11"/>
        <v>63.9</v>
      </c>
      <c r="G8" s="41">
        <f>SUM(H8:I8)</f>
        <v>0</v>
      </c>
      <c r="H8" s="107">
        <v>0</v>
      </c>
      <c r="I8" s="107">
        <v>0</v>
      </c>
      <c r="J8" s="41">
        <f t="shared" si="12"/>
        <v>484.3</v>
      </c>
      <c r="K8" s="107">
        <v>432.2</v>
      </c>
      <c r="L8" s="107">
        <v>52.1</v>
      </c>
      <c r="M8" s="41">
        <f t="shared" si="13"/>
        <v>42.8</v>
      </c>
      <c r="N8" s="107">
        <v>32.4</v>
      </c>
      <c r="O8" s="107">
        <v>10.4</v>
      </c>
      <c r="P8" s="41">
        <f>SUM(Q8:R8)</f>
        <v>8.3000000000000007</v>
      </c>
      <c r="Q8" s="107">
        <v>6.9</v>
      </c>
      <c r="R8" s="107">
        <v>1.4</v>
      </c>
      <c r="S8" s="41">
        <f>SUM(T8:U8)</f>
        <v>0</v>
      </c>
      <c r="T8" s="107">
        <v>0</v>
      </c>
      <c r="U8" s="107">
        <v>0</v>
      </c>
      <c r="V8" s="41">
        <f t="shared" si="14"/>
        <v>0</v>
      </c>
      <c r="W8" s="107">
        <v>0</v>
      </c>
      <c r="X8" s="107">
        <v>0</v>
      </c>
      <c r="Y8" s="46">
        <v>79.3</v>
      </c>
      <c r="Z8" s="53">
        <f t="shared" ref="Z8:Z37" si="15">D8+Y8</f>
        <v>614.69999999999993</v>
      </c>
      <c r="AA8" s="58">
        <f>SUM(AB8:AC8)</f>
        <v>535.4</v>
      </c>
      <c r="AB8" s="66">
        <f>G8+J8+M8+S8+V8</f>
        <v>527.1</v>
      </c>
      <c r="AC8" s="67">
        <f>P8</f>
        <v>8.3000000000000007</v>
      </c>
      <c r="AD8" s="79">
        <f t="shared" si="5"/>
        <v>551.24214809407556</v>
      </c>
      <c r="AE8" s="75">
        <f t="shared" si="6"/>
        <v>542.69655633243792</v>
      </c>
      <c r="AF8" s="76">
        <f t="shared" si="7"/>
        <v>8.5455917616377075</v>
      </c>
      <c r="AG8" s="55">
        <f t="shared" si="8"/>
        <v>632.8885850456262</v>
      </c>
      <c r="AH8" s="81">
        <f t="shared" si="9"/>
        <v>81.646436951550612</v>
      </c>
      <c r="AI8" s="83">
        <f t="shared" si="10"/>
        <v>1.5502428091146809</v>
      </c>
    </row>
    <row r="9" spans="1:36" s="5" customFormat="1" ht="20.100000000000001" customHeight="1" x14ac:dyDescent="0.15">
      <c r="A9" s="21">
        <v>4</v>
      </c>
      <c r="B9" s="14" t="s">
        <v>3</v>
      </c>
      <c r="C9" s="108">
        <v>88501</v>
      </c>
      <c r="D9" s="33">
        <f t="shared" si="11"/>
        <v>1131.8</v>
      </c>
      <c r="E9" s="32">
        <f t="shared" si="11"/>
        <v>1113.2</v>
      </c>
      <c r="F9" s="32">
        <f>I9+L9+O9+R9+U9+X9</f>
        <v>18.600000000000001</v>
      </c>
      <c r="G9" s="42">
        <f>SUM(H9:I9)</f>
        <v>0</v>
      </c>
      <c r="H9" s="23">
        <v>0</v>
      </c>
      <c r="I9" s="23">
        <v>0</v>
      </c>
      <c r="J9" s="42">
        <f t="shared" si="12"/>
        <v>988.7</v>
      </c>
      <c r="K9" s="107">
        <v>977.1</v>
      </c>
      <c r="L9" s="107">
        <v>11.6</v>
      </c>
      <c r="M9" s="42">
        <f t="shared" si="13"/>
        <v>44.6</v>
      </c>
      <c r="N9" s="107">
        <v>40.6</v>
      </c>
      <c r="O9" s="107">
        <v>4</v>
      </c>
      <c r="P9" s="42">
        <f>SUM(Q9:R9)</f>
        <v>95.5</v>
      </c>
      <c r="Q9" s="107">
        <v>95.5</v>
      </c>
      <c r="R9" s="107">
        <v>0</v>
      </c>
      <c r="S9" s="42">
        <f t="shared" ref="S9:S37" si="16">SUM(T9:U9)</f>
        <v>0</v>
      </c>
      <c r="T9" s="23">
        <v>0</v>
      </c>
      <c r="U9" s="23">
        <v>0</v>
      </c>
      <c r="V9" s="42">
        <f t="shared" si="14"/>
        <v>3</v>
      </c>
      <c r="W9" s="107">
        <v>0</v>
      </c>
      <c r="X9" s="107">
        <v>3</v>
      </c>
      <c r="Y9" s="47">
        <v>770.8</v>
      </c>
      <c r="Z9" s="53">
        <f t="shared" si="15"/>
        <v>1902.6</v>
      </c>
      <c r="AA9" s="59">
        <f t="shared" si="2"/>
        <v>1131.8</v>
      </c>
      <c r="AB9" s="68">
        <f t="shared" si="3"/>
        <v>1036.3</v>
      </c>
      <c r="AC9" s="69">
        <f t="shared" si="4"/>
        <v>95.5</v>
      </c>
      <c r="AD9" s="109">
        <f t="shared" si="5"/>
        <v>412.5340665004332</v>
      </c>
      <c r="AE9" s="110">
        <f t="shared" si="6"/>
        <v>377.7249099791473</v>
      </c>
      <c r="AF9" s="111">
        <f t="shared" si="7"/>
        <v>34.809156521285892</v>
      </c>
      <c r="AG9" s="112">
        <f t="shared" si="8"/>
        <v>693.48587641255006</v>
      </c>
      <c r="AH9" s="113">
        <f t="shared" si="9"/>
        <v>280.95180991211686</v>
      </c>
      <c r="AI9" s="114">
        <f t="shared" si="10"/>
        <v>8.4378865523944171</v>
      </c>
    </row>
    <row r="10" spans="1:36" s="5" customFormat="1" ht="20.100000000000001" customHeight="1" x14ac:dyDescent="0.15">
      <c r="A10" s="21">
        <v>5</v>
      </c>
      <c r="B10" s="14" t="s">
        <v>42</v>
      </c>
      <c r="C10" s="108">
        <v>90470</v>
      </c>
      <c r="D10" s="33">
        <f t="shared" si="11"/>
        <v>1191</v>
      </c>
      <c r="E10" s="32">
        <f t="shared" si="11"/>
        <v>1158</v>
      </c>
      <c r="F10" s="32">
        <f t="shared" si="11"/>
        <v>33</v>
      </c>
      <c r="G10" s="42">
        <f t="shared" si="1"/>
        <v>0</v>
      </c>
      <c r="H10" s="23">
        <v>0</v>
      </c>
      <c r="I10" s="23">
        <v>0</v>
      </c>
      <c r="J10" s="42">
        <f t="shared" si="12"/>
        <v>945.7</v>
      </c>
      <c r="K10" s="23">
        <v>919.1</v>
      </c>
      <c r="L10" s="23">
        <v>26.6</v>
      </c>
      <c r="M10" s="42">
        <f t="shared" si="13"/>
        <v>29.700000000000003</v>
      </c>
      <c r="N10" s="23">
        <v>23.3</v>
      </c>
      <c r="O10" s="23">
        <v>6.4</v>
      </c>
      <c r="P10" s="42">
        <f t="shared" ref="P10:P38" si="17">SUM(Q10:R10)</f>
        <v>215.6</v>
      </c>
      <c r="Q10" s="23">
        <v>215.6</v>
      </c>
      <c r="R10" s="23">
        <v>0</v>
      </c>
      <c r="S10" s="42">
        <f t="shared" si="16"/>
        <v>0</v>
      </c>
      <c r="T10" s="23">
        <v>0</v>
      </c>
      <c r="U10" s="23">
        <v>0</v>
      </c>
      <c r="V10" s="42">
        <f t="shared" si="14"/>
        <v>0</v>
      </c>
      <c r="W10" s="23">
        <v>0</v>
      </c>
      <c r="X10" s="23">
        <v>0</v>
      </c>
      <c r="Y10" s="47">
        <v>605.5</v>
      </c>
      <c r="Z10" s="53">
        <f t="shared" si="15"/>
        <v>1796.5</v>
      </c>
      <c r="AA10" s="59">
        <f t="shared" si="2"/>
        <v>1191</v>
      </c>
      <c r="AB10" s="68">
        <f t="shared" si="3"/>
        <v>975.40000000000009</v>
      </c>
      <c r="AC10" s="69">
        <f t="shared" si="4"/>
        <v>215.6</v>
      </c>
      <c r="AD10" s="109">
        <f t="shared" si="5"/>
        <v>424.66403049308809</v>
      </c>
      <c r="AE10" s="110">
        <f t="shared" si="6"/>
        <v>347.78950070777341</v>
      </c>
      <c r="AF10" s="111">
        <f t="shared" si="7"/>
        <v>76.874529785314678</v>
      </c>
      <c r="AG10" s="112">
        <f t="shared" si="8"/>
        <v>640.56165472781925</v>
      </c>
      <c r="AH10" s="113">
        <f t="shared" si="9"/>
        <v>215.89762423473118</v>
      </c>
      <c r="AI10" s="114">
        <f t="shared" si="10"/>
        <v>18.102434928631403</v>
      </c>
    </row>
    <row r="11" spans="1:36" s="5" customFormat="1" ht="20.100000000000001" customHeight="1" x14ac:dyDescent="0.15">
      <c r="A11" s="21">
        <v>6</v>
      </c>
      <c r="B11" s="14" t="s">
        <v>16</v>
      </c>
      <c r="C11" s="108">
        <v>30518</v>
      </c>
      <c r="D11" s="33">
        <f>G11+J11+M11+P11+S11+V11</f>
        <v>514</v>
      </c>
      <c r="E11" s="32">
        <f t="shared" si="11"/>
        <v>419.6</v>
      </c>
      <c r="F11" s="32">
        <f t="shared" si="11"/>
        <v>94.4</v>
      </c>
      <c r="G11" s="42">
        <f>SUM(H11:I11)</f>
        <v>0</v>
      </c>
      <c r="H11" s="23">
        <v>0</v>
      </c>
      <c r="I11" s="23">
        <v>0</v>
      </c>
      <c r="J11" s="42">
        <f t="shared" si="12"/>
        <v>426.7</v>
      </c>
      <c r="K11" s="23">
        <v>349</v>
      </c>
      <c r="L11" s="23">
        <v>77.7</v>
      </c>
      <c r="M11" s="42">
        <f t="shared" si="13"/>
        <v>24.799999999999997</v>
      </c>
      <c r="N11" s="23">
        <v>10.1</v>
      </c>
      <c r="O11" s="23">
        <v>14.7</v>
      </c>
      <c r="P11" s="42">
        <f t="shared" si="17"/>
        <v>62.5</v>
      </c>
      <c r="Q11" s="23">
        <v>60.5</v>
      </c>
      <c r="R11" s="23">
        <v>2</v>
      </c>
      <c r="S11" s="42">
        <f t="shared" si="16"/>
        <v>0</v>
      </c>
      <c r="T11" s="23">
        <v>0</v>
      </c>
      <c r="U11" s="23">
        <v>0</v>
      </c>
      <c r="V11" s="42">
        <f t="shared" si="14"/>
        <v>0</v>
      </c>
      <c r="W11" s="23">
        <v>0</v>
      </c>
      <c r="X11" s="23">
        <v>0</v>
      </c>
      <c r="Y11" s="47">
        <v>215.8</v>
      </c>
      <c r="Z11" s="53">
        <f t="shared" si="15"/>
        <v>729.8</v>
      </c>
      <c r="AA11" s="59">
        <f t="shared" si="2"/>
        <v>514</v>
      </c>
      <c r="AB11" s="68">
        <f t="shared" si="3"/>
        <v>451.5</v>
      </c>
      <c r="AC11" s="69">
        <f t="shared" si="4"/>
        <v>62.5</v>
      </c>
      <c r="AD11" s="109">
        <f t="shared" si="5"/>
        <v>543.30706996822607</v>
      </c>
      <c r="AE11" s="110">
        <f t="shared" si="6"/>
        <v>477.24346710243981</v>
      </c>
      <c r="AF11" s="111">
        <f t="shared" si="7"/>
        <v>66.063602865786251</v>
      </c>
      <c r="AG11" s="112">
        <f t="shared" si="8"/>
        <v>771.41147794321273</v>
      </c>
      <c r="AH11" s="113">
        <f t="shared" si="9"/>
        <v>228.10440797498674</v>
      </c>
      <c r="AI11" s="114">
        <f t="shared" si="10"/>
        <v>12.159533073929961</v>
      </c>
      <c r="AJ11" s="17"/>
    </row>
    <row r="12" spans="1:36" s="5" customFormat="1" ht="20.100000000000001" customHeight="1" x14ac:dyDescent="0.15">
      <c r="A12" s="21">
        <v>7</v>
      </c>
      <c r="B12" s="14" t="s">
        <v>4</v>
      </c>
      <c r="C12" s="108">
        <v>23229</v>
      </c>
      <c r="D12" s="33">
        <f>G12+J12+M12+P12+S12+V12</f>
        <v>352.69999999999993</v>
      </c>
      <c r="E12" s="32">
        <f t="shared" si="11"/>
        <v>342.4</v>
      </c>
      <c r="F12" s="32">
        <f t="shared" si="11"/>
        <v>10.299999999999999</v>
      </c>
      <c r="G12" s="42">
        <f>SUM(H12:I12)</f>
        <v>0</v>
      </c>
      <c r="H12" s="23">
        <v>0</v>
      </c>
      <c r="I12" s="23">
        <v>0</v>
      </c>
      <c r="J12" s="42">
        <f t="shared" si="12"/>
        <v>252.2</v>
      </c>
      <c r="K12" s="23">
        <v>247.7</v>
      </c>
      <c r="L12" s="23">
        <v>4.5</v>
      </c>
      <c r="M12" s="42">
        <f t="shared" si="13"/>
        <v>11.9</v>
      </c>
      <c r="N12" s="23">
        <v>11.3</v>
      </c>
      <c r="O12" s="23">
        <v>0.6</v>
      </c>
      <c r="P12" s="42">
        <f>SUM(Q12:R12)</f>
        <v>85.6</v>
      </c>
      <c r="Q12" s="23">
        <v>81.5</v>
      </c>
      <c r="R12" s="23">
        <v>4.0999999999999996</v>
      </c>
      <c r="S12" s="42">
        <f t="shared" si="16"/>
        <v>0.6</v>
      </c>
      <c r="T12" s="23">
        <v>0.5</v>
      </c>
      <c r="U12" s="23">
        <v>0.1</v>
      </c>
      <c r="V12" s="42">
        <f t="shared" si="14"/>
        <v>2.4</v>
      </c>
      <c r="W12" s="23">
        <v>1.4</v>
      </c>
      <c r="X12" s="23">
        <v>1</v>
      </c>
      <c r="Y12" s="47">
        <v>136.1</v>
      </c>
      <c r="Z12" s="53">
        <f t="shared" si="15"/>
        <v>488.79999999999995</v>
      </c>
      <c r="AA12" s="59">
        <f>SUM(AB12:AC12)</f>
        <v>352.69999999999993</v>
      </c>
      <c r="AB12" s="68">
        <f>G12+J12+M12+S12+V12</f>
        <v>267.09999999999997</v>
      </c>
      <c r="AC12" s="69">
        <f>P12</f>
        <v>85.6</v>
      </c>
      <c r="AD12" s="109">
        <f t="shared" si="5"/>
        <v>489.79376446849665</v>
      </c>
      <c r="AE12" s="110">
        <f t="shared" si="6"/>
        <v>370.92122055439597</v>
      </c>
      <c r="AF12" s="111">
        <f t="shared" si="7"/>
        <v>118.8725439141007</v>
      </c>
      <c r="AG12" s="112">
        <f t="shared" si="8"/>
        <v>678.79555450014504</v>
      </c>
      <c r="AH12" s="113">
        <f t="shared" si="9"/>
        <v>189.0017900316484</v>
      </c>
      <c r="AI12" s="114">
        <f t="shared" si="10"/>
        <v>24.269917777147722</v>
      </c>
    </row>
    <row r="13" spans="1:36" s="5" customFormat="1" ht="20.100000000000001" customHeight="1" x14ac:dyDescent="0.15">
      <c r="A13" s="21">
        <v>8</v>
      </c>
      <c r="B13" s="14" t="s">
        <v>44</v>
      </c>
      <c r="C13" s="108">
        <v>103199</v>
      </c>
      <c r="D13" s="33">
        <f t="shared" si="11"/>
        <v>1566.6</v>
      </c>
      <c r="E13" s="32">
        <f t="shared" si="11"/>
        <v>1444.3</v>
      </c>
      <c r="F13" s="32">
        <f t="shared" si="11"/>
        <v>122.3</v>
      </c>
      <c r="G13" s="42">
        <f t="shared" si="1"/>
        <v>0</v>
      </c>
      <c r="H13" s="23">
        <v>0</v>
      </c>
      <c r="I13" s="23">
        <v>0</v>
      </c>
      <c r="J13" s="42">
        <f t="shared" si="12"/>
        <v>1290</v>
      </c>
      <c r="K13" s="23">
        <v>1202.2</v>
      </c>
      <c r="L13" s="23">
        <v>87.8</v>
      </c>
      <c r="M13" s="42">
        <f t="shared" si="13"/>
        <v>84.3</v>
      </c>
      <c r="N13" s="23">
        <v>72.099999999999994</v>
      </c>
      <c r="O13" s="23">
        <v>12.2</v>
      </c>
      <c r="P13" s="42">
        <f t="shared" si="17"/>
        <v>170</v>
      </c>
      <c r="Q13" s="23">
        <v>170</v>
      </c>
      <c r="R13" s="23">
        <v>0</v>
      </c>
      <c r="S13" s="42">
        <f t="shared" si="16"/>
        <v>0</v>
      </c>
      <c r="T13" s="23">
        <v>0</v>
      </c>
      <c r="U13" s="23">
        <v>0</v>
      </c>
      <c r="V13" s="42">
        <f t="shared" si="14"/>
        <v>22.3</v>
      </c>
      <c r="W13" s="23">
        <v>0</v>
      </c>
      <c r="X13" s="23">
        <v>22.3</v>
      </c>
      <c r="Y13" s="47">
        <v>609</v>
      </c>
      <c r="Z13" s="53">
        <f t="shared" si="15"/>
        <v>2175.6</v>
      </c>
      <c r="AA13" s="59">
        <f t="shared" si="2"/>
        <v>1566.6</v>
      </c>
      <c r="AB13" s="68">
        <f t="shared" si="3"/>
        <v>1396.6</v>
      </c>
      <c r="AC13" s="69">
        <f t="shared" si="4"/>
        <v>170</v>
      </c>
      <c r="AD13" s="109">
        <f t="shared" si="5"/>
        <v>489.68966628521338</v>
      </c>
      <c r="AE13" s="110">
        <f t="shared" si="6"/>
        <v>436.55086680322296</v>
      </c>
      <c r="AF13" s="111">
        <f t="shared" si="7"/>
        <v>53.138799481990482</v>
      </c>
      <c r="AG13" s="112">
        <f t="shared" si="8"/>
        <v>680.05160090010872</v>
      </c>
      <c r="AH13" s="113">
        <f t="shared" si="9"/>
        <v>190.36193461489529</v>
      </c>
      <c r="AI13" s="114">
        <f t="shared" si="10"/>
        <v>10.851525596833909</v>
      </c>
    </row>
    <row r="14" spans="1:36" s="5" customFormat="1" ht="17.25" customHeight="1" x14ac:dyDescent="0.15">
      <c r="A14" s="21">
        <v>9</v>
      </c>
      <c r="B14" s="14" t="s">
        <v>45</v>
      </c>
      <c r="C14" s="108">
        <v>16775</v>
      </c>
      <c r="D14" s="33">
        <f>G14+J14+M14+P14+S14+V14</f>
        <v>296.5</v>
      </c>
      <c r="E14" s="32">
        <f t="shared" si="11"/>
        <v>232.10000000000002</v>
      </c>
      <c r="F14" s="32">
        <f t="shared" si="11"/>
        <v>64.400000000000006</v>
      </c>
      <c r="G14" s="42">
        <f>SUM(H14:I14)</f>
        <v>0</v>
      </c>
      <c r="H14" s="23">
        <v>0</v>
      </c>
      <c r="I14" s="23">
        <v>0</v>
      </c>
      <c r="J14" s="42">
        <f t="shared" si="12"/>
        <v>235.5</v>
      </c>
      <c r="K14" s="23">
        <v>188.9</v>
      </c>
      <c r="L14" s="23">
        <v>46.6</v>
      </c>
      <c r="M14" s="42">
        <f t="shared" si="13"/>
        <v>19.899999999999999</v>
      </c>
      <c r="N14" s="23">
        <v>10.9</v>
      </c>
      <c r="O14" s="23">
        <v>9</v>
      </c>
      <c r="P14" s="42">
        <f t="shared" si="17"/>
        <v>41.099999999999994</v>
      </c>
      <c r="Q14" s="23">
        <v>32.299999999999997</v>
      </c>
      <c r="R14" s="23">
        <v>8.8000000000000007</v>
      </c>
      <c r="S14" s="42">
        <f t="shared" si="16"/>
        <v>0</v>
      </c>
      <c r="T14" s="23">
        <v>0</v>
      </c>
      <c r="U14" s="23">
        <v>0</v>
      </c>
      <c r="V14" s="42">
        <f t="shared" si="14"/>
        <v>0</v>
      </c>
      <c r="W14" s="23">
        <v>0</v>
      </c>
      <c r="X14" s="23">
        <v>0</v>
      </c>
      <c r="Y14" s="47">
        <v>59</v>
      </c>
      <c r="Z14" s="53">
        <f t="shared" si="15"/>
        <v>355.5</v>
      </c>
      <c r="AA14" s="59">
        <f t="shared" si="2"/>
        <v>296.5</v>
      </c>
      <c r="AB14" s="68">
        <f>G14+J14+M14+S14+V14</f>
        <v>255.4</v>
      </c>
      <c r="AC14" s="69">
        <f>P14</f>
        <v>41.099999999999994</v>
      </c>
      <c r="AD14" s="115">
        <f t="shared" si="5"/>
        <v>570.1648959184655</v>
      </c>
      <c r="AE14" s="110">
        <f t="shared" si="6"/>
        <v>491.13023412335946</v>
      </c>
      <c r="AF14" s="111">
        <f t="shared" si="7"/>
        <v>79.03466179510599</v>
      </c>
      <c r="AG14" s="112">
        <f t="shared" si="8"/>
        <v>683.6209797605884</v>
      </c>
      <c r="AH14" s="116">
        <f t="shared" si="9"/>
        <v>113.45608384212298</v>
      </c>
      <c r="AI14" s="114">
        <f t="shared" si="10"/>
        <v>13.861720067453623</v>
      </c>
    </row>
    <row r="15" spans="1:36" s="5" customFormat="1" ht="20.100000000000001" customHeight="1" x14ac:dyDescent="0.15">
      <c r="A15" s="21">
        <v>10</v>
      </c>
      <c r="B15" s="14" t="s">
        <v>5</v>
      </c>
      <c r="C15" s="108">
        <v>28015</v>
      </c>
      <c r="D15" s="33">
        <f t="shared" si="11"/>
        <v>500.70000000000005</v>
      </c>
      <c r="E15" s="32">
        <f t="shared" si="11"/>
        <v>445.70000000000005</v>
      </c>
      <c r="F15" s="32">
        <f t="shared" si="11"/>
        <v>55</v>
      </c>
      <c r="G15" s="42">
        <f t="shared" si="1"/>
        <v>352.6</v>
      </c>
      <c r="H15" s="23">
        <v>352.6</v>
      </c>
      <c r="I15" s="23">
        <v>0</v>
      </c>
      <c r="J15" s="42">
        <f t="shared" si="12"/>
        <v>33.299999999999997</v>
      </c>
      <c r="K15" s="23">
        <v>0</v>
      </c>
      <c r="L15" s="23">
        <v>33.299999999999997</v>
      </c>
      <c r="M15" s="42">
        <f t="shared" si="13"/>
        <v>6.7</v>
      </c>
      <c r="N15" s="23">
        <v>0</v>
      </c>
      <c r="O15" s="23">
        <v>6.7</v>
      </c>
      <c r="P15" s="42">
        <f t="shared" si="17"/>
        <v>92.1</v>
      </c>
      <c r="Q15" s="23">
        <v>92.1</v>
      </c>
      <c r="R15" s="23">
        <v>0</v>
      </c>
      <c r="S15" s="42">
        <f t="shared" si="16"/>
        <v>0</v>
      </c>
      <c r="T15" s="23">
        <v>0</v>
      </c>
      <c r="U15" s="23">
        <v>0</v>
      </c>
      <c r="V15" s="42">
        <f t="shared" si="14"/>
        <v>16</v>
      </c>
      <c r="W15" s="23">
        <v>1</v>
      </c>
      <c r="X15" s="23">
        <v>15</v>
      </c>
      <c r="Y15" s="47">
        <v>258.10000000000002</v>
      </c>
      <c r="Z15" s="53">
        <f t="shared" si="15"/>
        <v>758.80000000000007</v>
      </c>
      <c r="AA15" s="59">
        <f t="shared" si="2"/>
        <v>500.70000000000005</v>
      </c>
      <c r="AB15" s="68">
        <f>G15+J15+M15+S15+V15</f>
        <v>408.6</v>
      </c>
      <c r="AC15" s="69">
        <f>P15</f>
        <v>92.1</v>
      </c>
      <c r="AD15" s="109">
        <f t="shared" si="5"/>
        <v>576.53446022580079</v>
      </c>
      <c r="AE15" s="110">
        <f t="shared" si="6"/>
        <v>470.48528150242095</v>
      </c>
      <c r="AF15" s="111">
        <f t="shared" si="7"/>
        <v>106.04917872337975</v>
      </c>
      <c r="AG15" s="112">
        <f t="shared" si="8"/>
        <v>873.72548116504413</v>
      </c>
      <c r="AH15" s="113">
        <f t="shared" si="9"/>
        <v>297.19102093924346</v>
      </c>
      <c r="AI15" s="114">
        <f t="shared" si="10"/>
        <v>18.39424805272618</v>
      </c>
    </row>
    <row r="16" spans="1:36" s="5" customFormat="1" ht="20.100000000000001" customHeight="1" x14ac:dyDescent="0.15">
      <c r="A16" s="21">
        <v>11</v>
      </c>
      <c r="B16" s="14" t="s">
        <v>46</v>
      </c>
      <c r="C16" s="108">
        <v>23533</v>
      </c>
      <c r="D16" s="33">
        <f>G16+J16+M16+P16+S16+V16</f>
        <v>400.4</v>
      </c>
      <c r="E16" s="32">
        <f t="shared" si="11"/>
        <v>383.9</v>
      </c>
      <c r="F16" s="32">
        <f t="shared" si="11"/>
        <v>16.5</v>
      </c>
      <c r="G16" s="42">
        <f t="shared" si="1"/>
        <v>0</v>
      </c>
      <c r="H16" s="23">
        <v>0</v>
      </c>
      <c r="I16" s="23">
        <v>0</v>
      </c>
      <c r="J16" s="42">
        <f t="shared" si="12"/>
        <v>326</v>
      </c>
      <c r="K16" s="23">
        <v>322.39999999999998</v>
      </c>
      <c r="L16" s="23">
        <v>3.6</v>
      </c>
      <c r="M16" s="42">
        <f t="shared" si="13"/>
        <v>13.3</v>
      </c>
      <c r="N16" s="23">
        <v>10.9</v>
      </c>
      <c r="O16" s="23">
        <v>2.4</v>
      </c>
      <c r="P16" s="42">
        <f t="shared" si="17"/>
        <v>42.199999999999996</v>
      </c>
      <c r="Q16" s="23">
        <v>41.8</v>
      </c>
      <c r="R16" s="23">
        <v>0.4</v>
      </c>
      <c r="S16" s="42">
        <f t="shared" si="16"/>
        <v>0</v>
      </c>
      <c r="T16" s="23">
        <v>0</v>
      </c>
      <c r="U16" s="23">
        <v>0</v>
      </c>
      <c r="V16" s="42">
        <f t="shared" si="14"/>
        <v>18.899999999999999</v>
      </c>
      <c r="W16" s="23">
        <v>8.8000000000000007</v>
      </c>
      <c r="X16" s="23">
        <v>10.1</v>
      </c>
      <c r="Y16" s="47">
        <v>123.1</v>
      </c>
      <c r="Z16" s="53">
        <f t="shared" si="15"/>
        <v>523.5</v>
      </c>
      <c r="AA16" s="59">
        <f t="shared" si="2"/>
        <v>400.4</v>
      </c>
      <c r="AB16" s="68">
        <f t="shared" si="3"/>
        <v>358.2</v>
      </c>
      <c r="AC16" s="69">
        <f t="shared" si="4"/>
        <v>42.199999999999996</v>
      </c>
      <c r="AD16" s="109">
        <f t="shared" si="5"/>
        <v>548.85178397391178</v>
      </c>
      <c r="AE16" s="110">
        <f t="shared" si="6"/>
        <v>491.0057667818561</v>
      </c>
      <c r="AF16" s="111">
        <f t="shared" si="7"/>
        <v>57.846017192055619</v>
      </c>
      <c r="AG16" s="112">
        <f t="shared" si="8"/>
        <v>717.59218009576114</v>
      </c>
      <c r="AH16" s="113">
        <f t="shared" si="9"/>
        <v>168.74039612184947</v>
      </c>
      <c r="AI16" s="114">
        <f t="shared" si="10"/>
        <v>10.53946053946054</v>
      </c>
    </row>
    <row r="17" spans="1:35" s="5" customFormat="1" ht="20.100000000000001" customHeight="1" x14ac:dyDescent="0.15">
      <c r="A17" s="21">
        <v>12</v>
      </c>
      <c r="B17" s="14" t="s">
        <v>47</v>
      </c>
      <c r="C17" s="108">
        <v>22772</v>
      </c>
      <c r="D17" s="33">
        <f t="shared" si="11"/>
        <v>398.3</v>
      </c>
      <c r="E17" s="32">
        <f t="shared" si="11"/>
        <v>379.1</v>
      </c>
      <c r="F17" s="32">
        <f t="shared" si="11"/>
        <v>19.2</v>
      </c>
      <c r="G17" s="42">
        <f t="shared" si="1"/>
        <v>0</v>
      </c>
      <c r="H17" s="23">
        <v>0</v>
      </c>
      <c r="I17" s="23">
        <v>0</v>
      </c>
      <c r="J17" s="42">
        <f t="shared" si="12"/>
        <v>343.8</v>
      </c>
      <c r="K17" s="23">
        <v>330.1</v>
      </c>
      <c r="L17" s="23">
        <v>13.7</v>
      </c>
      <c r="M17" s="42">
        <f t="shared" si="13"/>
        <v>8.4</v>
      </c>
      <c r="N17" s="23">
        <v>8.4</v>
      </c>
      <c r="O17" s="23">
        <v>0</v>
      </c>
      <c r="P17" s="42">
        <f t="shared" si="17"/>
        <v>42.1</v>
      </c>
      <c r="Q17" s="23">
        <v>40.6</v>
      </c>
      <c r="R17" s="23">
        <v>1.5</v>
      </c>
      <c r="S17" s="42">
        <f t="shared" si="16"/>
        <v>0</v>
      </c>
      <c r="T17" s="23">
        <v>0</v>
      </c>
      <c r="U17" s="23">
        <v>0</v>
      </c>
      <c r="V17" s="42">
        <f t="shared" si="14"/>
        <v>4</v>
      </c>
      <c r="W17" s="23">
        <v>0</v>
      </c>
      <c r="X17" s="23">
        <v>4</v>
      </c>
      <c r="Y17" s="47">
        <v>220.2</v>
      </c>
      <c r="Z17" s="53">
        <f t="shared" si="15"/>
        <v>618.5</v>
      </c>
      <c r="AA17" s="59">
        <f t="shared" si="2"/>
        <v>398.3</v>
      </c>
      <c r="AB17" s="68">
        <f t="shared" si="3"/>
        <v>356.2</v>
      </c>
      <c r="AC17" s="69">
        <f t="shared" si="4"/>
        <v>42.1</v>
      </c>
      <c r="AD17" s="109">
        <f t="shared" si="5"/>
        <v>564.21864995495321</v>
      </c>
      <c r="AE17" s="110">
        <f t="shared" si="6"/>
        <v>504.58117779049536</v>
      </c>
      <c r="AF17" s="111">
        <f t="shared" si="7"/>
        <v>59.637472164457762</v>
      </c>
      <c r="AG17" s="112">
        <f t="shared" si="8"/>
        <v>876.14671101465865</v>
      </c>
      <c r="AH17" s="113">
        <f t="shared" si="9"/>
        <v>311.92806105970544</v>
      </c>
      <c r="AI17" s="114">
        <f t="shared" si="10"/>
        <v>10.569922169219181</v>
      </c>
    </row>
    <row r="18" spans="1:35" s="5" customFormat="1" ht="20.100000000000001" customHeight="1" x14ac:dyDescent="0.15">
      <c r="A18" s="21">
        <v>13</v>
      </c>
      <c r="B18" s="14" t="s">
        <v>48</v>
      </c>
      <c r="C18" s="108">
        <v>106002</v>
      </c>
      <c r="D18" s="33">
        <f t="shared" si="11"/>
        <v>1542.9</v>
      </c>
      <c r="E18" s="32">
        <f t="shared" si="11"/>
        <v>1464.3</v>
      </c>
      <c r="F18" s="32">
        <f t="shared" si="11"/>
        <v>78.599999999999994</v>
      </c>
      <c r="G18" s="42">
        <f t="shared" si="1"/>
        <v>0</v>
      </c>
      <c r="H18" s="23">
        <v>0</v>
      </c>
      <c r="I18" s="23">
        <v>0</v>
      </c>
      <c r="J18" s="42">
        <f t="shared" si="12"/>
        <v>1310.7</v>
      </c>
      <c r="K18" s="23">
        <v>1256.4000000000001</v>
      </c>
      <c r="L18" s="23">
        <v>54.3</v>
      </c>
      <c r="M18" s="42">
        <f t="shared" si="13"/>
        <v>71.900000000000006</v>
      </c>
      <c r="N18" s="23">
        <v>47.6</v>
      </c>
      <c r="O18" s="23">
        <v>24.3</v>
      </c>
      <c r="P18" s="42">
        <f t="shared" si="17"/>
        <v>160.30000000000001</v>
      </c>
      <c r="Q18" s="23">
        <v>160.30000000000001</v>
      </c>
      <c r="R18" s="23">
        <v>0</v>
      </c>
      <c r="S18" s="42">
        <f t="shared" si="16"/>
        <v>0</v>
      </c>
      <c r="T18" s="23">
        <v>0</v>
      </c>
      <c r="U18" s="23">
        <v>0</v>
      </c>
      <c r="V18" s="42">
        <f t="shared" si="14"/>
        <v>0</v>
      </c>
      <c r="W18" s="23">
        <v>0</v>
      </c>
      <c r="X18" s="23">
        <v>0</v>
      </c>
      <c r="Y18" s="47">
        <v>834.3</v>
      </c>
      <c r="Z18" s="53">
        <f t="shared" si="15"/>
        <v>2377.1999999999998</v>
      </c>
      <c r="AA18" s="59">
        <f t="shared" si="2"/>
        <v>1542.9</v>
      </c>
      <c r="AB18" s="68">
        <f t="shared" si="3"/>
        <v>1382.6000000000001</v>
      </c>
      <c r="AC18" s="69">
        <f t="shared" si="4"/>
        <v>160.30000000000001</v>
      </c>
      <c r="AD18" s="109">
        <f t="shared" si="5"/>
        <v>469.52857249802349</v>
      </c>
      <c r="AE18" s="110">
        <f t="shared" si="6"/>
        <v>420.74677836267244</v>
      </c>
      <c r="AF18" s="111">
        <f t="shared" si="7"/>
        <v>48.78179413535107</v>
      </c>
      <c r="AG18" s="55">
        <f t="shared" si="8"/>
        <v>723.41909556180008</v>
      </c>
      <c r="AH18" s="113">
        <f t="shared" si="9"/>
        <v>253.89052306377658</v>
      </c>
      <c r="AI18" s="114">
        <f t="shared" si="10"/>
        <v>10.389526216864347</v>
      </c>
    </row>
    <row r="19" spans="1:35" s="5" customFormat="1" ht="20.100000000000001" customHeight="1" x14ac:dyDescent="0.15">
      <c r="A19" s="21">
        <v>14</v>
      </c>
      <c r="B19" s="14" t="s">
        <v>37</v>
      </c>
      <c r="C19" s="108">
        <v>53861</v>
      </c>
      <c r="D19" s="33">
        <f t="shared" si="11"/>
        <v>806.40000000000009</v>
      </c>
      <c r="E19" s="32">
        <f t="shared" si="11"/>
        <v>775.00000000000011</v>
      </c>
      <c r="F19" s="32">
        <f t="shared" si="11"/>
        <v>31.4</v>
      </c>
      <c r="G19" s="42">
        <f t="shared" si="1"/>
        <v>0</v>
      </c>
      <c r="H19" s="23">
        <v>0</v>
      </c>
      <c r="I19" s="23">
        <v>0</v>
      </c>
      <c r="J19" s="42">
        <f t="shared" si="12"/>
        <v>655.30000000000007</v>
      </c>
      <c r="K19" s="23">
        <v>641.1</v>
      </c>
      <c r="L19" s="23">
        <v>14.2</v>
      </c>
      <c r="M19" s="42">
        <f t="shared" si="13"/>
        <v>0</v>
      </c>
      <c r="N19" s="23">
        <v>0</v>
      </c>
      <c r="O19" s="23">
        <v>0</v>
      </c>
      <c r="P19" s="42">
        <f t="shared" si="17"/>
        <v>119.10000000000001</v>
      </c>
      <c r="Q19" s="23">
        <v>115.2</v>
      </c>
      <c r="R19" s="23">
        <v>3.9</v>
      </c>
      <c r="S19" s="42">
        <f t="shared" si="16"/>
        <v>0</v>
      </c>
      <c r="T19" s="23">
        <v>0</v>
      </c>
      <c r="U19" s="23">
        <v>0</v>
      </c>
      <c r="V19" s="42">
        <f t="shared" si="14"/>
        <v>32</v>
      </c>
      <c r="W19" s="23">
        <v>18.7</v>
      </c>
      <c r="X19" s="23">
        <v>13.3</v>
      </c>
      <c r="Y19" s="47">
        <v>209.8</v>
      </c>
      <c r="Z19" s="53">
        <f t="shared" si="15"/>
        <v>1016.2</v>
      </c>
      <c r="AA19" s="59">
        <f t="shared" si="2"/>
        <v>806.40000000000009</v>
      </c>
      <c r="AB19" s="68">
        <f t="shared" si="3"/>
        <v>687.30000000000007</v>
      </c>
      <c r="AC19" s="69">
        <f t="shared" si="4"/>
        <v>119.10000000000001</v>
      </c>
      <c r="AD19" s="109">
        <f t="shared" si="5"/>
        <v>482.96361422562626</v>
      </c>
      <c r="AE19" s="110">
        <f t="shared" si="6"/>
        <v>411.633050666261</v>
      </c>
      <c r="AF19" s="111">
        <f t="shared" si="7"/>
        <v>71.330563559365174</v>
      </c>
      <c r="AG19" s="55">
        <f t="shared" si="8"/>
        <v>608.6156061211326</v>
      </c>
      <c r="AH19" s="113">
        <f t="shared" si="9"/>
        <v>125.65199189550644</v>
      </c>
      <c r="AI19" s="114">
        <f t="shared" si="10"/>
        <v>14.769345238095237</v>
      </c>
    </row>
    <row r="20" spans="1:35" s="5" customFormat="1" ht="20.100000000000001" customHeight="1" x14ac:dyDescent="0.15">
      <c r="A20" s="21">
        <v>15</v>
      </c>
      <c r="B20" s="14" t="s">
        <v>38</v>
      </c>
      <c r="C20" s="108">
        <v>14654</v>
      </c>
      <c r="D20" s="33">
        <f t="shared" si="11"/>
        <v>244.3</v>
      </c>
      <c r="E20" s="32">
        <f t="shared" si="11"/>
        <v>235.90000000000003</v>
      </c>
      <c r="F20" s="32">
        <f t="shared" si="11"/>
        <v>8.4</v>
      </c>
      <c r="G20" s="42">
        <f>SUM(H20:I20)</f>
        <v>0</v>
      </c>
      <c r="H20" s="23">
        <v>0</v>
      </c>
      <c r="I20" s="23">
        <v>0</v>
      </c>
      <c r="J20" s="42">
        <f t="shared" si="12"/>
        <v>202.20000000000002</v>
      </c>
      <c r="K20" s="23">
        <v>199.3</v>
      </c>
      <c r="L20" s="23">
        <v>2.9</v>
      </c>
      <c r="M20" s="42">
        <f t="shared" si="13"/>
        <v>0</v>
      </c>
      <c r="N20" s="23">
        <v>0</v>
      </c>
      <c r="O20" s="23">
        <v>0</v>
      </c>
      <c r="P20" s="42">
        <f>SUM(Q20:R20)</f>
        <v>32.299999999999997</v>
      </c>
      <c r="Q20" s="23">
        <v>30.8</v>
      </c>
      <c r="R20" s="23">
        <v>1.5</v>
      </c>
      <c r="S20" s="42">
        <f t="shared" si="16"/>
        <v>0</v>
      </c>
      <c r="T20" s="23">
        <v>0</v>
      </c>
      <c r="U20" s="23">
        <v>0</v>
      </c>
      <c r="V20" s="42">
        <f t="shared" si="14"/>
        <v>9.8000000000000007</v>
      </c>
      <c r="W20" s="23">
        <v>5.8</v>
      </c>
      <c r="X20" s="23">
        <v>4</v>
      </c>
      <c r="Y20" s="47">
        <v>102</v>
      </c>
      <c r="Z20" s="53">
        <f t="shared" si="15"/>
        <v>346.3</v>
      </c>
      <c r="AA20" s="59">
        <f>SUM(AB20:AC20)</f>
        <v>244.3</v>
      </c>
      <c r="AB20" s="68">
        <f>G20+J20+M20+S20+V20</f>
        <v>212.00000000000003</v>
      </c>
      <c r="AC20" s="69">
        <f>P20</f>
        <v>32.299999999999997</v>
      </c>
      <c r="AD20" s="109">
        <f t="shared" si="5"/>
        <v>537.78116291049025</v>
      </c>
      <c r="AE20" s="110">
        <f t="shared" si="6"/>
        <v>466.67870051995055</v>
      </c>
      <c r="AF20" s="111">
        <f t="shared" si="7"/>
        <v>71.102462390539614</v>
      </c>
      <c r="AG20" s="112">
        <f t="shared" si="8"/>
        <v>762.31525467008896</v>
      </c>
      <c r="AH20" s="113">
        <f t="shared" si="9"/>
        <v>224.53409175959882</v>
      </c>
      <c r="AI20" s="114">
        <f t="shared" si="10"/>
        <v>13.221449038067947</v>
      </c>
    </row>
    <row r="21" spans="1:35" s="5" customFormat="1" ht="20.100000000000001" customHeight="1" x14ac:dyDescent="0.15">
      <c r="A21" s="10">
        <v>16</v>
      </c>
      <c r="B21" s="9" t="s">
        <v>39</v>
      </c>
      <c r="C21" s="26">
        <v>5091</v>
      </c>
      <c r="D21" s="34">
        <f t="shared" si="11"/>
        <v>82</v>
      </c>
      <c r="E21" s="35">
        <f t="shared" si="11"/>
        <v>81.900000000000006</v>
      </c>
      <c r="F21" s="35">
        <f t="shared" si="11"/>
        <v>0.1</v>
      </c>
      <c r="G21" s="43">
        <f>SUM(H21:I21)</f>
        <v>0</v>
      </c>
      <c r="H21" s="117">
        <v>0</v>
      </c>
      <c r="I21" s="117">
        <v>0</v>
      </c>
      <c r="J21" s="43">
        <f t="shared" si="12"/>
        <v>50</v>
      </c>
      <c r="K21" s="117">
        <v>50</v>
      </c>
      <c r="L21" s="117">
        <v>0</v>
      </c>
      <c r="M21" s="43">
        <f t="shared" si="13"/>
        <v>3.3000000000000003</v>
      </c>
      <c r="N21" s="117">
        <v>3.2</v>
      </c>
      <c r="O21" s="117">
        <v>0.1</v>
      </c>
      <c r="P21" s="43">
        <f>SUM(Q21:R21)</f>
        <v>28.7</v>
      </c>
      <c r="Q21" s="117">
        <v>28.7</v>
      </c>
      <c r="R21" s="117">
        <v>0</v>
      </c>
      <c r="S21" s="43">
        <f t="shared" si="16"/>
        <v>0</v>
      </c>
      <c r="T21" s="117">
        <v>0</v>
      </c>
      <c r="U21" s="117">
        <v>0</v>
      </c>
      <c r="V21" s="43">
        <f t="shared" si="14"/>
        <v>0</v>
      </c>
      <c r="W21" s="117">
        <v>0</v>
      </c>
      <c r="X21" s="117">
        <v>0</v>
      </c>
      <c r="Y21" s="47">
        <v>31.8</v>
      </c>
      <c r="Z21" s="53">
        <f t="shared" si="15"/>
        <v>113.8</v>
      </c>
      <c r="AA21" s="59">
        <f t="shared" si="2"/>
        <v>82</v>
      </c>
      <c r="AB21" s="68">
        <f t="shared" si="3"/>
        <v>53.3</v>
      </c>
      <c r="AC21" s="69">
        <f t="shared" si="4"/>
        <v>28.7</v>
      </c>
      <c r="AD21" s="109">
        <f t="shared" si="5"/>
        <v>519.57597531380486</v>
      </c>
      <c r="AE21" s="110">
        <f t="shared" si="6"/>
        <v>337.72438395397319</v>
      </c>
      <c r="AF21" s="111">
        <f t="shared" si="7"/>
        <v>181.8515913598317</v>
      </c>
      <c r="AG21" s="112">
        <f t="shared" si="8"/>
        <v>721.07007305745117</v>
      </c>
      <c r="AH21" s="113">
        <f t="shared" si="9"/>
        <v>201.49409774364631</v>
      </c>
      <c r="AI21" s="114">
        <f t="shared" si="10"/>
        <v>35</v>
      </c>
    </row>
    <row r="22" spans="1:35" s="5" customFormat="1" ht="20.100000000000001" customHeight="1" x14ac:dyDescent="0.15">
      <c r="A22" s="10">
        <v>17</v>
      </c>
      <c r="B22" s="9" t="s">
        <v>40</v>
      </c>
      <c r="C22" s="26">
        <v>11170</v>
      </c>
      <c r="D22" s="34">
        <f t="shared" si="11"/>
        <v>180.4</v>
      </c>
      <c r="E22" s="35">
        <f t="shared" si="11"/>
        <v>166.1</v>
      </c>
      <c r="F22" s="35">
        <f t="shared" si="11"/>
        <v>14.3</v>
      </c>
      <c r="G22" s="43">
        <f t="shared" si="1"/>
        <v>0</v>
      </c>
      <c r="H22" s="117">
        <v>0</v>
      </c>
      <c r="I22" s="117">
        <v>0</v>
      </c>
      <c r="J22" s="43">
        <f t="shared" si="12"/>
        <v>139</v>
      </c>
      <c r="K22" s="117">
        <v>127.9</v>
      </c>
      <c r="L22" s="117">
        <v>11.1</v>
      </c>
      <c r="M22" s="43">
        <f t="shared" si="13"/>
        <v>6.3</v>
      </c>
      <c r="N22" s="117">
        <v>4.0999999999999996</v>
      </c>
      <c r="O22" s="117">
        <v>2.2000000000000002</v>
      </c>
      <c r="P22" s="43">
        <f t="shared" si="17"/>
        <v>33.700000000000003</v>
      </c>
      <c r="Q22" s="117">
        <v>33.1</v>
      </c>
      <c r="R22" s="117">
        <v>0.6</v>
      </c>
      <c r="S22" s="43">
        <f t="shared" si="16"/>
        <v>1</v>
      </c>
      <c r="T22" s="117">
        <v>1</v>
      </c>
      <c r="U22" s="117">
        <v>0</v>
      </c>
      <c r="V22" s="43">
        <f t="shared" si="14"/>
        <v>0.4</v>
      </c>
      <c r="W22" s="117">
        <v>0</v>
      </c>
      <c r="X22" s="117">
        <v>0.4</v>
      </c>
      <c r="Y22" s="47">
        <v>47.5</v>
      </c>
      <c r="Z22" s="53">
        <f t="shared" si="15"/>
        <v>227.9</v>
      </c>
      <c r="AA22" s="59">
        <f t="shared" si="2"/>
        <v>180.40000000000003</v>
      </c>
      <c r="AB22" s="68">
        <f t="shared" si="3"/>
        <v>146.70000000000002</v>
      </c>
      <c r="AC22" s="69">
        <f t="shared" si="4"/>
        <v>33.700000000000003</v>
      </c>
      <c r="AD22" s="109">
        <f t="shared" si="5"/>
        <v>520.98073757472503</v>
      </c>
      <c r="AE22" s="110">
        <f t="shared" si="6"/>
        <v>423.65783925838224</v>
      </c>
      <c r="AF22" s="111">
        <f t="shared" si="7"/>
        <v>97.322898316342744</v>
      </c>
      <c r="AG22" s="112">
        <f t="shared" si="8"/>
        <v>658.15692956363523</v>
      </c>
      <c r="AH22" s="113">
        <f t="shared" si="9"/>
        <v>137.17619198891038</v>
      </c>
      <c r="AI22" s="114">
        <f t="shared" si="10"/>
        <v>18.68070953436807</v>
      </c>
    </row>
    <row r="23" spans="1:35" s="5" customFormat="1" ht="20.100000000000001" customHeight="1" x14ac:dyDescent="0.15">
      <c r="A23" s="10">
        <v>18</v>
      </c>
      <c r="B23" s="9" t="s">
        <v>49</v>
      </c>
      <c r="C23" s="26">
        <v>32412</v>
      </c>
      <c r="D23" s="34">
        <f t="shared" si="11"/>
        <v>438.6</v>
      </c>
      <c r="E23" s="35">
        <f t="shared" si="11"/>
        <v>428.7</v>
      </c>
      <c r="F23" s="35">
        <f t="shared" si="11"/>
        <v>9.8999999999999986</v>
      </c>
      <c r="G23" s="43">
        <v>0</v>
      </c>
      <c r="H23" s="117">
        <v>0</v>
      </c>
      <c r="I23" s="118">
        <v>0</v>
      </c>
      <c r="J23" s="43">
        <f t="shared" si="12"/>
        <v>332.1</v>
      </c>
      <c r="K23" s="117">
        <v>327.10000000000002</v>
      </c>
      <c r="L23" s="118">
        <v>5</v>
      </c>
      <c r="M23" s="43">
        <f t="shared" si="13"/>
        <v>0</v>
      </c>
      <c r="N23" s="117">
        <v>0</v>
      </c>
      <c r="O23" s="118">
        <v>0</v>
      </c>
      <c r="P23" s="43">
        <f t="shared" si="17"/>
        <v>83</v>
      </c>
      <c r="Q23" s="117">
        <v>82.7</v>
      </c>
      <c r="R23" s="119">
        <v>0.3</v>
      </c>
      <c r="S23" s="43">
        <f t="shared" si="16"/>
        <v>0</v>
      </c>
      <c r="T23" s="117">
        <v>0</v>
      </c>
      <c r="U23" s="118">
        <v>0</v>
      </c>
      <c r="V23" s="43">
        <f t="shared" si="14"/>
        <v>23.5</v>
      </c>
      <c r="W23" s="117">
        <v>18.899999999999999</v>
      </c>
      <c r="X23" s="118">
        <v>4.5999999999999996</v>
      </c>
      <c r="Y23" s="47">
        <v>134.19999999999999</v>
      </c>
      <c r="Z23" s="53">
        <f t="shared" si="15"/>
        <v>572.79999999999995</v>
      </c>
      <c r="AA23" s="59">
        <f t="shared" si="2"/>
        <v>438.6</v>
      </c>
      <c r="AB23" s="68">
        <f t="shared" si="3"/>
        <v>355.6</v>
      </c>
      <c r="AC23" s="69">
        <f t="shared" si="4"/>
        <v>83</v>
      </c>
      <c r="AD23" s="109">
        <f t="shared" si="5"/>
        <v>436.51694115679976</v>
      </c>
      <c r="AE23" s="110">
        <f t="shared" si="6"/>
        <v>353.91113605872778</v>
      </c>
      <c r="AF23" s="111">
        <f t="shared" si="7"/>
        <v>82.605805098071997</v>
      </c>
      <c r="AG23" s="112">
        <f t="shared" si="8"/>
        <v>570.07958024307993</v>
      </c>
      <c r="AH23" s="113">
        <f t="shared" si="9"/>
        <v>133.56263908628029</v>
      </c>
      <c r="AI23" s="114">
        <f t="shared" si="10"/>
        <v>18.923848609211124</v>
      </c>
    </row>
    <row r="24" spans="1:35" s="5" customFormat="1" ht="20.100000000000001" customHeight="1" x14ac:dyDescent="0.15">
      <c r="A24" s="10">
        <v>19</v>
      </c>
      <c r="B24" s="9" t="s">
        <v>50</v>
      </c>
      <c r="C24" s="26">
        <v>26051</v>
      </c>
      <c r="D24" s="34">
        <f t="shared" si="11"/>
        <v>357.99999999999994</v>
      </c>
      <c r="E24" s="35">
        <f t="shared" si="11"/>
        <v>348.5</v>
      </c>
      <c r="F24" s="35">
        <f t="shared" si="11"/>
        <v>9.5</v>
      </c>
      <c r="G24" s="43">
        <v>0</v>
      </c>
      <c r="H24" s="117">
        <v>0</v>
      </c>
      <c r="I24" s="117">
        <v>0</v>
      </c>
      <c r="J24" s="43">
        <f t="shared" si="12"/>
        <v>261.39999999999998</v>
      </c>
      <c r="K24" s="117">
        <v>257.7</v>
      </c>
      <c r="L24" s="117">
        <v>3.7</v>
      </c>
      <c r="M24" s="43">
        <v>0</v>
      </c>
      <c r="N24" s="117">
        <v>0</v>
      </c>
      <c r="O24" s="117">
        <v>0</v>
      </c>
      <c r="P24" s="43">
        <f t="shared" si="17"/>
        <v>73.400000000000006</v>
      </c>
      <c r="Q24" s="117">
        <v>73.400000000000006</v>
      </c>
      <c r="R24" s="117">
        <v>0</v>
      </c>
      <c r="S24" s="43">
        <f t="shared" si="16"/>
        <v>0</v>
      </c>
      <c r="T24" s="117">
        <v>0</v>
      </c>
      <c r="U24" s="117">
        <v>0</v>
      </c>
      <c r="V24" s="43">
        <f t="shared" si="14"/>
        <v>23.2</v>
      </c>
      <c r="W24" s="117">
        <v>17.399999999999999</v>
      </c>
      <c r="X24" s="117">
        <v>5.8</v>
      </c>
      <c r="Y24" s="47">
        <v>303</v>
      </c>
      <c r="Z24" s="53">
        <f t="shared" si="15"/>
        <v>661</v>
      </c>
      <c r="AA24" s="59">
        <f t="shared" si="2"/>
        <v>358</v>
      </c>
      <c r="AB24" s="68">
        <f t="shared" si="3"/>
        <v>284.59999999999997</v>
      </c>
      <c r="AC24" s="69">
        <f t="shared" si="4"/>
        <v>73.400000000000006</v>
      </c>
      <c r="AD24" s="109">
        <f t="shared" si="5"/>
        <v>443.29918608783515</v>
      </c>
      <c r="AE24" s="110">
        <f t="shared" si="6"/>
        <v>352.41047028099962</v>
      </c>
      <c r="AF24" s="111">
        <f t="shared" si="7"/>
        <v>90.888715806835492</v>
      </c>
      <c r="AG24" s="112">
        <f t="shared" si="8"/>
        <v>818.49374861469005</v>
      </c>
      <c r="AH24" s="113">
        <f t="shared" si="9"/>
        <v>375.19456252685495</v>
      </c>
      <c r="AI24" s="114">
        <f t="shared" si="10"/>
        <v>20.502793296089386</v>
      </c>
    </row>
    <row r="25" spans="1:35" s="5" customFormat="1" ht="20.100000000000001" customHeight="1" x14ac:dyDescent="0.15">
      <c r="A25" s="10">
        <v>20</v>
      </c>
      <c r="B25" s="9" t="s">
        <v>6</v>
      </c>
      <c r="C25" s="26">
        <v>4468</v>
      </c>
      <c r="D25" s="34">
        <f t="shared" si="11"/>
        <v>77.3</v>
      </c>
      <c r="E25" s="35">
        <f t="shared" si="11"/>
        <v>77</v>
      </c>
      <c r="F25" s="35">
        <f t="shared" si="11"/>
        <v>0.3</v>
      </c>
      <c r="G25" s="43">
        <f t="shared" si="1"/>
        <v>0</v>
      </c>
      <c r="H25" s="117">
        <v>0</v>
      </c>
      <c r="I25" s="117">
        <v>0</v>
      </c>
      <c r="J25" s="43">
        <f t="shared" si="12"/>
        <v>66.099999999999994</v>
      </c>
      <c r="K25" s="117">
        <v>65.8</v>
      </c>
      <c r="L25" s="117">
        <v>0.3</v>
      </c>
      <c r="M25" s="43">
        <f t="shared" si="13"/>
        <v>1.7</v>
      </c>
      <c r="N25" s="23">
        <v>1.7</v>
      </c>
      <c r="O25" s="117">
        <v>0</v>
      </c>
      <c r="P25" s="43">
        <f t="shared" si="17"/>
        <v>9.5</v>
      </c>
      <c r="Q25" s="117">
        <v>9.5</v>
      </c>
      <c r="R25" s="117">
        <v>0</v>
      </c>
      <c r="S25" s="43">
        <f t="shared" si="16"/>
        <v>0</v>
      </c>
      <c r="T25" s="117">
        <v>0</v>
      </c>
      <c r="U25" s="117">
        <v>0</v>
      </c>
      <c r="V25" s="43">
        <f t="shared" si="14"/>
        <v>0</v>
      </c>
      <c r="W25" s="117">
        <v>0</v>
      </c>
      <c r="X25" s="117">
        <v>0</v>
      </c>
      <c r="Y25" s="47">
        <v>40.299999999999997</v>
      </c>
      <c r="Z25" s="53">
        <f t="shared" si="15"/>
        <v>117.6</v>
      </c>
      <c r="AA25" s="59">
        <f t="shared" si="2"/>
        <v>77.3</v>
      </c>
      <c r="AB25" s="68">
        <f t="shared" si="3"/>
        <v>67.8</v>
      </c>
      <c r="AC25" s="69">
        <f t="shared" si="4"/>
        <v>9.5</v>
      </c>
      <c r="AD25" s="109">
        <f t="shared" si="5"/>
        <v>558.09050740751434</v>
      </c>
      <c r="AE25" s="110">
        <f t="shared" si="6"/>
        <v>489.50241141305918</v>
      </c>
      <c r="AF25" s="111">
        <f t="shared" si="7"/>
        <v>68.588095994455188</v>
      </c>
      <c r="AG25" s="112">
        <f t="shared" si="8"/>
        <v>849.04843041557172</v>
      </c>
      <c r="AH25" s="113">
        <f t="shared" si="9"/>
        <v>290.95792300805726</v>
      </c>
      <c r="AI25" s="114">
        <f t="shared" si="10"/>
        <v>12.289780077619664</v>
      </c>
    </row>
    <row r="26" spans="1:35" s="5" customFormat="1" ht="22.5" customHeight="1" x14ac:dyDescent="0.15">
      <c r="A26" s="10">
        <v>21</v>
      </c>
      <c r="B26" s="9" t="s">
        <v>7</v>
      </c>
      <c r="C26" s="108">
        <v>15079</v>
      </c>
      <c r="D26" s="33">
        <f>G26+J26+M26+P26+S26+V26</f>
        <v>179.89999999999998</v>
      </c>
      <c r="E26" s="32">
        <f>H26+K26+N26+Q26+T26+W26</f>
        <v>164.79999999999998</v>
      </c>
      <c r="F26" s="32">
        <f>I26+L26+O26+R26+U26+X26</f>
        <v>15.1</v>
      </c>
      <c r="G26" s="42">
        <f>SUM(H26:I26)</f>
        <v>0</v>
      </c>
      <c r="H26" s="23">
        <v>0</v>
      </c>
      <c r="I26" s="23">
        <v>0</v>
      </c>
      <c r="J26" s="42">
        <f>SUM(K26:L26)</f>
        <v>158.89999999999998</v>
      </c>
      <c r="K26" s="23">
        <v>147.69999999999999</v>
      </c>
      <c r="L26" s="23">
        <v>11.2</v>
      </c>
      <c r="M26" s="42">
        <f>SUM(N26:O26)</f>
        <v>5.5</v>
      </c>
      <c r="N26" s="23">
        <v>1.6</v>
      </c>
      <c r="O26" s="23">
        <v>3.9</v>
      </c>
      <c r="P26" s="42">
        <f>SUM(Q26:R26)</f>
        <v>15.5</v>
      </c>
      <c r="Q26" s="23">
        <v>15.5</v>
      </c>
      <c r="R26" s="23">
        <v>0</v>
      </c>
      <c r="S26" s="43">
        <f t="shared" si="16"/>
        <v>0</v>
      </c>
      <c r="T26" s="23">
        <v>0</v>
      </c>
      <c r="U26" s="23">
        <v>0</v>
      </c>
      <c r="V26" s="43">
        <f t="shared" si="14"/>
        <v>0</v>
      </c>
      <c r="W26" s="23">
        <v>0</v>
      </c>
      <c r="X26" s="23">
        <v>0</v>
      </c>
      <c r="Y26" s="47">
        <v>100.9</v>
      </c>
      <c r="Z26" s="53">
        <f t="shared" si="15"/>
        <v>280.79999999999995</v>
      </c>
      <c r="AA26" s="59">
        <f t="shared" si="2"/>
        <v>179.89999999999998</v>
      </c>
      <c r="AB26" s="68">
        <f t="shared" si="3"/>
        <v>164.39999999999998</v>
      </c>
      <c r="AC26" s="69">
        <f t="shared" si="4"/>
        <v>15.5</v>
      </c>
      <c r="AD26" s="109">
        <f t="shared" si="5"/>
        <v>384.85481838660468</v>
      </c>
      <c r="AE26" s="110">
        <f t="shared" si="6"/>
        <v>351.69612086024358</v>
      </c>
      <c r="AF26" s="111">
        <f t="shared" si="7"/>
        <v>33.158697526361166</v>
      </c>
      <c r="AG26" s="112">
        <f t="shared" si="8"/>
        <v>600.7072429291751</v>
      </c>
      <c r="AH26" s="113">
        <f t="shared" si="9"/>
        <v>215.85242454257042</v>
      </c>
      <c r="AI26" s="114">
        <f t="shared" si="10"/>
        <v>8.6158977209560881</v>
      </c>
    </row>
    <row r="27" spans="1:35" s="5" customFormat="1" ht="20.100000000000001" customHeight="1" x14ac:dyDescent="0.15">
      <c r="A27" s="10">
        <v>22</v>
      </c>
      <c r="B27" s="9" t="s">
        <v>8</v>
      </c>
      <c r="C27" s="26">
        <v>6528</v>
      </c>
      <c r="D27" s="34">
        <f t="shared" si="11"/>
        <v>94.5</v>
      </c>
      <c r="E27" s="35">
        <f t="shared" si="11"/>
        <v>89.3</v>
      </c>
      <c r="F27" s="35">
        <f t="shared" si="11"/>
        <v>5.2</v>
      </c>
      <c r="G27" s="43">
        <f t="shared" si="1"/>
        <v>0</v>
      </c>
      <c r="H27" s="117">
        <v>0</v>
      </c>
      <c r="I27" s="117">
        <v>0</v>
      </c>
      <c r="J27" s="43">
        <f t="shared" si="12"/>
        <v>77</v>
      </c>
      <c r="K27" s="117">
        <v>73</v>
      </c>
      <c r="L27" s="117">
        <v>4</v>
      </c>
      <c r="M27" s="42">
        <f>SUM(N27:O27)</f>
        <v>5</v>
      </c>
      <c r="N27" s="23">
        <v>4.5999999999999996</v>
      </c>
      <c r="O27" s="117">
        <v>0.4</v>
      </c>
      <c r="P27" s="43">
        <f t="shared" si="17"/>
        <v>11.7</v>
      </c>
      <c r="Q27" s="117">
        <v>11.7</v>
      </c>
      <c r="R27" s="117">
        <v>0</v>
      </c>
      <c r="S27" s="43">
        <f t="shared" si="16"/>
        <v>0</v>
      </c>
      <c r="T27" s="117">
        <v>0</v>
      </c>
      <c r="U27" s="117">
        <v>0</v>
      </c>
      <c r="V27" s="43">
        <f t="shared" si="14"/>
        <v>0.8</v>
      </c>
      <c r="W27" s="23">
        <v>0</v>
      </c>
      <c r="X27" s="117">
        <v>0.8</v>
      </c>
      <c r="Y27" s="47">
        <v>34.700000000000003</v>
      </c>
      <c r="Z27" s="53">
        <f t="shared" si="15"/>
        <v>129.19999999999999</v>
      </c>
      <c r="AA27" s="59">
        <f t="shared" si="2"/>
        <v>94.5</v>
      </c>
      <c r="AB27" s="68">
        <f>G27+J27+M27+S27+V27</f>
        <v>82.8</v>
      </c>
      <c r="AC27" s="69">
        <f t="shared" si="4"/>
        <v>11.7</v>
      </c>
      <c r="AD27" s="109">
        <f t="shared" si="5"/>
        <v>466.97106261859585</v>
      </c>
      <c r="AE27" s="110">
        <f t="shared" si="6"/>
        <v>409.15559772296018</v>
      </c>
      <c r="AF27" s="111">
        <f t="shared" si="7"/>
        <v>57.815464895635671</v>
      </c>
      <c r="AG27" s="112">
        <f t="shared" si="8"/>
        <v>638.4408602150537</v>
      </c>
      <c r="AH27" s="113">
        <f t="shared" si="9"/>
        <v>171.46979759645794</v>
      </c>
      <c r="AI27" s="114">
        <f t="shared" si="10"/>
        <v>12.380952380952381</v>
      </c>
    </row>
    <row r="28" spans="1:35" s="5" customFormat="1" ht="20.100000000000001" customHeight="1" x14ac:dyDescent="0.15">
      <c r="A28" s="10">
        <v>23</v>
      </c>
      <c r="B28" s="9" t="s">
        <v>9</v>
      </c>
      <c r="C28" s="26">
        <v>4538</v>
      </c>
      <c r="D28" s="34">
        <f t="shared" si="11"/>
        <v>76.400000000000006</v>
      </c>
      <c r="E28" s="35">
        <f t="shared" si="11"/>
        <v>73.2</v>
      </c>
      <c r="F28" s="35">
        <f t="shared" si="11"/>
        <v>3.2</v>
      </c>
      <c r="G28" s="43">
        <f t="shared" si="1"/>
        <v>0</v>
      </c>
      <c r="H28" s="117">
        <v>0</v>
      </c>
      <c r="I28" s="117">
        <v>0</v>
      </c>
      <c r="J28" s="43">
        <f t="shared" si="12"/>
        <v>65.5</v>
      </c>
      <c r="K28" s="117">
        <v>62.9</v>
      </c>
      <c r="L28" s="117">
        <v>2.6</v>
      </c>
      <c r="M28" s="43">
        <f t="shared" si="13"/>
        <v>6.9</v>
      </c>
      <c r="N28" s="117">
        <v>6.4</v>
      </c>
      <c r="O28" s="117">
        <v>0.5</v>
      </c>
      <c r="P28" s="43">
        <f t="shared" si="17"/>
        <v>4</v>
      </c>
      <c r="Q28" s="117">
        <v>3.9</v>
      </c>
      <c r="R28" s="23">
        <v>0.1</v>
      </c>
      <c r="S28" s="43">
        <f t="shared" si="16"/>
        <v>0</v>
      </c>
      <c r="T28" s="117">
        <v>0</v>
      </c>
      <c r="U28" s="117">
        <v>0</v>
      </c>
      <c r="V28" s="43">
        <f t="shared" si="14"/>
        <v>0</v>
      </c>
      <c r="W28" s="117">
        <v>0</v>
      </c>
      <c r="X28" s="117">
        <v>0</v>
      </c>
      <c r="Y28" s="47">
        <v>0</v>
      </c>
      <c r="Z28" s="53">
        <f t="shared" si="15"/>
        <v>76.400000000000006</v>
      </c>
      <c r="AA28" s="59">
        <f t="shared" si="2"/>
        <v>76.400000000000006</v>
      </c>
      <c r="AB28" s="68">
        <f t="shared" si="3"/>
        <v>72.400000000000006</v>
      </c>
      <c r="AC28" s="69">
        <f t="shared" si="4"/>
        <v>4</v>
      </c>
      <c r="AD28" s="109">
        <f t="shared" si="5"/>
        <v>543.08420648573349</v>
      </c>
      <c r="AE28" s="110">
        <f t="shared" si="6"/>
        <v>514.65047839747513</v>
      </c>
      <c r="AF28" s="111">
        <f t="shared" si="7"/>
        <v>28.433728088258295</v>
      </c>
      <c r="AG28" s="112">
        <f t="shared" si="8"/>
        <v>543.08420648573349</v>
      </c>
      <c r="AH28" s="113">
        <f t="shared" si="9"/>
        <v>0</v>
      </c>
      <c r="AI28" s="114">
        <f t="shared" si="10"/>
        <v>5.2356020942408374</v>
      </c>
    </row>
    <row r="29" spans="1:35" s="5" customFormat="1" ht="20.100000000000001" customHeight="1" x14ac:dyDescent="0.15">
      <c r="A29" s="10">
        <v>24</v>
      </c>
      <c r="B29" s="9" t="s">
        <v>10</v>
      </c>
      <c r="C29" s="26">
        <v>10191</v>
      </c>
      <c r="D29" s="34">
        <f>G29+J29+M29+P29+S29+V29</f>
        <v>188.7</v>
      </c>
      <c r="E29" s="35">
        <f t="shared" si="11"/>
        <v>177.50000000000003</v>
      </c>
      <c r="F29" s="35">
        <f t="shared" si="11"/>
        <v>11.2</v>
      </c>
      <c r="G29" s="43">
        <f>SUM(H29:I29)</f>
        <v>0</v>
      </c>
      <c r="H29" s="117">
        <v>0</v>
      </c>
      <c r="I29" s="117">
        <v>0</v>
      </c>
      <c r="J29" s="43">
        <f t="shared" si="12"/>
        <v>135.6</v>
      </c>
      <c r="K29" s="117">
        <v>130.4</v>
      </c>
      <c r="L29" s="117">
        <v>5.2</v>
      </c>
      <c r="M29" s="43">
        <f t="shared" si="13"/>
        <v>7.5</v>
      </c>
      <c r="N29" s="117">
        <v>4.8</v>
      </c>
      <c r="O29" s="117">
        <v>2.7</v>
      </c>
      <c r="P29" s="43">
        <f>SUM(Q29:R29)</f>
        <v>39.900000000000006</v>
      </c>
      <c r="Q29" s="117">
        <v>39.200000000000003</v>
      </c>
      <c r="R29" s="117">
        <v>0.7</v>
      </c>
      <c r="S29" s="43">
        <f t="shared" si="16"/>
        <v>0</v>
      </c>
      <c r="T29" s="117">
        <v>0</v>
      </c>
      <c r="U29" s="117">
        <v>0</v>
      </c>
      <c r="V29" s="43">
        <f t="shared" si="14"/>
        <v>5.7</v>
      </c>
      <c r="W29" s="117">
        <v>3.1</v>
      </c>
      <c r="X29" s="117">
        <v>2.6</v>
      </c>
      <c r="Y29" s="47">
        <v>50.6</v>
      </c>
      <c r="Z29" s="53">
        <f t="shared" si="15"/>
        <v>239.29999999999998</v>
      </c>
      <c r="AA29" s="60">
        <f>SUM(AB29:AC29)</f>
        <v>188.7</v>
      </c>
      <c r="AB29" s="43">
        <f>G29+J29+M29+S29+V29</f>
        <v>148.79999999999998</v>
      </c>
      <c r="AC29" s="70">
        <f>P29</f>
        <v>39.900000000000006</v>
      </c>
      <c r="AD29" s="109">
        <f t="shared" si="5"/>
        <v>597.30122404018721</v>
      </c>
      <c r="AE29" s="110">
        <f t="shared" si="6"/>
        <v>471.00382690609359</v>
      </c>
      <c r="AF29" s="111">
        <f t="shared" si="7"/>
        <v>126.29739713409366</v>
      </c>
      <c r="AG29" s="112">
        <f t="shared" si="8"/>
        <v>757.46784797465193</v>
      </c>
      <c r="AH29" s="113">
        <f t="shared" si="9"/>
        <v>160.16662393446464</v>
      </c>
      <c r="AI29" s="114">
        <f t="shared" si="10"/>
        <v>21.144674085850561</v>
      </c>
    </row>
    <row r="30" spans="1:35" s="5" customFormat="1" ht="20.100000000000001" customHeight="1" x14ac:dyDescent="0.15">
      <c r="A30" s="10">
        <v>25</v>
      </c>
      <c r="B30" s="9" t="s">
        <v>11</v>
      </c>
      <c r="C30" s="26">
        <v>13474</v>
      </c>
      <c r="D30" s="34">
        <f t="shared" si="11"/>
        <v>222.79999999999998</v>
      </c>
      <c r="E30" s="35">
        <f t="shared" si="11"/>
        <v>203.1</v>
      </c>
      <c r="F30" s="35">
        <f t="shared" si="11"/>
        <v>19.700000000000003</v>
      </c>
      <c r="G30" s="43">
        <f t="shared" si="1"/>
        <v>0</v>
      </c>
      <c r="H30" s="117">
        <v>0</v>
      </c>
      <c r="I30" s="117">
        <v>0</v>
      </c>
      <c r="J30" s="43">
        <f t="shared" si="12"/>
        <v>190.9</v>
      </c>
      <c r="K30" s="117">
        <v>183</v>
      </c>
      <c r="L30" s="117">
        <v>7.9</v>
      </c>
      <c r="M30" s="43">
        <f t="shared" si="13"/>
        <v>6.7</v>
      </c>
      <c r="N30" s="117">
        <v>4.9000000000000004</v>
      </c>
      <c r="O30" s="117">
        <v>1.8</v>
      </c>
      <c r="P30" s="43">
        <f t="shared" si="17"/>
        <v>17.2</v>
      </c>
      <c r="Q30" s="117">
        <v>15.1</v>
      </c>
      <c r="R30" s="117">
        <v>2.1</v>
      </c>
      <c r="S30" s="43">
        <f t="shared" si="16"/>
        <v>0</v>
      </c>
      <c r="T30" s="117">
        <v>0</v>
      </c>
      <c r="U30" s="117">
        <v>0</v>
      </c>
      <c r="V30" s="43">
        <f t="shared" si="14"/>
        <v>8</v>
      </c>
      <c r="W30" s="117">
        <v>0.1</v>
      </c>
      <c r="X30" s="23">
        <v>7.9</v>
      </c>
      <c r="Y30" s="120">
        <v>63.5</v>
      </c>
      <c r="Z30" s="53">
        <f t="shared" si="15"/>
        <v>286.29999999999995</v>
      </c>
      <c r="AA30" s="59">
        <f t="shared" si="2"/>
        <v>222.79999999999998</v>
      </c>
      <c r="AB30" s="68">
        <f t="shared" si="3"/>
        <v>205.6</v>
      </c>
      <c r="AC30" s="69">
        <f t="shared" si="4"/>
        <v>17.2</v>
      </c>
      <c r="AD30" s="109">
        <f t="shared" si="5"/>
        <v>533.40483703380937</v>
      </c>
      <c r="AE30" s="110">
        <f t="shared" si="6"/>
        <v>492.22636667033754</v>
      </c>
      <c r="AF30" s="111">
        <f t="shared" si="7"/>
        <v>41.178470363471824</v>
      </c>
      <c r="AG30" s="112">
        <f t="shared" si="8"/>
        <v>685.43000378267334</v>
      </c>
      <c r="AH30" s="113">
        <f t="shared" si="9"/>
        <v>152.025166748864</v>
      </c>
      <c r="AI30" s="114">
        <f t="shared" si="10"/>
        <v>7.7199281867145428</v>
      </c>
    </row>
    <row r="31" spans="1:35" s="5" customFormat="1" ht="20.100000000000001" customHeight="1" x14ac:dyDescent="0.15">
      <c r="A31" s="10">
        <v>26</v>
      </c>
      <c r="B31" s="9" t="s">
        <v>51</v>
      </c>
      <c r="C31" s="26">
        <v>7611</v>
      </c>
      <c r="D31" s="34">
        <f t="shared" si="11"/>
        <v>123.39999999999999</v>
      </c>
      <c r="E31" s="35">
        <f t="shared" si="11"/>
        <v>119.1</v>
      </c>
      <c r="F31" s="35">
        <f t="shared" si="11"/>
        <v>4.3</v>
      </c>
      <c r="G31" s="43">
        <f t="shared" si="1"/>
        <v>0</v>
      </c>
      <c r="H31" s="117">
        <v>0</v>
      </c>
      <c r="I31" s="117">
        <v>0</v>
      </c>
      <c r="J31" s="43">
        <f t="shared" si="12"/>
        <v>96.2</v>
      </c>
      <c r="K31" s="117">
        <v>95</v>
      </c>
      <c r="L31" s="117">
        <v>1.2</v>
      </c>
      <c r="M31" s="43">
        <f t="shared" si="13"/>
        <v>4.5</v>
      </c>
      <c r="N31" s="117">
        <v>4.2</v>
      </c>
      <c r="O31" s="117">
        <v>0.3</v>
      </c>
      <c r="P31" s="43">
        <f t="shared" si="17"/>
        <v>20.399999999999999</v>
      </c>
      <c r="Q31" s="117">
        <v>19.899999999999999</v>
      </c>
      <c r="R31" s="117">
        <v>0.5</v>
      </c>
      <c r="S31" s="43">
        <f t="shared" si="16"/>
        <v>0</v>
      </c>
      <c r="T31" s="117">
        <v>0</v>
      </c>
      <c r="U31" s="117">
        <v>0</v>
      </c>
      <c r="V31" s="43">
        <f t="shared" si="14"/>
        <v>2.2999999999999998</v>
      </c>
      <c r="W31" s="117">
        <v>0</v>
      </c>
      <c r="X31" s="117">
        <v>2.2999999999999998</v>
      </c>
      <c r="Y31" s="47">
        <v>41.3</v>
      </c>
      <c r="Z31" s="53">
        <f t="shared" si="15"/>
        <v>164.7</v>
      </c>
      <c r="AA31" s="61">
        <f t="shared" si="2"/>
        <v>123.4</v>
      </c>
      <c r="AB31" s="68">
        <f t="shared" si="3"/>
        <v>103</v>
      </c>
      <c r="AC31" s="69">
        <f t="shared" si="4"/>
        <v>20.399999999999999</v>
      </c>
      <c r="AD31" s="109">
        <f t="shared" si="5"/>
        <v>523.01210895944325</v>
      </c>
      <c r="AE31" s="110">
        <f t="shared" si="6"/>
        <v>436.5498154199567</v>
      </c>
      <c r="AF31" s="111">
        <f t="shared" si="7"/>
        <v>86.462293539486552</v>
      </c>
      <c r="AG31" s="112">
        <f t="shared" si="8"/>
        <v>698.05586989967833</v>
      </c>
      <c r="AH31" s="113">
        <f t="shared" si="9"/>
        <v>175.04376094023505</v>
      </c>
      <c r="AI31" s="114">
        <f t="shared" si="10"/>
        <v>16.531604538087517</v>
      </c>
    </row>
    <row r="32" spans="1:35" s="5" customFormat="1" ht="20.100000000000001" customHeight="1" x14ac:dyDescent="0.15">
      <c r="A32" s="10">
        <v>27</v>
      </c>
      <c r="B32" s="9" t="s">
        <v>12</v>
      </c>
      <c r="C32" s="26">
        <v>2791</v>
      </c>
      <c r="D32" s="34">
        <f t="shared" si="11"/>
        <v>42.9</v>
      </c>
      <c r="E32" s="35">
        <f t="shared" si="11"/>
        <v>41.499999999999993</v>
      </c>
      <c r="F32" s="35">
        <f t="shared" si="11"/>
        <v>1.4</v>
      </c>
      <c r="G32" s="43">
        <f>SUM(H32:I32)</f>
        <v>0</v>
      </c>
      <c r="H32" s="117">
        <v>0</v>
      </c>
      <c r="I32" s="117">
        <v>0</v>
      </c>
      <c r="J32" s="43">
        <f t="shared" si="12"/>
        <v>34.1</v>
      </c>
      <c r="K32" s="117">
        <v>33.9</v>
      </c>
      <c r="L32" s="117">
        <v>0.2</v>
      </c>
      <c r="M32" s="43">
        <f t="shared" si="13"/>
        <v>1.8</v>
      </c>
      <c r="N32" s="117">
        <v>1.8</v>
      </c>
      <c r="O32" s="117">
        <v>0</v>
      </c>
      <c r="P32" s="43">
        <f t="shared" si="17"/>
        <v>6.3</v>
      </c>
      <c r="Q32" s="117">
        <v>5.8</v>
      </c>
      <c r="R32" s="117">
        <v>0.5</v>
      </c>
      <c r="S32" s="43">
        <f t="shared" si="16"/>
        <v>0</v>
      </c>
      <c r="T32" s="117">
        <v>0</v>
      </c>
      <c r="U32" s="117">
        <v>0</v>
      </c>
      <c r="V32" s="43">
        <f t="shared" si="14"/>
        <v>0.7</v>
      </c>
      <c r="W32" s="117">
        <v>0</v>
      </c>
      <c r="X32" s="117">
        <v>0.7</v>
      </c>
      <c r="Y32" s="47">
        <v>13.6</v>
      </c>
      <c r="Z32" s="53">
        <f t="shared" si="15"/>
        <v>56.5</v>
      </c>
      <c r="AA32" s="59">
        <f>SUM(AB32:AC32)</f>
        <v>42.9</v>
      </c>
      <c r="AB32" s="68">
        <f>G32+J32+M32+S32+V32</f>
        <v>36.6</v>
      </c>
      <c r="AC32" s="69">
        <f>P32</f>
        <v>6.3</v>
      </c>
      <c r="AD32" s="109">
        <f t="shared" si="5"/>
        <v>495.83338149119868</v>
      </c>
      <c r="AE32" s="110">
        <f t="shared" si="6"/>
        <v>423.01868910437935</v>
      </c>
      <c r="AF32" s="111">
        <f t="shared" si="7"/>
        <v>72.814692386819388</v>
      </c>
      <c r="AG32" s="112">
        <f t="shared" si="8"/>
        <v>653.02065394528495</v>
      </c>
      <c r="AH32" s="113">
        <f t="shared" si="9"/>
        <v>157.1872724540863</v>
      </c>
      <c r="AI32" s="114">
        <f t="shared" si="10"/>
        <v>14.685314685314685</v>
      </c>
    </row>
    <row r="33" spans="1:35" s="5" customFormat="1" ht="20.100000000000001" customHeight="1" x14ac:dyDescent="0.15">
      <c r="A33" s="10">
        <v>28</v>
      </c>
      <c r="B33" s="9" t="s">
        <v>32</v>
      </c>
      <c r="C33" s="26">
        <v>2243</v>
      </c>
      <c r="D33" s="34">
        <f t="shared" si="11"/>
        <v>41.800000000000004</v>
      </c>
      <c r="E33" s="35">
        <f t="shared" si="11"/>
        <v>37.1</v>
      </c>
      <c r="F33" s="35">
        <f t="shared" si="11"/>
        <v>4.7</v>
      </c>
      <c r="G33" s="43">
        <f t="shared" si="1"/>
        <v>0</v>
      </c>
      <c r="H33" s="117">
        <v>0</v>
      </c>
      <c r="I33" s="117">
        <v>0</v>
      </c>
      <c r="J33" s="43">
        <f t="shared" si="12"/>
        <v>34.300000000000004</v>
      </c>
      <c r="K33" s="117">
        <v>30.6</v>
      </c>
      <c r="L33" s="117">
        <v>3.7</v>
      </c>
      <c r="M33" s="43">
        <f t="shared" si="13"/>
        <v>2.2999999999999998</v>
      </c>
      <c r="N33" s="117">
        <v>1.7</v>
      </c>
      <c r="O33" s="117">
        <v>0.6</v>
      </c>
      <c r="P33" s="43">
        <f t="shared" si="17"/>
        <v>5.2</v>
      </c>
      <c r="Q33" s="117">
        <v>4.8</v>
      </c>
      <c r="R33" s="117">
        <v>0.4</v>
      </c>
      <c r="S33" s="43">
        <f t="shared" si="16"/>
        <v>0</v>
      </c>
      <c r="T33" s="117">
        <v>0</v>
      </c>
      <c r="U33" s="117">
        <v>0</v>
      </c>
      <c r="V33" s="43">
        <f t="shared" si="14"/>
        <v>0</v>
      </c>
      <c r="W33" s="117">
        <v>0</v>
      </c>
      <c r="X33" s="117">
        <v>0</v>
      </c>
      <c r="Y33" s="47">
        <v>11.4</v>
      </c>
      <c r="Z33" s="53">
        <f t="shared" si="15"/>
        <v>53.2</v>
      </c>
      <c r="AA33" s="59">
        <f>SUM(AB33:AC33)</f>
        <v>41.800000000000004</v>
      </c>
      <c r="AB33" s="68">
        <f t="shared" si="3"/>
        <v>36.6</v>
      </c>
      <c r="AC33" s="69">
        <f t="shared" si="4"/>
        <v>5.2</v>
      </c>
      <c r="AD33" s="109">
        <f t="shared" si="5"/>
        <v>601.15340917262313</v>
      </c>
      <c r="AE33" s="110">
        <f t="shared" si="6"/>
        <v>526.36877453870818</v>
      </c>
      <c r="AF33" s="111">
        <f t="shared" si="7"/>
        <v>74.784634633914834</v>
      </c>
      <c r="AG33" s="112">
        <f t="shared" si="8"/>
        <v>765.10433894697485</v>
      </c>
      <c r="AH33" s="113">
        <f t="shared" si="9"/>
        <v>163.95092977435175</v>
      </c>
      <c r="AI33" s="114">
        <f t="shared" si="10"/>
        <v>12.440191387559807</v>
      </c>
    </row>
    <row r="34" spans="1:35" s="5" customFormat="1" ht="20.100000000000001" customHeight="1" x14ac:dyDescent="0.15">
      <c r="A34" s="10">
        <v>29</v>
      </c>
      <c r="B34" s="9" t="s">
        <v>13</v>
      </c>
      <c r="C34" s="26">
        <v>7639</v>
      </c>
      <c r="D34" s="34">
        <f t="shared" si="11"/>
        <v>114.5</v>
      </c>
      <c r="E34" s="35">
        <f t="shared" si="11"/>
        <v>112.2</v>
      </c>
      <c r="F34" s="35">
        <f t="shared" si="11"/>
        <v>2.3000000000000003</v>
      </c>
      <c r="G34" s="43">
        <f t="shared" si="1"/>
        <v>0</v>
      </c>
      <c r="H34" s="117">
        <v>0</v>
      </c>
      <c r="I34" s="117">
        <v>0</v>
      </c>
      <c r="J34" s="43">
        <f t="shared" si="12"/>
        <v>93</v>
      </c>
      <c r="K34" s="117">
        <v>92.2</v>
      </c>
      <c r="L34" s="117">
        <v>0.8</v>
      </c>
      <c r="M34" s="43">
        <f t="shared" si="13"/>
        <v>3</v>
      </c>
      <c r="N34" s="117">
        <v>3</v>
      </c>
      <c r="O34" s="117">
        <v>0</v>
      </c>
      <c r="P34" s="43">
        <f t="shared" si="17"/>
        <v>14.799999999999999</v>
      </c>
      <c r="Q34" s="117">
        <v>14.7</v>
      </c>
      <c r="R34" s="117">
        <v>0.1</v>
      </c>
      <c r="S34" s="43">
        <f t="shared" si="16"/>
        <v>0.8</v>
      </c>
      <c r="T34" s="117">
        <v>0</v>
      </c>
      <c r="U34" s="117">
        <v>0.8</v>
      </c>
      <c r="V34" s="43">
        <f t="shared" si="14"/>
        <v>2.9</v>
      </c>
      <c r="W34" s="117">
        <v>2.2999999999999998</v>
      </c>
      <c r="X34" s="117">
        <v>0.6</v>
      </c>
      <c r="Y34" s="47">
        <v>26.3</v>
      </c>
      <c r="Z34" s="53">
        <f t="shared" si="15"/>
        <v>140.80000000000001</v>
      </c>
      <c r="AA34" s="59">
        <f>SUM(AB34:AC34)</f>
        <v>114.5</v>
      </c>
      <c r="AB34" s="68">
        <f t="shared" si="3"/>
        <v>99.7</v>
      </c>
      <c r="AC34" s="69">
        <f t="shared" si="4"/>
        <v>14.799999999999999</v>
      </c>
      <c r="AD34" s="109">
        <f t="shared" si="5"/>
        <v>483.51202868134237</v>
      </c>
      <c r="AE34" s="110">
        <f t="shared" si="6"/>
        <v>421.014404013361</v>
      </c>
      <c r="AF34" s="111">
        <f t="shared" si="7"/>
        <v>62.49762466798137</v>
      </c>
      <c r="AG34" s="112">
        <f t="shared" si="8"/>
        <v>594.57199684133639</v>
      </c>
      <c r="AH34" s="113">
        <f t="shared" si="9"/>
        <v>111.05996815999391</v>
      </c>
      <c r="AI34" s="114">
        <f t="shared" si="10"/>
        <v>12.925764192139738</v>
      </c>
    </row>
    <row r="35" spans="1:35" s="5" customFormat="1" ht="20.100000000000001" customHeight="1" x14ac:dyDescent="0.15">
      <c r="A35" s="10">
        <v>30</v>
      </c>
      <c r="B35" s="9" t="s">
        <v>14</v>
      </c>
      <c r="C35" s="26">
        <v>3814</v>
      </c>
      <c r="D35" s="34">
        <f>G35+J35+M35+P35+S35+V35</f>
        <v>53.400000000000006</v>
      </c>
      <c r="E35" s="35">
        <f t="shared" si="11"/>
        <v>48.900000000000006</v>
      </c>
      <c r="F35" s="35">
        <f t="shared" si="11"/>
        <v>4.5</v>
      </c>
      <c r="G35" s="43">
        <f>SUM(H35:I35)</f>
        <v>0</v>
      </c>
      <c r="H35" s="117">
        <v>0</v>
      </c>
      <c r="I35" s="117">
        <v>0</v>
      </c>
      <c r="J35" s="43">
        <f t="shared" si="12"/>
        <v>45.800000000000004</v>
      </c>
      <c r="K35" s="117">
        <v>41.7</v>
      </c>
      <c r="L35" s="117">
        <v>4.0999999999999996</v>
      </c>
      <c r="M35" s="43">
        <f t="shared" si="13"/>
        <v>2.1</v>
      </c>
      <c r="N35" s="117">
        <v>1.7</v>
      </c>
      <c r="O35" s="117">
        <v>0.4</v>
      </c>
      <c r="P35" s="43">
        <f t="shared" si="17"/>
        <v>5.5</v>
      </c>
      <c r="Q35" s="117">
        <v>5.5</v>
      </c>
      <c r="R35" s="117">
        <v>0</v>
      </c>
      <c r="S35" s="43">
        <f t="shared" si="16"/>
        <v>0</v>
      </c>
      <c r="T35" s="117">
        <v>0</v>
      </c>
      <c r="U35" s="117">
        <v>0</v>
      </c>
      <c r="V35" s="43">
        <f t="shared" si="14"/>
        <v>0</v>
      </c>
      <c r="W35" s="117">
        <v>0</v>
      </c>
      <c r="X35" s="117">
        <v>0</v>
      </c>
      <c r="Y35" s="47">
        <v>16.2</v>
      </c>
      <c r="Z35" s="53">
        <f t="shared" si="15"/>
        <v>69.600000000000009</v>
      </c>
      <c r="AA35" s="59">
        <f t="shared" si="2"/>
        <v>53.400000000000006</v>
      </c>
      <c r="AB35" s="68">
        <f>G35+J35+M35+S35+V35</f>
        <v>47.900000000000006</v>
      </c>
      <c r="AC35" s="69">
        <f>P35</f>
        <v>5.5</v>
      </c>
      <c r="AD35" s="109">
        <f t="shared" si="5"/>
        <v>451.64673444186957</v>
      </c>
      <c r="AE35" s="110">
        <f t="shared" si="6"/>
        <v>405.12881235516011</v>
      </c>
      <c r="AF35" s="111">
        <f t="shared" si="7"/>
        <v>46.517922086709405</v>
      </c>
      <c r="AG35" s="112">
        <f t="shared" si="8"/>
        <v>588.66315949726823</v>
      </c>
      <c r="AH35" s="113">
        <f t="shared" si="9"/>
        <v>137.0164250553986</v>
      </c>
      <c r="AI35" s="114">
        <f t="shared" si="10"/>
        <v>10.299625468164793</v>
      </c>
    </row>
    <row r="36" spans="1:35" s="5" customFormat="1" ht="20.100000000000001" customHeight="1" x14ac:dyDescent="0.15">
      <c r="A36" s="10">
        <v>31</v>
      </c>
      <c r="B36" s="9" t="s">
        <v>53</v>
      </c>
      <c r="C36" s="26">
        <v>4947</v>
      </c>
      <c r="D36" s="34">
        <f t="shared" si="11"/>
        <v>89.999999999999986</v>
      </c>
      <c r="E36" s="35">
        <f t="shared" si="11"/>
        <v>88.499999999999986</v>
      </c>
      <c r="F36" s="35">
        <f t="shared" si="11"/>
        <v>1.5</v>
      </c>
      <c r="G36" s="43">
        <f t="shared" si="1"/>
        <v>0</v>
      </c>
      <c r="H36" s="117">
        <v>0</v>
      </c>
      <c r="I36" s="117">
        <v>0</v>
      </c>
      <c r="J36" s="43">
        <f t="shared" si="12"/>
        <v>69.899999999999991</v>
      </c>
      <c r="K36" s="117">
        <v>69.099999999999994</v>
      </c>
      <c r="L36" s="117">
        <v>0.8</v>
      </c>
      <c r="M36" s="43">
        <f t="shared" si="13"/>
        <v>4</v>
      </c>
      <c r="N36" s="23">
        <v>3.8</v>
      </c>
      <c r="O36" s="117">
        <v>0.2</v>
      </c>
      <c r="P36" s="43">
        <f t="shared" si="17"/>
        <v>12.1</v>
      </c>
      <c r="Q36" s="117">
        <v>12.1</v>
      </c>
      <c r="R36" s="117">
        <v>0</v>
      </c>
      <c r="S36" s="43">
        <f t="shared" si="16"/>
        <v>0</v>
      </c>
      <c r="T36" s="117">
        <v>0</v>
      </c>
      <c r="U36" s="117">
        <v>0</v>
      </c>
      <c r="V36" s="43">
        <f t="shared" si="14"/>
        <v>4</v>
      </c>
      <c r="W36" s="117">
        <v>3.5</v>
      </c>
      <c r="X36" s="117">
        <v>0.5</v>
      </c>
      <c r="Y36" s="47">
        <v>13.5</v>
      </c>
      <c r="Z36" s="53">
        <f t="shared" si="15"/>
        <v>103.49999999999999</v>
      </c>
      <c r="AA36" s="59">
        <f t="shared" si="2"/>
        <v>89.999999999999986</v>
      </c>
      <c r="AB36" s="68">
        <f t="shared" si="3"/>
        <v>77.899999999999991</v>
      </c>
      <c r="AC36" s="69">
        <f t="shared" si="4"/>
        <v>12.1</v>
      </c>
      <c r="AD36" s="109">
        <f t="shared" si="5"/>
        <v>586.86594025704721</v>
      </c>
      <c r="AE36" s="110">
        <f t="shared" si="6"/>
        <v>507.96507495582205</v>
      </c>
      <c r="AF36" s="111">
        <f t="shared" si="7"/>
        <v>78.900865301225252</v>
      </c>
      <c r="AG36" s="112">
        <f t="shared" si="8"/>
        <v>674.89583129560435</v>
      </c>
      <c r="AH36" s="113">
        <f t="shared" si="9"/>
        <v>88.029891038557082</v>
      </c>
      <c r="AI36" s="114">
        <f t="shared" si="10"/>
        <v>13.444444444444446</v>
      </c>
    </row>
    <row r="37" spans="1:35" s="5" customFormat="1" ht="20.100000000000001" customHeight="1" x14ac:dyDescent="0.15">
      <c r="A37" s="10">
        <v>32</v>
      </c>
      <c r="B37" s="9" t="s">
        <v>54</v>
      </c>
      <c r="C37" s="26">
        <v>14321</v>
      </c>
      <c r="D37" s="34">
        <f t="shared" si="11"/>
        <v>223.5</v>
      </c>
      <c r="E37" s="35">
        <f t="shared" si="11"/>
        <v>190.9</v>
      </c>
      <c r="F37" s="35">
        <f t="shared" si="11"/>
        <v>32.6</v>
      </c>
      <c r="G37" s="43">
        <f t="shared" si="1"/>
        <v>0</v>
      </c>
      <c r="H37" s="117">
        <v>0</v>
      </c>
      <c r="I37" s="117">
        <v>0</v>
      </c>
      <c r="J37" s="43">
        <f t="shared" si="12"/>
        <v>181.9</v>
      </c>
      <c r="K37" s="117">
        <v>156.9</v>
      </c>
      <c r="L37" s="117">
        <v>25</v>
      </c>
      <c r="M37" s="43">
        <f t="shared" si="13"/>
        <v>12.7</v>
      </c>
      <c r="N37" s="117">
        <v>6.6</v>
      </c>
      <c r="O37" s="117">
        <v>6.1</v>
      </c>
      <c r="P37" s="43">
        <f t="shared" si="17"/>
        <v>28.9</v>
      </c>
      <c r="Q37" s="117">
        <v>27.4</v>
      </c>
      <c r="R37" s="117">
        <v>1.5</v>
      </c>
      <c r="S37" s="43">
        <f t="shared" si="16"/>
        <v>0</v>
      </c>
      <c r="T37" s="117">
        <v>0</v>
      </c>
      <c r="U37" s="117">
        <v>0</v>
      </c>
      <c r="V37" s="43">
        <f t="shared" si="14"/>
        <v>0</v>
      </c>
      <c r="W37" s="117">
        <v>0</v>
      </c>
      <c r="X37" s="117">
        <v>0</v>
      </c>
      <c r="Y37" s="47">
        <v>63</v>
      </c>
      <c r="Z37" s="53">
        <f t="shared" si="15"/>
        <v>286.5</v>
      </c>
      <c r="AA37" s="59">
        <f t="shared" si="2"/>
        <v>223.5</v>
      </c>
      <c r="AB37" s="68">
        <f t="shared" si="3"/>
        <v>194.6</v>
      </c>
      <c r="AC37" s="69">
        <f t="shared" si="4"/>
        <v>28.9</v>
      </c>
      <c r="AD37" s="109">
        <f t="shared" si="5"/>
        <v>503.43393752914176</v>
      </c>
      <c r="AE37" s="110">
        <f t="shared" si="6"/>
        <v>438.33666328040704</v>
      </c>
      <c r="AF37" s="111">
        <f t="shared" si="7"/>
        <v>65.097274248734649</v>
      </c>
      <c r="AG37" s="112">
        <f t="shared" si="8"/>
        <v>645.3414903897052</v>
      </c>
      <c r="AH37" s="113">
        <f t="shared" si="9"/>
        <v>141.90755286056344</v>
      </c>
      <c r="AI37" s="114">
        <f t="shared" si="10"/>
        <v>12.930648769574944</v>
      </c>
    </row>
    <row r="38" spans="1:35" s="5" customFormat="1" ht="20.100000000000001" customHeight="1" thickBot="1" x14ac:dyDescent="0.2">
      <c r="A38" s="15">
        <v>33</v>
      </c>
      <c r="B38" s="16" t="s">
        <v>15</v>
      </c>
      <c r="C38" s="121">
        <v>10264</v>
      </c>
      <c r="D38" s="36">
        <f t="shared" si="11"/>
        <v>156.6</v>
      </c>
      <c r="E38" s="37">
        <f t="shared" si="11"/>
        <v>147.4</v>
      </c>
      <c r="F38" s="37">
        <f t="shared" si="11"/>
        <v>9.1999999999999993</v>
      </c>
      <c r="G38" s="44">
        <f t="shared" si="1"/>
        <v>0</v>
      </c>
      <c r="H38" s="122">
        <v>0</v>
      </c>
      <c r="I38" s="122">
        <v>0</v>
      </c>
      <c r="J38" s="44">
        <f t="shared" si="12"/>
        <v>123.1</v>
      </c>
      <c r="K38" s="122">
        <v>122.1</v>
      </c>
      <c r="L38" s="122">
        <v>1</v>
      </c>
      <c r="M38" s="44">
        <f t="shared" si="13"/>
        <v>6.3000000000000007</v>
      </c>
      <c r="N38" s="122">
        <v>5.9</v>
      </c>
      <c r="O38" s="122">
        <v>0.4</v>
      </c>
      <c r="P38" s="44">
        <f t="shared" si="17"/>
        <v>20.599999999999998</v>
      </c>
      <c r="Q38" s="122">
        <v>19.399999999999999</v>
      </c>
      <c r="R38" s="122">
        <v>1.2</v>
      </c>
      <c r="S38" s="44">
        <f>SUM(T38:U38)</f>
        <v>0</v>
      </c>
      <c r="T38" s="122">
        <v>0</v>
      </c>
      <c r="U38" s="122">
        <v>0</v>
      </c>
      <c r="V38" s="44">
        <f t="shared" si="14"/>
        <v>6.6</v>
      </c>
      <c r="W38" s="122">
        <v>0</v>
      </c>
      <c r="X38" s="122">
        <v>6.6</v>
      </c>
      <c r="Y38" s="123">
        <v>45.9</v>
      </c>
      <c r="Z38" s="54">
        <f>D38+Y38</f>
        <v>202.5</v>
      </c>
      <c r="AA38" s="62">
        <f t="shared" si="2"/>
        <v>156.6</v>
      </c>
      <c r="AB38" s="71">
        <f t="shared" si="3"/>
        <v>136</v>
      </c>
      <c r="AC38" s="72">
        <f t="shared" si="4"/>
        <v>20.599999999999998</v>
      </c>
      <c r="AD38" s="124">
        <f t="shared" si="5"/>
        <v>492.16805370477465</v>
      </c>
      <c r="AE38" s="125">
        <f t="shared" si="6"/>
        <v>427.42564050989364</v>
      </c>
      <c r="AF38" s="126">
        <f t="shared" si="7"/>
        <v>64.742413194880953</v>
      </c>
      <c r="AG38" s="127">
        <f t="shared" si="8"/>
        <v>636.42420737686359</v>
      </c>
      <c r="AH38" s="128">
        <f t="shared" si="9"/>
        <v>144.25615367208914</v>
      </c>
      <c r="AI38" s="129">
        <f t="shared" si="10"/>
        <v>13.154533844189016</v>
      </c>
    </row>
    <row r="39" spans="1:35" s="5" customFormat="1" ht="15" customHeight="1" x14ac:dyDescent="0.15">
      <c r="A39" s="6"/>
      <c r="C39" s="6"/>
      <c r="D39" s="13"/>
      <c r="E39" s="7"/>
      <c r="F39" s="7"/>
      <c r="AD39" s="8"/>
      <c r="AE39" s="8"/>
      <c r="AF39" s="8"/>
      <c r="AG39" s="8"/>
      <c r="AH39" s="8"/>
    </row>
    <row r="40" spans="1:35" s="5" customFormat="1" ht="15" customHeight="1" x14ac:dyDescent="0.15">
      <c r="A40" s="6"/>
      <c r="C40" s="6"/>
      <c r="D40" s="13"/>
      <c r="E40" s="7"/>
      <c r="F40" s="7"/>
      <c r="AD40" s="8"/>
      <c r="AE40" s="8"/>
      <c r="AF40" s="8"/>
      <c r="AG40" s="8"/>
      <c r="AH40" s="8"/>
    </row>
    <row r="41" spans="1:35" s="5" customFormat="1" ht="15" customHeight="1" x14ac:dyDescent="0.15">
      <c r="A41" s="6"/>
      <c r="C41" s="6"/>
      <c r="D41" s="18"/>
      <c r="E41" s="7"/>
      <c r="F41" s="7"/>
      <c r="AD41" s="8"/>
      <c r="AE41" s="8"/>
      <c r="AF41" s="8"/>
      <c r="AG41" s="8"/>
      <c r="AH41" s="8"/>
    </row>
    <row r="42" spans="1:35" s="5" customFormat="1" ht="15" customHeight="1" x14ac:dyDescent="0.15">
      <c r="A42" s="6"/>
      <c r="C42" s="6"/>
      <c r="D42" s="18"/>
      <c r="E42" s="7"/>
      <c r="F42" s="7"/>
      <c r="AD42" s="8"/>
      <c r="AE42" s="8"/>
      <c r="AF42" s="8"/>
      <c r="AG42" s="8"/>
      <c r="AH42" s="8"/>
    </row>
    <row r="43" spans="1:35" s="5" customFormat="1" ht="15" customHeight="1" x14ac:dyDescent="0.15">
      <c r="A43" s="6"/>
      <c r="C43" s="6"/>
      <c r="D43" s="18"/>
      <c r="E43" s="7"/>
      <c r="F43" s="7"/>
      <c r="AD43" s="8"/>
      <c r="AE43" s="8"/>
      <c r="AF43" s="8"/>
      <c r="AG43" s="8"/>
      <c r="AH43" s="8"/>
    </row>
    <row r="44" spans="1:35" s="5" customFormat="1" ht="15" customHeight="1" x14ac:dyDescent="0.15">
      <c r="A44" s="6"/>
      <c r="C44" s="6"/>
      <c r="D44" s="18"/>
      <c r="E44" s="7"/>
      <c r="F44" s="7"/>
      <c r="AD44" s="8"/>
      <c r="AE44" s="8"/>
      <c r="AF44" s="8"/>
      <c r="AG44" s="8"/>
      <c r="AH44" s="8"/>
    </row>
    <row r="45" spans="1:35" s="5" customFormat="1" ht="15" customHeight="1" x14ac:dyDescent="0.15">
      <c r="A45" s="6"/>
      <c r="C45" s="6"/>
      <c r="D45" s="18"/>
      <c r="E45" s="7"/>
      <c r="F45" s="7"/>
      <c r="AD45" s="8"/>
      <c r="AE45" s="8"/>
      <c r="AF45" s="8"/>
      <c r="AG45" s="8"/>
      <c r="AH45" s="8"/>
    </row>
    <row r="46" spans="1:35" s="5" customFormat="1" ht="15" customHeight="1" x14ac:dyDescent="0.15">
      <c r="A46" s="6"/>
      <c r="C46" s="6"/>
      <c r="D46" s="18"/>
      <c r="E46" s="7"/>
      <c r="F46" s="7"/>
      <c r="AD46" s="8"/>
      <c r="AE46" s="8"/>
      <c r="AF46" s="8"/>
      <c r="AG46" s="8"/>
      <c r="AH46" s="8"/>
    </row>
    <row r="47" spans="1:35" s="5" customFormat="1" ht="15" customHeight="1" x14ac:dyDescent="0.15">
      <c r="A47" s="6"/>
      <c r="C47" s="6"/>
      <c r="D47" s="18"/>
      <c r="E47" s="7"/>
      <c r="F47" s="7"/>
      <c r="AD47" s="8"/>
      <c r="AE47" s="8"/>
      <c r="AF47" s="8"/>
      <c r="AG47" s="8"/>
      <c r="AH47" s="8"/>
    </row>
    <row r="48" spans="1:35" s="5" customFormat="1" ht="15" customHeight="1" x14ac:dyDescent="0.15">
      <c r="A48" s="6"/>
      <c r="C48" s="6"/>
      <c r="D48" s="18"/>
      <c r="E48" s="7"/>
      <c r="F48" s="7"/>
      <c r="AD48" s="8"/>
      <c r="AE48" s="8"/>
      <c r="AF48" s="8"/>
      <c r="AG48" s="8"/>
      <c r="AH48" s="8"/>
    </row>
    <row r="49" spans="1:34" s="5" customFormat="1" ht="15" customHeight="1" x14ac:dyDescent="0.15">
      <c r="A49" s="6"/>
      <c r="C49" s="6"/>
      <c r="D49" s="18"/>
      <c r="E49" s="7"/>
      <c r="F49" s="7"/>
      <c r="AD49" s="8"/>
      <c r="AE49" s="8"/>
      <c r="AF49" s="8"/>
      <c r="AG49" s="8"/>
      <c r="AH49" s="8"/>
    </row>
    <row r="50" spans="1:34" s="5" customFormat="1" ht="15" customHeight="1" x14ac:dyDescent="0.15">
      <c r="A50" s="6"/>
      <c r="C50" s="6"/>
      <c r="D50" s="18"/>
      <c r="E50" s="7"/>
      <c r="F50" s="7"/>
      <c r="AD50" s="8"/>
      <c r="AE50" s="8"/>
      <c r="AF50" s="8"/>
      <c r="AG50" s="8"/>
      <c r="AH50" s="8"/>
    </row>
    <row r="51" spans="1:34" s="5" customFormat="1" ht="15" customHeight="1" x14ac:dyDescent="0.15">
      <c r="A51" s="6"/>
      <c r="C51" s="6"/>
      <c r="D51" s="18"/>
      <c r="E51" s="7"/>
      <c r="F51" s="7"/>
      <c r="AD51" s="8"/>
      <c r="AE51" s="8"/>
      <c r="AF51" s="8"/>
      <c r="AG51" s="8"/>
      <c r="AH51" s="8"/>
    </row>
    <row r="52" spans="1:34" s="5" customFormat="1" ht="15" customHeight="1" x14ac:dyDescent="0.15">
      <c r="A52" s="6"/>
      <c r="C52" s="6"/>
      <c r="D52" s="18"/>
      <c r="E52" s="7"/>
      <c r="F52" s="7"/>
      <c r="AD52" s="8"/>
      <c r="AE52" s="8"/>
      <c r="AF52" s="8"/>
      <c r="AG52" s="8"/>
      <c r="AH52" s="8"/>
    </row>
    <row r="53" spans="1:34" s="5" customFormat="1" ht="15" customHeight="1" x14ac:dyDescent="0.15">
      <c r="A53" s="6"/>
      <c r="C53" s="6"/>
      <c r="D53" s="18"/>
      <c r="E53" s="7"/>
      <c r="F53" s="7"/>
      <c r="AD53" s="8"/>
      <c r="AE53" s="8"/>
      <c r="AF53" s="8"/>
      <c r="AG53" s="8"/>
      <c r="AH53" s="8"/>
    </row>
    <row r="54" spans="1:34" s="5" customFormat="1" ht="15" customHeight="1" x14ac:dyDescent="0.15">
      <c r="A54" s="6"/>
      <c r="C54" s="6"/>
      <c r="D54" s="18"/>
      <c r="E54" s="7"/>
      <c r="F54" s="7"/>
      <c r="AD54" s="8"/>
      <c r="AE54" s="8"/>
      <c r="AF54" s="8"/>
      <c r="AG54" s="8"/>
      <c r="AH54" s="8"/>
    </row>
    <row r="55" spans="1:34" s="5" customFormat="1" ht="15" customHeight="1" x14ac:dyDescent="0.15">
      <c r="A55" s="6"/>
      <c r="C55" s="6"/>
      <c r="D55" s="18"/>
      <c r="E55" s="7"/>
      <c r="F55" s="7"/>
      <c r="AD55" s="8"/>
      <c r="AE55" s="8"/>
      <c r="AF55" s="8"/>
      <c r="AG55" s="8"/>
      <c r="AH55" s="8"/>
    </row>
    <row r="56" spans="1:34" s="5" customFormat="1" ht="15" customHeight="1" x14ac:dyDescent="0.15">
      <c r="A56" s="6"/>
      <c r="C56" s="6"/>
      <c r="D56" s="18"/>
      <c r="E56" s="7"/>
      <c r="F56" s="7"/>
      <c r="AD56" s="8"/>
      <c r="AE56" s="8"/>
      <c r="AF56" s="8"/>
      <c r="AG56" s="8"/>
      <c r="AH56" s="8"/>
    </row>
    <row r="57" spans="1:34" s="5" customFormat="1" ht="15" customHeight="1" x14ac:dyDescent="0.15">
      <c r="A57" s="6"/>
      <c r="C57" s="6"/>
      <c r="D57" s="18"/>
      <c r="E57" s="7"/>
      <c r="F57" s="7"/>
      <c r="AD57" s="8"/>
      <c r="AE57" s="8"/>
      <c r="AF57" s="8"/>
      <c r="AG57" s="8"/>
      <c r="AH57" s="8"/>
    </row>
    <row r="58" spans="1:34" s="5" customFormat="1" ht="15" customHeight="1" x14ac:dyDescent="0.15">
      <c r="A58" s="6"/>
      <c r="C58" s="6"/>
      <c r="D58" s="18"/>
      <c r="E58" s="7"/>
      <c r="F58" s="7"/>
      <c r="AD58" s="8"/>
      <c r="AE58" s="8"/>
      <c r="AF58" s="8"/>
      <c r="AG58" s="8"/>
      <c r="AH58" s="8"/>
    </row>
    <row r="59" spans="1:34" s="5" customFormat="1" ht="15" customHeight="1" x14ac:dyDescent="0.15">
      <c r="A59" s="6"/>
      <c r="C59" s="6"/>
      <c r="D59" s="18"/>
      <c r="E59" s="7"/>
      <c r="F59" s="7"/>
      <c r="AD59" s="8"/>
      <c r="AE59" s="8"/>
      <c r="AF59" s="8"/>
      <c r="AG59" s="8"/>
      <c r="AH59" s="8"/>
    </row>
    <row r="60" spans="1:34" s="5" customFormat="1" ht="15" customHeight="1" x14ac:dyDescent="0.15">
      <c r="A60" s="6"/>
      <c r="C60" s="6"/>
      <c r="D60" s="18"/>
      <c r="E60" s="7"/>
      <c r="F60" s="7"/>
      <c r="AD60" s="8"/>
      <c r="AE60" s="8"/>
      <c r="AF60" s="8"/>
      <c r="AG60" s="8"/>
      <c r="AH60" s="8"/>
    </row>
  </sheetData>
  <mergeCells count="18">
    <mergeCell ref="AH1:AH4"/>
    <mergeCell ref="V3:X3"/>
    <mergeCell ref="A5:B5"/>
    <mergeCell ref="A1:B4"/>
    <mergeCell ref="C1:C4"/>
    <mergeCell ref="AI1:AI4"/>
    <mergeCell ref="D2:F3"/>
    <mergeCell ref="G2:X2"/>
    <mergeCell ref="Y2:Y4"/>
    <mergeCell ref="Z2:Z4"/>
    <mergeCell ref="G3:I3"/>
    <mergeCell ref="J3:L3"/>
    <mergeCell ref="M3:O3"/>
    <mergeCell ref="P3:R3"/>
    <mergeCell ref="S3:U3"/>
    <mergeCell ref="AA1:AC3"/>
    <mergeCell ref="AD1:AF3"/>
    <mergeCell ref="AG1:AG4"/>
  </mergeCells>
  <phoneticPr fontId="2"/>
  <printOptions horizontalCentered="1"/>
  <pageMargins left="0.78740157480314965" right="0.78740157480314965" top="0.98425196850393704" bottom="0.59055118110236227" header="0.51181102362204722" footer="0.51181102362204722"/>
  <pageSetup paperSize="8" scale="68" fitToWidth="0" orientation="landscape" r:id="rId1"/>
  <headerFooter alignWithMargins="0">
    <oddHeader>&amp;C&amp;14令和８年１月分　市町村ごみ排出量（速報値）月例報告&amp;R&amp;14《資料１》</oddHeader>
  </headerFooter>
  <colBreaks count="1" manualBreakCount="1">
    <brk id="26" max="37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E70DDF-3245-44B4-8582-72B40EB3D2C3}">
  <dimension ref="A1:AJ60"/>
  <sheetViews>
    <sheetView view="pageBreakPreview" zoomScaleNormal="80" zoomScaleSheetLayoutView="100" workbookViewId="0">
      <selection sqref="A1:B4"/>
    </sheetView>
  </sheetViews>
  <sheetFormatPr defaultRowHeight="15" customHeight="1" x14ac:dyDescent="0.15"/>
  <cols>
    <col min="1" max="1" width="3.75" style="3" customWidth="1"/>
    <col min="2" max="2" width="11.625" style="1" customWidth="1"/>
    <col min="3" max="3" width="10.625" style="3" customWidth="1"/>
    <col min="4" max="4" width="10.625" style="12" customWidth="1"/>
    <col min="5" max="6" width="10.625" style="2" customWidth="1"/>
    <col min="7" max="29" width="10.625" style="1" customWidth="1"/>
    <col min="30" max="30" width="11.5" style="4" customWidth="1"/>
    <col min="31" max="32" width="10.625" style="4" customWidth="1"/>
    <col min="33" max="34" width="9" style="4"/>
    <col min="35" max="16384" width="9" style="1"/>
  </cols>
  <sheetData>
    <row r="1" spans="1:36" ht="15" customHeight="1" x14ac:dyDescent="0.15">
      <c r="A1" s="163" t="s">
        <v>68</v>
      </c>
      <c r="B1" s="164"/>
      <c r="C1" s="184" t="s">
        <v>17</v>
      </c>
      <c r="D1" s="48"/>
      <c r="E1" s="49"/>
      <c r="F1" s="49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1"/>
      <c r="AA1" s="174" t="s">
        <v>24</v>
      </c>
      <c r="AB1" s="175"/>
      <c r="AC1" s="176"/>
      <c r="AD1" s="161" t="s">
        <v>34</v>
      </c>
      <c r="AE1" s="161"/>
      <c r="AF1" s="161"/>
      <c r="AG1" s="152" t="s">
        <v>35</v>
      </c>
      <c r="AH1" s="155" t="s">
        <v>36</v>
      </c>
      <c r="AI1" s="158" t="s">
        <v>31</v>
      </c>
    </row>
    <row r="2" spans="1:36" ht="20.100000000000001" customHeight="1" x14ac:dyDescent="0.15">
      <c r="A2" s="165"/>
      <c r="B2" s="166"/>
      <c r="C2" s="170"/>
      <c r="D2" s="148" t="s">
        <v>24</v>
      </c>
      <c r="E2" s="149"/>
      <c r="F2" s="150"/>
      <c r="G2" s="182"/>
      <c r="H2" s="182"/>
      <c r="I2" s="182"/>
      <c r="J2" s="182"/>
      <c r="K2" s="182"/>
      <c r="L2" s="182"/>
      <c r="M2" s="182"/>
      <c r="N2" s="182"/>
      <c r="O2" s="182"/>
      <c r="P2" s="182"/>
      <c r="Q2" s="182"/>
      <c r="R2" s="182"/>
      <c r="S2" s="182"/>
      <c r="T2" s="182"/>
      <c r="U2" s="182"/>
      <c r="V2" s="182"/>
      <c r="W2" s="182"/>
      <c r="X2" s="183"/>
      <c r="Y2" s="172" t="s">
        <v>22</v>
      </c>
      <c r="Z2" s="180" t="s">
        <v>23</v>
      </c>
      <c r="AA2" s="177"/>
      <c r="AB2" s="178"/>
      <c r="AC2" s="179"/>
      <c r="AD2" s="162"/>
      <c r="AE2" s="162"/>
      <c r="AF2" s="162"/>
      <c r="AG2" s="153"/>
      <c r="AH2" s="156"/>
      <c r="AI2" s="159"/>
    </row>
    <row r="3" spans="1:36" ht="20.100000000000001" customHeight="1" x14ac:dyDescent="0.15">
      <c r="A3" s="165"/>
      <c r="B3" s="166"/>
      <c r="C3" s="170"/>
      <c r="D3" s="151"/>
      <c r="E3" s="149"/>
      <c r="F3" s="149"/>
      <c r="G3" s="144" t="s">
        <v>27</v>
      </c>
      <c r="H3" s="145"/>
      <c r="I3" s="145"/>
      <c r="J3" s="144" t="s">
        <v>28</v>
      </c>
      <c r="K3" s="145"/>
      <c r="L3" s="145"/>
      <c r="M3" s="144" t="s">
        <v>29</v>
      </c>
      <c r="N3" s="145"/>
      <c r="O3" s="145"/>
      <c r="P3" s="144" t="s">
        <v>30</v>
      </c>
      <c r="Q3" s="145"/>
      <c r="R3" s="145"/>
      <c r="S3" s="144" t="s">
        <v>26</v>
      </c>
      <c r="T3" s="145"/>
      <c r="U3" s="145"/>
      <c r="V3" s="144" t="s">
        <v>25</v>
      </c>
      <c r="W3" s="145"/>
      <c r="X3" s="145"/>
      <c r="Y3" s="172"/>
      <c r="Z3" s="180"/>
      <c r="AA3" s="177"/>
      <c r="AB3" s="178"/>
      <c r="AC3" s="179"/>
      <c r="AD3" s="162"/>
      <c r="AE3" s="162"/>
      <c r="AF3" s="162"/>
      <c r="AG3" s="153"/>
      <c r="AH3" s="156"/>
      <c r="AI3" s="159"/>
    </row>
    <row r="4" spans="1:36" ht="20.100000000000001" customHeight="1" thickBot="1" x14ac:dyDescent="0.2">
      <c r="A4" s="167"/>
      <c r="B4" s="168"/>
      <c r="C4" s="171"/>
      <c r="D4" s="27" t="s">
        <v>21</v>
      </c>
      <c r="E4" s="28" t="s">
        <v>18</v>
      </c>
      <c r="F4" s="28" t="s">
        <v>19</v>
      </c>
      <c r="G4" s="38" t="s">
        <v>21</v>
      </c>
      <c r="H4" s="39" t="s">
        <v>18</v>
      </c>
      <c r="I4" s="39" t="s">
        <v>19</v>
      </c>
      <c r="J4" s="38" t="s">
        <v>21</v>
      </c>
      <c r="K4" s="39" t="s">
        <v>18</v>
      </c>
      <c r="L4" s="39" t="s">
        <v>19</v>
      </c>
      <c r="M4" s="38" t="s">
        <v>21</v>
      </c>
      <c r="N4" s="39" t="s">
        <v>18</v>
      </c>
      <c r="O4" s="39" t="s">
        <v>19</v>
      </c>
      <c r="P4" s="38" t="s">
        <v>21</v>
      </c>
      <c r="Q4" s="39" t="s">
        <v>18</v>
      </c>
      <c r="R4" s="39" t="s">
        <v>19</v>
      </c>
      <c r="S4" s="38" t="s">
        <v>21</v>
      </c>
      <c r="T4" s="39" t="s">
        <v>18</v>
      </c>
      <c r="U4" s="39" t="s">
        <v>19</v>
      </c>
      <c r="V4" s="38" t="s">
        <v>21</v>
      </c>
      <c r="W4" s="39" t="s">
        <v>18</v>
      </c>
      <c r="X4" s="39" t="s">
        <v>19</v>
      </c>
      <c r="Y4" s="173"/>
      <c r="Z4" s="181"/>
      <c r="AA4" s="56" t="s">
        <v>21</v>
      </c>
      <c r="AB4" s="39" t="s">
        <v>41</v>
      </c>
      <c r="AC4" s="63" t="s">
        <v>20</v>
      </c>
      <c r="AD4" s="77"/>
      <c r="AE4" s="73" t="s">
        <v>41</v>
      </c>
      <c r="AF4" s="74" t="s">
        <v>20</v>
      </c>
      <c r="AG4" s="154"/>
      <c r="AH4" s="157"/>
      <c r="AI4" s="160"/>
    </row>
    <row r="5" spans="1:36" s="11" customFormat="1" ht="39.75" customHeight="1" thickBot="1" x14ac:dyDescent="0.2">
      <c r="A5" s="146" t="s">
        <v>33</v>
      </c>
      <c r="B5" s="147"/>
      <c r="C5" s="24">
        <f>SUM(C6:C38)</f>
        <v>1133033</v>
      </c>
      <c r="D5" s="29">
        <f>SUM(E5:F5)</f>
        <v>15158.500000000004</v>
      </c>
      <c r="E5" s="30">
        <f>SUM(E6:E38)</f>
        <v>14114.300000000003</v>
      </c>
      <c r="F5" s="30">
        <f>SUM(F6:F38)</f>
        <v>1044.1999999999998</v>
      </c>
      <c r="G5" s="40">
        <f>SUM(H5:I5)</f>
        <v>301.8</v>
      </c>
      <c r="H5" s="40">
        <f t="shared" ref="H5:AC5" si="0">SUM(H6:H38)</f>
        <v>301.8</v>
      </c>
      <c r="I5" s="40">
        <f t="shared" si="0"/>
        <v>0</v>
      </c>
      <c r="J5" s="40">
        <f>SUM(K5:L5)</f>
        <v>11601.899999999994</v>
      </c>
      <c r="K5" s="40">
        <f t="shared" si="0"/>
        <v>10948.899999999994</v>
      </c>
      <c r="L5" s="40">
        <f t="shared" si="0"/>
        <v>653</v>
      </c>
      <c r="M5" s="40">
        <f>SUM(N5:O5)</f>
        <v>665</v>
      </c>
      <c r="N5" s="40">
        <f t="shared" si="0"/>
        <v>525.70000000000005</v>
      </c>
      <c r="O5" s="40">
        <f t="shared" si="0"/>
        <v>139.30000000000001</v>
      </c>
      <c r="P5" s="40">
        <f>SUM(Q5:R5)</f>
        <v>2245.9</v>
      </c>
      <c r="Q5" s="40">
        <f t="shared" si="0"/>
        <v>2194.6</v>
      </c>
      <c r="R5" s="40">
        <f t="shared" si="0"/>
        <v>51.300000000000011</v>
      </c>
      <c r="S5" s="40">
        <f>SUM(T5:U5)</f>
        <v>1.9</v>
      </c>
      <c r="T5" s="40">
        <f t="shared" si="0"/>
        <v>1.2999999999999998</v>
      </c>
      <c r="U5" s="40">
        <f t="shared" si="0"/>
        <v>0.6</v>
      </c>
      <c r="V5" s="40">
        <f>SUM(W5:X5)</f>
        <v>342</v>
      </c>
      <c r="W5" s="40">
        <f t="shared" si="0"/>
        <v>142</v>
      </c>
      <c r="X5" s="40">
        <f t="shared" si="0"/>
        <v>199.99999999999997</v>
      </c>
      <c r="Y5" s="45">
        <f t="shared" si="0"/>
        <v>7421.3999999999987</v>
      </c>
      <c r="Z5" s="52">
        <f t="shared" si="0"/>
        <v>22579.900000000005</v>
      </c>
      <c r="AA5" s="57">
        <f t="shared" si="0"/>
        <v>15158.499999999996</v>
      </c>
      <c r="AB5" s="64">
        <f t="shared" si="0"/>
        <v>12912.6</v>
      </c>
      <c r="AC5" s="65">
        <f t="shared" si="0"/>
        <v>2245.9000000000005</v>
      </c>
      <c r="AD5" s="78">
        <f>AA5/C5/28*1000000</f>
        <v>477.8104432968853</v>
      </c>
      <c r="AE5" s="104">
        <f>AB5/C5/28*1000000</f>
        <v>407.0175235092762</v>
      </c>
      <c r="AF5" s="105">
        <f>AC5/C5/28*1000000</f>
        <v>70.792919787609293</v>
      </c>
      <c r="AG5" s="106">
        <f>Z5/C5/28*1000000</f>
        <v>711.74008170988861</v>
      </c>
      <c r="AH5" s="80">
        <f>Y5/C5/28*1000000</f>
        <v>233.92963841300292</v>
      </c>
      <c r="AI5" s="82">
        <f>AC5*100/AA5</f>
        <v>14.816109773394473</v>
      </c>
    </row>
    <row r="6" spans="1:36" s="5" customFormat="1" ht="20.100000000000001" customHeight="1" thickTop="1" x14ac:dyDescent="0.15">
      <c r="A6" s="19">
        <v>1</v>
      </c>
      <c r="B6" s="20" t="s">
        <v>0</v>
      </c>
      <c r="C6" s="25">
        <v>274291</v>
      </c>
      <c r="D6" s="31">
        <f>G6+J6+M6+P6+S6+V6</f>
        <v>3463.8999999999992</v>
      </c>
      <c r="E6" s="32">
        <f>H6+K6+N6+Q6+T6+W6</f>
        <v>3433</v>
      </c>
      <c r="F6" s="32">
        <f>I6+L6+O6+R6+U6+X6</f>
        <v>30.9</v>
      </c>
      <c r="G6" s="41">
        <f t="shared" ref="G6:G38" si="1">SUM(H6:I6)</f>
        <v>0</v>
      </c>
      <c r="H6" s="107">
        <v>0</v>
      </c>
      <c r="I6" s="107">
        <v>0</v>
      </c>
      <c r="J6" s="41">
        <f>SUM(K6:L6)</f>
        <v>2542.8999999999996</v>
      </c>
      <c r="K6" s="107">
        <v>2523.1999999999998</v>
      </c>
      <c r="L6" s="107">
        <v>19.7</v>
      </c>
      <c r="M6" s="41">
        <f>SUM(N6:O6)</f>
        <v>185.7</v>
      </c>
      <c r="N6" s="107">
        <v>184</v>
      </c>
      <c r="O6" s="107">
        <v>1.7</v>
      </c>
      <c r="P6" s="41">
        <f>SUM(Q6:R6)</f>
        <v>677.19999999999993</v>
      </c>
      <c r="Q6" s="107">
        <v>676.8</v>
      </c>
      <c r="R6" s="107">
        <v>0.4</v>
      </c>
      <c r="S6" s="41">
        <f>SUM(T6:U6)</f>
        <v>0</v>
      </c>
      <c r="T6" s="107">
        <v>0</v>
      </c>
      <c r="U6" s="107">
        <v>0</v>
      </c>
      <c r="V6" s="41">
        <f>SUM(W6:X6)</f>
        <v>58.1</v>
      </c>
      <c r="W6" s="107">
        <v>49</v>
      </c>
      <c r="X6" s="107">
        <v>9.1</v>
      </c>
      <c r="Y6" s="46">
        <v>2217.1</v>
      </c>
      <c r="Z6" s="53">
        <f>D6+Y6</f>
        <v>5680.9999999999991</v>
      </c>
      <c r="AA6" s="58">
        <f t="shared" ref="AA6:AA38" si="2">SUM(AB6:AC6)</f>
        <v>3463.8999999999992</v>
      </c>
      <c r="AB6" s="66">
        <f t="shared" ref="AB6:AB38" si="3">G6+J6+M6+S6+V6</f>
        <v>2786.6999999999994</v>
      </c>
      <c r="AC6" s="67">
        <f t="shared" ref="AC6:AC38" si="4">P6</f>
        <v>677.19999999999993</v>
      </c>
      <c r="AD6" s="79">
        <f t="shared" ref="AD6:AD38" si="5">AA6/C6/28*1000000</f>
        <v>451.01995430296387</v>
      </c>
      <c r="AE6" s="75">
        <f t="shared" ref="AE6:AE38" si="6">AB6/C6/28*1000000</f>
        <v>362.84457018276197</v>
      </c>
      <c r="AF6" s="76">
        <f t="shared" ref="AF6:AF38" si="7">AC6/C6/28*1000000</f>
        <v>88.175384120201841</v>
      </c>
      <c r="AG6" s="55">
        <f t="shared" ref="AG6:AG38" si="8">Z6/C6/28*1000000</f>
        <v>739.69928704498909</v>
      </c>
      <c r="AH6" s="81">
        <f t="shared" ref="AH6:AH38" si="9">Y6/C6/28*1000000</f>
        <v>288.67933274202528</v>
      </c>
      <c r="AI6" s="83">
        <f t="shared" ref="AI6:AI38" si="10">AC6*100/AA6</f>
        <v>19.550217962412315</v>
      </c>
    </row>
    <row r="7" spans="1:36" s="5" customFormat="1" ht="20.100000000000001" customHeight="1" x14ac:dyDescent="0.15">
      <c r="A7" s="21">
        <v>2</v>
      </c>
      <c r="B7" s="22" t="s">
        <v>1</v>
      </c>
      <c r="C7" s="108">
        <v>44419</v>
      </c>
      <c r="D7" s="31">
        <f t="shared" ref="D7:F38" si="11">G7+J7+M7+P7+S7+V7</f>
        <v>739.59999999999991</v>
      </c>
      <c r="E7" s="32">
        <f t="shared" si="11"/>
        <v>588.9</v>
      </c>
      <c r="F7" s="32">
        <f t="shared" si="11"/>
        <v>150.69999999999999</v>
      </c>
      <c r="G7" s="41">
        <f>SUM(H7:I7)</f>
        <v>0</v>
      </c>
      <c r="H7" s="107">
        <v>0</v>
      </c>
      <c r="I7" s="107">
        <v>0</v>
      </c>
      <c r="J7" s="41">
        <f t="shared" ref="J7:J38" si="12">SUM(K7:L7)</f>
        <v>555.4</v>
      </c>
      <c r="K7" s="107">
        <v>495.7</v>
      </c>
      <c r="L7" s="107">
        <v>59.7</v>
      </c>
      <c r="M7" s="41">
        <f t="shared" ref="M7:M38" si="13">SUM(N7:O7)</f>
        <v>34.799999999999997</v>
      </c>
      <c r="N7" s="107">
        <v>18.3</v>
      </c>
      <c r="O7" s="107">
        <v>16.5</v>
      </c>
      <c r="P7" s="41">
        <f>SUM(Q7:R7)</f>
        <v>96.100000000000009</v>
      </c>
      <c r="Q7" s="107">
        <v>74.900000000000006</v>
      </c>
      <c r="R7" s="107">
        <v>21.2</v>
      </c>
      <c r="S7" s="41">
        <f>SUM(T7:U7)</f>
        <v>0</v>
      </c>
      <c r="T7" s="107">
        <v>0</v>
      </c>
      <c r="U7" s="107">
        <v>0</v>
      </c>
      <c r="V7" s="41">
        <f t="shared" ref="V7:V38" si="14">SUM(W7:X7)</f>
        <v>53.3</v>
      </c>
      <c r="W7" s="107">
        <v>0</v>
      </c>
      <c r="X7" s="107">
        <v>53.3</v>
      </c>
      <c r="Y7" s="46">
        <v>384</v>
      </c>
      <c r="Z7" s="53">
        <f>D7+Y7</f>
        <v>1123.5999999999999</v>
      </c>
      <c r="AA7" s="58">
        <f>SUM(AB7:AC7)</f>
        <v>739.59999999999991</v>
      </c>
      <c r="AB7" s="66">
        <f>G7+J7+M7+S7+V7</f>
        <v>643.49999999999989</v>
      </c>
      <c r="AC7" s="67">
        <f>P7</f>
        <v>96.100000000000009</v>
      </c>
      <c r="AD7" s="79">
        <f t="shared" si="5"/>
        <v>594.66187249343091</v>
      </c>
      <c r="AE7" s="75">
        <f t="shared" si="6"/>
        <v>517.39442259264854</v>
      </c>
      <c r="AF7" s="76">
        <f t="shared" si="7"/>
        <v>77.267449900782495</v>
      </c>
      <c r="AG7" s="55">
        <f t="shared" si="8"/>
        <v>903.4100594018646</v>
      </c>
      <c r="AH7" s="81">
        <f t="shared" si="9"/>
        <v>308.74818690843369</v>
      </c>
      <c r="AI7" s="83">
        <f t="shared" si="10"/>
        <v>12.99351000540833</v>
      </c>
    </row>
    <row r="8" spans="1:36" s="5" customFormat="1" ht="20.100000000000001" customHeight="1" x14ac:dyDescent="0.15">
      <c r="A8" s="21">
        <v>3</v>
      </c>
      <c r="B8" s="14" t="s">
        <v>2</v>
      </c>
      <c r="C8" s="108">
        <v>31294</v>
      </c>
      <c r="D8" s="31">
        <f t="shared" si="11"/>
        <v>469.09999999999997</v>
      </c>
      <c r="E8" s="32">
        <f t="shared" si="11"/>
        <v>428.4</v>
      </c>
      <c r="F8" s="32">
        <f t="shared" si="11"/>
        <v>40.699999999999996</v>
      </c>
      <c r="G8" s="41">
        <f>SUM(H8:I8)</f>
        <v>0</v>
      </c>
      <c r="H8" s="107">
        <v>0</v>
      </c>
      <c r="I8" s="107">
        <v>0</v>
      </c>
      <c r="J8" s="41">
        <f t="shared" si="12"/>
        <v>412.79999999999995</v>
      </c>
      <c r="K8" s="107">
        <v>386.4</v>
      </c>
      <c r="L8" s="107">
        <v>26.4</v>
      </c>
      <c r="M8" s="41">
        <f t="shared" si="13"/>
        <v>47.7</v>
      </c>
      <c r="N8" s="107">
        <v>36.200000000000003</v>
      </c>
      <c r="O8" s="107">
        <v>11.5</v>
      </c>
      <c r="P8" s="41">
        <f>SUM(Q8:R8)</f>
        <v>8.6</v>
      </c>
      <c r="Q8" s="107">
        <v>5.8</v>
      </c>
      <c r="R8" s="107">
        <v>2.8</v>
      </c>
      <c r="S8" s="41">
        <f>SUM(T8:U8)</f>
        <v>0</v>
      </c>
      <c r="T8" s="107">
        <v>0</v>
      </c>
      <c r="U8" s="107">
        <v>0</v>
      </c>
      <c r="V8" s="41">
        <f t="shared" si="14"/>
        <v>0</v>
      </c>
      <c r="W8" s="107">
        <v>0</v>
      </c>
      <c r="X8" s="107">
        <v>0</v>
      </c>
      <c r="Y8" s="46">
        <v>70</v>
      </c>
      <c r="Z8" s="53">
        <f t="shared" ref="Z8:Z37" si="15">D8+Y8</f>
        <v>539.09999999999991</v>
      </c>
      <c r="AA8" s="58">
        <f>SUM(AB8:AC8)</f>
        <v>469.09999999999997</v>
      </c>
      <c r="AB8" s="66">
        <f>G8+J8+M8+S8+V8</f>
        <v>460.49999999999994</v>
      </c>
      <c r="AC8" s="67">
        <f>P8</f>
        <v>8.6</v>
      </c>
      <c r="AD8" s="79">
        <f t="shared" si="5"/>
        <v>535.36049813291447</v>
      </c>
      <c r="AE8" s="75">
        <f t="shared" si="6"/>
        <v>525.54574587552145</v>
      </c>
      <c r="AF8" s="76">
        <f t="shared" si="7"/>
        <v>9.8147522573930175</v>
      </c>
      <c r="AG8" s="55">
        <f t="shared" si="8"/>
        <v>615.24801650704364</v>
      </c>
      <c r="AH8" s="81">
        <f t="shared" si="9"/>
        <v>79.887518374129229</v>
      </c>
      <c r="AI8" s="83">
        <f t="shared" si="10"/>
        <v>1.8332978043061183</v>
      </c>
    </row>
    <row r="9" spans="1:36" s="5" customFormat="1" ht="20.100000000000001" customHeight="1" x14ac:dyDescent="0.15">
      <c r="A9" s="21">
        <v>4</v>
      </c>
      <c r="B9" s="14" t="s">
        <v>3</v>
      </c>
      <c r="C9" s="108">
        <v>88404</v>
      </c>
      <c r="D9" s="33">
        <f t="shared" si="11"/>
        <v>991.09999999999991</v>
      </c>
      <c r="E9" s="32">
        <f t="shared" si="11"/>
        <v>964.8</v>
      </c>
      <c r="F9" s="32">
        <f>I9+L9+O9+R9+U9+X9</f>
        <v>26.3</v>
      </c>
      <c r="G9" s="42">
        <f>SUM(H9:I9)</f>
        <v>0</v>
      </c>
      <c r="H9" s="23">
        <v>0</v>
      </c>
      <c r="I9" s="23">
        <v>0</v>
      </c>
      <c r="J9" s="42">
        <f t="shared" si="12"/>
        <v>857.6</v>
      </c>
      <c r="K9" s="107">
        <v>840</v>
      </c>
      <c r="L9" s="107">
        <v>17.600000000000001</v>
      </c>
      <c r="M9" s="42">
        <f t="shared" si="13"/>
        <v>49.8</v>
      </c>
      <c r="N9" s="107">
        <v>44.5</v>
      </c>
      <c r="O9" s="107">
        <v>5.3</v>
      </c>
      <c r="P9" s="42">
        <f>SUM(Q9:R9)</f>
        <v>80.3</v>
      </c>
      <c r="Q9" s="107">
        <v>80.3</v>
      </c>
      <c r="R9" s="107">
        <v>0</v>
      </c>
      <c r="S9" s="42">
        <f t="shared" ref="S9:S37" si="16">SUM(T9:U9)</f>
        <v>0</v>
      </c>
      <c r="T9" s="23">
        <v>0</v>
      </c>
      <c r="U9" s="23">
        <v>0</v>
      </c>
      <c r="V9" s="42">
        <f t="shared" si="14"/>
        <v>3.4</v>
      </c>
      <c r="W9" s="107">
        <v>0</v>
      </c>
      <c r="X9" s="107">
        <v>3.4</v>
      </c>
      <c r="Y9" s="47">
        <v>718.9</v>
      </c>
      <c r="Z9" s="53">
        <f t="shared" si="15"/>
        <v>1710</v>
      </c>
      <c r="AA9" s="59">
        <f t="shared" si="2"/>
        <v>991.09999999999991</v>
      </c>
      <c r="AB9" s="68">
        <f t="shared" si="3"/>
        <v>910.8</v>
      </c>
      <c r="AC9" s="69">
        <f t="shared" si="4"/>
        <v>80.3</v>
      </c>
      <c r="AD9" s="109">
        <f t="shared" si="5"/>
        <v>400.39397053785541</v>
      </c>
      <c r="AE9" s="110">
        <f t="shared" si="6"/>
        <v>367.95361554422226</v>
      </c>
      <c r="AF9" s="111">
        <f t="shared" si="7"/>
        <v>32.440354993633122</v>
      </c>
      <c r="AG9" s="112">
        <f t="shared" si="8"/>
        <v>690.82200546840158</v>
      </c>
      <c r="AH9" s="113">
        <f t="shared" si="9"/>
        <v>290.42803493054612</v>
      </c>
      <c r="AI9" s="114">
        <f t="shared" si="10"/>
        <v>8.1021087680355173</v>
      </c>
    </row>
    <row r="10" spans="1:36" s="5" customFormat="1" ht="20.100000000000001" customHeight="1" x14ac:dyDescent="0.15">
      <c r="A10" s="21">
        <v>5</v>
      </c>
      <c r="B10" s="14" t="s">
        <v>42</v>
      </c>
      <c r="C10" s="108">
        <v>90434</v>
      </c>
      <c r="D10" s="33">
        <f t="shared" si="11"/>
        <v>1087.3</v>
      </c>
      <c r="E10" s="32">
        <f t="shared" si="11"/>
        <v>1032.0999999999999</v>
      </c>
      <c r="F10" s="32">
        <f t="shared" si="11"/>
        <v>55.2</v>
      </c>
      <c r="G10" s="42">
        <f t="shared" si="1"/>
        <v>0</v>
      </c>
      <c r="H10" s="23">
        <v>0</v>
      </c>
      <c r="I10" s="23">
        <v>0</v>
      </c>
      <c r="J10" s="42">
        <f t="shared" si="12"/>
        <v>830.2</v>
      </c>
      <c r="K10" s="23">
        <v>787.2</v>
      </c>
      <c r="L10" s="23">
        <v>43</v>
      </c>
      <c r="M10" s="42">
        <f t="shared" si="13"/>
        <v>37</v>
      </c>
      <c r="N10" s="23">
        <v>24.8</v>
      </c>
      <c r="O10" s="23">
        <v>12.2</v>
      </c>
      <c r="P10" s="42">
        <f t="shared" ref="P10:P38" si="17">SUM(Q10:R10)</f>
        <v>220.1</v>
      </c>
      <c r="Q10" s="23">
        <v>220.1</v>
      </c>
      <c r="R10" s="23">
        <v>0</v>
      </c>
      <c r="S10" s="42">
        <f t="shared" si="16"/>
        <v>0</v>
      </c>
      <c r="T10" s="23">
        <v>0</v>
      </c>
      <c r="U10" s="23">
        <v>0</v>
      </c>
      <c r="V10" s="42">
        <f t="shared" si="14"/>
        <v>0</v>
      </c>
      <c r="W10" s="23">
        <v>0</v>
      </c>
      <c r="X10" s="23">
        <v>0</v>
      </c>
      <c r="Y10" s="47">
        <v>562.5</v>
      </c>
      <c r="Z10" s="53">
        <f t="shared" si="15"/>
        <v>1649.8</v>
      </c>
      <c r="AA10" s="59">
        <f t="shared" si="2"/>
        <v>1087.3</v>
      </c>
      <c r="AB10" s="68">
        <f t="shared" si="3"/>
        <v>867.2</v>
      </c>
      <c r="AC10" s="69">
        <f t="shared" si="4"/>
        <v>220.1</v>
      </c>
      <c r="AD10" s="109">
        <f t="shared" si="5"/>
        <v>429.39760330343518</v>
      </c>
      <c r="AE10" s="110">
        <f t="shared" si="6"/>
        <v>342.47549120273987</v>
      </c>
      <c r="AF10" s="111">
        <f t="shared" si="7"/>
        <v>86.922112100695372</v>
      </c>
      <c r="AG10" s="112">
        <f t="shared" si="8"/>
        <v>651.54066580521237</v>
      </c>
      <c r="AH10" s="113">
        <f t="shared" si="9"/>
        <v>222.14306250177714</v>
      </c>
      <c r="AI10" s="114">
        <f t="shared" si="10"/>
        <v>20.242803274165365</v>
      </c>
    </row>
    <row r="11" spans="1:36" s="5" customFormat="1" ht="20.100000000000001" customHeight="1" x14ac:dyDescent="0.15">
      <c r="A11" s="21">
        <v>6</v>
      </c>
      <c r="B11" s="14" t="s">
        <v>16</v>
      </c>
      <c r="C11" s="108">
        <v>30471</v>
      </c>
      <c r="D11" s="33">
        <f>G11+J11+M11+P11+S11+V11</f>
        <v>457.6</v>
      </c>
      <c r="E11" s="32">
        <f t="shared" si="11"/>
        <v>366.1</v>
      </c>
      <c r="F11" s="32">
        <f t="shared" si="11"/>
        <v>91.5</v>
      </c>
      <c r="G11" s="42">
        <f>SUM(H11:I11)</f>
        <v>0</v>
      </c>
      <c r="H11" s="23">
        <v>0</v>
      </c>
      <c r="I11" s="23">
        <v>0</v>
      </c>
      <c r="J11" s="42">
        <f t="shared" si="12"/>
        <v>374.6</v>
      </c>
      <c r="K11" s="23">
        <v>297.2</v>
      </c>
      <c r="L11" s="23">
        <v>77.400000000000006</v>
      </c>
      <c r="M11" s="42">
        <f t="shared" si="13"/>
        <v>23.4</v>
      </c>
      <c r="N11" s="23">
        <v>11.3</v>
      </c>
      <c r="O11" s="23">
        <v>12.1</v>
      </c>
      <c r="P11" s="42">
        <f t="shared" si="17"/>
        <v>59.6</v>
      </c>
      <c r="Q11" s="23">
        <v>57.6</v>
      </c>
      <c r="R11" s="23">
        <v>2</v>
      </c>
      <c r="S11" s="42">
        <f t="shared" si="16"/>
        <v>0</v>
      </c>
      <c r="T11" s="23">
        <v>0</v>
      </c>
      <c r="U11" s="23">
        <v>0</v>
      </c>
      <c r="V11" s="42">
        <f t="shared" si="14"/>
        <v>0</v>
      </c>
      <c r="W11" s="23">
        <v>0</v>
      </c>
      <c r="X11" s="23">
        <v>0</v>
      </c>
      <c r="Y11" s="47">
        <v>195.4</v>
      </c>
      <c r="Z11" s="53">
        <f t="shared" si="15"/>
        <v>653</v>
      </c>
      <c r="AA11" s="59">
        <f t="shared" si="2"/>
        <v>457.6</v>
      </c>
      <c r="AB11" s="68">
        <f t="shared" si="3"/>
        <v>398</v>
      </c>
      <c r="AC11" s="69">
        <f t="shared" si="4"/>
        <v>59.6</v>
      </c>
      <c r="AD11" s="109">
        <f t="shared" si="5"/>
        <v>536.34134563542852</v>
      </c>
      <c r="AE11" s="110">
        <f t="shared" si="6"/>
        <v>466.48569834549949</v>
      </c>
      <c r="AF11" s="111">
        <f t="shared" si="7"/>
        <v>69.855647289929067</v>
      </c>
      <c r="AG11" s="112">
        <f t="shared" si="8"/>
        <v>765.3647261799274</v>
      </c>
      <c r="AH11" s="113">
        <f t="shared" si="9"/>
        <v>229.02338054449899</v>
      </c>
      <c r="AI11" s="114">
        <f t="shared" si="10"/>
        <v>13.024475524475523</v>
      </c>
      <c r="AJ11" s="17"/>
    </row>
    <row r="12" spans="1:36" s="5" customFormat="1" ht="20.100000000000001" customHeight="1" x14ac:dyDescent="0.15">
      <c r="A12" s="21">
        <v>7</v>
      </c>
      <c r="B12" s="14" t="s">
        <v>4</v>
      </c>
      <c r="C12" s="108">
        <v>23167</v>
      </c>
      <c r="D12" s="33">
        <f>G12+J12+M12+P12+S12+V12</f>
        <v>332.90000000000003</v>
      </c>
      <c r="E12" s="32">
        <f t="shared" si="11"/>
        <v>319.90000000000003</v>
      </c>
      <c r="F12" s="32">
        <f t="shared" si="11"/>
        <v>13.000000000000002</v>
      </c>
      <c r="G12" s="42">
        <f>SUM(H12:I12)</f>
        <v>0</v>
      </c>
      <c r="H12" s="23">
        <v>0</v>
      </c>
      <c r="I12" s="23">
        <v>0</v>
      </c>
      <c r="J12" s="42">
        <f t="shared" si="12"/>
        <v>230.5</v>
      </c>
      <c r="K12" s="23">
        <v>222.7</v>
      </c>
      <c r="L12" s="23">
        <v>7.8</v>
      </c>
      <c r="M12" s="42">
        <f t="shared" si="13"/>
        <v>21.6</v>
      </c>
      <c r="N12" s="23">
        <v>20.6</v>
      </c>
      <c r="O12" s="23">
        <v>1</v>
      </c>
      <c r="P12" s="42">
        <f>SUM(Q12:R12)</f>
        <v>77.5</v>
      </c>
      <c r="Q12" s="23">
        <v>73.7</v>
      </c>
      <c r="R12" s="23">
        <v>3.8</v>
      </c>
      <c r="S12" s="42">
        <f t="shared" si="16"/>
        <v>0.6</v>
      </c>
      <c r="T12" s="23">
        <v>0.6</v>
      </c>
      <c r="U12" s="23">
        <v>0</v>
      </c>
      <c r="V12" s="42">
        <f t="shared" si="14"/>
        <v>2.6999999999999997</v>
      </c>
      <c r="W12" s="23">
        <v>2.2999999999999998</v>
      </c>
      <c r="X12" s="23">
        <v>0.4</v>
      </c>
      <c r="Y12" s="47">
        <v>121.6</v>
      </c>
      <c r="Z12" s="53">
        <f t="shared" si="15"/>
        <v>454.5</v>
      </c>
      <c r="AA12" s="59">
        <f>SUM(AB12:AC12)</f>
        <v>332.9</v>
      </c>
      <c r="AB12" s="68">
        <f>G12+J12+M12+S12+V12</f>
        <v>255.39999999999998</v>
      </c>
      <c r="AC12" s="69">
        <f>P12</f>
        <v>77.5</v>
      </c>
      <c r="AD12" s="109">
        <f t="shared" si="5"/>
        <v>513.19919343401011</v>
      </c>
      <c r="AE12" s="110">
        <f t="shared" si="6"/>
        <v>393.72506459310961</v>
      </c>
      <c r="AF12" s="111">
        <f t="shared" si="7"/>
        <v>119.47412884090055</v>
      </c>
      <c r="AG12" s="112">
        <f t="shared" si="8"/>
        <v>700.65795558953926</v>
      </c>
      <c r="AH12" s="113">
        <f t="shared" si="9"/>
        <v>187.45876215552912</v>
      </c>
      <c r="AI12" s="114">
        <f t="shared" si="10"/>
        <v>23.280264343646742</v>
      </c>
    </row>
    <row r="13" spans="1:36" s="5" customFormat="1" ht="20.100000000000001" customHeight="1" x14ac:dyDescent="0.15">
      <c r="A13" s="21">
        <v>8</v>
      </c>
      <c r="B13" s="14" t="s">
        <v>44</v>
      </c>
      <c r="C13" s="108">
        <v>102992</v>
      </c>
      <c r="D13" s="33">
        <f t="shared" si="11"/>
        <v>1413.8999999999999</v>
      </c>
      <c r="E13" s="32">
        <f t="shared" si="11"/>
        <v>1267.8</v>
      </c>
      <c r="F13" s="32">
        <f t="shared" si="11"/>
        <v>146.1</v>
      </c>
      <c r="G13" s="42">
        <f t="shared" si="1"/>
        <v>0</v>
      </c>
      <c r="H13" s="23">
        <v>0</v>
      </c>
      <c r="I13" s="23">
        <v>0</v>
      </c>
      <c r="J13" s="42">
        <f t="shared" si="12"/>
        <v>1153.3</v>
      </c>
      <c r="K13" s="23">
        <v>1046.0999999999999</v>
      </c>
      <c r="L13" s="23">
        <v>107.2</v>
      </c>
      <c r="M13" s="42">
        <f t="shared" si="13"/>
        <v>78.100000000000009</v>
      </c>
      <c r="N13" s="23">
        <v>64.400000000000006</v>
      </c>
      <c r="O13" s="23">
        <v>13.7</v>
      </c>
      <c r="P13" s="42">
        <f t="shared" si="17"/>
        <v>157.30000000000001</v>
      </c>
      <c r="Q13" s="23">
        <v>157.30000000000001</v>
      </c>
      <c r="R13" s="23">
        <v>0</v>
      </c>
      <c r="S13" s="42">
        <f t="shared" si="16"/>
        <v>0</v>
      </c>
      <c r="T13" s="23">
        <v>0</v>
      </c>
      <c r="U13" s="23">
        <v>0</v>
      </c>
      <c r="V13" s="42">
        <f t="shared" si="14"/>
        <v>25.2</v>
      </c>
      <c r="W13" s="23">
        <v>0</v>
      </c>
      <c r="X13" s="23">
        <v>25.2</v>
      </c>
      <c r="Y13" s="47">
        <v>535.20000000000005</v>
      </c>
      <c r="Z13" s="53">
        <f t="shared" si="15"/>
        <v>1949.1</v>
      </c>
      <c r="AA13" s="59">
        <f t="shared" si="2"/>
        <v>1413.8999999999999</v>
      </c>
      <c r="AB13" s="68">
        <f t="shared" si="3"/>
        <v>1256.5999999999999</v>
      </c>
      <c r="AC13" s="69">
        <f t="shared" si="4"/>
        <v>157.30000000000001</v>
      </c>
      <c r="AD13" s="109">
        <f t="shared" si="5"/>
        <v>490.29466921147815</v>
      </c>
      <c r="AE13" s="110">
        <f t="shared" si="6"/>
        <v>435.74813022925497</v>
      </c>
      <c r="AF13" s="111">
        <f t="shared" si="7"/>
        <v>54.546538982223311</v>
      </c>
      <c r="AG13" s="112">
        <f t="shared" si="8"/>
        <v>675.88467342817194</v>
      </c>
      <c r="AH13" s="113">
        <f t="shared" si="9"/>
        <v>185.5900042166937</v>
      </c>
      <c r="AI13" s="114">
        <f t="shared" si="10"/>
        <v>11.125256383053966</v>
      </c>
    </row>
    <row r="14" spans="1:36" s="5" customFormat="1" ht="17.25" customHeight="1" x14ac:dyDescent="0.15">
      <c r="A14" s="21">
        <v>9</v>
      </c>
      <c r="B14" s="14" t="s">
        <v>45</v>
      </c>
      <c r="C14" s="108">
        <v>16746</v>
      </c>
      <c r="D14" s="33">
        <f>G14+J14+M14+P14+S14+V14</f>
        <v>268</v>
      </c>
      <c r="E14" s="32">
        <f t="shared" si="11"/>
        <v>199.7</v>
      </c>
      <c r="F14" s="32">
        <f t="shared" si="11"/>
        <v>68.3</v>
      </c>
      <c r="G14" s="42">
        <f>SUM(H14:I14)</f>
        <v>0</v>
      </c>
      <c r="H14" s="23">
        <v>0</v>
      </c>
      <c r="I14" s="23">
        <v>0</v>
      </c>
      <c r="J14" s="42">
        <f t="shared" si="12"/>
        <v>211.79999999999998</v>
      </c>
      <c r="K14" s="23">
        <v>158.69999999999999</v>
      </c>
      <c r="L14" s="23">
        <v>53.1</v>
      </c>
      <c r="M14" s="42">
        <f t="shared" si="13"/>
        <v>19</v>
      </c>
      <c r="N14" s="23">
        <v>11.2</v>
      </c>
      <c r="O14" s="23">
        <v>7.8</v>
      </c>
      <c r="P14" s="42">
        <f t="shared" si="17"/>
        <v>37.200000000000003</v>
      </c>
      <c r="Q14" s="23">
        <v>29.8</v>
      </c>
      <c r="R14" s="23">
        <v>7.4</v>
      </c>
      <c r="S14" s="42">
        <f t="shared" si="16"/>
        <v>0</v>
      </c>
      <c r="T14" s="23">
        <v>0</v>
      </c>
      <c r="U14" s="23">
        <v>0</v>
      </c>
      <c r="V14" s="42">
        <f t="shared" si="14"/>
        <v>0</v>
      </c>
      <c r="W14" s="23">
        <v>0</v>
      </c>
      <c r="X14" s="23">
        <v>0</v>
      </c>
      <c r="Y14" s="47">
        <v>52.5</v>
      </c>
      <c r="Z14" s="53">
        <f t="shared" si="15"/>
        <v>320.5</v>
      </c>
      <c r="AA14" s="59">
        <f t="shared" si="2"/>
        <v>268</v>
      </c>
      <c r="AB14" s="68">
        <f>G14+J14+M14+S14+V14</f>
        <v>230.79999999999998</v>
      </c>
      <c r="AC14" s="69">
        <f>P14</f>
        <v>37.200000000000003</v>
      </c>
      <c r="AD14" s="115">
        <f t="shared" si="5"/>
        <v>571.56506457832143</v>
      </c>
      <c r="AE14" s="110">
        <f t="shared" si="6"/>
        <v>492.22842128610677</v>
      </c>
      <c r="AF14" s="111">
        <f t="shared" si="7"/>
        <v>79.336643292214788</v>
      </c>
      <c r="AG14" s="112">
        <f t="shared" si="8"/>
        <v>683.5321014826568</v>
      </c>
      <c r="AH14" s="116">
        <f t="shared" si="9"/>
        <v>111.96703690433537</v>
      </c>
      <c r="AI14" s="114">
        <f t="shared" si="10"/>
        <v>13.880597014925375</v>
      </c>
    </row>
    <row r="15" spans="1:36" s="5" customFormat="1" ht="20.100000000000001" customHeight="1" x14ac:dyDescent="0.15">
      <c r="A15" s="21">
        <v>10</v>
      </c>
      <c r="B15" s="14" t="s">
        <v>5</v>
      </c>
      <c r="C15" s="108">
        <v>27976</v>
      </c>
      <c r="D15" s="33">
        <f t="shared" si="11"/>
        <v>407.3</v>
      </c>
      <c r="E15" s="32">
        <f t="shared" si="11"/>
        <v>360.6</v>
      </c>
      <c r="F15" s="32">
        <f t="shared" si="11"/>
        <v>46.7</v>
      </c>
      <c r="G15" s="42">
        <f t="shared" si="1"/>
        <v>301.8</v>
      </c>
      <c r="H15" s="23">
        <v>301.8</v>
      </c>
      <c r="I15" s="23">
        <v>0</v>
      </c>
      <c r="J15" s="42">
        <f t="shared" si="12"/>
        <v>28.4</v>
      </c>
      <c r="K15" s="23">
        <v>0</v>
      </c>
      <c r="L15" s="23">
        <v>28.4</v>
      </c>
      <c r="M15" s="42">
        <f t="shared" si="13"/>
        <v>7.1</v>
      </c>
      <c r="N15" s="23">
        <v>0</v>
      </c>
      <c r="O15" s="23">
        <v>7.1</v>
      </c>
      <c r="P15" s="42">
        <f t="shared" si="17"/>
        <v>57.7</v>
      </c>
      <c r="Q15" s="23">
        <v>57.7</v>
      </c>
      <c r="R15" s="23">
        <v>0</v>
      </c>
      <c r="S15" s="42">
        <f t="shared" si="16"/>
        <v>0</v>
      </c>
      <c r="T15" s="23">
        <v>0</v>
      </c>
      <c r="U15" s="23">
        <v>0</v>
      </c>
      <c r="V15" s="42">
        <f t="shared" si="14"/>
        <v>12.299999999999999</v>
      </c>
      <c r="W15" s="23">
        <v>1.1000000000000001</v>
      </c>
      <c r="X15" s="23">
        <v>11.2</v>
      </c>
      <c r="Y15" s="47">
        <v>233.7</v>
      </c>
      <c r="Z15" s="53">
        <f t="shared" si="15"/>
        <v>641</v>
      </c>
      <c r="AA15" s="59">
        <f t="shared" si="2"/>
        <v>407.3</v>
      </c>
      <c r="AB15" s="68">
        <f>G15+J15+M15+S15+V15</f>
        <v>349.6</v>
      </c>
      <c r="AC15" s="69">
        <f>P15</f>
        <v>57.7</v>
      </c>
      <c r="AD15" s="109">
        <f t="shared" si="5"/>
        <v>519.96098696842193</v>
      </c>
      <c r="AE15" s="110">
        <f t="shared" si="6"/>
        <v>446.30091098492585</v>
      </c>
      <c r="AF15" s="111">
        <f t="shared" si="7"/>
        <v>73.660075983496057</v>
      </c>
      <c r="AG15" s="112">
        <f t="shared" si="8"/>
        <v>818.30344376812775</v>
      </c>
      <c r="AH15" s="113">
        <f t="shared" si="9"/>
        <v>298.34245679970587</v>
      </c>
      <c r="AI15" s="114">
        <f t="shared" si="10"/>
        <v>14.166462067272281</v>
      </c>
    </row>
    <row r="16" spans="1:36" s="5" customFormat="1" ht="20.100000000000001" customHeight="1" x14ac:dyDescent="0.15">
      <c r="A16" s="21">
        <v>11</v>
      </c>
      <c r="B16" s="14" t="s">
        <v>46</v>
      </c>
      <c r="C16" s="108">
        <v>23461</v>
      </c>
      <c r="D16" s="33">
        <f>G16+J16+M16+P16+S16+V16</f>
        <v>342.6</v>
      </c>
      <c r="E16" s="32">
        <f t="shared" si="11"/>
        <v>320.7</v>
      </c>
      <c r="F16" s="32">
        <f t="shared" si="11"/>
        <v>21.9</v>
      </c>
      <c r="G16" s="42">
        <f t="shared" si="1"/>
        <v>0</v>
      </c>
      <c r="H16" s="23">
        <v>0</v>
      </c>
      <c r="I16" s="23">
        <v>0</v>
      </c>
      <c r="J16" s="42">
        <f t="shared" si="12"/>
        <v>270.8</v>
      </c>
      <c r="K16" s="23">
        <v>265.3</v>
      </c>
      <c r="L16" s="23">
        <v>5.5</v>
      </c>
      <c r="M16" s="42">
        <f t="shared" si="13"/>
        <v>11</v>
      </c>
      <c r="N16" s="23">
        <v>7</v>
      </c>
      <c r="O16" s="23">
        <v>4</v>
      </c>
      <c r="P16" s="42">
        <f t="shared" si="17"/>
        <v>35.5</v>
      </c>
      <c r="Q16" s="23">
        <v>34.9</v>
      </c>
      <c r="R16" s="23">
        <v>0.6</v>
      </c>
      <c r="S16" s="42">
        <f t="shared" si="16"/>
        <v>0</v>
      </c>
      <c r="T16" s="23">
        <v>0</v>
      </c>
      <c r="U16" s="23">
        <v>0</v>
      </c>
      <c r="V16" s="42">
        <f t="shared" si="14"/>
        <v>25.3</v>
      </c>
      <c r="W16" s="23">
        <v>13.5</v>
      </c>
      <c r="X16" s="23">
        <v>11.8</v>
      </c>
      <c r="Y16" s="47">
        <v>120.1</v>
      </c>
      <c r="Z16" s="53">
        <f t="shared" si="15"/>
        <v>462.70000000000005</v>
      </c>
      <c r="AA16" s="59">
        <f t="shared" si="2"/>
        <v>342.6</v>
      </c>
      <c r="AB16" s="68">
        <f t="shared" si="3"/>
        <v>307.10000000000002</v>
      </c>
      <c r="AC16" s="69">
        <f t="shared" si="4"/>
        <v>35.5</v>
      </c>
      <c r="AD16" s="109">
        <f t="shared" si="5"/>
        <v>521.5342178813471</v>
      </c>
      <c r="AE16" s="110">
        <f t="shared" si="6"/>
        <v>467.49316494851644</v>
      </c>
      <c r="AF16" s="111">
        <f t="shared" si="7"/>
        <v>54.041052932830773</v>
      </c>
      <c r="AG16" s="112">
        <f t="shared" si="8"/>
        <v>704.36042794424793</v>
      </c>
      <c r="AH16" s="113">
        <f t="shared" si="9"/>
        <v>182.82621006290071</v>
      </c>
      <c r="AI16" s="114">
        <f t="shared" si="10"/>
        <v>10.361938120256859</v>
      </c>
    </row>
    <row r="17" spans="1:35" s="5" customFormat="1" ht="20.100000000000001" customHeight="1" x14ac:dyDescent="0.15">
      <c r="A17" s="21">
        <v>12</v>
      </c>
      <c r="B17" s="14" t="s">
        <v>47</v>
      </c>
      <c r="C17" s="108">
        <v>22707</v>
      </c>
      <c r="D17" s="33">
        <f t="shared" si="11"/>
        <v>360.40000000000003</v>
      </c>
      <c r="E17" s="32">
        <f t="shared" si="11"/>
        <v>324</v>
      </c>
      <c r="F17" s="32">
        <f t="shared" si="11"/>
        <v>36.400000000000006</v>
      </c>
      <c r="G17" s="42">
        <f t="shared" si="1"/>
        <v>0</v>
      </c>
      <c r="H17" s="23">
        <v>0</v>
      </c>
      <c r="I17" s="23">
        <v>0</v>
      </c>
      <c r="J17" s="42">
        <f t="shared" si="12"/>
        <v>303.60000000000002</v>
      </c>
      <c r="K17" s="23">
        <v>279</v>
      </c>
      <c r="L17" s="23">
        <v>24.6</v>
      </c>
      <c r="M17" s="42">
        <f t="shared" si="13"/>
        <v>6.6</v>
      </c>
      <c r="N17" s="23">
        <v>6.6</v>
      </c>
      <c r="O17" s="23">
        <v>0</v>
      </c>
      <c r="P17" s="42">
        <f t="shared" si="17"/>
        <v>40.4</v>
      </c>
      <c r="Q17" s="23">
        <v>38.4</v>
      </c>
      <c r="R17" s="23">
        <v>2</v>
      </c>
      <c r="S17" s="42">
        <f t="shared" si="16"/>
        <v>0</v>
      </c>
      <c r="T17" s="23">
        <v>0</v>
      </c>
      <c r="U17" s="23">
        <v>0</v>
      </c>
      <c r="V17" s="42">
        <f t="shared" si="14"/>
        <v>9.8000000000000007</v>
      </c>
      <c r="W17" s="23">
        <v>0</v>
      </c>
      <c r="X17" s="23">
        <v>9.8000000000000007</v>
      </c>
      <c r="Y17" s="47">
        <v>202.5</v>
      </c>
      <c r="Z17" s="53">
        <f t="shared" si="15"/>
        <v>562.90000000000009</v>
      </c>
      <c r="AA17" s="59">
        <f t="shared" si="2"/>
        <v>360.40000000000003</v>
      </c>
      <c r="AB17" s="68">
        <f t="shared" si="3"/>
        <v>320.00000000000006</v>
      </c>
      <c r="AC17" s="69">
        <f t="shared" si="4"/>
        <v>40.4</v>
      </c>
      <c r="AD17" s="109">
        <f t="shared" si="5"/>
        <v>566.8484859923625</v>
      </c>
      <c r="AE17" s="110">
        <f t="shared" si="6"/>
        <v>503.30609189110976</v>
      </c>
      <c r="AF17" s="111">
        <f t="shared" si="7"/>
        <v>63.542394101252604</v>
      </c>
      <c r="AG17" s="112">
        <f t="shared" si="8"/>
        <v>885.3468722672053</v>
      </c>
      <c r="AH17" s="113">
        <f t="shared" si="9"/>
        <v>318.49838627484286</v>
      </c>
      <c r="AI17" s="114">
        <f t="shared" si="10"/>
        <v>11.20976692563818</v>
      </c>
    </row>
    <row r="18" spans="1:35" s="5" customFormat="1" ht="20.100000000000001" customHeight="1" x14ac:dyDescent="0.15">
      <c r="A18" s="21">
        <v>13</v>
      </c>
      <c r="B18" s="14" t="s">
        <v>48</v>
      </c>
      <c r="C18" s="108">
        <v>105859</v>
      </c>
      <c r="D18" s="33">
        <f t="shared" si="11"/>
        <v>1406.4</v>
      </c>
      <c r="E18" s="32">
        <f t="shared" si="11"/>
        <v>1314</v>
      </c>
      <c r="F18" s="32">
        <f t="shared" si="11"/>
        <v>92.4</v>
      </c>
      <c r="G18" s="42">
        <f t="shared" si="1"/>
        <v>0</v>
      </c>
      <c r="H18" s="23">
        <v>0</v>
      </c>
      <c r="I18" s="23">
        <v>0</v>
      </c>
      <c r="J18" s="42">
        <f t="shared" si="12"/>
        <v>1180.7</v>
      </c>
      <c r="K18" s="23">
        <v>1117.4000000000001</v>
      </c>
      <c r="L18" s="23">
        <v>63.3</v>
      </c>
      <c r="M18" s="42">
        <f t="shared" si="13"/>
        <v>71.400000000000006</v>
      </c>
      <c r="N18" s="23">
        <v>42.3</v>
      </c>
      <c r="O18" s="23">
        <v>29.1</v>
      </c>
      <c r="P18" s="42">
        <f t="shared" si="17"/>
        <v>154.30000000000001</v>
      </c>
      <c r="Q18" s="23">
        <v>154.30000000000001</v>
      </c>
      <c r="R18" s="23">
        <v>0</v>
      </c>
      <c r="S18" s="42">
        <f t="shared" si="16"/>
        <v>0</v>
      </c>
      <c r="T18" s="23">
        <v>0</v>
      </c>
      <c r="U18" s="23">
        <v>0</v>
      </c>
      <c r="V18" s="42">
        <f t="shared" si="14"/>
        <v>0</v>
      </c>
      <c r="W18" s="23">
        <v>0</v>
      </c>
      <c r="X18" s="23">
        <v>0</v>
      </c>
      <c r="Y18" s="47">
        <v>740.5</v>
      </c>
      <c r="Z18" s="53">
        <f t="shared" si="15"/>
        <v>2146.9</v>
      </c>
      <c r="AA18" s="59">
        <f t="shared" si="2"/>
        <v>1406.4</v>
      </c>
      <c r="AB18" s="68">
        <f t="shared" si="3"/>
        <v>1252.1000000000001</v>
      </c>
      <c r="AC18" s="69">
        <f t="shared" si="4"/>
        <v>154.30000000000001</v>
      </c>
      <c r="AD18" s="109">
        <f t="shared" si="5"/>
        <v>474.48560281668478</v>
      </c>
      <c r="AE18" s="110">
        <f t="shared" si="6"/>
        <v>422.4284864098201</v>
      </c>
      <c r="AF18" s="111">
        <f t="shared" si="7"/>
        <v>52.057116406864665</v>
      </c>
      <c r="AG18" s="55">
        <f t="shared" si="8"/>
        <v>724.31252892999191</v>
      </c>
      <c r="AH18" s="113">
        <f t="shared" si="9"/>
        <v>249.82692611330705</v>
      </c>
      <c r="AI18" s="114">
        <f t="shared" si="10"/>
        <v>10.97127417519909</v>
      </c>
    </row>
    <row r="19" spans="1:35" s="5" customFormat="1" ht="20.100000000000001" customHeight="1" x14ac:dyDescent="0.15">
      <c r="A19" s="21">
        <v>14</v>
      </c>
      <c r="B19" s="14" t="s">
        <v>37</v>
      </c>
      <c r="C19" s="108">
        <v>53815</v>
      </c>
      <c r="D19" s="33">
        <f t="shared" si="11"/>
        <v>736.5</v>
      </c>
      <c r="E19" s="32">
        <f t="shared" si="11"/>
        <v>687.7</v>
      </c>
      <c r="F19" s="32">
        <f t="shared" si="11"/>
        <v>48.8</v>
      </c>
      <c r="G19" s="42">
        <f t="shared" si="1"/>
        <v>0</v>
      </c>
      <c r="H19" s="23">
        <v>0</v>
      </c>
      <c r="I19" s="23">
        <v>0</v>
      </c>
      <c r="J19" s="42">
        <f t="shared" si="12"/>
        <v>587</v>
      </c>
      <c r="K19" s="23">
        <v>566.70000000000005</v>
      </c>
      <c r="L19" s="23">
        <v>20.3</v>
      </c>
      <c r="M19" s="42">
        <f t="shared" si="13"/>
        <v>0</v>
      </c>
      <c r="N19" s="23">
        <v>0</v>
      </c>
      <c r="O19" s="23">
        <v>0</v>
      </c>
      <c r="P19" s="42">
        <f t="shared" si="17"/>
        <v>107.89999999999999</v>
      </c>
      <c r="Q19" s="23">
        <v>103.1</v>
      </c>
      <c r="R19" s="23">
        <v>4.8</v>
      </c>
      <c r="S19" s="42">
        <f t="shared" si="16"/>
        <v>0</v>
      </c>
      <c r="T19" s="23">
        <v>0</v>
      </c>
      <c r="U19" s="23">
        <v>0</v>
      </c>
      <c r="V19" s="42">
        <f t="shared" si="14"/>
        <v>41.599999999999994</v>
      </c>
      <c r="W19" s="23">
        <v>17.899999999999999</v>
      </c>
      <c r="X19" s="23">
        <v>23.7</v>
      </c>
      <c r="Y19" s="47">
        <v>208.2</v>
      </c>
      <c r="Z19" s="53">
        <f t="shared" si="15"/>
        <v>944.7</v>
      </c>
      <c r="AA19" s="59">
        <f t="shared" si="2"/>
        <v>736.5</v>
      </c>
      <c r="AB19" s="68">
        <f t="shared" si="3"/>
        <v>628.6</v>
      </c>
      <c r="AC19" s="69">
        <f t="shared" si="4"/>
        <v>107.89999999999999</v>
      </c>
      <c r="AD19" s="109">
        <f t="shared" si="5"/>
        <v>488.77769076598395</v>
      </c>
      <c r="AE19" s="110">
        <f t="shared" si="6"/>
        <v>417.16993403326211</v>
      </c>
      <c r="AF19" s="111">
        <f t="shared" si="7"/>
        <v>71.607756732721882</v>
      </c>
      <c r="AG19" s="55">
        <f t="shared" si="8"/>
        <v>626.94946974422965</v>
      </c>
      <c r="AH19" s="113">
        <f t="shared" si="9"/>
        <v>138.17177897824558</v>
      </c>
      <c r="AI19" s="114">
        <f t="shared" si="10"/>
        <v>14.650373387644263</v>
      </c>
    </row>
    <row r="20" spans="1:35" s="5" customFormat="1" ht="20.100000000000001" customHeight="1" x14ac:dyDescent="0.15">
      <c r="A20" s="21">
        <v>15</v>
      </c>
      <c r="B20" s="14" t="s">
        <v>38</v>
      </c>
      <c r="C20" s="108">
        <v>14636</v>
      </c>
      <c r="D20" s="33">
        <f t="shared" si="11"/>
        <v>236.10000000000002</v>
      </c>
      <c r="E20" s="32">
        <f t="shared" si="11"/>
        <v>220.29999999999998</v>
      </c>
      <c r="F20" s="32">
        <f t="shared" si="11"/>
        <v>15.8</v>
      </c>
      <c r="G20" s="42">
        <f>SUM(H20:I20)</f>
        <v>0</v>
      </c>
      <c r="H20" s="23">
        <v>0</v>
      </c>
      <c r="I20" s="23">
        <v>0</v>
      </c>
      <c r="J20" s="42">
        <f t="shared" si="12"/>
        <v>192.4</v>
      </c>
      <c r="K20" s="23">
        <v>185.4</v>
      </c>
      <c r="L20" s="23">
        <v>7</v>
      </c>
      <c r="M20" s="42">
        <f t="shared" si="13"/>
        <v>0</v>
      </c>
      <c r="N20" s="23">
        <v>0</v>
      </c>
      <c r="O20" s="23">
        <v>0</v>
      </c>
      <c r="P20" s="42">
        <f>SUM(Q20:R20)</f>
        <v>31.4</v>
      </c>
      <c r="Q20" s="23">
        <v>31.2</v>
      </c>
      <c r="R20" s="23">
        <v>0.2</v>
      </c>
      <c r="S20" s="42">
        <f t="shared" si="16"/>
        <v>0</v>
      </c>
      <c r="T20" s="23">
        <v>0</v>
      </c>
      <c r="U20" s="23">
        <v>0</v>
      </c>
      <c r="V20" s="42">
        <f t="shared" si="14"/>
        <v>12.3</v>
      </c>
      <c r="W20" s="23">
        <v>3.7</v>
      </c>
      <c r="X20" s="23">
        <v>8.6</v>
      </c>
      <c r="Y20" s="47">
        <v>95.1</v>
      </c>
      <c r="Z20" s="53">
        <f t="shared" si="15"/>
        <v>331.20000000000005</v>
      </c>
      <c r="AA20" s="59">
        <f>SUM(AB20:AC20)</f>
        <v>236.10000000000002</v>
      </c>
      <c r="AB20" s="68">
        <f>G20+J20+M20+S20+V20</f>
        <v>204.70000000000002</v>
      </c>
      <c r="AC20" s="69">
        <f>P20</f>
        <v>31.4</v>
      </c>
      <c r="AD20" s="109">
        <f t="shared" si="5"/>
        <v>576.12345293405701</v>
      </c>
      <c r="AE20" s="110">
        <f t="shared" si="6"/>
        <v>499.50220591106086</v>
      </c>
      <c r="AF20" s="111">
        <f t="shared" si="7"/>
        <v>76.62124702299613</v>
      </c>
      <c r="AG20" s="112">
        <f t="shared" si="8"/>
        <v>808.18334439542423</v>
      </c>
      <c r="AH20" s="113">
        <f t="shared" si="9"/>
        <v>232.05989146136727</v>
      </c>
      <c r="AI20" s="114">
        <f t="shared" si="10"/>
        <v>13.299449385853451</v>
      </c>
    </row>
    <row r="21" spans="1:35" s="5" customFormat="1" ht="20.100000000000001" customHeight="1" x14ac:dyDescent="0.15">
      <c r="A21" s="10">
        <v>16</v>
      </c>
      <c r="B21" s="9" t="s">
        <v>39</v>
      </c>
      <c r="C21" s="26">
        <v>5076</v>
      </c>
      <c r="D21" s="34">
        <f t="shared" si="11"/>
        <v>74.5</v>
      </c>
      <c r="E21" s="35">
        <f t="shared" si="11"/>
        <v>72.7</v>
      </c>
      <c r="F21" s="35">
        <f t="shared" si="11"/>
        <v>1.8</v>
      </c>
      <c r="G21" s="43">
        <f>SUM(H21:I21)</f>
        <v>0</v>
      </c>
      <c r="H21" s="117">
        <v>0</v>
      </c>
      <c r="I21" s="117">
        <v>0</v>
      </c>
      <c r="J21" s="43">
        <f t="shared" si="12"/>
        <v>43</v>
      </c>
      <c r="K21" s="117">
        <v>42.2</v>
      </c>
      <c r="L21" s="117">
        <v>0.8</v>
      </c>
      <c r="M21" s="43">
        <f t="shared" si="13"/>
        <v>4.9000000000000004</v>
      </c>
      <c r="N21" s="117">
        <v>3.9</v>
      </c>
      <c r="O21" s="117">
        <v>1</v>
      </c>
      <c r="P21" s="43">
        <f>SUM(Q21:R21)</f>
        <v>26.6</v>
      </c>
      <c r="Q21" s="117">
        <v>26.6</v>
      </c>
      <c r="R21" s="117">
        <v>0</v>
      </c>
      <c r="S21" s="43">
        <f t="shared" si="16"/>
        <v>0</v>
      </c>
      <c r="T21" s="117">
        <v>0</v>
      </c>
      <c r="U21" s="117">
        <v>0</v>
      </c>
      <c r="V21" s="43">
        <f t="shared" si="14"/>
        <v>0</v>
      </c>
      <c r="W21" s="117">
        <v>0</v>
      </c>
      <c r="X21" s="117">
        <v>0</v>
      </c>
      <c r="Y21" s="47">
        <v>31.2</v>
      </c>
      <c r="Z21" s="53">
        <f t="shared" si="15"/>
        <v>105.7</v>
      </c>
      <c r="AA21" s="59">
        <f t="shared" si="2"/>
        <v>74.5</v>
      </c>
      <c r="AB21" s="68">
        <f t="shared" si="3"/>
        <v>47.9</v>
      </c>
      <c r="AC21" s="69">
        <f t="shared" si="4"/>
        <v>26.6</v>
      </c>
      <c r="AD21" s="109">
        <f t="shared" si="5"/>
        <v>524.17539119666787</v>
      </c>
      <c r="AE21" s="110">
        <f t="shared" si="6"/>
        <v>337.02015084993803</v>
      </c>
      <c r="AF21" s="111">
        <f t="shared" si="7"/>
        <v>187.15524034672973</v>
      </c>
      <c r="AG21" s="112">
        <f t="shared" si="8"/>
        <v>743.69582348305755</v>
      </c>
      <c r="AH21" s="113">
        <f t="shared" si="9"/>
        <v>219.52043228638973</v>
      </c>
      <c r="AI21" s="114">
        <f t="shared" si="10"/>
        <v>35.70469798657718</v>
      </c>
    </row>
    <row r="22" spans="1:35" s="5" customFormat="1" ht="20.100000000000001" customHeight="1" x14ac:dyDescent="0.15">
      <c r="A22" s="10">
        <v>17</v>
      </c>
      <c r="B22" s="9" t="s">
        <v>40</v>
      </c>
      <c r="C22" s="26">
        <v>11152</v>
      </c>
      <c r="D22" s="34">
        <f t="shared" si="11"/>
        <v>162.80000000000001</v>
      </c>
      <c r="E22" s="35">
        <f t="shared" si="11"/>
        <v>147.6</v>
      </c>
      <c r="F22" s="35">
        <f t="shared" si="11"/>
        <v>15.200000000000001</v>
      </c>
      <c r="G22" s="43">
        <f t="shared" si="1"/>
        <v>0</v>
      </c>
      <c r="H22" s="117">
        <v>0</v>
      </c>
      <c r="I22" s="117">
        <v>0</v>
      </c>
      <c r="J22" s="43">
        <f t="shared" si="12"/>
        <v>124.2</v>
      </c>
      <c r="K22" s="117">
        <v>113.3</v>
      </c>
      <c r="L22" s="117">
        <v>10.9</v>
      </c>
      <c r="M22" s="43">
        <f t="shared" si="13"/>
        <v>6.1</v>
      </c>
      <c r="N22" s="117">
        <v>3.9</v>
      </c>
      <c r="O22" s="117">
        <v>2.2000000000000002</v>
      </c>
      <c r="P22" s="43">
        <f t="shared" si="17"/>
        <v>30.4</v>
      </c>
      <c r="Q22" s="117">
        <v>29.7</v>
      </c>
      <c r="R22" s="117">
        <v>0.7</v>
      </c>
      <c r="S22" s="43">
        <f t="shared" si="16"/>
        <v>0.7</v>
      </c>
      <c r="T22" s="117">
        <v>0.7</v>
      </c>
      <c r="U22" s="117">
        <v>0</v>
      </c>
      <c r="V22" s="43">
        <f t="shared" si="14"/>
        <v>1.4</v>
      </c>
      <c r="W22" s="117">
        <v>0</v>
      </c>
      <c r="X22" s="117">
        <v>1.4</v>
      </c>
      <c r="Y22" s="47">
        <v>48.4</v>
      </c>
      <c r="Z22" s="53">
        <f t="shared" si="15"/>
        <v>211.20000000000002</v>
      </c>
      <c r="AA22" s="59">
        <f t="shared" si="2"/>
        <v>162.80000000000001</v>
      </c>
      <c r="AB22" s="68">
        <f t="shared" si="3"/>
        <v>132.4</v>
      </c>
      <c r="AC22" s="69">
        <f t="shared" si="4"/>
        <v>30.4</v>
      </c>
      <c r="AD22" s="109">
        <f t="shared" si="5"/>
        <v>521.36708341873339</v>
      </c>
      <c r="AE22" s="110">
        <f t="shared" si="6"/>
        <v>424.01106784177091</v>
      </c>
      <c r="AF22" s="111">
        <f t="shared" si="7"/>
        <v>97.356015576962491</v>
      </c>
      <c r="AG22" s="112">
        <f t="shared" si="8"/>
        <v>676.36810821889742</v>
      </c>
      <c r="AH22" s="113">
        <f t="shared" si="9"/>
        <v>155.00102480016398</v>
      </c>
      <c r="AI22" s="114">
        <f t="shared" si="10"/>
        <v>18.67321867321867</v>
      </c>
    </row>
    <row r="23" spans="1:35" s="5" customFormat="1" ht="20.100000000000001" customHeight="1" x14ac:dyDescent="0.15">
      <c r="A23" s="10">
        <v>18</v>
      </c>
      <c r="B23" s="9" t="s">
        <v>49</v>
      </c>
      <c r="C23" s="26">
        <v>32404</v>
      </c>
      <c r="D23" s="34">
        <f t="shared" si="11"/>
        <v>397.9</v>
      </c>
      <c r="E23" s="35">
        <f t="shared" si="11"/>
        <v>382.29999999999995</v>
      </c>
      <c r="F23" s="35">
        <f t="shared" si="11"/>
        <v>15.6</v>
      </c>
      <c r="G23" s="43">
        <v>0</v>
      </c>
      <c r="H23" s="117">
        <v>0</v>
      </c>
      <c r="I23" s="118">
        <v>0</v>
      </c>
      <c r="J23" s="43">
        <f t="shared" si="12"/>
        <v>283.29999999999995</v>
      </c>
      <c r="K23" s="117">
        <v>274.39999999999998</v>
      </c>
      <c r="L23" s="118">
        <v>8.9</v>
      </c>
      <c r="M23" s="43">
        <f t="shared" si="13"/>
        <v>0</v>
      </c>
      <c r="N23" s="117">
        <v>0</v>
      </c>
      <c r="O23" s="118">
        <v>0</v>
      </c>
      <c r="P23" s="43">
        <f t="shared" si="17"/>
        <v>84.5</v>
      </c>
      <c r="Q23" s="117">
        <v>84.4</v>
      </c>
      <c r="R23" s="119">
        <v>0.1</v>
      </c>
      <c r="S23" s="43">
        <f t="shared" si="16"/>
        <v>0</v>
      </c>
      <c r="T23" s="117">
        <v>0</v>
      </c>
      <c r="U23" s="118">
        <v>0</v>
      </c>
      <c r="V23" s="43">
        <f t="shared" si="14"/>
        <v>30.1</v>
      </c>
      <c r="W23" s="117">
        <v>23.5</v>
      </c>
      <c r="X23" s="118">
        <v>6.6</v>
      </c>
      <c r="Y23" s="47">
        <v>130.30000000000001</v>
      </c>
      <c r="Z23" s="53">
        <f t="shared" si="15"/>
        <v>528.20000000000005</v>
      </c>
      <c r="AA23" s="59">
        <f t="shared" si="2"/>
        <v>397.9</v>
      </c>
      <c r="AB23" s="68">
        <f t="shared" si="3"/>
        <v>313.39999999999998</v>
      </c>
      <c r="AC23" s="69">
        <f t="shared" si="4"/>
        <v>84.5</v>
      </c>
      <c r="AD23" s="109">
        <f t="shared" si="5"/>
        <v>438.54815102191964</v>
      </c>
      <c r="AE23" s="110">
        <f t="shared" si="6"/>
        <v>345.41590985239918</v>
      </c>
      <c r="AF23" s="111">
        <f t="shared" si="7"/>
        <v>93.132241169520526</v>
      </c>
      <c r="AG23" s="112">
        <f t="shared" si="8"/>
        <v>582.15916906202062</v>
      </c>
      <c r="AH23" s="113">
        <f t="shared" si="9"/>
        <v>143.61101804010087</v>
      </c>
      <c r="AI23" s="114">
        <f t="shared" si="10"/>
        <v>21.236491580799196</v>
      </c>
    </row>
    <row r="24" spans="1:35" s="5" customFormat="1" ht="20.100000000000001" customHeight="1" x14ac:dyDescent="0.15">
      <c r="A24" s="10">
        <v>19</v>
      </c>
      <c r="B24" s="9" t="s">
        <v>50</v>
      </c>
      <c r="C24" s="26">
        <v>26067</v>
      </c>
      <c r="D24" s="34">
        <f t="shared" si="11"/>
        <v>337.3</v>
      </c>
      <c r="E24" s="35">
        <f t="shared" si="11"/>
        <v>324.40000000000003</v>
      </c>
      <c r="F24" s="35">
        <f t="shared" si="11"/>
        <v>12.899999999999999</v>
      </c>
      <c r="G24" s="43">
        <v>0</v>
      </c>
      <c r="H24" s="117">
        <v>0</v>
      </c>
      <c r="I24" s="117">
        <v>0</v>
      </c>
      <c r="J24" s="43">
        <f t="shared" si="12"/>
        <v>242</v>
      </c>
      <c r="K24" s="117">
        <v>236.4</v>
      </c>
      <c r="L24" s="117">
        <v>5.6</v>
      </c>
      <c r="M24" s="43">
        <v>0</v>
      </c>
      <c r="N24" s="117">
        <v>0</v>
      </c>
      <c r="O24" s="117">
        <v>0</v>
      </c>
      <c r="P24" s="43">
        <f t="shared" si="17"/>
        <v>72.5</v>
      </c>
      <c r="Q24" s="117">
        <v>72.400000000000006</v>
      </c>
      <c r="R24" s="117">
        <v>0.1</v>
      </c>
      <c r="S24" s="43">
        <f t="shared" si="16"/>
        <v>0</v>
      </c>
      <c r="T24" s="117">
        <v>0</v>
      </c>
      <c r="U24" s="117">
        <v>0</v>
      </c>
      <c r="V24" s="43">
        <f t="shared" si="14"/>
        <v>22.8</v>
      </c>
      <c r="W24" s="117">
        <v>15.6</v>
      </c>
      <c r="X24" s="117">
        <v>7.2</v>
      </c>
      <c r="Y24" s="47">
        <v>274.60000000000002</v>
      </c>
      <c r="Z24" s="53">
        <f t="shared" si="15"/>
        <v>611.90000000000009</v>
      </c>
      <c r="AA24" s="59">
        <f t="shared" si="2"/>
        <v>337.3</v>
      </c>
      <c r="AB24" s="68">
        <f t="shared" si="3"/>
        <v>264.8</v>
      </c>
      <c r="AC24" s="69">
        <f t="shared" si="4"/>
        <v>72.5</v>
      </c>
      <c r="AD24" s="109">
        <f t="shared" si="5"/>
        <v>462.133293874576</v>
      </c>
      <c r="AE24" s="110">
        <f t="shared" si="6"/>
        <v>362.80135255851684</v>
      </c>
      <c r="AF24" s="111">
        <f t="shared" si="7"/>
        <v>99.331941316059172</v>
      </c>
      <c r="AG24" s="112">
        <f t="shared" si="8"/>
        <v>838.36158470753946</v>
      </c>
      <c r="AH24" s="113">
        <f t="shared" si="9"/>
        <v>376.22829083296347</v>
      </c>
      <c r="AI24" s="114">
        <f t="shared" si="10"/>
        <v>21.494218796323747</v>
      </c>
    </row>
    <row r="25" spans="1:35" s="5" customFormat="1" ht="20.100000000000001" customHeight="1" x14ac:dyDescent="0.15">
      <c r="A25" s="10">
        <v>20</v>
      </c>
      <c r="B25" s="9" t="s">
        <v>6</v>
      </c>
      <c r="C25" s="26">
        <v>4452</v>
      </c>
      <c r="D25" s="34">
        <f t="shared" si="11"/>
        <v>63.8</v>
      </c>
      <c r="E25" s="35">
        <f t="shared" si="11"/>
        <v>63.8</v>
      </c>
      <c r="F25" s="35">
        <f t="shared" si="11"/>
        <v>0</v>
      </c>
      <c r="G25" s="43">
        <f t="shared" si="1"/>
        <v>0</v>
      </c>
      <c r="H25" s="117">
        <v>0</v>
      </c>
      <c r="I25" s="117">
        <v>0</v>
      </c>
      <c r="J25" s="43">
        <f t="shared" si="12"/>
        <v>53</v>
      </c>
      <c r="K25" s="117">
        <v>53</v>
      </c>
      <c r="L25" s="117">
        <v>0</v>
      </c>
      <c r="M25" s="43">
        <f t="shared" si="13"/>
        <v>1.1000000000000001</v>
      </c>
      <c r="N25" s="23">
        <v>1.1000000000000001</v>
      </c>
      <c r="O25" s="117">
        <v>0</v>
      </c>
      <c r="P25" s="43">
        <f t="shared" si="17"/>
        <v>9.6999999999999993</v>
      </c>
      <c r="Q25" s="117">
        <v>9.6999999999999993</v>
      </c>
      <c r="R25" s="117">
        <v>0</v>
      </c>
      <c r="S25" s="43">
        <f t="shared" si="16"/>
        <v>0</v>
      </c>
      <c r="T25" s="117">
        <v>0</v>
      </c>
      <c r="U25" s="117">
        <v>0</v>
      </c>
      <c r="V25" s="43">
        <f t="shared" si="14"/>
        <v>0</v>
      </c>
      <c r="W25" s="117">
        <v>0</v>
      </c>
      <c r="X25" s="117">
        <v>0</v>
      </c>
      <c r="Y25" s="47">
        <v>40.9</v>
      </c>
      <c r="Z25" s="53">
        <f t="shared" si="15"/>
        <v>104.69999999999999</v>
      </c>
      <c r="AA25" s="59">
        <f t="shared" si="2"/>
        <v>63.8</v>
      </c>
      <c r="AB25" s="68">
        <f t="shared" si="3"/>
        <v>54.1</v>
      </c>
      <c r="AC25" s="69">
        <f t="shared" si="4"/>
        <v>9.6999999999999993</v>
      </c>
      <c r="AD25" s="109">
        <f t="shared" si="5"/>
        <v>511.80849698369906</v>
      </c>
      <c r="AE25" s="110">
        <f t="shared" si="6"/>
        <v>433.99435245796434</v>
      </c>
      <c r="AF25" s="111">
        <f t="shared" si="7"/>
        <v>77.814144525734818</v>
      </c>
      <c r="AG25" s="112">
        <f t="shared" si="8"/>
        <v>839.91143627262215</v>
      </c>
      <c r="AH25" s="113">
        <f t="shared" si="9"/>
        <v>328.1029392889231</v>
      </c>
      <c r="AI25" s="114">
        <f t="shared" si="10"/>
        <v>15.203761755485893</v>
      </c>
    </row>
    <row r="26" spans="1:35" s="5" customFormat="1" ht="22.5" customHeight="1" x14ac:dyDescent="0.15">
      <c r="A26" s="10">
        <v>21</v>
      </c>
      <c r="B26" s="9" t="s">
        <v>7</v>
      </c>
      <c r="C26" s="108">
        <v>15034</v>
      </c>
      <c r="D26" s="33">
        <f>G26+J26+M26+P26+S26+V26</f>
        <v>162.70000000000002</v>
      </c>
      <c r="E26" s="32">
        <f>H26+K26+N26+Q26+T26+W26</f>
        <v>147.70000000000002</v>
      </c>
      <c r="F26" s="32">
        <f>I26+L26+O26+R26+U26+X26</f>
        <v>15</v>
      </c>
      <c r="G26" s="42">
        <f>SUM(H26:I26)</f>
        <v>0</v>
      </c>
      <c r="H26" s="23">
        <v>0</v>
      </c>
      <c r="I26" s="23">
        <v>0</v>
      </c>
      <c r="J26" s="42">
        <f>SUM(K26:L26)</f>
        <v>140.9</v>
      </c>
      <c r="K26" s="23">
        <v>129.1</v>
      </c>
      <c r="L26" s="23">
        <v>11.8</v>
      </c>
      <c r="M26" s="42">
        <f>SUM(N26:O26)</f>
        <v>5</v>
      </c>
      <c r="N26" s="23">
        <v>1.8</v>
      </c>
      <c r="O26" s="23">
        <v>3.2</v>
      </c>
      <c r="P26" s="42">
        <f>SUM(Q26:R26)</f>
        <v>16.8</v>
      </c>
      <c r="Q26" s="23">
        <v>16.8</v>
      </c>
      <c r="R26" s="23">
        <v>0</v>
      </c>
      <c r="S26" s="43">
        <f t="shared" si="16"/>
        <v>0</v>
      </c>
      <c r="T26" s="23">
        <v>0</v>
      </c>
      <c r="U26" s="23">
        <v>0</v>
      </c>
      <c r="V26" s="43">
        <f t="shared" si="14"/>
        <v>0</v>
      </c>
      <c r="W26" s="23">
        <v>0</v>
      </c>
      <c r="X26" s="23">
        <v>0</v>
      </c>
      <c r="Y26" s="47">
        <v>105.1</v>
      </c>
      <c r="Z26" s="53">
        <f t="shared" si="15"/>
        <v>267.8</v>
      </c>
      <c r="AA26" s="59">
        <f t="shared" si="2"/>
        <v>162.70000000000002</v>
      </c>
      <c r="AB26" s="68">
        <f t="shared" si="3"/>
        <v>145.9</v>
      </c>
      <c r="AC26" s="69">
        <f t="shared" si="4"/>
        <v>16.8</v>
      </c>
      <c r="AD26" s="109">
        <f t="shared" si="5"/>
        <v>386.50487466504501</v>
      </c>
      <c r="AE26" s="110">
        <f t="shared" si="6"/>
        <v>346.59533628537224</v>
      </c>
      <c r="AF26" s="111">
        <f t="shared" si="7"/>
        <v>39.909538379672746</v>
      </c>
      <c r="AG26" s="112">
        <f t="shared" si="8"/>
        <v>636.177046314069</v>
      </c>
      <c r="AH26" s="113">
        <f t="shared" si="9"/>
        <v>249.67217164902408</v>
      </c>
      <c r="AI26" s="114">
        <f t="shared" si="10"/>
        <v>10.325752919483712</v>
      </c>
    </row>
    <row r="27" spans="1:35" s="5" customFormat="1" ht="20.100000000000001" customHeight="1" x14ac:dyDescent="0.15">
      <c r="A27" s="10">
        <v>22</v>
      </c>
      <c r="B27" s="9" t="s">
        <v>8</v>
      </c>
      <c r="C27" s="26">
        <v>6525</v>
      </c>
      <c r="D27" s="34">
        <f t="shared" si="11"/>
        <v>86.100000000000009</v>
      </c>
      <c r="E27" s="35">
        <f t="shared" si="11"/>
        <v>81.500000000000014</v>
      </c>
      <c r="F27" s="35">
        <f t="shared" si="11"/>
        <v>4.6000000000000005</v>
      </c>
      <c r="G27" s="43">
        <f t="shared" si="1"/>
        <v>0</v>
      </c>
      <c r="H27" s="117">
        <v>0</v>
      </c>
      <c r="I27" s="117">
        <v>0</v>
      </c>
      <c r="J27" s="43">
        <f t="shared" si="12"/>
        <v>69.100000000000009</v>
      </c>
      <c r="K27" s="117">
        <v>65.900000000000006</v>
      </c>
      <c r="L27" s="117">
        <v>3.2</v>
      </c>
      <c r="M27" s="42">
        <f>SUM(N27:O27)</f>
        <v>3.8000000000000003</v>
      </c>
      <c r="N27" s="23">
        <v>3.2</v>
      </c>
      <c r="O27" s="117">
        <v>0.6</v>
      </c>
      <c r="P27" s="43">
        <f t="shared" si="17"/>
        <v>12.4</v>
      </c>
      <c r="Q27" s="117">
        <v>12.4</v>
      </c>
      <c r="R27" s="117">
        <v>0</v>
      </c>
      <c r="S27" s="43">
        <f t="shared" si="16"/>
        <v>0</v>
      </c>
      <c r="T27" s="117">
        <v>0</v>
      </c>
      <c r="U27" s="117">
        <v>0</v>
      </c>
      <c r="V27" s="43">
        <f t="shared" si="14"/>
        <v>0.8</v>
      </c>
      <c r="W27" s="23">
        <v>0</v>
      </c>
      <c r="X27" s="117">
        <v>0.8</v>
      </c>
      <c r="Y27" s="47">
        <v>28.9</v>
      </c>
      <c r="Z27" s="53">
        <f t="shared" si="15"/>
        <v>115</v>
      </c>
      <c r="AA27" s="59">
        <f t="shared" si="2"/>
        <v>86.100000000000009</v>
      </c>
      <c r="AB27" s="68">
        <f>G27+J27+M27+S27+V27</f>
        <v>73.7</v>
      </c>
      <c r="AC27" s="69">
        <f t="shared" si="4"/>
        <v>12.4</v>
      </c>
      <c r="AD27" s="109">
        <f t="shared" si="5"/>
        <v>471.26436781609203</v>
      </c>
      <c r="AE27" s="110">
        <f t="shared" si="6"/>
        <v>403.39354132457589</v>
      </c>
      <c r="AF27" s="111">
        <f t="shared" si="7"/>
        <v>67.870826491516155</v>
      </c>
      <c r="AG27" s="112">
        <f t="shared" si="8"/>
        <v>629.44718117131913</v>
      </c>
      <c r="AH27" s="113">
        <f t="shared" si="9"/>
        <v>158.18281335522715</v>
      </c>
      <c r="AI27" s="114">
        <f t="shared" si="10"/>
        <v>14.401858304297328</v>
      </c>
    </row>
    <row r="28" spans="1:35" s="5" customFormat="1" ht="20.100000000000001" customHeight="1" x14ac:dyDescent="0.15">
      <c r="A28" s="10">
        <v>23</v>
      </c>
      <c r="B28" s="9" t="s">
        <v>9</v>
      </c>
      <c r="C28" s="26">
        <v>4536</v>
      </c>
      <c r="D28" s="34">
        <f t="shared" si="11"/>
        <v>66.2</v>
      </c>
      <c r="E28" s="35">
        <f t="shared" si="11"/>
        <v>63.6</v>
      </c>
      <c r="F28" s="35">
        <f t="shared" si="11"/>
        <v>2.6</v>
      </c>
      <c r="G28" s="43">
        <f t="shared" si="1"/>
        <v>0</v>
      </c>
      <c r="H28" s="117">
        <v>0</v>
      </c>
      <c r="I28" s="117">
        <v>0</v>
      </c>
      <c r="J28" s="43">
        <f t="shared" si="12"/>
        <v>55.400000000000006</v>
      </c>
      <c r="K28" s="117">
        <v>53.7</v>
      </c>
      <c r="L28" s="117">
        <v>1.7</v>
      </c>
      <c r="M28" s="43">
        <f t="shared" si="13"/>
        <v>6.2</v>
      </c>
      <c r="N28" s="117">
        <v>5.5</v>
      </c>
      <c r="O28" s="117">
        <v>0.7</v>
      </c>
      <c r="P28" s="43">
        <f t="shared" si="17"/>
        <v>4.6000000000000005</v>
      </c>
      <c r="Q28" s="117">
        <v>4.4000000000000004</v>
      </c>
      <c r="R28" s="23">
        <v>0.2</v>
      </c>
      <c r="S28" s="43">
        <f t="shared" si="16"/>
        <v>0</v>
      </c>
      <c r="T28" s="117">
        <v>0</v>
      </c>
      <c r="U28" s="117">
        <v>0</v>
      </c>
      <c r="V28" s="43">
        <f t="shared" si="14"/>
        <v>0</v>
      </c>
      <c r="W28" s="117">
        <v>0</v>
      </c>
      <c r="X28" s="117">
        <v>0</v>
      </c>
      <c r="Y28" s="47">
        <v>0</v>
      </c>
      <c r="Z28" s="53">
        <f t="shared" si="15"/>
        <v>66.2</v>
      </c>
      <c r="AA28" s="59">
        <f t="shared" si="2"/>
        <v>66.2</v>
      </c>
      <c r="AB28" s="68">
        <f t="shared" si="3"/>
        <v>61.600000000000009</v>
      </c>
      <c r="AC28" s="69">
        <f t="shared" si="4"/>
        <v>4.6000000000000005</v>
      </c>
      <c r="AD28" s="109">
        <f t="shared" si="5"/>
        <v>521.22700932224745</v>
      </c>
      <c r="AE28" s="110">
        <f t="shared" si="6"/>
        <v>485.00881834215176</v>
      </c>
      <c r="AF28" s="111">
        <f t="shared" si="7"/>
        <v>36.218190980095748</v>
      </c>
      <c r="AG28" s="112">
        <f t="shared" si="8"/>
        <v>521.22700932224745</v>
      </c>
      <c r="AH28" s="113">
        <f t="shared" si="9"/>
        <v>0</v>
      </c>
      <c r="AI28" s="114">
        <f t="shared" si="10"/>
        <v>6.9486404833836861</v>
      </c>
    </row>
    <row r="29" spans="1:35" s="5" customFormat="1" ht="20.100000000000001" customHeight="1" x14ac:dyDescent="0.15">
      <c r="A29" s="10">
        <v>24</v>
      </c>
      <c r="B29" s="9" t="s">
        <v>10</v>
      </c>
      <c r="C29" s="26">
        <v>10156</v>
      </c>
      <c r="D29" s="34">
        <f>G29+J29+M29+P29+S29+V29</f>
        <v>150.30000000000001</v>
      </c>
      <c r="E29" s="35">
        <f t="shared" si="11"/>
        <v>143.50000000000003</v>
      </c>
      <c r="F29" s="35">
        <f t="shared" si="11"/>
        <v>6.8000000000000007</v>
      </c>
      <c r="G29" s="43">
        <f>SUM(H29:I29)</f>
        <v>0</v>
      </c>
      <c r="H29" s="117">
        <v>0</v>
      </c>
      <c r="I29" s="117">
        <v>0</v>
      </c>
      <c r="J29" s="43">
        <f t="shared" si="12"/>
        <v>113.30000000000001</v>
      </c>
      <c r="K29" s="117">
        <v>109.4</v>
      </c>
      <c r="L29" s="117">
        <v>3.9</v>
      </c>
      <c r="M29" s="43">
        <f t="shared" si="13"/>
        <v>5</v>
      </c>
      <c r="N29" s="117">
        <v>3.7</v>
      </c>
      <c r="O29" s="117">
        <v>1.3</v>
      </c>
      <c r="P29" s="43">
        <f>SUM(Q29:R29)</f>
        <v>28.5</v>
      </c>
      <c r="Q29" s="117">
        <v>28.1</v>
      </c>
      <c r="R29" s="117">
        <v>0.4</v>
      </c>
      <c r="S29" s="43">
        <f t="shared" si="16"/>
        <v>0</v>
      </c>
      <c r="T29" s="117">
        <v>0</v>
      </c>
      <c r="U29" s="117">
        <v>0</v>
      </c>
      <c r="V29" s="43">
        <f t="shared" si="14"/>
        <v>3.5</v>
      </c>
      <c r="W29" s="117">
        <v>2.2999999999999998</v>
      </c>
      <c r="X29" s="117">
        <v>1.2</v>
      </c>
      <c r="Y29" s="47">
        <v>46.4</v>
      </c>
      <c r="Z29" s="53">
        <f t="shared" si="15"/>
        <v>196.70000000000002</v>
      </c>
      <c r="AA29" s="60">
        <f>SUM(AB29:AC29)</f>
        <v>150.30000000000001</v>
      </c>
      <c r="AB29" s="43">
        <f>G29+J29+M29+S29+V29</f>
        <v>121.80000000000001</v>
      </c>
      <c r="AC29" s="70">
        <f>P29</f>
        <v>28.5</v>
      </c>
      <c r="AD29" s="109">
        <f t="shared" si="5"/>
        <v>528.54048275474031</v>
      </c>
      <c r="AE29" s="110">
        <f t="shared" si="6"/>
        <v>428.3182355257976</v>
      </c>
      <c r="AF29" s="111">
        <f t="shared" si="7"/>
        <v>100.22224722894278</v>
      </c>
      <c r="AG29" s="112">
        <f t="shared" si="8"/>
        <v>691.70933438361578</v>
      </c>
      <c r="AH29" s="113">
        <f t="shared" si="9"/>
        <v>163.16885162887527</v>
      </c>
      <c r="AI29" s="114">
        <f t="shared" si="10"/>
        <v>18.962075848303392</v>
      </c>
    </row>
    <row r="30" spans="1:35" s="5" customFormat="1" ht="20.100000000000001" customHeight="1" x14ac:dyDescent="0.15">
      <c r="A30" s="10">
        <v>25</v>
      </c>
      <c r="B30" s="9" t="s">
        <v>11</v>
      </c>
      <c r="C30" s="26">
        <v>13440</v>
      </c>
      <c r="D30" s="34">
        <f t="shared" si="11"/>
        <v>207.10000000000002</v>
      </c>
      <c r="E30" s="35">
        <f t="shared" si="11"/>
        <v>184.9</v>
      </c>
      <c r="F30" s="35">
        <f t="shared" si="11"/>
        <v>22.2</v>
      </c>
      <c r="G30" s="43">
        <f t="shared" si="1"/>
        <v>0</v>
      </c>
      <c r="H30" s="117">
        <v>0</v>
      </c>
      <c r="I30" s="117">
        <v>0</v>
      </c>
      <c r="J30" s="43">
        <f t="shared" si="12"/>
        <v>169.20000000000002</v>
      </c>
      <c r="K30" s="117">
        <v>162.4</v>
      </c>
      <c r="L30" s="117">
        <v>6.8</v>
      </c>
      <c r="M30" s="43">
        <f t="shared" si="13"/>
        <v>8.3000000000000007</v>
      </c>
      <c r="N30" s="117">
        <v>6.1</v>
      </c>
      <c r="O30" s="117">
        <v>2.2000000000000002</v>
      </c>
      <c r="P30" s="43">
        <f t="shared" si="17"/>
        <v>17.899999999999999</v>
      </c>
      <c r="Q30" s="117">
        <v>16.399999999999999</v>
      </c>
      <c r="R30" s="117">
        <v>1.5</v>
      </c>
      <c r="S30" s="43">
        <f t="shared" si="16"/>
        <v>0</v>
      </c>
      <c r="T30" s="117">
        <v>0</v>
      </c>
      <c r="U30" s="117">
        <v>0</v>
      </c>
      <c r="V30" s="43">
        <f t="shared" si="14"/>
        <v>11.7</v>
      </c>
      <c r="W30" s="117">
        <v>0</v>
      </c>
      <c r="X30" s="23">
        <v>11.7</v>
      </c>
      <c r="Y30" s="120">
        <v>55.1</v>
      </c>
      <c r="Z30" s="53">
        <f t="shared" si="15"/>
        <v>262.20000000000005</v>
      </c>
      <c r="AA30" s="59">
        <f t="shared" si="2"/>
        <v>207.10000000000002</v>
      </c>
      <c r="AB30" s="68">
        <f t="shared" si="3"/>
        <v>189.20000000000002</v>
      </c>
      <c r="AC30" s="69">
        <f t="shared" si="4"/>
        <v>17.899999999999999</v>
      </c>
      <c r="AD30" s="109">
        <f t="shared" si="5"/>
        <v>550.32950680272108</v>
      </c>
      <c r="AE30" s="110">
        <f t="shared" si="6"/>
        <v>502.76360544217692</v>
      </c>
      <c r="AF30" s="111">
        <f t="shared" si="7"/>
        <v>47.565901360544217</v>
      </c>
      <c r="AG30" s="112">
        <f t="shared" si="8"/>
        <v>696.74744897959204</v>
      </c>
      <c r="AH30" s="113">
        <f t="shared" si="9"/>
        <v>146.41794217687075</v>
      </c>
      <c r="AI30" s="114">
        <f t="shared" si="10"/>
        <v>8.6431675519072897</v>
      </c>
    </row>
    <row r="31" spans="1:35" s="5" customFormat="1" ht="20.100000000000001" customHeight="1" x14ac:dyDescent="0.15">
      <c r="A31" s="10">
        <v>26</v>
      </c>
      <c r="B31" s="9" t="s">
        <v>51</v>
      </c>
      <c r="C31" s="26">
        <v>7606</v>
      </c>
      <c r="D31" s="34">
        <f t="shared" si="11"/>
        <v>109.99999999999999</v>
      </c>
      <c r="E31" s="35">
        <f t="shared" si="11"/>
        <v>104.20000000000002</v>
      </c>
      <c r="F31" s="35">
        <f t="shared" si="11"/>
        <v>5.8</v>
      </c>
      <c r="G31" s="43">
        <f t="shared" si="1"/>
        <v>0</v>
      </c>
      <c r="H31" s="117">
        <v>0</v>
      </c>
      <c r="I31" s="117">
        <v>0</v>
      </c>
      <c r="J31" s="43">
        <f t="shared" si="12"/>
        <v>84</v>
      </c>
      <c r="K31" s="117">
        <v>82.4</v>
      </c>
      <c r="L31" s="117">
        <v>1.6</v>
      </c>
      <c r="M31" s="43">
        <f t="shared" si="13"/>
        <v>4.6000000000000005</v>
      </c>
      <c r="N31" s="117">
        <v>4.2</v>
      </c>
      <c r="O31" s="117">
        <v>0.4</v>
      </c>
      <c r="P31" s="43">
        <f t="shared" si="17"/>
        <v>18.100000000000001</v>
      </c>
      <c r="Q31" s="117">
        <v>17.600000000000001</v>
      </c>
      <c r="R31" s="117">
        <v>0.5</v>
      </c>
      <c r="S31" s="43">
        <f t="shared" si="16"/>
        <v>0</v>
      </c>
      <c r="T31" s="117">
        <v>0</v>
      </c>
      <c r="U31" s="117">
        <v>0</v>
      </c>
      <c r="V31" s="43">
        <f t="shared" si="14"/>
        <v>3.3</v>
      </c>
      <c r="W31" s="117">
        <v>0</v>
      </c>
      <c r="X31" s="117">
        <v>3.3</v>
      </c>
      <c r="Y31" s="47">
        <v>33.200000000000003</v>
      </c>
      <c r="Z31" s="53">
        <f t="shared" si="15"/>
        <v>143.19999999999999</v>
      </c>
      <c r="AA31" s="61">
        <f t="shared" si="2"/>
        <v>110</v>
      </c>
      <c r="AB31" s="68">
        <f t="shared" si="3"/>
        <v>91.899999999999991</v>
      </c>
      <c r="AC31" s="69">
        <f t="shared" si="4"/>
        <v>18.100000000000001</v>
      </c>
      <c r="AD31" s="109">
        <f t="shared" si="5"/>
        <v>516.50952255737946</v>
      </c>
      <c r="AE31" s="110">
        <f t="shared" si="6"/>
        <v>431.5202283911197</v>
      </c>
      <c r="AF31" s="111">
        <f t="shared" si="7"/>
        <v>84.989294166259739</v>
      </c>
      <c r="AG31" s="112">
        <f t="shared" si="8"/>
        <v>672.40148754742484</v>
      </c>
      <c r="AH31" s="113">
        <f t="shared" si="9"/>
        <v>155.89196499004549</v>
      </c>
      <c r="AI31" s="114">
        <f t="shared" si="10"/>
        <v>16.454545454545457</v>
      </c>
    </row>
    <row r="32" spans="1:35" s="5" customFormat="1" ht="20.100000000000001" customHeight="1" x14ac:dyDescent="0.15">
      <c r="A32" s="10">
        <v>27</v>
      </c>
      <c r="B32" s="9" t="s">
        <v>12</v>
      </c>
      <c r="C32" s="26">
        <v>2782</v>
      </c>
      <c r="D32" s="34">
        <f t="shared" si="11"/>
        <v>39.300000000000004</v>
      </c>
      <c r="E32" s="35">
        <f t="shared" si="11"/>
        <v>37.5</v>
      </c>
      <c r="F32" s="35">
        <f t="shared" si="11"/>
        <v>1.8</v>
      </c>
      <c r="G32" s="43">
        <f>SUM(H32:I32)</f>
        <v>0</v>
      </c>
      <c r="H32" s="117">
        <v>0</v>
      </c>
      <c r="I32" s="117">
        <v>0</v>
      </c>
      <c r="J32" s="43">
        <f t="shared" si="12"/>
        <v>31.3</v>
      </c>
      <c r="K32" s="117">
        <v>30.8</v>
      </c>
      <c r="L32" s="117">
        <v>0.5</v>
      </c>
      <c r="M32" s="43">
        <f t="shared" si="13"/>
        <v>1.4</v>
      </c>
      <c r="N32" s="117">
        <v>1.4</v>
      </c>
      <c r="O32" s="117">
        <v>0</v>
      </c>
      <c r="P32" s="43">
        <f t="shared" si="17"/>
        <v>5.5</v>
      </c>
      <c r="Q32" s="117">
        <v>5.3</v>
      </c>
      <c r="R32" s="117">
        <v>0.2</v>
      </c>
      <c r="S32" s="43">
        <f t="shared" si="16"/>
        <v>0</v>
      </c>
      <c r="T32" s="117">
        <v>0</v>
      </c>
      <c r="U32" s="117">
        <v>0</v>
      </c>
      <c r="V32" s="43">
        <f t="shared" si="14"/>
        <v>1.1000000000000001</v>
      </c>
      <c r="W32" s="117">
        <v>0</v>
      </c>
      <c r="X32" s="117">
        <v>1.1000000000000001</v>
      </c>
      <c r="Y32" s="47">
        <v>12.3</v>
      </c>
      <c r="Z32" s="53">
        <f t="shared" si="15"/>
        <v>51.600000000000009</v>
      </c>
      <c r="AA32" s="59">
        <f>SUM(AB32:AC32)</f>
        <v>39.300000000000004</v>
      </c>
      <c r="AB32" s="68">
        <f>G32+J32+M32+S32+V32</f>
        <v>33.800000000000004</v>
      </c>
      <c r="AC32" s="69">
        <f>P32</f>
        <v>5.5</v>
      </c>
      <c r="AD32" s="109">
        <f t="shared" si="5"/>
        <v>504.51884564034111</v>
      </c>
      <c r="AE32" s="110">
        <f t="shared" si="6"/>
        <v>433.91188251001341</v>
      </c>
      <c r="AF32" s="111">
        <f t="shared" si="7"/>
        <v>70.606963130327614</v>
      </c>
      <c r="AG32" s="112">
        <f t="shared" si="8"/>
        <v>662.4216904590736</v>
      </c>
      <c r="AH32" s="113">
        <f t="shared" si="9"/>
        <v>157.90284481873269</v>
      </c>
      <c r="AI32" s="114">
        <f t="shared" si="10"/>
        <v>13.994910941475826</v>
      </c>
    </row>
    <row r="33" spans="1:35" s="5" customFormat="1" ht="20.100000000000001" customHeight="1" x14ac:dyDescent="0.15">
      <c r="A33" s="10">
        <v>28</v>
      </c>
      <c r="B33" s="9" t="s">
        <v>32</v>
      </c>
      <c r="C33" s="26">
        <v>2232</v>
      </c>
      <c r="D33" s="34">
        <f t="shared" si="11"/>
        <v>35.4</v>
      </c>
      <c r="E33" s="35">
        <f t="shared" si="11"/>
        <v>32.4</v>
      </c>
      <c r="F33" s="35">
        <f t="shared" si="11"/>
        <v>3</v>
      </c>
      <c r="G33" s="43">
        <f t="shared" si="1"/>
        <v>0</v>
      </c>
      <c r="H33" s="117">
        <v>0</v>
      </c>
      <c r="I33" s="117">
        <v>0</v>
      </c>
      <c r="J33" s="43">
        <f t="shared" si="12"/>
        <v>29.5</v>
      </c>
      <c r="K33" s="117">
        <v>27</v>
      </c>
      <c r="L33" s="117">
        <v>2.5</v>
      </c>
      <c r="M33" s="43">
        <f t="shared" si="13"/>
        <v>1.6</v>
      </c>
      <c r="N33" s="117">
        <v>1.3</v>
      </c>
      <c r="O33" s="117">
        <v>0.3</v>
      </c>
      <c r="P33" s="43">
        <f t="shared" si="17"/>
        <v>4.3</v>
      </c>
      <c r="Q33" s="117">
        <v>4.0999999999999996</v>
      </c>
      <c r="R33" s="117">
        <v>0.2</v>
      </c>
      <c r="S33" s="43">
        <f t="shared" si="16"/>
        <v>0</v>
      </c>
      <c r="T33" s="117">
        <v>0</v>
      </c>
      <c r="U33" s="117">
        <v>0</v>
      </c>
      <c r="V33" s="43">
        <f t="shared" si="14"/>
        <v>0</v>
      </c>
      <c r="W33" s="117">
        <v>0</v>
      </c>
      <c r="X33" s="117">
        <v>0</v>
      </c>
      <c r="Y33" s="47">
        <v>11.9</v>
      </c>
      <c r="Z33" s="53">
        <f t="shared" si="15"/>
        <v>47.3</v>
      </c>
      <c r="AA33" s="59">
        <f>SUM(AB33:AC33)</f>
        <v>35.4</v>
      </c>
      <c r="AB33" s="68">
        <f t="shared" si="3"/>
        <v>31.1</v>
      </c>
      <c r="AC33" s="69">
        <f t="shared" si="4"/>
        <v>4.3</v>
      </c>
      <c r="AD33" s="109">
        <f t="shared" si="5"/>
        <v>566.4362519201228</v>
      </c>
      <c r="AE33" s="110">
        <f t="shared" si="6"/>
        <v>497.6318484383001</v>
      </c>
      <c r="AF33" s="111">
        <f t="shared" si="7"/>
        <v>68.804403481822831</v>
      </c>
      <c r="AG33" s="112">
        <f t="shared" si="8"/>
        <v>756.84843830005116</v>
      </c>
      <c r="AH33" s="113">
        <f t="shared" si="9"/>
        <v>190.4121863799283</v>
      </c>
      <c r="AI33" s="114">
        <f t="shared" si="10"/>
        <v>12.146892655367232</v>
      </c>
    </row>
    <row r="34" spans="1:35" s="5" customFormat="1" ht="20.100000000000001" customHeight="1" x14ac:dyDescent="0.15">
      <c r="A34" s="10">
        <v>29</v>
      </c>
      <c r="B34" s="9" t="s">
        <v>13</v>
      </c>
      <c r="C34" s="26">
        <v>7629</v>
      </c>
      <c r="D34" s="34">
        <f t="shared" si="11"/>
        <v>102</v>
      </c>
      <c r="E34" s="35">
        <f t="shared" si="11"/>
        <v>99.800000000000011</v>
      </c>
      <c r="F34" s="35">
        <f t="shared" si="11"/>
        <v>2.2000000000000002</v>
      </c>
      <c r="G34" s="43">
        <f t="shared" si="1"/>
        <v>0</v>
      </c>
      <c r="H34" s="117">
        <v>0</v>
      </c>
      <c r="I34" s="117">
        <v>0</v>
      </c>
      <c r="J34" s="43">
        <f t="shared" si="12"/>
        <v>75.2</v>
      </c>
      <c r="K34" s="117">
        <v>74.900000000000006</v>
      </c>
      <c r="L34" s="117">
        <v>0.3</v>
      </c>
      <c r="M34" s="43">
        <f t="shared" si="13"/>
        <v>3.7</v>
      </c>
      <c r="N34" s="117">
        <v>3.7</v>
      </c>
      <c r="O34" s="117">
        <v>0</v>
      </c>
      <c r="P34" s="43">
        <f t="shared" si="17"/>
        <v>12</v>
      </c>
      <c r="Q34" s="117">
        <v>11.5</v>
      </c>
      <c r="R34" s="117">
        <v>0.5</v>
      </c>
      <c r="S34" s="43">
        <f t="shared" si="16"/>
        <v>0.6</v>
      </c>
      <c r="T34" s="117">
        <v>0</v>
      </c>
      <c r="U34" s="117">
        <v>0.6</v>
      </c>
      <c r="V34" s="43">
        <f t="shared" si="14"/>
        <v>10.5</v>
      </c>
      <c r="W34" s="117">
        <v>9.6999999999999993</v>
      </c>
      <c r="X34" s="117">
        <v>0.8</v>
      </c>
      <c r="Y34" s="47">
        <v>18.8</v>
      </c>
      <c r="Z34" s="53">
        <f t="shared" si="15"/>
        <v>120.8</v>
      </c>
      <c r="AA34" s="59">
        <f>SUM(AB34:AC34)</f>
        <v>102</v>
      </c>
      <c r="AB34" s="68">
        <f t="shared" si="3"/>
        <v>90</v>
      </c>
      <c r="AC34" s="69">
        <f t="shared" si="4"/>
        <v>12</v>
      </c>
      <c r="AD34" s="109">
        <f t="shared" si="5"/>
        <v>477.5012639739341</v>
      </c>
      <c r="AE34" s="110">
        <f t="shared" si="6"/>
        <v>421.32464468288299</v>
      </c>
      <c r="AF34" s="111">
        <f t="shared" si="7"/>
        <v>56.176619291051061</v>
      </c>
      <c r="AG34" s="112">
        <f t="shared" si="8"/>
        <v>565.51130086324724</v>
      </c>
      <c r="AH34" s="113">
        <f t="shared" si="9"/>
        <v>88.010036889313326</v>
      </c>
      <c r="AI34" s="114">
        <f t="shared" si="10"/>
        <v>11.764705882352942</v>
      </c>
    </row>
    <row r="35" spans="1:35" s="5" customFormat="1" ht="20.100000000000001" customHeight="1" x14ac:dyDescent="0.15">
      <c r="A35" s="10">
        <v>30</v>
      </c>
      <c r="B35" s="9" t="s">
        <v>14</v>
      </c>
      <c r="C35" s="26">
        <v>3810</v>
      </c>
      <c r="D35" s="34">
        <f>G35+J35+M35+P35+S35+V35</f>
        <v>48.5</v>
      </c>
      <c r="E35" s="35">
        <f t="shared" si="11"/>
        <v>44.199999999999996</v>
      </c>
      <c r="F35" s="35">
        <f t="shared" si="11"/>
        <v>4.3</v>
      </c>
      <c r="G35" s="43">
        <f>SUM(H35:I35)</f>
        <v>0</v>
      </c>
      <c r="H35" s="117">
        <v>0</v>
      </c>
      <c r="I35" s="117">
        <v>0</v>
      </c>
      <c r="J35" s="43">
        <f t="shared" si="12"/>
        <v>39.5</v>
      </c>
      <c r="K35" s="117">
        <v>35.799999999999997</v>
      </c>
      <c r="L35" s="117">
        <v>3.7</v>
      </c>
      <c r="M35" s="43">
        <f t="shared" si="13"/>
        <v>2.1</v>
      </c>
      <c r="N35" s="117">
        <v>1.8</v>
      </c>
      <c r="O35" s="117">
        <v>0.3</v>
      </c>
      <c r="P35" s="43">
        <f t="shared" si="17"/>
        <v>6.8999999999999995</v>
      </c>
      <c r="Q35" s="117">
        <v>6.6</v>
      </c>
      <c r="R35" s="117">
        <v>0.3</v>
      </c>
      <c r="S35" s="43">
        <f t="shared" si="16"/>
        <v>0</v>
      </c>
      <c r="T35" s="117">
        <v>0</v>
      </c>
      <c r="U35" s="117">
        <v>0</v>
      </c>
      <c r="V35" s="43">
        <f t="shared" si="14"/>
        <v>0</v>
      </c>
      <c r="W35" s="117">
        <v>0</v>
      </c>
      <c r="X35" s="117">
        <v>0</v>
      </c>
      <c r="Y35" s="47">
        <v>18.3</v>
      </c>
      <c r="Z35" s="53">
        <f t="shared" si="15"/>
        <v>66.8</v>
      </c>
      <c r="AA35" s="59">
        <f t="shared" si="2"/>
        <v>48.5</v>
      </c>
      <c r="AB35" s="68">
        <f>G35+J35+M35+S35+V35</f>
        <v>41.6</v>
      </c>
      <c r="AC35" s="69">
        <f>P35</f>
        <v>6.8999999999999995</v>
      </c>
      <c r="AD35" s="109">
        <f t="shared" si="5"/>
        <v>454.63067116610421</v>
      </c>
      <c r="AE35" s="110">
        <f t="shared" si="6"/>
        <v>389.95125609298839</v>
      </c>
      <c r="AF35" s="111">
        <f t="shared" si="7"/>
        <v>64.679415073115862</v>
      </c>
      <c r="AG35" s="112">
        <f t="shared" si="8"/>
        <v>626.17172853393322</v>
      </c>
      <c r="AH35" s="113">
        <f t="shared" si="9"/>
        <v>171.54105736782904</v>
      </c>
      <c r="AI35" s="114">
        <f t="shared" si="10"/>
        <v>14.226804123711339</v>
      </c>
    </row>
    <row r="36" spans="1:35" s="5" customFormat="1" ht="20.100000000000001" customHeight="1" x14ac:dyDescent="0.15">
      <c r="A36" s="10">
        <v>31</v>
      </c>
      <c r="B36" s="9" t="s">
        <v>53</v>
      </c>
      <c r="C36" s="26">
        <v>4927</v>
      </c>
      <c r="D36" s="34">
        <f t="shared" si="11"/>
        <v>69</v>
      </c>
      <c r="E36" s="35">
        <f t="shared" si="11"/>
        <v>67.2</v>
      </c>
      <c r="F36" s="35">
        <f t="shared" si="11"/>
        <v>1.8</v>
      </c>
      <c r="G36" s="43">
        <f t="shared" si="1"/>
        <v>0</v>
      </c>
      <c r="H36" s="117">
        <v>0</v>
      </c>
      <c r="I36" s="117">
        <v>0</v>
      </c>
      <c r="J36" s="43">
        <f t="shared" si="12"/>
        <v>53.5</v>
      </c>
      <c r="K36" s="117">
        <v>52.3</v>
      </c>
      <c r="L36" s="117">
        <v>1.2</v>
      </c>
      <c r="M36" s="43">
        <f t="shared" si="13"/>
        <v>2.4</v>
      </c>
      <c r="N36" s="23">
        <v>2</v>
      </c>
      <c r="O36" s="117">
        <v>0.4</v>
      </c>
      <c r="P36" s="43">
        <f t="shared" si="17"/>
        <v>9.5</v>
      </c>
      <c r="Q36" s="117">
        <v>9.5</v>
      </c>
      <c r="R36" s="117">
        <v>0</v>
      </c>
      <c r="S36" s="43">
        <f t="shared" si="16"/>
        <v>0</v>
      </c>
      <c r="T36" s="117">
        <v>0</v>
      </c>
      <c r="U36" s="117">
        <v>0</v>
      </c>
      <c r="V36" s="43">
        <f t="shared" si="14"/>
        <v>3.6</v>
      </c>
      <c r="W36" s="117">
        <v>3.4</v>
      </c>
      <c r="X36" s="117">
        <v>0.2</v>
      </c>
      <c r="Y36" s="47">
        <v>11.9</v>
      </c>
      <c r="Z36" s="53">
        <f t="shared" si="15"/>
        <v>80.900000000000006</v>
      </c>
      <c r="AA36" s="59">
        <f t="shared" si="2"/>
        <v>69</v>
      </c>
      <c r="AB36" s="68">
        <f t="shared" si="3"/>
        <v>59.5</v>
      </c>
      <c r="AC36" s="69">
        <f t="shared" si="4"/>
        <v>9.5</v>
      </c>
      <c r="AD36" s="109">
        <f t="shared" si="5"/>
        <v>500.1594711357244</v>
      </c>
      <c r="AE36" s="110">
        <f t="shared" si="6"/>
        <v>431.2969352547189</v>
      </c>
      <c r="AF36" s="111">
        <f t="shared" si="7"/>
        <v>68.862535881005542</v>
      </c>
      <c r="AG36" s="112">
        <f t="shared" si="8"/>
        <v>586.41885818666833</v>
      </c>
      <c r="AH36" s="113">
        <f t="shared" si="9"/>
        <v>86.259387050943786</v>
      </c>
      <c r="AI36" s="114">
        <f t="shared" si="10"/>
        <v>13.768115942028986</v>
      </c>
    </row>
    <row r="37" spans="1:35" s="5" customFormat="1" ht="20.100000000000001" customHeight="1" x14ac:dyDescent="0.15">
      <c r="A37" s="10">
        <v>32</v>
      </c>
      <c r="B37" s="9" t="s">
        <v>54</v>
      </c>
      <c r="C37" s="26">
        <v>14294</v>
      </c>
      <c r="D37" s="34">
        <f t="shared" si="11"/>
        <v>200.8</v>
      </c>
      <c r="E37" s="35">
        <f t="shared" si="11"/>
        <v>170.6</v>
      </c>
      <c r="F37" s="35">
        <f t="shared" si="11"/>
        <v>30.200000000000003</v>
      </c>
      <c r="G37" s="43">
        <f t="shared" si="1"/>
        <v>0</v>
      </c>
      <c r="H37" s="117">
        <v>0</v>
      </c>
      <c r="I37" s="117">
        <v>0</v>
      </c>
      <c r="J37" s="43">
        <f t="shared" si="12"/>
        <v>161.4</v>
      </c>
      <c r="K37" s="117">
        <v>136.30000000000001</v>
      </c>
      <c r="L37" s="117">
        <v>25.1</v>
      </c>
      <c r="M37" s="43">
        <f t="shared" si="13"/>
        <v>11.2</v>
      </c>
      <c r="N37" s="117">
        <v>7.2</v>
      </c>
      <c r="O37" s="117">
        <v>4</v>
      </c>
      <c r="P37" s="43">
        <f t="shared" si="17"/>
        <v>28.200000000000003</v>
      </c>
      <c r="Q37" s="117">
        <v>27.1</v>
      </c>
      <c r="R37" s="117">
        <v>1.1000000000000001</v>
      </c>
      <c r="S37" s="43">
        <f t="shared" si="16"/>
        <v>0</v>
      </c>
      <c r="T37" s="117">
        <v>0</v>
      </c>
      <c r="U37" s="117">
        <v>0</v>
      </c>
      <c r="V37" s="43">
        <f t="shared" si="14"/>
        <v>0</v>
      </c>
      <c r="W37" s="117">
        <v>0</v>
      </c>
      <c r="X37" s="117">
        <v>0</v>
      </c>
      <c r="Y37" s="47">
        <v>58.9</v>
      </c>
      <c r="Z37" s="53">
        <f t="shared" si="15"/>
        <v>259.7</v>
      </c>
      <c r="AA37" s="59">
        <f t="shared" si="2"/>
        <v>200.8</v>
      </c>
      <c r="AB37" s="68">
        <f t="shared" si="3"/>
        <v>172.6</v>
      </c>
      <c r="AC37" s="69">
        <f t="shared" si="4"/>
        <v>28.200000000000003</v>
      </c>
      <c r="AD37" s="109">
        <f t="shared" si="5"/>
        <v>501.70900877491061</v>
      </c>
      <c r="AE37" s="110">
        <f t="shared" si="6"/>
        <v>431.24987507245794</v>
      </c>
      <c r="AF37" s="111">
        <f t="shared" si="7"/>
        <v>70.45913370245259</v>
      </c>
      <c r="AG37" s="112">
        <f t="shared" si="8"/>
        <v>648.87365328109695</v>
      </c>
      <c r="AH37" s="113">
        <f t="shared" si="9"/>
        <v>147.16464450618639</v>
      </c>
      <c r="AI37" s="114">
        <f t="shared" si="10"/>
        <v>14.04382470119522</v>
      </c>
    </row>
    <row r="38" spans="1:35" s="5" customFormat="1" ht="20.100000000000001" customHeight="1" thickBot="1" x14ac:dyDescent="0.2">
      <c r="A38" s="15">
        <v>33</v>
      </c>
      <c r="B38" s="16" t="s">
        <v>15</v>
      </c>
      <c r="C38" s="121">
        <v>10239</v>
      </c>
      <c r="D38" s="36">
        <f t="shared" si="11"/>
        <v>132.1</v>
      </c>
      <c r="E38" s="37">
        <f t="shared" si="11"/>
        <v>118.4</v>
      </c>
      <c r="F38" s="37">
        <f t="shared" si="11"/>
        <v>13.7</v>
      </c>
      <c r="G38" s="44">
        <f t="shared" si="1"/>
        <v>0</v>
      </c>
      <c r="H38" s="122">
        <v>0</v>
      </c>
      <c r="I38" s="122">
        <v>0</v>
      </c>
      <c r="J38" s="44">
        <f t="shared" si="12"/>
        <v>102.1</v>
      </c>
      <c r="K38" s="122">
        <v>98.6</v>
      </c>
      <c r="L38" s="122">
        <v>3.5</v>
      </c>
      <c r="M38" s="44">
        <f t="shared" si="13"/>
        <v>4.4000000000000004</v>
      </c>
      <c r="N38" s="122">
        <v>3.7</v>
      </c>
      <c r="O38" s="122">
        <v>0.7</v>
      </c>
      <c r="P38" s="44">
        <f t="shared" si="17"/>
        <v>16.400000000000002</v>
      </c>
      <c r="Q38" s="122">
        <v>16.100000000000001</v>
      </c>
      <c r="R38" s="122">
        <v>0.3</v>
      </c>
      <c r="S38" s="44">
        <f>SUM(T38:U38)</f>
        <v>0</v>
      </c>
      <c r="T38" s="122">
        <v>0</v>
      </c>
      <c r="U38" s="122">
        <v>0</v>
      </c>
      <c r="V38" s="44">
        <f t="shared" si="14"/>
        <v>9.1999999999999993</v>
      </c>
      <c r="W38" s="122">
        <v>0</v>
      </c>
      <c r="X38" s="122">
        <v>9.1999999999999993</v>
      </c>
      <c r="Y38" s="123">
        <v>37.9</v>
      </c>
      <c r="Z38" s="54">
        <f>D38+Y38</f>
        <v>170</v>
      </c>
      <c r="AA38" s="62">
        <f t="shared" si="2"/>
        <v>132.1</v>
      </c>
      <c r="AB38" s="71">
        <f t="shared" si="3"/>
        <v>115.7</v>
      </c>
      <c r="AC38" s="72">
        <f t="shared" si="4"/>
        <v>16.400000000000002</v>
      </c>
      <c r="AD38" s="124">
        <f t="shared" si="5"/>
        <v>460.77323399327497</v>
      </c>
      <c r="AE38" s="125">
        <f t="shared" si="6"/>
        <v>403.56898692673678</v>
      </c>
      <c r="AF38" s="126">
        <f t="shared" si="7"/>
        <v>57.204247066538315</v>
      </c>
      <c r="AG38" s="127">
        <f t="shared" si="8"/>
        <v>592.97085373850678</v>
      </c>
      <c r="AH38" s="128">
        <f t="shared" si="9"/>
        <v>132.1976197452318</v>
      </c>
      <c r="AI38" s="129">
        <f t="shared" si="10"/>
        <v>12.414837244511736</v>
      </c>
    </row>
    <row r="39" spans="1:35" s="5" customFormat="1" ht="15" customHeight="1" x14ac:dyDescent="0.15">
      <c r="A39" s="6"/>
      <c r="C39" s="6"/>
      <c r="D39" s="13"/>
      <c r="E39" s="7"/>
      <c r="F39" s="7"/>
      <c r="AD39" s="8"/>
      <c r="AE39" s="8"/>
      <c r="AF39" s="8"/>
      <c r="AG39" s="8"/>
      <c r="AH39" s="8"/>
    </row>
    <row r="40" spans="1:35" s="5" customFormat="1" ht="15" customHeight="1" x14ac:dyDescent="0.15">
      <c r="A40" s="6"/>
      <c r="C40" s="6"/>
      <c r="D40" s="13"/>
      <c r="E40" s="7"/>
      <c r="F40" s="7"/>
      <c r="AD40" s="8"/>
      <c r="AE40" s="8"/>
      <c r="AF40" s="8"/>
      <c r="AG40" s="8"/>
      <c r="AH40" s="8"/>
    </row>
    <row r="41" spans="1:35" s="5" customFormat="1" ht="15" customHeight="1" x14ac:dyDescent="0.15">
      <c r="A41" s="6"/>
      <c r="C41" s="6"/>
      <c r="D41" s="18"/>
      <c r="E41" s="7"/>
      <c r="F41" s="7"/>
      <c r="AD41" s="8"/>
      <c r="AE41" s="8"/>
      <c r="AF41" s="8"/>
      <c r="AG41" s="8"/>
      <c r="AH41" s="8"/>
    </row>
    <row r="42" spans="1:35" s="5" customFormat="1" ht="15" customHeight="1" x14ac:dyDescent="0.15">
      <c r="A42" s="6"/>
      <c r="C42" s="6"/>
      <c r="D42" s="18"/>
      <c r="E42" s="7"/>
      <c r="F42" s="7"/>
      <c r="AD42" s="8"/>
      <c r="AE42" s="8"/>
      <c r="AF42" s="8"/>
      <c r="AG42" s="8"/>
      <c r="AH42" s="8"/>
    </row>
    <row r="43" spans="1:35" s="5" customFormat="1" ht="15" customHeight="1" x14ac:dyDescent="0.15">
      <c r="A43" s="6"/>
      <c r="C43" s="6"/>
      <c r="D43" s="18"/>
      <c r="E43" s="7"/>
      <c r="F43" s="7"/>
      <c r="AD43" s="8"/>
      <c r="AE43" s="8"/>
      <c r="AF43" s="8"/>
      <c r="AG43" s="8"/>
      <c r="AH43" s="8"/>
    </row>
    <row r="44" spans="1:35" s="5" customFormat="1" ht="15" customHeight="1" x14ac:dyDescent="0.15">
      <c r="A44" s="6"/>
      <c r="C44" s="6"/>
      <c r="D44" s="18"/>
      <c r="E44" s="7"/>
      <c r="F44" s="7"/>
      <c r="AD44" s="8"/>
      <c r="AE44" s="8"/>
      <c r="AF44" s="8"/>
      <c r="AG44" s="8"/>
      <c r="AH44" s="8"/>
    </row>
    <row r="45" spans="1:35" s="5" customFormat="1" ht="15" customHeight="1" x14ac:dyDescent="0.15">
      <c r="A45" s="6"/>
      <c r="C45" s="6"/>
      <c r="D45" s="18"/>
      <c r="E45" s="7"/>
      <c r="F45" s="7"/>
      <c r="AD45" s="8"/>
      <c r="AE45" s="8"/>
      <c r="AF45" s="8"/>
      <c r="AG45" s="8"/>
      <c r="AH45" s="8"/>
    </row>
    <row r="46" spans="1:35" s="5" customFormat="1" ht="15" customHeight="1" x14ac:dyDescent="0.15">
      <c r="A46" s="6"/>
      <c r="C46" s="6"/>
      <c r="D46" s="18"/>
      <c r="E46" s="7"/>
      <c r="F46" s="7"/>
      <c r="AD46" s="8"/>
      <c r="AE46" s="8"/>
      <c r="AF46" s="8"/>
      <c r="AG46" s="8"/>
      <c r="AH46" s="8"/>
    </row>
    <row r="47" spans="1:35" s="5" customFormat="1" ht="15" customHeight="1" x14ac:dyDescent="0.15">
      <c r="A47" s="6"/>
      <c r="C47" s="6"/>
      <c r="D47" s="18"/>
      <c r="E47" s="7"/>
      <c r="F47" s="7"/>
      <c r="AD47" s="8"/>
      <c r="AE47" s="8"/>
      <c r="AF47" s="8"/>
      <c r="AG47" s="8"/>
      <c r="AH47" s="8"/>
    </row>
    <row r="48" spans="1:35" s="5" customFormat="1" ht="15" customHeight="1" x14ac:dyDescent="0.15">
      <c r="A48" s="6"/>
      <c r="C48" s="6"/>
      <c r="D48" s="18"/>
      <c r="E48" s="7"/>
      <c r="F48" s="7"/>
      <c r="AD48" s="8"/>
      <c r="AE48" s="8"/>
      <c r="AF48" s="8"/>
      <c r="AG48" s="8"/>
      <c r="AH48" s="8"/>
    </row>
    <row r="49" spans="1:34" s="5" customFormat="1" ht="15" customHeight="1" x14ac:dyDescent="0.15">
      <c r="A49" s="6"/>
      <c r="C49" s="6"/>
      <c r="D49" s="18"/>
      <c r="E49" s="7"/>
      <c r="F49" s="7"/>
      <c r="AD49" s="8"/>
      <c r="AE49" s="8"/>
      <c r="AF49" s="8"/>
      <c r="AG49" s="8"/>
      <c r="AH49" s="8"/>
    </row>
    <row r="50" spans="1:34" s="5" customFormat="1" ht="15" customHeight="1" x14ac:dyDescent="0.15">
      <c r="A50" s="6"/>
      <c r="C50" s="6"/>
      <c r="D50" s="18"/>
      <c r="E50" s="7"/>
      <c r="F50" s="7"/>
      <c r="AD50" s="8"/>
      <c r="AE50" s="8"/>
      <c r="AF50" s="8"/>
      <c r="AG50" s="8"/>
      <c r="AH50" s="8"/>
    </row>
    <row r="51" spans="1:34" s="5" customFormat="1" ht="15" customHeight="1" x14ac:dyDescent="0.15">
      <c r="A51" s="6"/>
      <c r="C51" s="6"/>
      <c r="D51" s="18"/>
      <c r="E51" s="7"/>
      <c r="F51" s="7"/>
      <c r="AD51" s="8"/>
      <c r="AE51" s="8"/>
      <c r="AF51" s="8"/>
      <c r="AG51" s="8"/>
      <c r="AH51" s="8"/>
    </row>
    <row r="52" spans="1:34" s="5" customFormat="1" ht="15" customHeight="1" x14ac:dyDescent="0.15">
      <c r="A52" s="6"/>
      <c r="C52" s="6"/>
      <c r="D52" s="18"/>
      <c r="E52" s="7"/>
      <c r="F52" s="7"/>
      <c r="AD52" s="8"/>
      <c r="AE52" s="8"/>
      <c r="AF52" s="8"/>
      <c r="AG52" s="8"/>
      <c r="AH52" s="8"/>
    </row>
    <row r="53" spans="1:34" s="5" customFormat="1" ht="15" customHeight="1" x14ac:dyDescent="0.15">
      <c r="A53" s="6"/>
      <c r="C53" s="6"/>
      <c r="D53" s="18"/>
      <c r="E53" s="7"/>
      <c r="F53" s="7"/>
      <c r="AD53" s="8"/>
      <c r="AE53" s="8"/>
      <c r="AF53" s="8"/>
      <c r="AG53" s="8"/>
      <c r="AH53" s="8"/>
    </row>
    <row r="54" spans="1:34" s="5" customFormat="1" ht="15" customHeight="1" x14ac:dyDescent="0.15">
      <c r="A54" s="6"/>
      <c r="C54" s="6"/>
      <c r="D54" s="18"/>
      <c r="E54" s="7"/>
      <c r="F54" s="7"/>
      <c r="AD54" s="8"/>
      <c r="AE54" s="8"/>
      <c r="AF54" s="8"/>
      <c r="AG54" s="8"/>
      <c r="AH54" s="8"/>
    </row>
    <row r="55" spans="1:34" s="5" customFormat="1" ht="15" customHeight="1" x14ac:dyDescent="0.15">
      <c r="A55" s="6"/>
      <c r="C55" s="6"/>
      <c r="D55" s="18"/>
      <c r="E55" s="7"/>
      <c r="F55" s="7"/>
      <c r="AD55" s="8"/>
      <c r="AE55" s="8"/>
      <c r="AF55" s="8"/>
      <c r="AG55" s="8"/>
      <c r="AH55" s="8"/>
    </row>
    <row r="56" spans="1:34" s="5" customFormat="1" ht="15" customHeight="1" x14ac:dyDescent="0.15">
      <c r="A56" s="6"/>
      <c r="C56" s="6"/>
      <c r="D56" s="18"/>
      <c r="E56" s="7"/>
      <c r="F56" s="7"/>
      <c r="AD56" s="8"/>
      <c r="AE56" s="8"/>
      <c r="AF56" s="8"/>
      <c r="AG56" s="8"/>
      <c r="AH56" s="8"/>
    </row>
    <row r="57" spans="1:34" s="5" customFormat="1" ht="15" customHeight="1" x14ac:dyDescent="0.15">
      <c r="A57" s="6"/>
      <c r="C57" s="6"/>
      <c r="D57" s="18"/>
      <c r="E57" s="7"/>
      <c r="F57" s="7"/>
      <c r="AD57" s="8"/>
      <c r="AE57" s="8"/>
      <c r="AF57" s="8"/>
      <c r="AG57" s="8"/>
      <c r="AH57" s="8"/>
    </row>
    <row r="58" spans="1:34" s="5" customFormat="1" ht="15" customHeight="1" x14ac:dyDescent="0.15">
      <c r="A58" s="6"/>
      <c r="C58" s="6"/>
      <c r="D58" s="18"/>
      <c r="E58" s="7"/>
      <c r="F58" s="7"/>
      <c r="AD58" s="8"/>
      <c r="AE58" s="8"/>
      <c r="AF58" s="8"/>
      <c r="AG58" s="8"/>
      <c r="AH58" s="8"/>
    </row>
    <row r="59" spans="1:34" s="5" customFormat="1" ht="15" customHeight="1" x14ac:dyDescent="0.15">
      <c r="A59" s="6"/>
      <c r="C59" s="6"/>
      <c r="D59" s="18"/>
      <c r="E59" s="7"/>
      <c r="F59" s="7"/>
      <c r="AD59" s="8"/>
      <c r="AE59" s="8"/>
      <c r="AF59" s="8"/>
      <c r="AG59" s="8"/>
      <c r="AH59" s="8"/>
    </row>
    <row r="60" spans="1:34" s="5" customFormat="1" ht="15" customHeight="1" x14ac:dyDescent="0.15">
      <c r="A60" s="6"/>
      <c r="C60" s="6"/>
      <c r="D60" s="18"/>
      <c r="E60" s="7"/>
      <c r="F60" s="7"/>
      <c r="AD60" s="8"/>
      <c r="AE60" s="8"/>
      <c r="AF60" s="8"/>
      <c r="AG60" s="8"/>
      <c r="AH60" s="8"/>
    </row>
  </sheetData>
  <mergeCells count="18">
    <mergeCell ref="AH1:AH4"/>
    <mergeCell ref="V3:X3"/>
    <mergeCell ref="A5:B5"/>
    <mergeCell ref="A1:B4"/>
    <mergeCell ref="C1:C4"/>
    <mergeCell ref="AI1:AI4"/>
    <mergeCell ref="D2:F3"/>
    <mergeCell ref="G2:X2"/>
    <mergeCell ref="Y2:Y4"/>
    <mergeCell ref="Z2:Z4"/>
    <mergeCell ref="G3:I3"/>
    <mergeCell ref="J3:L3"/>
    <mergeCell ref="M3:O3"/>
    <mergeCell ref="P3:R3"/>
    <mergeCell ref="S3:U3"/>
    <mergeCell ref="AA1:AC3"/>
    <mergeCell ref="AD1:AF3"/>
    <mergeCell ref="AG1:AG4"/>
  </mergeCells>
  <phoneticPr fontId="2"/>
  <printOptions horizontalCentered="1"/>
  <pageMargins left="0.78740157480314965" right="0.78740157480314965" top="0.98425196850393704" bottom="0.59055118110236227" header="0.51181102362204722" footer="0.51181102362204722"/>
  <pageSetup paperSize="8" scale="70" fitToWidth="0" orientation="landscape" r:id="rId1"/>
  <headerFooter alignWithMargins="0">
    <oddHeader>&amp;C&amp;14令和８年２月分　市町村ごみ排出量（速報値）月例報告&amp;R&amp;14《資料１》</oddHeader>
  </headerFooter>
  <colBreaks count="1" manualBreakCount="1">
    <brk id="26" max="37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6B9858-5FCB-4F9A-A6DF-60DC25DF935C}">
  <dimension ref="A1:AL60"/>
  <sheetViews>
    <sheetView view="pageBreakPreview" zoomScaleNormal="80" zoomScaleSheetLayoutView="100" workbookViewId="0">
      <selection sqref="A1:B4"/>
    </sheetView>
  </sheetViews>
  <sheetFormatPr defaultRowHeight="15" customHeight="1" x14ac:dyDescent="0.15"/>
  <cols>
    <col min="1" max="1" width="3.75" style="3" customWidth="1"/>
    <col min="2" max="2" width="11.625" style="1" customWidth="1"/>
    <col min="3" max="3" width="10.625" style="3" customWidth="1"/>
    <col min="4" max="4" width="10.625" style="12" customWidth="1"/>
    <col min="5" max="6" width="10.625" style="2" customWidth="1"/>
    <col min="7" max="29" width="10.625" style="1" customWidth="1"/>
    <col min="30" max="30" width="11.5" style="4" customWidth="1"/>
    <col min="31" max="32" width="10.625" style="4" customWidth="1"/>
    <col min="33" max="34" width="9" style="4"/>
    <col min="35" max="36" width="9" style="1"/>
    <col min="37" max="37" width="9.875" style="1" customWidth="1"/>
    <col min="38" max="38" width="10" style="1" customWidth="1"/>
    <col min="39" max="16384" width="9" style="1"/>
  </cols>
  <sheetData>
    <row r="1" spans="1:38" ht="15" customHeight="1" x14ac:dyDescent="0.15">
      <c r="A1" s="163" t="s">
        <v>69</v>
      </c>
      <c r="B1" s="164"/>
      <c r="C1" s="184" t="s">
        <v>17</v>
      </c>
      <c r="D1" s="48"/>
      <c r="E1" s="49"/>
      <c r="F1" s="49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1"/>
      <c r="AA1" s="174" t="s">
        <v>24</v>
      </c>
      <c r="AB1" s="175"/>
      <c r="AC1" s="176"/>
      <c r="AD1" s="161" t="s">
        <v>34</v>
      </c>
      <c r="AE1" s="161"/>
      <c r="AF1" s="161"/>
      <c r="AG1" s="152" t="s">
        <v>35</v>
      </c>
      <c r="AH1" s="155" t="s">
        <v>36</v>
      </c>
      <c r="AI1" s="158" t="s">
        <v>31</v>
      </c>
    </row>
    <row r="2" spans="1:38" ht="20.100000000000001" customHeight="1" x14ac:dyDescent="0.15">
      <c r="A2" s="165"/>
      <c r="B2" s="166"/>
      <c r="C2" s="170"/>
      <c r="D2" s="148" t="s">
        <v>24</v>
      </c>
      <c r="E2" s="149"/>
      <c r="F2" s="150"/>
      <c r="G2" s="182"/>
      <c r="H2" s="182"/>
      <c r="I2" s="182"/>
      <c r="J2" s="182"/>
      <c r="K2" s="182"/>
      <c r="L2" s="182"/>
      <c r="M2" s="182"/>
      <c r="N2" s="182"/>
      <c r="O2" s="182"/>
      <c r="P2" s="182"/>
      <c r="Q2" s="182"/>
      <c r="R2" s="182"/>
      <c r="S2" s="182"/>
      <c r="T2" s="182"/>
      <c r="U2" s="182"/>
      <c r="V2" s="182"/>
      <c r="W2" s="182"/>
      <c r="X2" s="183"/>
      <c r="Y2" s="172" t="s">
        <v>22</v>
      </c>
      <c r="Z2" s="180" t="s">
        <v>23</v>
      </c>
      <c r="AA2" s="177"/>
      <c r="AB2" s="178"/>
      <c r="AC2" s="179"/>
      <c r="AD2" s="162"/>
      <c r="AE2" s="162"/>
      <c r="AF2" s="162"/>
      <c r="AG2" s="153"/>
      <c r="AH2" s="156"/>
      <c r="AI2" s="159"/>
    </row>
    <row r="3" spans="1:38" ht="20.100000000000001" customHeight="1" x14ac:dyDescent="0.15">
      <c r="A3" s="165"/>
      <c r="B3" s="166"/>
      <c r="C3" s="170"/>
      <c r="D3" s="151"/>
      <c r="E3" s="149"/>
      <c r="F3" s="149"/>
      <c r="G3" s="144" t="s">
        <v>27</v>
      </c>
      <c r="H3" s="145"/>
      <c r="I3" s="145"/>
      <c r="J3" s="144" t="s">
        <v>28</v>
      </c>
      <c r="K3" s="145"/>
      <c r="L3" s="145"/>
      <c r="M3" s="144" t="s">
        <v>29</v>
      </c>
      <c r="N3" s="145"/>
      <c r="O3" s="145"/>
      <c r="P3" s="144" t="s">
        <v>30</v>
      </c>
      <c r="Q3" s="145"/>
      <c r="R3" s="145"/>
      <c r="S3" s="144" t="s">
        <v>26</v>
      </c>
      <c r="T3" s="145"/>
      <c r="U3" s="145"/>
      <c r="V3" s="144" t="s">
        <v>25</v>
      </c>
      <c r="W3" s="145"/>
      <c r="X3" s="145"/>
      <c r="Y3" s="172"/>
      <c r="Z3" s="180"/>
      <c r="AA3" s="177"/>
      <c r="AB3" s="178"/>
      <c r="AC3" s="179"/>
      <c r="AD3" s="162"/>
      <c r="AE3" s="162"/>
      <c r="AF3" s="162"/>
      <c r="AG3" s="153"/>
      <c r="AH3" s="156"/>
      <c r="AI3" s="159"/>
    </row>
    <row r="4" spans="1:38" ht="20.100000000000001" customHeight="1" thickBot="1" x14ac:dyDescent="0.2">
      <c r="A4" s="167"/>
      <c r="B4" s="168"/>
      <c r="C4" s="171"/>
      <c r="D4" s="27" t="s">
        <v>21</v>
      </c>
      <c r="E4" s="28" t="s">
        <v>18</v>
      </c>
      <c r="F4" s="28" t="s">
        <v>19</v>
      </c>
      <c r="G4" s="38" t="s">
        <v>21</v>
      </c>
      <c r="H4" s="39" t="s">
        <v>18</v>
      </c>
      <c r="I4" s="39" t="s">
        <v>19</v>
      </c>
      <c r="J4" s="38" t="s">
        <v>21</v>
      </c>
      <c r="K4" s="39" t="s">
        <v>18</v>
      </c>
      <c r="L4" s="39" t="s">
        <v>19</v>
      </c>
      <c r="M4" s="38" t="s">
        <v>21</v>
      </c>
      <c r="N4" s="39" t="s">
        <v>18</v>
      </c>
      <c r="O4" s="39" t="s">
        <v>19</v>
      </c>
      <c r="P4" s="38" t="s">
        <v>21</v>
      </c>
      <c r="Q4" s="39" t="s">
        <v>18</v>
      </c>
      <c r="R4" s="39" t="s">
        <v>19</v>
      </c>
      <c r="S4" s="38" t="s">
        <v>21</v>
      </c>
      <c r="T4" s="39" t="s">
        <v>18</v>
      </c>
      <c r="U4" s="39" t="s">
        <v>19</v>
      </c>
      <c r="V4" s="38" t="s">
        <v>21</v>
      </c>
      <c r="W4" s="39" t="s">
        <v>18</v>
      </c>
      <c r="X4" s="39" t="s">
        <v>19</v>
      </c>
      <c r="Y4" s="173"/>
      <c r="Z4" s="181"/>
      <c r="AA4" s="56" t="s">
        <v>21</v>
      </c>
      <c r="AB4" s="39" t="s">
        <v>41</v>
      </c>
      <c r="AC4" s="63" t="s">
        <v>20</v>
      </c>
      <c r="AD4" s="77"/>
      <c r="AE4" s="73" t="s">
        <v>41</v>
      </c>
      <c r="AF4" s="74" t="s">
        <v>20</v>
      </c>
      <c r="AG4" s="154"/>
      <c r="AH4" s="157"/>
      <c r="AI4" s="160"/>
    </row>
    <row r="5" spans="1:38" s="11" customFormat="1" ht="39.75" customHeight="1" thickBot="1" x14ac:dyDescent="0.2">
      <c r="A5" s="146" t="s">
        <v>33</v>
      </c>
      <c r="B5" s="147"/>
      <c r="C5" s="24">
        <f>SUM(C6:C38)</f>
        <v>1128316</v>
      </c>
      <c r="D5" s="29">
        <f>SUM(E5:F5)</f>
        <v>19358.600000000002</v>
      </c>
      <c r="E5" s="30">
        <f>SUM(E6:E38)</f>
        <v>17504.7</v>
      </c>
      <c r="F5" s="30">
        <f>SUM(F6:F38)</f>
        <v>1853.9</v>
      </c>
      <c r="G5" s="40">
        <f>SUM(H5:I5)</f>
        <v>358.5</v>
      </c>
      <c r="H5" s="40">
        <f t="shared" ref="H5:AC5" si="0">SUM(H6:H38)</f>
        <v>358.5</v>
      </c>
      <c r="I5" s="40">
        <f t="shared" si="0"/>
        <v>0</v>
      </c>
      <c r="J5" s="40">
        <f>SUM(K5:L5)</f>
        <v>14993.300000000003</v>
      </c>
      <c r="K5" s="40">
        <f t="shared" si="0"/>
        <v>13844.800000000003</v>
      </c>
      <c r="L5" s="40">
        <f t="shared" si="0"/>
        <v>1148.5</v>
      </c>
      <c r="M5" s="40">
        <f>SUM(N5:O5)</f>
        <v>884.30000000000007</v>
      </c>
      <c r="N5" s="40">
        <f t="shared" si="0"/>
        <v>642.70000000000005</v>
      </c>
      <c r="O5" s="40">
        <f t="shared" si="0"/>
        <v>241.60000000000002</v>
      </c>
      <c r="P5" s="40">
        <f>SUM(Q5:R5)</f>
        <v>2537.1</v>
      </c>
      <c r="Q5" s="40">
        <f t="shared" si="0"/>
        <v>2457.9</v>
      </c>
      <c r="R5" s="40">
        <f t="shared" si="0"/>
        <v>79.2</v>
      </c>
      <c r="S5" s="40">
        <f>SUM(T5:U5)</f>
        <v>2.7</v>
      </c>
      <c r="T5" s="40">
        <f t="shared" si="0"/>
        <v>1.3</v>
      </c>
      <c r="U5" s="40">
        <f t="shared" si="0"/>
        <v>1.4000000000000001</v>
      </c>
      <c r="V5" s="40">
        <f>SUM(W5:X5)</f>
        <v>582.70000000000005</v>
      </c>
      <c r="W5" s="40">
        <f t="shared" si="0"/>
        <v>199.50000000000003</v>
      </c>
      <c r="X5" s="40">
        <f t="shared" si="0"/>
        <v>383.20000000000005</v>
      </c>
      <c r="Y5" s="45">
        <f t="shared" si="0"/>
        <v>9301.6999999999971</v>
      </c>
      <c r="Z5" s="52">
        <f t="shared" si="0"/>
        <v>28660.3</v>
      </c>
      <c r="AA5" s="57">
        <f t="shared" si="0"/>
        <v>19358.600000000002</v>
      </c>
      <c r="AB5" s="64">
        <f t="shared" si="0"/>
        <v>16821.5</v>
      </c>
      <c r="AC5" s="65">
        <f t="shared" si="0"/>
        <v>2537.1000000000004</v>
      </c>
      <c r="AD5" s="91">
        <f>AA5/C5/$AL$7*1000000</f>
        <v>553.4539683403724</v>
      </c>
      <c r="AE5" s="92">
        <f>AB5/C5/$AL$7*1000000</f>
        <v>480.91938096957284</v>
      </c>
      <c r="AF5" s="93">
        <f>AC5/C5/$AL$7*1000000</f>
        <v>72.534587370799485</v>
      </c>
      <c r="AG5" s="94">
        <f>Z5/C5/$AL$7*1000000</f>
        <v>819.38553246751178</v>
      </c>
      <c r="AH5" s="96">
        <f>Y5/C5/$AL$7*1000000</f>
        <v>265.93156412713932</v>
      </c>
      <c r="AI5" s="82">
        <f>AC5*100/AA5</f>
        <v>13.105803105596479</v>
      </c>
    </row>
    <row r="6" spans="1:38" s="5" customFormat="1" ht="20.100000000000001" customHeight="1" thickTop="1" x14ac:dyDescent="0.15">
      <c r="A6" s="19">
        <v>1</v>
      </c>
      <c r="B6" s="20" t="s">
        <v>0</v>
      </c>
      <c r="C6" s="25">
        <v>273332</v>
      </c>
      <c r="D6" s="31">
        <f>G6+J6+M6+P6+S6+V6</f>
        <v>4352.6000000000004</v>
      </c>
      <c r="E6" s="32">
        <f>H6+K6+N6+Q6+T6+W6</f>
        <v>4294</v>
      </c>
      <c r="F6" s="32">
        <f>I6+L6+O6+R6+U6+X6</f>
        <v>58.599999999999994</v>
      </c>
      <c r="G6" s="41">
        <f t="shared" ref="G6:G38" si="1">SUM(H6:I6)</f>
        <v>0</v>
      </c>
      <c r="H6" s="107">
        <v>0</v>
      </c>
      <c r="I6" s="107">
        <v>0</v>
      </c>
      <c r="J6" s="41">
        <f>SUM(K6:L6)</f>
        <v>3326.8</v>
      </c>
      <c r="K6" s="107">
        <v>3289.9</v>
      </c>
      <c r="L6" s="107">
        <v>36.9</v>
      </c>
      <c r="M6" s="41">
        <f>SUM(N6:O6)</f>
        <v>229.4</v>
      </c>
      <c r="N6" s="107">
        <v>226.6</v>
      </c>
      <c r="O6" s="107">
        <v>2.8</v>
      </c>
      <c r="P6" s="41">
        <f>SUM(Q6:R6)</f>
        <v>712.6</v>
      </c>
      <c r="Q6" s="107">
        <v>710.7</v>
      </c>
      <c r="R6" s="107">
        <v>1.9</v>
      </c>
      <c r="S6" s="41">
        <f>SUM(T6:U6)</f>
        <v>0</v>
      </c>
      <c r="T6" s="107">
        <v>0</v>
      </c>
      <c r="U6" s="107">
        <v>0</v>
      </c>
      <c r="V6" s="41">
        <f>SUM(W6:X6)</f>
        <v>83.8</v>
      </c>
      <c r="W6" s="107">
        <v>66.8</v>
      </c>
      <c r="X6" s="107">
        <v>17</v>
      </c>
      <c r="Y6" s="46">
        <v>2909.3</v>
      </c>
      <c r="Z6" s="53">
        <f>D6+Y6</f>
        <v>7261.9000000000005</v>
      </c>
      <c r="AA6" s="58">
        <f t="shared" ref="AA6:AA38" si="2">SUM(AB6:AC6)</f>
        <v>4352.6000000000004</v>
      </c>
      <c r="AB6" s="66">
        <f t="shared" ref="AB6:AB38" si="3">G6+J6+M6+S6+V6</f>
        <v>3640.0000000000005</v>
      </c>
      <c r="AC6" s="67">
        <f t="shared" ref="AC6:AC38" si="4">P6</f>
        <v>712.6</v>
      </c>
      <c r="AD6" s="86">
        <f>AA6/C6/$AL$7*1000000</f>
        <v>513.6846458259671</v>
      </c>
      <c r="AE6" s="87">
        <f>AB6/C6/$AL$7*1000000</f>
        <v>429.58510104455274</v>
      </c>
      <c r="AF6" s="88">
        <f>AC6/C6/$AL$7*1000000</f>
        <v>84.099544781414352</v>
      </c>
      <c r="AG6" s="89">
        <f>Z6/C6/$AL$7*1000000</f>
        <v>857.03407837237296</v>
      </c>
      <c r="AH6" s="90">
        <f>Y6/C6/$AL$7*1000000</f>
        <v>343.34943254640586</v>
      </c>
      <c r="AI6" s="83">
        <f t="shared" ref="AI6:AI38" si="5">AC6*100/AA6</f>
        <v>16.371823737536182</v>
      </c>
      <c r="AK6" s="84" t="s">
        <v>70</v>
      </c>
      <c r="AL6" s="130">
        <v>46082</v>
      </c>
    </row>
    <row r="7" spans="1:38" s="5" customFormat="1" ht="20.100000000000001" customHeight="1" x14ac:dyDescent="0.15">
      <c r="A7" s="21">
        <v>2</v>
      </c>
      <c r="B7" s="22" t="s">
        <v>1</v>
      </c>
      <c r="C7" s="108">
        <v>44101</v>
      </c>
      <c r="D7" s="31">
        <f t="shared" ref="D7:F38" si="6">G7+J7+M7+P7+S7+V7</f>
        <v>873.7</v>
      </c>
      <c r="E7" s="32">
        <f t="shared" si="6"/>
        <v>689.4</v>
      </c>
      <c r="F7" s="32">
        <f t="shared" si="6"/>
        <v>184.3</v>
      </c>
      <c r="G7" s="41">
        <f>SUM(H7:I7)</f>
        <v>0</v>
      </c>
      <c r="H7" s="107">
        <v>0</v>
      </c>
      <c r="I7" s="107">
        <v>0</v>
      </c>
      <c r="J7" s="41">
        <f t="shared" ref="J7:J38" si="7">SUM(K7:L7)</f>
        <v>670.6</v>
      </c>
      <c r="K7" s="107">
        <v>596.20000000000005</v>
      </c>
      <c r="L7" s="107">
        <v>74.400000000000006</v>
      </c>
      <c r="M7" s="41">
        <f t="shared" ref="M7:M38" si="8">SUM(N7:O7)</f>
        <v>36.6</v>
      </c>
      <c r="N7" s="107">
        <v>19.3</v>
      </c>
      <c r="O7" s="107">
        <v>17.3</v>
      </c>
      <c r="P7" s="41">
        <f>SUM(Q7:R7)</f>
        <v>101.30000000000001</v>
      </c>
      <c r="Q7" s="107">
        <v>73.900000000000006</v>
      </c>
      <c r="R7" s="107">
        <v>27.4</v>
      </c>
      <c r="S7" s="41">
        <f>SUM(T7:U7)</f>
        <v>0</v>
      </c>
      <c r="T7" s="107">
        <v>0</v>
      </c>
      <c r="U7" s="107">
        <v>0</v>
      </c>
      <c r="V7" s="41">
        <f t="shared" ref="V7:V38" si="9">SUM(W7:X7)</f>
        <v>65.2</v>
      </c>
      <c r="W7" s="107">
        <v>0</v>
      </c>
      <c r="X7" s="107">
        <v>65.2</v>
      </c>
      <c r="Y7" s="46">
        <v>459.2</v>
      </c>
      <c r="Z7" s="53">
        <f>D7+Y7</f>
        <v>1332.9</v>
      </c>
      <c r="AA7" s="58">
        <f>SUM(AB7:AC7)</f>
        <v>873.7</v>
      </c>
      <c r="AB7" s="66">
        <f>G7+J7+M7+S7+V7</f>
        <v>772.40000000000009</v>
      </c>
      <c r="AC7" s="67">
        <f>P7</f>
        <v>101.30000000000001</v>
      </c>
      <c r="AD7" s="79">
        <f t="shared" ref="AD7:AD38" si="10">AA7/C7/$AL$7*1000000</f>
        <v>639.07555311085775</v>
      </c>
      <c r="AE7" s="75">
        <f t="shared" ref="AE7:AE38" si="11">AB7/C7/$AL$7*1000000</f>
        <v>564.97877672293293</v>
      </c>
      <c r="AF7" s="76">
        <f t="shared" ref="AF7:AF38" si="12">AC7/C7/$AL$7*1000000</f>
        <v>74.096776387924791</v>
      </c>
      <c r="AG7" s="55">
        <f t="shared" ref="AG7:AG38" si="13">Z7/C7/$AL$7*1000000</f>
        <v>974.96143383479716</v>
      </c>
      <c r="AH7" s="81">
        <f t="shared" ref="AH7:AH38" si="14">Y7/C7/$AL$7*1000000</f>
        <v>335.88588072393935</v>
      </c>
      <c r="AI7" s="83">
        <f t="shared" si="5"/>
        <v>11.594368776467897</v>
      </c>
      <c r="AK7" s="84" t="s">
        <v>71</v>
      </c>
      <c r="AL7" s="85">
        <f>DAY(EOMONTH(AL6,0))</f>
        <v>31</v>
      </c>
    </row>
    <row r="8" spans="1:38" s="5" customFormat="1" ht="20.100000000000001" customHeight="1" x14ac:dyDescent="0.15">
      <c r="A8" s="21">
        <v>3</v>
      </c>
      <c r="B8" s="14" t="s">
        <v>2</v>
      </c>
      <c r="C8" s="108">
        <v>31100</v>
      </c>
      <c r="D8" s="31">
        <f t="shared" si="6"/>
        <v>577.79999999999995</v>
      </c>
      <c r="E8" s="32">
        <f t="shared" si="6"/>
        <v>516.6</v>
      </c>
      <c r="F8" s="32">
        <f t="shared" si="6"/>
        <v>61.2</v>
      </c>
      <c r="G8" s="41">
        <f>SUM(H8:I8)</f>
        <v>0</v>
      </c>
      <c r="H8" s="107">
        <v>0</v>
      </c>
      <c r="I8" s="107">
        <v>0</v>
      </c>
      <c r="J8" s="41">
        <f t="shared" si="7"/>
        <v>507.5</v>
      </c>
      <c r="K8" s="107">
        <v>470.4</v>
      </c>
      <c r="L8" s="107">
        <v>37.1</v>
      </c>
      <c r="M8" s="41">
        <f t="shared" si="8"/>
        <v>54.5</v>
      </c>
      <c r="N8" s="107">
        <v>36.1</v>
      </c>
      <c r="O8" s="107">
        <v>18.399999999999999</v>
      </c>
      <c r="P8" s="41">
        <f>SUM(Q8:R8)</f>
        <v>15.8</v>
      </c>
      <c r="Q8" s="107">
        <v>10.1</v>
      </c>
      <c r="R8" s="107">
        <v>5.7</v>
      </c>
      <c r="S8" s="41">
        <f>SUM(T8:U8)</f>
        <v>0</v>
      </c>
      <c r="T8" s="107">
        <v>0</v>
      </c>
      <c r="U8" s="107">
        <v>0</v>
      </c>
      <c r="V8" s="41">
        <f t="shared" si="9"/>
        <v>0</v>
      </c>
      <c r="W8" s="107">
        <v>0</v>
      </c>
      <c r="X8" s="107">
        <v>0</v>
      </c>
      <c r="Y8" s="46">
        <v>86.4</v>
      </c>
      <c r="Z8" s="53">
        <f t="shared" ref="Z8:Z37" si="15">D8+Y8</f>
        <v>664.19999999999993</v>
      </c>
      <c r="AA8" s="58">
        <f>SUM(AB8:AC8)</f>
        <v>577.79999999999995</v>
      </c>
      <c r="AB8" s="66">
        <f>G8+J8+M8+S8+V8</f>
        <v>562</v>
      </c>
      <c r="AC8" s="67">
        <f>P8</f>
        <v>15.8</v>
      </c>
      <c r="AD8" s="79">
        <f t="shared" si="10"/>
        <v>599.31542371123317</v>
      </c>
      <c r="AE8" s="75">
        <f t="shared" si="11"/>
        <v>582.92708225287834</v>
      </c>
      <c r="AF8" s="76">
        <f t="shared" si="12"/>
        <v>16.388341458354944</v>
      </c>
      <c r="AG8" s="55">
        <f t="shared" si="13"/>
        <v>688.93268333160449</v>
      </c>
      <c r="AH8" s="81">
        <f t="shared" si="14"/>
        <v>89.617259620371343</v>
      </c>
      <c r="AI8" s="83">
        <f t="shared" si="5"/>
        <v>2.7345102111457256</v>
      </c>
    </row>
    <row r="9" spans="1:38" s="5" customFormat="1" ht="20.100000000000001" customHeight="1" x14ac:dyDescent="0.15">
      <c r="A9" s="21">
        <v>4</v>
      </c>
      <c r="B9" s="14" t="s">
        <v>3</v>
      </c>
      <c r="C9" s="108">
        <v>88174</v>
      </c>
      <c r="D9" s="33">
        <f t="shared" si="6"/>
        <v>1286.9000000000001</v>
      </c>
      <c r="E9" s="32">
        <f t="shared" si="6"/>
        <v>1234.0999999999999</v>
      </c>
      <c r="F9" s="32">
        <f>I9+L9+O9+R9+U9+X9</f>
        <v>52.800000000000004</v>
      </c>
      <c r="G9" s="42">
        <f>SUM(H9:I9)</f>
        <v>0</v>
      </c>
      <c r="H9" s="23">
        <v>0</v>
      </c>
      <c r="I9" s="23">
        <v>0</v>
      </c>
      <c r="J9" s="42">
        <f t="shared" si="7"/>
        <v>1127.9000000000001</v>
      </c>
      <c r="K9" s="107">
        <v>1093.2</v>
      </c>
      <c r="L9" s="107">
        <v>34.700000000000003</v>
      </c>
      <c r="M9" s="42">
        <f t="shared" si="8"/>
        <v>64</v>
      </c>
      <c r="N9" s="107">
        <v>52.8</v>
      </c>
      <c r="O9" s="107">
        <v>11.2</v>
      </c>
      <c r="P9" s="42">
        <f>SUM(Q9:R9)</f>
        <v>88.1</v>
      </c>
      <c r="Q9" s="107">
        <v>88.1</v>
      </c>
      <c r="R9" s="107">
        <v>0</v>
      </c>
      <c r="S9" s="42">
        <f t="shared" ref="S9:S37" si="16">SUM(T9:U9)</f>
        <v>0</v>
      </c>
      <c r="T9" s="23">
        <v>0</v>
      </c>
      <c r="U9" s="23">
        <v>0</v>
      </c>
      <c r="V9" s="42">
        <f t="shared" si="9"/>
        <v>6.9</v>
      </c>
      <c r="W9" s="107">
        <v>0</v>
      </c>
      <c r="X9" s="107">
        <v>6.9</v>
      </c>
      <c r="Y9" s="47">
        <v>873.6</v>
      </c>
      <c r="Z9" s="53">
        <f t="shared" si="15"/>
        <v>2160.5</v>
      </c>
      <c r="AA9" s="59">
        <f t="shared" si="2"/>
        <v>1286.9000000000001</v>
      </c>
      <c r="AB9" s="68">
        <f t="shared" si="3"/>
        <v>1198.8000000000002</v>
      </c>
      <c r="AC9" s="69">
        <f t="shared" si="4"/>
        <v>88.1</v>
      </c>
      <c r="AD9" s="79">
        <f t="shared" si="10"/>
        <v>470.80662356030643</v>
      </c>
      <c r="AE9" s="75">
        <f t="shared" si="11"/>
        <v>438.5756316140301</v>
      </c>
      <c r="AF9" s="76">
        <f t="shared" si="12"/>
        <v>32.230991946276312</v>
      </c>
      <c r="AG9" s="55">
        <f t="shared" si="13"/>
        <v>790.40928603779764</v>
      </c>
      <c r="AH9" s="81">
        <f t="shared" si="14"/>
        <v>319.60266247749138</v>
      </c>
      <c r="AI9" s="83">
        <f t="shared" si="5"/>
        <v>6.8459087730204367</v>
      </c>
    </row>
    <row r="10" spans="1:38" s="5" customFormat="1" ht="20.100000000000001" customHeight="1" x14ac:dyDescent="0.15">
      <c r="A10" s="21">
        <v>5</v>
      </c>
      <c r="B10" s="14" t="s">
        <v>42</v>
      </c>
      <c r="C10" s="108">
        <v>90412</v>
      </c>
      <c r="D10" s="33">
        <f t="shared" si="6"/>
        <v>1334.1999999999998</v>
      </c>
      <c r="E10" s="32">
        <f t="shared" si="6"/>
        <v>1232.5999999999999</v>
      </c>
      <c r="F10" s="32">
        <f t="shared" si="6"/>
        <v>101.6</v>
      </c>
      <c r="G10" s="42">
        <f t="shared" si="1"/>
        <v>0</v>
      </c>
      <c r="H10" s="23">
        <v>0</v>
      </c>
      <c r="I10" s="23">
        <v>0</v>
      </c>
      <c r="J10" s="42">
        <f t="shared" si="7"/>
        <v>1032.3999999999999</v>
      </c>
      <c r="K10" s="23">
        <v>951.8</v>
      </c>
      <c r="L10" s="23">
        <v>80.599999999999994</v>
      </c>
      <c r="M10" s="42">
        <f t="shared" si="8"/>
        <v>53.1</v>
      </c>
      <c r="N10" s="23">
        <v>32.1</v>
      </c>
      <c r="O10" s="23">
        <v>21</v>
      </c>
      <c r="P10" s="42">
        <f t="shared" ref="P10:P38" si="17">SUM(Q10:R10)</f>
        <v>248.7</v>
      </c>
      <c r="Q10" s="23">
        <v>248.7</v>
      </c>
      <c r="R10" s="23">
        <v>0</v>
      </c>
      <c r="S10" s="42">
        <f t="shared" si="16"/>
        <v>0</v>
      </c>
      <c r="T10" s="23">
        <v>0</v>
      </c>
      <c r="U10" s="23">
        <v>0</v>
      </c>
      <c r="V10" s="42">
        <f t="shared" si="9"/>
        <v>0</v>
      </c>
      <c r="W10" s="23">
        <v>0</v>
      </c>
      <c r="X10" s="23">
        <v>0</v>
      </c>
      <c r="Y10" s="47">
        <v>642.20000000000005</v>
      </c>
      <c r="Z10" s="53">
        <f t="shared" si="15"/>
        <v>1976.3999999999999</v>
      </c>
      <c r="AA10" s="59">
        <f t="shared" si="2"/>
        <v>1334.1999999999998</v>
      </c>
      <c r="AB10" s="68">
        <f t="shared" si="3"/>
        <v>1085.4999999999998</v>
      </c>
      <c r="AC10" s="69">
        <f t="shared" si="4"/>
        <v>248.7</v>
      </c>
      <c r="AD10" s="79">
        <f t="shared" si="10"/>
        <v>476.02873155575975</v>
      </c>
      <c r="AE10" s="75">
        <f t="shared" si="11"/>
        <v>387.29514923083286</v>
      </c>
      <c r="AF10" s="76">
        <f t="shared" si="12"/>
        <v>88.733582324926871</v>
      </c>
      <c r="AG10" s="55">
        <f t="shared" si="13"/>
        <v>705.15903541208479</v>
      </c>
      <c r="AH10" s="81">
        <f t="shared" si="14"/>
        <v>229.1303038563251</v>
      </c>
      <c r="AI10" s="83">
        <f t="shared" si="5"/>
        <v>18.640383750562137</v>
      </c>
    </row>
    <row r="11" spans="1:38" s="5" customFormat="1" ht="20.100000000000001" customHeight="1" x14ac:dyDescent="0.15">
      <c r="A11" s="21">
        <v>6</v>
      </c>
      <c r="B11" s="14" t="s">
        <v>16</v>
      </c>
      <c r="C11" s="108">
        <v>30262</v>
      </c>
      <c r="D11" s="33">
        <f>G11+J11+M11+P11+S11+V11</f>
        <v>630.20000000000005</v>
      </c>
      <c r="E11" s="32">
        <f t="shared" si="6"/>
        <v>432.90000000000003</v>
      </c>
      <c r="F11" s="32">
        <f t="shared" si="6"/>
        <v>197.3</v>
      </c>
      <c r="G11" s="42">
        <f>SUM(H11:I11)</f>
        <v>0</v>
      </c>
      <c r="H11" s="23">
        <v>0</v>
      </c>
      <c r="I11" s="23">
        <v>0</v>
      </c>
      <c r="J11" s="42">
        <f t="shared" si="7"/>
        <v>530.20000000000005</v>
      </c>
      <c r="K11" s="23">
        <v>366.6</v>
      </c>
      <c r="L11" s="23">
        <v>163.6</v>
      </c>
      <c r="M11" s="42">
        <f t="shared" si="8"/>
        <v>41.6</v>
      </c>
      <c r="N11" s="23">
        <v>11.3</v>
      </c>
      <c r="O11" s="23">
        <v>30.3</v>
      </c>
      <c r="P11" s="42">
        <f t="shared" si="17"/>
        <v>58.4</v>
      </c>
      <c r="Q11" s="23">
        <v>55</v>
      </c>
      <c r="R11" s="23">
        <v>3.4</v>
      </c>
      <c r="S11" s="42">
        <f t="shared" si="16"/>
        <v>0</v>
      </c>
      <c r="T11" s="23">
        <v>0</v>
      </c>
      <c r="U11" s="23">
        <v>0</v>
      </c>
      <c r="V11" s="42">
        <f t="shared" si="9"/>
        <v>0</v>
      </c>
      <c r="W11" s="23">
        <v>0</v>
      </c>
      <c r="X11" s="23">
        <v>0</v>
      </c>
      <c r="Y11" s="47">
        <v>256.7</v>
      </c>
      <c r="Z11" s="53">
        <f t="shared" si="15"/>
        <v>886.90000000000009</v>
      </c>
      <c r="AA11" s="59">
        <f t="shared" si="2"/>
        <v>630.20000000000005</v>
      </c>
      <c r="AB11" s="68">
        <f t="shared" si="3"/>
        <v>571.80000000000007</v>
      </c>
      <c r="AC11" s="69">
        <f t="shared" si="4"/>
        <v>58.4</v>
      </c>
      <c r="AD11" s="79">
        <f t="shared" si="10"/>
        <v>671.76763789784275</v>
      </c>
      <c r="AE11" s="75">
        <f t="shared" si="11"/>
        <v>609.51560671213349</v>
      </c>
      <c r="AF11" s="76">
        <f t="shared" si="12"/>
        <v>62.252031185709313</v>
      </c>
      <c r="AG11" s="55">
        <f t="shared" si="13"/>
        <v>945.39942566105492</v>
      </c>
      <c r="AH11" s="81">
        <f t="shared" si="14"/>
        <v>273.631787763212</v>
      </c>
      <c r="AI11" s="83">
        <f t="shared" si="5"/>
        <v>9.2668993970168199</v>
      </c>
      <c r="AJ11" s="17"/>
    </row>
    <row r="12" spans="1:38" s="5" customFormat="1" ht="20.100000000000001" customHeight="1" x14ac:dyDescent="0.15">
      <c r="A12" s="21">
        <v>7</v>
      </c>
      <c r="B12" s="14" t="s">
        <v>4</v>
      </c>
      <c r="C12" s="108">
        <v>23076</v>
      </c>
      <c r="D12" s="33">
        <f>G12+J12+M12+P12+S12+V12</f>
        <v>403.3</v>
      </c>
      <c r="E12" s="32">
        <f t="shared" si="6"/>
        <v>379.2</v>
      </c>
      <c r="F12" s="32">
        <f t="shared" si="6"/>
        <v>24.099999999999998</v>
      </c>
      <c r="G12" s="42">
        <f>SUM(H12:I12)</f>
        <v>0</v>
      </c>
      <c r="H12" s="23">
        <v>0</v>
      </c>
      <c r="I12" s="23">
        <v>0</v>
      </c>
      <c r="J12" s="42">
        <f t="shared" si="7"/>
        <v>297.8</v>
      </c>
      <c r="K12" s="23">
        <v>281.8</v>
      </c>
      <c r="L12" s="23">
        <v>16</v>
      </c>
      <c r="M12" s="42">
        <f t="shared" si="8"/>
        <v>21</v>
      </c>
      <c r="N12" s="23">
        <v>19.7</v>
      </c>
      <c r="O12" s="23">
        <v>1.3</v>
      </c>
      <c r="P12" s="42">
        <f>SUM(Q12:R12)</f>
        <v>79.3</v>
      </c>
      <c r="Q12" s="23">
        <v>73.7</v>
      </c>
      <c r="R12" s="23">
        <v>5.6</v>
      </c>
      <c r="S12" s="42">
        <f t="shared" si="16"/>
        <v>0.5</v>
      </c>
      <c r="T12" s="23">
        <v>0.5</v>
      </c>
      <c r="U12" s="23">
        <v>0</v>
      </c>
      <c r="V12" s="42">
        <f t="shared" si="9"/>
        <v>4.7</v>
      </c>
      <c r="W12" s="23">
        <v>3.5</v>
      </c>
      <c r="X12" s="23">
        <v>1.2</v>
      </c>
      <c r="Y12" s="47">
        <v>149.19999999999999</v>
      </c>
      <c r="Z12" s="53">
        <f t="shared" si="15"/>
        <v>552.5</v>
      </c>
      <c r="AA12" s="59">
        <f>SUM(AB12:AC12)</f>
        <v>403.3</v>
      </c>
      <c r="AB12" s="68">
        <f>G12+J12+M12+S12+V12</f>
        <v>324</v>
      </c>
      <c r="AC12" s="69">
        <f>P12</f>
        <v>79.3</v>
      </c>
      <c r="AD12" s="79">
        <f t="shared" si="10"/>
        <v>563.77523918161035</v>
      </c>
      <c r="AE12" s="75">
        <f t="shared" si="11"/>
        <v>452.92134266015802</v>
      </c>
      <c r="AF12" s="76">
        <f t="shared" si="12"/>
        <v>110.85389652145226</v>
      </c>
      <c r="AG12" s="55">
        <f t="shared" si="13"/>
        <v>772.34272166585583</v>
      </c>
      <c r="AH12" s="81">
        <f t="shared" si="14"/>
        <v>208.56748248424557</v>
      </c>
      <c r="AI12" s="83">
        <f t="shared" si="5"/>
        <v>19.66278204810315</v>
      </c>
    </row>
    <row r="13" spans="1:38" s="5" customFormat="1" ht="20.100000000000001" customHeight="1" x14ac:dyDescent="0.15">
      <c r="A13" s="21">
        <v>8</v>
      </c>
      <c r="B13" s="14" t="s">
        <v>44</v>
      </c>
      <c r="C13" s="108">
        <v>102532</v>
      </c>
      <c r="D13" s="33">
        <f t="shared" si="6"/>
        <v>1771.1999999999998</v>
      </c>
      <c r="E13" s="32">
        <f t="shared" si="6"/>
        <v>1543.4</v>
      </c>
      <c r="F13" s="32">
        <f t="shared" si="6"/>
        <v>227.8</v>
      </c>
      <c r="G13" s="42">
        <f t="shared" si="1"/>
        <v>0</v>
      </c>
      <c r="H13" s="23">
        <v>0</v>
      </c>
      <c r="I13" s="23">
        <v>0</v>
      </c>
      <c r="J13" s="42">
        <f t="shared" si="7"/>
        <v>1451.5</v>
      </c>
      <c r="K13" s="23">
        <v>1294.7</v>
      </c>
      <c r="L13" s="23">
        <v>156.80000000000001</v>
      </c>
      <c r="M13" s="42">
        <f t="shared" si="8"/>
        <v>103.10000000000001</v>
      </c>
      <c r="N13" s="23">
        <v>78.400000000000006</v>
      </c>
      <c r="O13" s="23">
        <v>24.7</v>
      </c>
      <c r="P13" s="42">
        <f t="shared" si="17"/>
        <v>170.3</v>
      </c>
      <c r="Q13" s="23">
        <v>170.3</v>
      </c>
      <c r="R13" s="23">
        <v>0</v>
      </c>
      <c r="S13" s="42">
        <f t="shared" si="16"/>
        <v>0</v>
      </c>
      <c r="T13" s="23">
        <v>0</v>
      </c>
      <c r="U13" s="23">
        <v>0</v>
      </c>
      <c r="V13" s="42">
        <f t="shared" si="9"/>
        <v>46.3</v>
      </c>
      <c r="W13" s="23">
        <v>0</v>
      </c>
      <c r="X13" s="23">
        <v>46.3</v>
      </c>
      <c r="Y13" s="47">
        <v>638</v>
      </c>
      <c r="Z13" s="53">
        <f t="shared" si="15"/>
        <v>2409.1999999999998</v>
      </c>
      <c r="AA13" s="59">
        <f t="shared" si="2"/>
        <v>1771.1999999999998</v>
      </c>
      <c r="AB13" s="68">
        <f t="shared" si="3"/>
        <v>1600.8999999999999</v>
      </c>
      <c r="AC13" s="69">
        <f t="shared" si="4"/>
        <v>170.3</v>
      </c>
      <c r="AD13" s="79">
        <f t="shared" si="10"/>
        <v>557.24538554761193</v>
      </c>
      <c r="AE13" s="75">
        <f t="shared" si="11"/>
        <v>503.66651858805994</v>
      </c>
      <c r="AF13" s="76">
        <f t="shared" si="12"/>
        <v>53.578866959551895</v>
      </c>
      <c r="AG13" s="55">
        <f t="shared" si="13"/>
        <v>757.96950251880446</v>
      </c>
      <c r="AH13" s="81">
        <f t="shared" si="14"/>
        <v>200.72411697119264</v>
      </c>
      <c r="AI13" s="83">
        <f t="shared" si="5"/>
        <v>9.6149503161698302</v>
      </c>
    </row>
    <row r="14" spans="1:38" s="5" customFormat="1" ht="17.25" customHeight="1" x14ac:dyDescent="0.15">
      <c r="A14" s="21">
        <v>9</v>
      </c>
      <c r="B14" s="14" t="s">
        <v>45</v>
      </c>
      <c r="C14" s="108">
        <v>16645</v>
      </c>
      <c r="D14" s="33">
        <f>G14+J14+M14+P14+S14+V14</f>
        <v>312.20000000000005</v>
      </c>
      <c r="E14" s="32">
        <f t="shared" si="6"/>
        <v>228</v>
      </c>
      <c r="F14" s="32">
        <f t="shared" si="6"/>
        <v>84.2</v>
      </c>
      <c r="G14" s="42">
        <f>SUM(H14:I14)</f>
        <v>0</v>
      </c>
      <c r="H14" s="23">
        <v>0</v>
      </c>
      <c r="I14" s="23">
        <v>0</v>
      </c>
      <c r="J14" s="42">
        <f t="shared" si="7"/>
        <v>250.20000000000002</v>
      </c>
      <c r="K14" s="23">
        <v>186.3</v>
      </c>
      <c r="L14" s="23">
        <v>63.9</v>
      </c>
      <c r="M14" s="42">
        <f t="shared" si="8"/>
        <v>22</v>
      </c>
      <c r="N14" s="23">
        <v>11.1</v>
      </c>
      <c r="O14" s="23">
        <v>10.9</v>
      </c>
      <c r="P14" s="42">
        <f t="shared" si="17"/>
        <v>40</v>
      </c>
      <c r="Q14" s="23">
        <v>30.6</v>
      </c>
      <c r="R14" s="23">
        <v>9.4</v>
      </c>
      <c r="S14" s="42">
        <f t="shared" si="16"/>
        <v>0</v>
      </c>
      <c r="T14" s="23">
        <v>0</v>
      </c>
      <c r="U14" s="23">
        <v>0</v>
      </c>
      <c r="V14" s="42">
        <f t="shared" si="9"/>
        <v>0</v>
      </c>
      <c r="W14" s="23">
        <v>0</v>
      </c>
      <c r="X14" s="23">
        <v>0</v>
      </c>
      <c r="Y14" s="47">
        <v>59.8</v>
      </c>
      <c r="Z14" s="53">
        <f t="shared" si="15"/>
        <v>372.00000000000006</v>
      </c>
      <c r="AA14" s="59">
        <f t="shared" si="2"/>
        <v>312.20000000000005</v>
      </c>
      <c r="AB14" s="68">
        <f>G14+J14+M14+S14+V14</f>
        <v>272.20000000000005</v>
      </c>
      <c r="AC14" s="69">
        <f>P14</f>
        <v>40</v>
      </c>
      <c r="AD14" s="79">
        <f t="shared" si="10"/>
        <v>605.04462252541214</v>
      </c>
      <c r="AE14" s="75">
        <f t="shared" si="11"/>
        <v>527.52449151639075</v>
      </c>
      <c r="AF14" s="76">
        <f t="shared" si="12"/>
        <v>77.520131009021412</v>
      </c>
      <c r="AG14" s="55">
        <f t="shared" si="13"/>
        <v>720.93721838389911</v>
      </c>
      <c r="AH14" s="81">
        <f t="shared" si="14"/>
        <v>115.89259585848698</v>
      </c>
      <c r="AI14" s="83">
        <f t="shared" si="5"/>
        <v>12.812299807815501</v>
      </c>
    </row>
    <row r="15" spans="1:38" s="5" customFormat="1" ht="20.100000000000001" customHeight="1" x14ac:dyDescent="0.15">
      <c r="A15" s="21">
        <v>10</v>
      </c>
      <c r="B15" s="14" t="s">
        <v>5</v>
      </c>
      <c r="C15" s="108">
        <v>27745</v>
      </c>
      <c r="D15" s="33">
        <f t="shared" si="6"/>
        <v>544.5</v>
      </c>
      <c r="E15" s="32">
        <f t="shared" si="6"/>
        <v>458.7</v>
      </c>
      <c r="F15" s="32">
        <f t="shared" si="6"/>
        <v>85.800000000000011</v>
      </c>
      <c r="G15" s="42">
        <f t="shared" si="1"/>
        <v>358.5</v>
      </c>
      <c r="H15" s="23">
        <v>358.5</v>
      </c>
      <c r="I15" s="23">
        <v>0</v>
      </c>
      <c r="J15" s="42">
        <f t="shared" si="7"/>
        <v>50.6</v>
      </c>
      <c r="K15" s="23">
        <v>0</v>
      </c>
      <c r="L15" s="23">
        <v>50.6</v>
      </c>
      <c r="M15" s="42">
        <f t="shared" si="8"/>
        <v>13.1</v>
      </c>
      <c r="N15" s="23">
        <v>0</v>
      </c>
      <c r="O15" s="23">
        <v>13.1</v>
      </c>
      <c r="P15" s="42">
        <f t="shared" si="17"/>
        <v>99</v>
      </c>
      <c r="Q15" s="23">
        <v>99</v>
      </c>
      <c r="R15" s="23">
        <v>0</v>
      </c>
      <c r="S15" s="42">
        <f t="shared" si="16"/>
        <v>0</v>
      </c>
      <c r="T15" s="23">
        <v>0</v>
      </c>
      <c r="U15" s="23">
        <v>0</v>
      </c>
      <c r="V15" s="42">
        <f t="shared" si="9"/>
        <v>23.3</v>
      </c>
      <c r="W15" s="23">
        <v>1.2</v>
      </c>
      <c r="X15" s="23">
        <v>22.1</v>
      </c>
      <c r="Y15" s="47">
        <v>299.3</v>
      </c>
      <c r="Z15" s="53">
        <f t="shared" si="15"/>
        <v>843.8</v>
      </c>
      <c r="AA15" s="59">
        <f t="shared" si="2"/>
        <v>544.5</v>
      </c>
      <c r="AB15" s="68">
        <f>G15+J15+M15+S15+V15</f>
        <v>445.50000000000006</v>
      </c>
      <c r="AC15" s="69">
        <f>P15</f>
        <v>99</v>
      </c>
      <c r="AD15" s="79">
        <f t="shared" si="10"/>
        <v>633.06960277643748</v>
      </c>
      <c r="AE15" s="75">
        <f t="shared" si="11"/>
        <v>517.96603863526707</v>
      </c>
      <c r="AF15" s="76">
        <f t="shared" si="12"/>
        <v>115.10356414117045</v>
      </c>
      <c r="AG15" s="55">
        <f t="shared" si="13"/>
        <v>981.05441840726871</v>
      </c>
      <c r="AH15" s="81">
        <f t="shared" si="14"/>
        <v>347.98481563083152</v>
      </c>
      <c r="AI15" s="83">
        <f t="shared" si="5"/>
        <v>18.181818181818183</v>
      </c>
    </row>
    <row r="16" spans="1:38" s="5" customFormat="1" ht="20.100000000000001" customHeight="1" x14ac:dyDescent="0.15">
      <c r="A16" s="21">
        <v>11</v>
      </c>
      <c r="B16" s="14" t="s">
        <v>46</v>
      </c>
      <c r="C16" s="108">
        <v>23306</v>
      </c>
      <c r="D16" s="33">
        <f>G16+J16+M16+P16+S16+V16</f>
        <v>462.6</v>
      </c>
      <c r="E16" s="32">
        <f t="shared" si="6"/>
        <v>421</v>
      </c>
      <c r="F16" s="32">
        <f t="shared" si="6"/>
        <v>41.6</v>
      </c>
      <c r="G16" s="42">
        <f t="shared" si="1"/>
        <v>0</v>
      </c>
      <c r="H16" s="23">
        <v>0</v>
      </c>
      <c r="I16" s="23">
        <v>0</v>
      </c>
      <c r="J16" s="42">
        <f t="shared" si="7"/>
        <v>354.09999999999997</v>
      </c>
      <c r="K16" s="23">
        <v>342.4</v>
      </c>
      <c r="L16" s="23">
        <v>11.7</v>
      </c>
      <c r="M16" s="42">
        <f t="shared" si="8"/>
        <v>17.5</v>
      </c>
      <c r="N16" s="23">
        <v>14</v>
      </c>
      <c r="O16" s="23">
        <v>3.5</v>
      </c>
      <c r="P16" s="42">
        <f t="shared" si="17"/>
        <v>43.6</v>
      </c>
      <c r="Q16" s="23">
        <v>42.5</v>
      </c>
      <c r="R16" s="23">
        <v>1.1000000000000001</v>
      </c>
      <c r="S16" s="42">
        <f t="shared" si="16"/>
        <v>0</v>
      </c>
      <c r="T16" s="23">
        <v>0</v>
      </c>
      <c r="U16" s="23">
        <v>0</v>
      </c>
      <c r="V16" s="42">
        <f t="shared" si="9"/>
        <v>47.400000000000006</v>
      </c>
      <c r="W16" s="23">
        <v>22.1</v>
      </c>
      <c r="X16" s="23">
        <v>25.3</v>
      </c>
      <c r="Y16" s="47">
        <v>149.4</v>
      </c>
      <c r="Z16" s="53">
        <f t="shared" si="15"/>
        <v>612</v>
      </c>
      <c r="AA16" s="59">
        <f t="shared" si="2"/>
        <v>462.6</v>
      </c>
      <c r="AB16" s="68">
        <f t="shared" si="3"/>
        <v>419</v>
      </c>
      <c r="AC16" s="69">
        <f t="shared" si="4"/>
        <v>43.6</v>
      </c>
      <c r="AD16" s="79">
        <f t="shared" si="10"/>
        <v>640.28922359741239</v>
      </c>
      <c r="AE16" s="75">
        <f t="shared" si="11"/>
        <v>579.94203347884945</v>
      </c>
      <c r="AF16" s="76">
        <f t="shared" si="12"/>
        <v>60.347190118562857</v>
      </c>
      <c r="AG16" s="55">
        <f t="shared" si="13"/>
        <v>847.07523744404739</v>
      </c>
      <c r="AH16" s="81">
        <f t="shared" si="14"/>
        <v>206.78601384663511</v>
      </c>
      <c r="AI16" s="83">
        <f t="shared" si="5"/>
        <v>9.4249891915261568</v>
      </c>
    </row>
    <row r="17" spans="1:35" s="5" customFormat="1" ht="20.100000000000001" customHeight="1" x14ac:dyDescent="0.15">
      <c r="A17" s="21">
        <v>12</v>
      </c>
      <c r="B17" s="14" t="s">
        <v>47</v>
      </c>
      <c r="C17" s="108">
        <v>22556</v>
      </c>
      <c r="D17" s="33">
        <f t="shared" si="6"/>
        <v>502.2</v>
      </c>
      <c r="E17" s="32">
        <f t="shared" si="6"/>
        <v>418.2</v>
      </c>
      <c r="F17" s="32">
        <f t="shared" si="6"/>
        <v>84</v>
      </c>
      <c r="G17" s="42">
        <f t="shared" si="1"/>
        <v>0</v>
      </c>
      <c r="H17" s="23">
        <v>0</v>
      </c>
      <c r="I17" s="23">
        <v>0</v>
      </c>
      <c r="J17" s="42">
        <f t="shared" si="7"/>
        <v>411.8</v>
      </c>
      <c r="K17" s="23">
        <v>351.7</v>
      </c>
      <c r="L17" s="23">
        <v>60.1</v>
      </c>
      <c r="M17" s="42">
        <f t="shared" si="8"/>
        <v>13.2</v>
      </c>
      <c r="N17" s="23">
        <v>13.2</v>
      </c>
      <c r="O17" s="23">
        <v>0</v>
      </c>
      <c r="P17" s="42">
        <f t="shared" si="17"/>
        <v>57.8</v>
      </c>
      <c r="Q17" s="23">
        <v>53.3</v>
      </c>
      <c r="R17" s="23">
        <v>4.5</v>
      </c>
      <c r="S17" s="42">
        <f t="shared" si="16"/>
        <v>0</v>
      </c>
      <c r="T17" s="23">
        <v>0</v>
      </c>
      <c r="U17" s="23">
        <v>0</v>
      </c>
      <c r="V17" s="42">
        <f t="shared" si="9"/>
        <v>19.399999999999999</v>
      </c>
      <c r="W17" s="23">
        <v>0</v>
      </c>
      <c r="X17" s="23">
        <v>19.399999999999999</v>
      </c>
      <c r="Y17" s="47">
        <v>236.4</v>
      </c>
      <c r="Z17" s="53">
        <f t="shared" si="15"/>
        <v>738.6</v>
      </c>
      <c r="AA17" s="59">
        <f t="shared" si="2"/>
        <v>502.2</v>
      </c>
      <c r="AB17" s="68">
        <f t="shared" si="3"/>
        <v>444.4</v>
      </c>
      <c r="AC17" s="69">
        <f t="shared" si="4"/>
        <v>57.8</v>
      </c>
      <c r="AD17" s="79">
        <f t="shared" si="10"/>
        <v>718.21244901578291</v>
      </c>
      <c r="AE17" s="75">
        <f t="shared" si="11"/>
        <v>635.55080116012334</v>
      </c>
      <c r="AF17" s="76">
        <f t="shared" si="12"/>
        <v>82.661647855659609</v>
      </c>
      <c r="AG17" s="55">
        <f t="shared" si="13"/>
        <v>1056.2957284807992</v>
      </c>
      <c r="AH17" s="81">
        <f t="shared" si="14"/>
        <v>338.08327946501612</v>
      </c>
      <c r="AI17" s="83">
        <f t="shared" si="5"/>
        <v>11.509358821186778</v>
      </c>
    </row>
    <row r="18" spans="1:35" s="5" customFormat="1" ht="20.100000000000001" customHeight="1" x14ac:dyDescent="0.15">
      <c r="A18" s="21">
        <v>13</v>
      </c>
      <c r="B18" s="14" t="s">
        <v>48</v>
      </c>
      <c r="C18" s="108">
        <v>105490</v>
      </c>
      <c r="D18" s="33">
        <f t="shared" si="6"/>
        <v>1829.8</v>
      </c>
      <c r="E18" s="32">
        <f t="shared" si="6"/>
        <v>1642.3</v>
      </c>
      <c r="F18" s="32">
        <f t="shared" si="6"/>
        <v>187.5</v>
      </c>
      <c r="G18" s="42">
        <f t="shared" si="1"/>
        <v>0</v>
      </c>
      <c r="H18" s="23">
        <v>0</v>
      </c>
      <c r="I18" s="23">
        <v>0</v>
      </c>
      <c r="J18" s="42">
        <f t="shared" si="7"/>
        <v>1550.7</v>
      </c>
      <c r="K18" s="23">
        <v>1412.3</v>
      </c>
      <c r="L18" s="23">
        <v>138.4</v>
      </c>
      <c r="M18" s="42">
        <f t="shared" si="8"/>
        <v>105.30000000000001</v>
      </c>
      <c r="N18" s="23">
        <v>56.2</v>
      </c>
      <c r="O18" s="23">
        <v>49.1</v>
      </c>
      <c r="P18" s="42">
        <f t="shared" si="17"/>
        <v>173.8</v>
      </c>
      <c r="Q18" s="23">
        <v>173.8</v>
      </c>
      <c r="R18" s="23">
        <v>0</v>
      </c>
      <c r="S18" s="42">
        <f t="shared" si="16"/>
        <v>0</v>
      </c>
      <c r="T18" s="23">
        <v>0</v>
      </c>
      <c r="U18" s="23">
        <v>0</v>
      </c>
      <c r="V18" s="42">
        <f t="shared" si="9"/>
        <v>0</v>
      </c>
      <c r="W18" s="23">
        <v>0</v>
      </c>
      <c r="X18" s="23">
        <v>0</v>
      </c>
      <c r="Y18" s="47">
        <v>973.3</v>
      </c>
      <c r="Z18" s="53">
        <f t="shared" si="15"/>
        <v>2803.1</v>
      </c>
      <c r="AA18" s="59">
        <f t="shared" si="2"/>
        <v>1829.8</v>
      </c>
      <c r="AB18" s="68">
        <f t="shared" si="3"/>
        <v>1656</v>
      </c>
      <c r="AC18" s="69">
        <f t="shared" si="4"/>
        <v>173.8</v>
      </c>
      <c r="AD18" s="79">
        <f t="shared" si="10"/>
        <v>559.5393539824903</v>
      </c>
      <c r="AE18" s="75">
        <f t="shared" si="11"/>
        <v>506.39259492567714</v>
      </c>
      <c r="AF18" s="76">
        <f t="shared" si="12"/>
        <v>53.146759056813217</v>
      </c>
      <c r="AG18" s="55">
        <f t="shared" si="13"/>
        <v>857.16732055323996</v>
      </c>
      <c r="AH18" s="81">
        <f t="shared" si="14"/>
        <v>297.62796657074972</v>
      </c>
      <c r="AI18" s="83">
        <f t="shared" si="5"/>
        <v>9.4983058257733095</v>
      </c>
    </row>
    <row r="19" spans="1:35" s="5" customFormat="1" ht="20.100000000000001" customHeight="1" x14ac:dyDescent="0.15">
      <c r="A19" s="21">
        <v>14</v>
      </c>
      <c r="B19" s="14" t="s">
        <v>37</v>
      </c>
      <c r="C19" s="108">
        <v>53535</v>
      </c>
      <c r="D19" s="33">
        <f t="shared" si="6"/>
        <v>1021</v>
      </c>
      <c r="E19" s="32">
        <f t="shared" si="6"/>
        <v>912.5</v>
      </c>
      <c r="F19" s="32">
        <f t="shared" si="6"/>
        <v>108.5</v>
      </c>
      <c r="G19" s="42">
        <f t="shared" si="1"/>
        <v>0</v>
      </c>
      <c r="H19" s="23">
        <v>0</v>
      </c>
      <c r="I19" s="23">
        <v>0</v>
      </c>
      <c r="J19" s="42">
        <f t="shared" si="7"/>
        <v>781.4</v>
      </c>
      <c r="K19" s="23">
        <v>740.4</v>
      </c>
      <c r="L19" s="23">
        <v>41</v>
      </c>
      <c r="M19" s="42">
        <f t="shared" si="8"/>
        <v>0</v>
      </c>
      <c r="N19" s="23">
        <v>0</v>
      </c>
      <c r="O19" s="23">
        <v>0</v>
      </c>
      <c r="P19" s="42">
        <f t="shared" si="17"/>
        <v>154.5</v>
      </c>
      <c r="Q19" s="23">
        <v>142.80000000000001</v>
      </c>
      <c r="R19" s="23">
        <v>11.7</v>
      </c>
      <c r="S19" s="42">
        <f t="shared" si="16"/>
        <v>0</v>
      </c>
      <c r="T19" s="23">
        <v>0</v>
      </c>
      <c r="U19" s="23">
        <v>0</v>
      </c>
      <c r="V19" s="42">
        <f t="shared" si="9"/>
        <v>85.1</v>
      </c>
      <c r="W19" s="23">
        <v>29.3</v>
      </c>
      <c r="X19" s="23">
        <v>55.8</v>
      </c>
      <c r="Y19" s="47">
        <v>273.39999999999998</v>
      </c>
      <c r="Z19" s="53">
        <f t="shared" si="15"/>
        <v>1294.4000000000001</v>
      </c>
      <c r="AA19" s="59">
        <f t="shared" si="2"/>
        <v>1021</v>
      </c>
      <c r="AB19" s="68">
        <f t="shared" si="3"/>
        <v>866.5</v>
      </c>
      <c r="AC19" s="69">
        <f t="shared" si="4"/>
        <v>154.5</v>
      </c>
      <c r="AD19" s="79">
        <f t="shared" si="10"/>
        <v>615.21404447497412</v>
      </c>
      <c r="AE19" s="75">
        <f t="shared" si="11"/>
        <v>522.11848142758583</v>
      </c>
      <c r="AF19" s="76">
        <f t="shared" si="12"/>
        <v>93.095563047388353</v>
      </c>
      <c r="AG19" s="55">
        <f t="shared" si="13"/>
        <v>779.95402465074108</v>
      </c>
      <c r="AH19" s="81">
        <f t="shared" si="14"/>
        <v>164.73998017576682</v>
      </c>
      <c r="AI19" s="83">
        <f t="shared" si="5"/>
        <v>15.132223310479922</v>
      </c>
    </row>
    <row r="20" spans="1:35" s="5" customFormat="1" ht="20.100000000000001" customHeight="1" x14ac:dyDescent="0.15">
      <c r="A20" s="21">
        <v>15</v>
      </c>
      <c r="B20" s="14" t="s">
        <v>38</v>
      </c>
      <c r="C20" s="108">
        <v>14592</v>
      </c>
      <c r="D20" s="33">
        <f t="shared" si="6"/>
        <v>358.40000000000003</v>
      </c>
      <c r="E20" s="32">
        <f t="shared" si="6"/>
        <v>306.3</v>
      </c>
      <c r="F20" s="32">
        <f t="shared" si="6"/>
        <v>52.1</v>
      </c>
      <c r="G20" s="42">
        <f>SUM(H20:I20)</f>
        <v>0</v>
      </c>
      <c r="H20" s="23">
        <v>0</v>
      </c>
      <c r="I20" s="23">
        <v>0</v>
      </c>
      <c r="J20" s="42">
        <f t="shared" si="7"/>
        <v>267</v>
      </c>
      <c r="K20" s="23">
        <v>257.10000000000002</v>
      </c>
      <c r="L20" s="23">
        <v>9.9</v>
      </c>
      <c r="M20" s="42">
        <f t="shared" si="8"/>
        <v>0</v>
      </c>
      <c r="N20" s="23">
        <v>0</v>
      </c>
      <c r="O20" s="23">
        <v>0</v>
      </c>
      <c r="P20" s="42">
        <f>SUM(Q20:R20)</f>
        <v>37.1</v>
      </c>
      <c r="Q20" s="23">
        <v>37</v>
      </c>
      <c r="R20" s="23">
        <v>0.1</v>
      </c>
      <c r="S20" s="42">
        <f t="shared" si="16"/>
        <v>0</v>
      </c>
      <c r="T20" s="23">
        <v>0</v>
      </c>
      <c r="U20" s="23">
        <v>0</v>
      </c>
      <c r="V20" s="42">
        <f t="shared" si="9"/>
        <v>54.3</v>
      </c>
      <c r="W20" s="23">
        <v>12.2</v>
      </c>
      <c r="X20" s="23">
        <v>42.1</v>
      </c>
      <c r="Y20" s="47">
        <v>109.9</v>
      </c>
      <c r="Z20" s="53">
        <f t="shared" si="15"/>
        <v>468.30000000000007</v>
      </c>
      <c r="AA20" s="59">
        <f>SUM(AB20:AC20)</f>
        <v>358.40000000000003</v>
      </c>
      <c r="AB20" s="68">
        <f>G20+J20+M20+S20+V20</f>
        <v>321.3</v>
      </c>
      <c r="AC20" s="69">
        <f>P20</f>
        <v>37.1</v>
      </c>
      <c r="AD20" s="79">
        <f t="shared" si="10"/>
        <v>792.30333899264303</v>
      </c>
      <c r="AE20" s="75">
        <f t="shared" si="11"/>
        <v>710.28756366723258</v>
      </c>
      <c r="AF20" s="76">
        <f t="shared" si="12"/>
        <v>82.015775325410303</v>
      </c>
      <c r="AG20" s="55">
        <f t="shared" si="13"/>
        <v>1035.2557300509338</v>
      </c>
      <c r="AH20" s="81">
        <f t="shared" si="14"/>
        <v>242.95239105829089</v>
      </c>
      <c r="AI20" s="83">
        <f t="shared" si="5"/>
        <v>10.351562499999998</v>
      </c>
    </row>
    <row r="21" spans="1:35" s="5" customFormat="1" ht="20.100000000000001" customHeight="1" x14ac:dyDescent="0.15">
      <c r="A21" s="10">
        <v>16</v>
      </c>
      <c r="B21" s="9" t="s">
        <v>39</v>
      </c>
      <c r="C21" s="26">
        <v>5035</v>
      </c>
      <c r="D21" s="34">
        <f t="shared" si="6"/>
        <v>87.300000000000011</v>
      </c>
      <c r="E21" s="35">
        <f t="shared" si="6"/>
        <v>84.4</v>
      </c>
      <c r="F21" s="35">
        <f t="shared" si="6"/>
        <v>2.9</v>
      </c>
      <c r="G21" s="43">
        <f>SUM(H21:I21)</f>
        <v>0</v>
      </c>
      <c r="H21" s="117">
        <v>0</v>
      </c>
      <c r="I21" s="117">
        <v>0</v>
      </c>
      <c r="J21" s="43">
        <f t="shared" si="7"/>
        <v>51.2</v>
      </c>
      <c r="K21" s="117">
        <v>50.7</v>
      </c>
      <c r="L21" s="117">
        <v>0.5</v>
      </c>
      <c r="M21" s="43">
        <f t="shared" si="8"/>
        <v>8</v>
      </c>
      <c r="N21" s="117">
        <v>5.6</v>
      </c>
      <c r="O21" s="117">
        <v>2.4</v>
      </c>
      <c r="P21" s="43">
        <f>SUM(Q21:R21)</f>
        <v>28.1</v>
      </c>
      <c r="Q21" s="117">
        <v>28.1</v>
      </c>
      <c r="R21" s="117">
        <v>0</v>
      </c>
      <c r="S21" s="43">
        <f t="shared" si="16"/>
        <v>0</v>
      </c>
      <c r="T21" s="117">
        <v>0</v>
      </c>
      <c r="U21" s="117">
        <v>0</v>
      </c>
      <c r="V21" s="43">
        <f t="shared" si="9"/>
        <v>0</v>
      </c>
      <c r="W21" s="117">
        <v>0</v>
      </c>
      <c r="X21" s="117">
        <v>0</v>
      </c>
      <c r="Y21" s="47">
        <v>39</v>
      </c>
      <c r="Z21" s="53">
        <f t="shared" si="15"/>
        <v>126.30000000000001</v>
      </c>
      <c r="AA21" s="59">
        <f t="shared" si="2"/>
        <v>87.300000000000011</v>
      </c>
      <c r="AB21" s="68">
        <f t="shared" si="3"/>
        <v>59.2</v>
      </c>
      <c r="AC21" s="69">
        <f t="shared" si="4"/>
        <v>28.1</v>
      </c>
      <c r="AD21" s="79">
        <f t="shared" si="10"/>
        <v>559.31063202742098</v>
      </c>
      <c r="AE21" s="75">
        <f t="shared" si="11"/>
        <v>379.2805202293622</v>
      </c>
      <c r="AF21" s="76">
        <f t="shared" si="12"/>
        <v>180.03011179805875</v>
      </c>
      <c r="AG21" s="55">
        <f t="shared" si="13"/>
        <v>809.17448825960219</v>
      </c>
      <c r="AH21" s="81">
        <f t="shared" si="14"/>
        <v>249.86385623218121</v>
      </c>
      <c r="AI21" s="83">
        <f t="shared" si="5"/>
        <v>32.187857961053837</v>
      </c>
    </row>
    <row r="22" spans="1:35" s="5" customFormat="1" ht="20.100000000000001" customHeight="1" x14ac:dyDescent="0.15">
      <c r="A22" s="10">
        <v>17</v>
      </c>
      <c r="B22" s="9" t="s">
        <v>40</v>
      </c>
      <c r="C22" s="26">
        <v>11072</v>
      </c>
      <c r="D22" s="34">
        <f t="shared" si="6"/>
        <v>214.9</v>
      </c>
      <c r="E22" s="35">
        <f t="shared" si="6"/>
        <v>187.70000000000002</v>
      </c>
      <c r="F22" s="35">
        <f t="shared" si="6"/>
        <v>27.200000000000003</v>
      </c>
      <c r="G22" s="43">
        <f t="shared" si="1"/>
        <v>0</v>
      </c>
      <c r="H22" s="117">
        <v>0</v>
      </c>
      <c r="I22" s="117">
        <v>0</v>
      </c>
      <c r="J22" s="43">
        <f t="shared" si="7"/>
        <v>165.3</v>
      </c>
      <c r="K22" s="117">
        <v>146</v>
      </c>
      <c r="L22" s="117">
        <v>19.3</v>
      </c>
      <c r="M22" s="43">
        <f t="shared" si="8"/>
        <v>9</v>
      </c>
      <c r="N22" s="117">
        <v>5</v>
      </c>
      <c r="O22" s="117">
        <v>4</v>
      </c>
      <c r="P22" s="43">
        <f t="shared" si="17"/>
        <v>37</v>
      </c>
      <c r="Q22" s="117">
        <v>35.9</v>
      </c>
      <c r="R22" s="117">
        <v>1.1000000000000001</v>
      </c>
      <c r="S22" s="43">
        <f t="shared" si="16"/>
        <v>0.9</v>
      </c>
      <c r="T22" s="117">
        <v>0.8</v>
      </c>
      <c r="U22" s="117">
        <v>0.1</v>
      </c>
      <c r="V22" s="43">
        <f t="shared" si="9"/>
        <v>2.7</v>
      </c>
      <c r="W22" s="117">
        <v>0</v>
      </c>
      <c r="X22" s="117">
        <v>2.7</v>
      </c>
      <c r="Y22" s="47">
        <v>65</v>
      </c>
      <c r="Z22" s="53">
        <f t="shared" si="15"/>
        <v>279.89999999999998</v>
      </c>
      <c r="AA22" s="59">
        <f t="shared" si="2"/>
        <v>214.9</v>
      </c>
      <c r="AB22" s="68">
        <f t="shared" si="3"/>
        <v>177.9</v>
      </c>
      <c r="AC22" s="69">
        <f t="shared" si="4"/>
        <v>37</v>
      </c>
      <c r="AD22" s="79">
        <f t="shared" si="10"/>
        <v>626.10712287898559</v>
      </c>
      <c r="AE22" s="75">
        <f t="shared" si="11"/>
        <v>518.30831624091002</v>
      </c>
      <c r="AF22" s="76">
        <f t="shared" si="12"/>
        <v>107.79880663807572</v>
      </c>
      <c r="AG22" s="55">
        <f t="shared" si="13"/>
        <v>815.48340481074013</v>
      </c>
      <c r="AH22" s="81">
        <f t="shared" si="14"/>
        <v>189.37628193175462</v>
      </c>
      <c r="AI22" s="83">
        <f t="shared" si="5"/>
        <v>17.217310376919496</v>
      </c>
    </row>
    <row r="23" spans="1:35" s="5" customFormat="1" ht="20.100000000000001" customHeight="1" x14ac:dyDescent="0.15">
      <c r="A23" s="10">
        <v>18</v>
      </c>
      <c r="B23" s="9" t="s">
        <v>49</v>
      </c>
      <c r="C23" s="26">
        <v>32313</v>
      </c>
      <c r="D23" s="34">
        <f t="shared" si="6"/>
        <v>500.80000000000007</v>
      </c>
      <c r="E23" s="35">
        <f t="shared" si="6"/>
        <v>469.8</v>
      </c>
      <c r="F23" s="35">
        <f t="shared" si="6"/>
        <v>31</v>
      </c>
      <c r="G23" s="43">
        <v>0</v>
      </c>
      <c r="H23" s="117">
        <v>0</v>
      </c>
      <c r="I23" s="118">
        <v>0</v>
      </c>
      <c r="J23" s="43">
        <f t="shared" si="7"/>
        <v>355.70000000000005</v>
      </c>
      <c r="K23" s="117">
        <v>339.1</v>
      </c>
      <c r="L23" s="118">
        <v>16.600000000000001</v>
      </c>
      <c r="M23" s="43">
        <f t="shared" si="8"/>
        <v>0</v>
      </c>
      <c r="N23" s="117">
        <v>0</v>
      </c>
      <c r="O23" s="118">
        <v>0</v>
      </c>
      <c r="P23" s="43">
        <f t="shared" si="17"/>
        <v>97.8</v>
      </c>
      <c r="Q23" s="117">
        <v>97.8</v>
      </c>
      <c r="R23" s="119">
        <v>0</v>
      </c>
      <c r="S23" s="43">
        <f t="shared" si="16"/>
        <v>0</v>
      </c>
      <c r="T23" s="117">
        <v>0</v>
      </c>
      <c r="U23" s="118">
        <v>0</v>
      </c>
      <c r="V23" s="43">
        <f t="shared" si="9"/>
        <v>47.3</v>
      </c>
      <c r="W23" s="117">
        <v>32.9</v>
      </c>
      <c r="X23" s="118">
        <v>14.4</v>
      </c>
      <c r="Y23" s="47">
        <v>158.69999999999999</v>
      </c>
      <c r="Z23" s="53">
        <f t="shared" si="15"/>
        <v>659.5</v>
      </c>
      <c r="AA23" s="59">
        <f t="shared" si="2"/>
        <v>500.80000000000007</v>
      </c>
      <c r="AB23" s="68">
        <f t="shared" si="3"/>
        <v>403.00000000000006</v>
      </c>
      <c r="AC23" s="69">
        <f t="shared" si="4"/>
        <v>97.8</v>
      </c>
      <c r="AD23" s="79">
        <f t="shared" si="10"/>
        <v>499.9485875553932</v>
      </c>
      <c r="AE23" s="75">
        <f t="shared" si="11"/>
        <v>402.3148577971715</v>
      </c>
      <c r="AF23" s="76">
        <f t="shared" si="12"/>
        <v>97.633729758221747</v>
      </c>
      <c r="AG23" s="55">
        <f t="shared" si="13"/>
        <v>658.37878093606594</v>
      </c>
      <c r="AH23" s="81">
        <f t="shared" si="14"/>
        <v>158.4301933806727</v>
      </c>
      <c r="AI23" s="83">
        <f t="shared" si="5"/>
        <v>19.52875399361022</v>
      </c>
    </row>
    <row r="24" spans="1:35" s="5" customFormat="1" ht="20.100000000000001" customHeight="1" x14ac:dyDescent="0.15">
      <c r="A24" s="10">
        <v>19</v>
      </c>
      <c r="B24" s="9" t="s">
        <v>50</v>
      </c>
      <c r="C24" s="26">
        <v>25964</v>
      </c>
      <c r="D24" s="34">
        <f t="shared" si="6"/>
        <v>436</v>
      </c>
      <c r="E24" s="35">
        <f t="shared" si="6"/>
        <v>409.6</v>
      </c>
      <c r="F24" s="35">
        <f t="shared" si="6"/>
        <v>26.4</v>
      </c>
      <c r="G24" s="43">
        <v>0</v>
      </c>
      <c r="H24" s="117">
        <v>0</v>
      </c>
      <c r="I24" s="117">
        <v>0</v>
      </c>
      <c r="J24" s="43">
        <f t="shared" si="7"/>
        <v>328.8</v>
      </c>
      <c r="K24" s="117">
        <v>313.7</v>
      </c>
      <c r="L24" s="117">
        <v>15.1</v>
      </c>
      <c r="M24" s="43">
        <v>0</v>
      </c>
      <c r="N24" s="117">
        <v>0</v>
      </c>
      <c r="O24" s="117">
        <v>0</v>
      </c>
      <c r="P24" s="43">
        <f t="shared" si="17"/>
        <v>72.3</v>
      </c>
      <c r="Q24" s="117">
        <v>72.3</v>
      </c>
      <c r="R24" s="117">
        <v>0</v>
      </c>
      <c r="S24" s="43">
        <f t="shared" si="16"/>
        <v>0</v>
      </c>
      <c r="T24" s="117">
        <v>0</v>
      </c>
      <c r="U24" s="117">
        <v>0</v>
      </c>
      <c r="V24" s="43">
        <f t="shared" si="9"/>
        <v>34.900000000000006</v>
      </c>
      <c r="W24" s="117">
        <v>23.6</v>
      </c>
      <c r="X24" s="117">
        <v>11.3</v>
      </c>
      <c r="Y24" s="47">
        <v>341</v>
      </c>
      <c r="Z24" s="53">
        <f t="shared" si="15"/>
        <v>777</v>
      </c>
      <c r="AA24" s="59">
        <f t="shared" si="2"/>
        <v>436.00000000000006</v>
      </c>
      <c r="AB24" s="68">
        <f t="shared" si="3"/>
        <v>363.70000000000005</v>
      </c>
      <c r="AC24" s="69">
        <f t="shared" si="4"/>
        <v>72.3</v>
      </c>
      <c r="AD24" s="79">
        <f t="shared" si="10"/>
        <v>541.69296445202053</v>
      </c>
      <c r="AE24" s="75">
        <f t="shared" si="11"/>
        <v>451.86635589724739</v>
      </c>
      <c r="AF24" s="76">
        <f t="shared" si="12"/>
        <v>89.826608554773102</v>
      </c>
      <c r="AG24" s="55">
        <f t="shared" si="13"/>
        <v>965.35649857619228</v>
      </c>
      <c r="AH24" s="81">
        <f t="shared" si="14"/>
        <v>423.66353412417192</v>
      </c>
      <c r="AI24" s="83">
        <f t="shared" si="5"/>
        <v>16.582568807339449</v>
      </c>
    </row>
    <row r="25" spans="1:35" s="5" customFormat="1" ht="20.100000000000001" customHeight="1" x14ac:dyDescent="0.15">
      <c r="A25" s="10">
        <v>20</v>
      </c>
      <c r="B25" s="9" t="s">
        <v>6</v>
      </c>
      <c r="C25" s="26">
        <v>4436</v>
      </c>
      <c r="D25" s="34">
        <f t="shared" si="6"/>
        <v>76.3</v>
      </c>
      <c r="E25" s="35">
        <f t="shared" si="6"/>
        <v>75.400000000000006</v>
      </c>
      <c r="F25" s="35">
        <f t="shared" si="6"/>
        <v>0.9</v>
      </c>
      <c r="G25" s="43">
        <f t="shared" si="1"/>
        <v>0</v>
      </c>
      <c r="H25" s="117">
        <v>0</v>
      </c>
      <c r="I25" s="117">
        <v>0</v>
      </c>
      <c r="J25" s="43">
        <f t="shared" si="7"/>
        <v>62.6</v>
      </c>
      <c r="K25" s="117">
        <v>61.7</v>
      </c>
      <c r="L25" s="117">
        <v>0.9</v>
      </c>
      <c r="M25" s="43">
        <f t="shared" si="8"/>
        <v>1.6</v>
      </c>
      <c r="N25" s="23">
        <v>1.6</v>
      </c>
      <c r="O25" s="117">
        <v>0</v>
      </c>
      <c r="P25" s="43">
        <f t="shared" si="17"/>
        <v>12.1</v>
      </c>
      <c r="Q25" s="117">
        <v>12.1</v>
      </c>
      <c r="R25" s="117">
        <v>0</v>
      </c>
      <c r="S25" s="43">
        <f t="shared" si="16"/>
        <v>0</v>
      </c>
      <c r="T25" s="117">
        <v>0</v>
      </c>
      <c r="U25" s="117">
        <v>0</v>
      </c>
      <c r="V25" s="43">
        <f t="shared" si="9"/>
        <v>0</v>
      </c>
      <c r="W25" s="117">
        <v>0</v>
      </c>
      <c r="X25" s="117">
        <v>0</v>
      </c>
      <c r="Y25" s="47">
        <v>51.2</v>
      </c>
      <c r="Z25" s="53">
        <f t="shared" si="15"/>
        <v>127.5</v>
      </c>
      <c r="AA25" s="59">
        <f t="shared" si="2"/>
        <v>76.3</v>
      </c>
      <c r="AB25" s="68">
        <f t="shared" si="3"/>
        <v>64.2</v>
      </c>
      <c r="AC25" s="69">
        <f t="shared" si="4"/>
        <v>12.1</v>
      </c>
      <c r="AD25" s="79">
        <f t="shared" si="10"/>
        <v>554.84452718229147</v>
      </c>
      <c r="AE25" s="75">
        <f t="shared" si="11"/>
        <v>466.85476599086655</v>
      </c>
      <c r="AF25" s="76">
        <f t="shared" si="12"/>
        <v>87.989761191425004</v>
      </c>
      <c r="AG25" s="55">
        <f t="shared" si="13"/>
        <v>927.16483900055266</v>
      </c>
      <c r="AH25" s="81">
        <f t="shared" si="14"/>
        <v>372.32031181826113</v>
      </c>
      <c r="AI25" s="83">
        <f t="shared" si="5"/>
        <v>15.858453473132373</v>
      </c>
    </row>
    <row r="26" spans="1:35" s="5" customFormat="1" ht="22.5" customHeight="1" x14ac:dyDescent="0.15">
      <c r="A26" s="10">
        <v>21</v>
      </c>
      <c r="B26" s="9" t="s">
        <v>7</v>
      </c>
      <c r="C26" s="108">
        <v>14999</v>
      </c>
      <c r="D26" s="33">
        <f>G26+J26+M26+P26+S26+V26</f>
        <v>221.1</v>
      </c>
      <c r="E26" s="32">
        <f>H26+K26+N26+Q26+T26+W26</f>
        <v>185.8</v>
      </c>
      <c r="F26" s="32">
        <f>I26+L26+O26+R26+U26+X26</f>
        <v>35.299999999999997</v>
      </c>
      <c r="G26" s="42">
        <f>SUM(H26:I26)</f>
        <v>0</v>
      </c>
      <c r="H26" s="23">
        <v>0</v>
      </c>
      <c r="I26" s="23">
        <v>0</v>
      </c>
      <c r="J26" s="42">
        <f>SUM(K26:L26)</f>
        <v>189.9</v>
      </c>
      <c r="K26" s="23">
        <v>161.9</v>
      </c>
      <c r="L26" s="23">
        <v>28</v>
      </c>
      <c r="M26" s="42">
        <f>SUM(N26:O26)</f>
        <v>9.1999999999999993</v>
      </c>
      <c r="N26" s="23">
        <v>1.9</v>
      </c>
      <c r="O26" s="23">
        <v>7.3</v>
      </c>
      <c r="P26" s="42">
        <f>SUM(Q26:R26)</f>
        <v>22</v>
      </c>
      <c r="Q26" s="23">
        <v>22</v>
      </c>
      <c r="R26" s="23">
        <v>0</v>
      </c>
      <c r="S26" s="43">
        <f t="shared" si="16"/>
        <v>0</v>
      </c>
      <c r="T26" s="23">
        <v>0</v>
      </c>
      <c r="U26" s="23">
        <v>0</v>
      </c>
      <c r="V26" s="43">
        <f t="shared" si="9"/>
        <v>0</v>
      </c>
      <c r="W26" s="23">
        <v>0</v>
      </c>
      <c r="X26" s="23">
        <v>0</v>
      </c>
      <c r="Y26" s="47">
        <v>114.9</v>
      </c>
      <c r="Z26" s="53">
        <f t="shared" si="15"/>
        <v>336</v>
      </c>
      <c r="AA26" s="59">
        <f t="shared" si="2"/>
        <v>221.1</v>
      </c>
      <c r="AB26" s="68">
        <f t="shared" si="3"/>
        <v>199.1</v>
      </c>
      <c r="AC26" s="69">
        <f t="shared" si="4"/>
        <v>22</v>
      </c>
      <c r="AD26" s="79">
        <f t="shared" si="10"/>
        <v>475.51557200587564</v>
      </c>
      <c r="AE26" s="75">
        <f t="shared" si="11"/>
        <v>428.20058971673376</v>
      </c>
      <c r="AF26" s="76">
        <f t="shared" si="12"/>
        <v>47.314982289141859</v>
      </c>
      <c r="AG26" s="55">
        <f t="shared" si="13"/>
        <v>722.62882041598471</v>
      </c>
      <c r="AH26" s="81">
        <f t="shared" si="14"/>
        <v>247.11324841010909</v>
      </c>
      <c r="AI26" s="83">
        <f t="shared" si="5"/>
        <v>9.9502487562189064</v>
      </c>
    </row>
    <row r="27" spans="1:35" s="5" customFormat="1" ht="20.100000000000001" customHeight="1" x14ac:dyDescent="0.15">
      <c r="A27" s="10">
        <v>22</v>
      </c>
      <c r="B27" s="9" t="s">
        <v>8</v>
      </c>
      <c r="C27" s="26">
        <v>6498</v>
      </c>
      <c r="D27" s="34">
        <f t="shared" si="6"/>
        <v>106.5</v>
      </c>
      <c r="E27" s="35">
        <f t="shared" si="6"/>
        <v>96.1</v>
      </c>
      <c r="F27" s="35">
        <f t="shared" si="6"/>
        <v>10.400000000000002</v>
      </c>
      <c r="G27" s="43">
        <f t="shared" si="1"/>
        <v>0</v>
      </c>
      <c r="H27" s="117">
        <v>0</v>
      </c>
      <c r="I27" s="117">
        <v>0</v>
      </c>
      <c r="J27" s="43">
        <f t="shared" si="7"/>
        <v>88.2</v>
      </c>
      <c r="K27" s="117">
        <v>81.3</v>
      </c>
      <c r="L27" s="117">
        <v>6.9</v>
      </c>
      <c r="M27" s="42">
        <f>SUM(N27:O27)</f>
        <v>6.1</v>
      </c>
      <c r="N27" s="23">
        <v>4.8</v>
      </c>
      <c r="O27" s="117">
        <v>1.3</v>
      </c>
      <c r="P27" s="43">
        <f t="shared" si="17"/>
        <v>10</v>
      </c>
      <c r="Q27" s="117">
        <v>10</v>
      </c>
      <c r="R27" s="117">
        <v>0</v>
      </c>
      <c r="S27" s="43">
        <f t="shared" si="16"/>
        <v>0</v>
      </c>
      <c r="T27" s="117">
        <v>0</v>
      </c>
      <c r="U27" s="117">
        <v>0</v>
      </c>
      <c r="V27" s="43">
        <f t="shared" si="9"/>
        <v>2.2000000000000002</v>
      </c>
      <c r="W27" s="23">
        <v>0</v>
      </c>
      <c r="X27" s="117">
        <v>2.2000000000000002</v>
      </c>
      <c r="Y27" s="47">
        <v>38</v>
      </c>
      <c r="Z27" s="53">
        <f t="shared" si="15"/>
        <v>144.5</v>
      </c>
      <c r="AA27" s="59">
        <f t="shared" si="2"/>
        <v>106.5</v>
      </c>
      <c r="AB27" s="68">
        <f>G27+J27+M27+S27+V27</f>
        <v>96.5</v>
      </c>
      <c r="AC27" s="69">
        <f t="shared" si="4"/>
        <v>10</v>
      </c>
      <c r="AD27" s="79">
        <f t="shared" si="10"/>
        <v>528.69865665862449</v>
      </c>
      <c r="AE27" s="75">
        <f t="shared" si="11"/>
        <v>479.05559030570203</v>
      </c>
      <c r="AF27" s="76">
        <f t="shared" si="12"/>
        <v>49.643066352922489</v>
      </c>
      <c r="AG27" s="55">
        <f t="shared" si="13"/>
        <v>717.34230879972995</v>
      </c>
      <c r="AH27" s="81">
        <f t="shared" si="14"/>
        <v>188.64365214110543</v>
      </c>
      <c r="AI27" s="83">
        <f t="shared" si="5"/>
        <v>9.3896713615023479</v>
      </c>
    </row>
    <row r="28" spans="1:35" s="5" customFormat="1" ht="20.100000000000001" customHeight="1" x14ac:dyDescent="0.15">
      <c r="A28" s="10">
        <v>23</v>
      </c>
      <c r="B28" s="9" t="s">
        <v>9</v>
      </c>
      <c r="C28" s="26">
        <v>4502</v>
      </c>
      <c r="D28" s="34">
        <f t="shared" si="6"/>
        <v>83.7</v>
      </c>
      <c r="E28" s="35">
        <f t="shared" si="6"/>
        <v>79.099999999999994</v>
      </c>
      <c r="F28" s="35">
        <f t="shared" si="6"/>
        <v>4.5999999999999996</v>
      </c>
      <c r="G28" s="43">
        <f t="shared" si="1"/>
        <v>0</v>
      </c>
      <c r="H28" s="117">
        <v>0</v>
      </c>
      <c r="I28" s="117">
        <v>0</v>
      </c>
      <c r="J28" s="43">
        <f t="shared" si="7"/>
        <v>68</v>
      </c>
      <c r="K28" s="117">
        <v>65.2</v>
      </c>
      <c r="L28" s="117">
        <v>2.8</v>
      </c>
      <c r="M28" s="43">
        <f t="shared" si="8"/>
        <v>9.1999999999999993</v>
      </c>
      <c r="N28" s="117">
        <v>7.8</v>
      </c>
      <c r="O28" s="117">
        <v>1.4</v>
      </c>
      <c r="P28" s="43">
        <f t="shared" si="17"/>
        <v>6.5</v>
      </c>
      <c r="Q28" s="117">
        <v>6.1</v>
      </c>
      <c r="R28" s="23">
        <v>0.4</v>
      </c>
      <c r="S28" s="43">
        <f t="shared" si="16"/>
        <v>0</v>
      </c>
      <c r="T28" s="117">
        <v>0</v>
      </c>
      <c r="U28" s="117">
        <v>0</v>
      </c>
      <c r="V28" s="43">
        <f t="shared" si="9"/>
        <v>0</v>
      </c>
      <c r="W28" s="117">
        <v>0</v>
      </c>
      <c r="X28" s="117">
        <v>0</v>
      </c>
      <c r="Y28" s="47">
        <v>0</v>
      </c>
      <c r="Z28" s="53">
        <f t="shared" si="15"/>
        <v>83.7</v>
      </c>
      <c r="AA28" s="59">
        <f t="shared" si="2"/>
        <v>83.7</v>
      </c>
      <c r="AB28" s="68">
        <f t="shared" si="3"/>
        <v>77.2</v>
      </c>
      <c r="AC28" s="69">
        <f t="shared" si="4"/>
        <v>6.5</v>
      </c>
      <c r="AD28" s="79">
        <f t="shared" si="10"/>
        <v>599.73345179920034</v>
      </c>
      <c r="AE28" s="75">
        <f t="shared" si="11"/>
        <v>553.15916940141301</v>
      </c>
      <c r="AF28" s="76">
        <f t="shared" si="12"/>
        <v>46.574282397787364</v>
      </c>
      <c r="AG28" s="55">
        <f t="shared" si="13"/>
        <v>599.73345179920034</v>
      </c>
      <c r="AH28" s="81">
        <f t="shared" si="14"/>
        <v>0</v>
      </c>
      <c r="AI28" s="83">
        <f t="shared" si="5"/>
        <v>7.7658303464755072</v>
      </c>
    </row>
    <row r="29" spans="1:35" s="5" customFormat="1" ht="20.100000000000001" customHeight="1" x14ac:dyDescent="0.15">
      <c r="A29" s="10">
        <v>24</v>
      </c>
      <c r="B29" s="9" t="s">
        <v>10</v>
      </c>
      <c r="C29" s="26">
        <v>10117</v>
      </c>
      <c r="D29" s="34">
        <f>G29+J29+M29+P29+S29+V29</f>
        <v>194.5</v>
      </c>
      <c r="E29" s="35">
        <f t="shared" si="6"/>
        <v>176.50000000000003</v>
      </c>
      <c r="F29" s="35">
        <f t="shared" si="6"/>
        <v>18</v>
      </c>
      <c r="G29" s="43">
        <f>SUM(H29:I29)</f>
        <v>0</v>
      </c>
      <c r="H29" s="117">
        <v>0</v>
      </c>
      <c r="I29" s="117">
        <v>0</v>
      </c>
      <c r="J29" s="43">
        <f t="shared" si="7"/>
        <v>139.4</v>
      </c>
      <c r="K29" s="117">
        <v>130.80000000000001</v>
      </c>
      <c r="L29" s="117">
        <v>8.6</v>
      </c>
      <c r="M29" s="43">
        <f t="shared" si="8"/>
        <v>6.4</v>
      </c>
      <c r="N29" s="117">
        <v>3.8</v>
      </c>
      <c r="O29" s="117">
        <v>2.6</v>
      </c>
      <c r="P29" s="43">
        <f>SUM(Q29:R29)</f>
        <v>38.5</v>
      </c>
      <c r="Q29" s="117">
        <v>37.6</v>
      </c>
      <c r="R29" s="117">
        <v>0.9</v>
      </c>
      <c r="S29" s="43">
        <f t="shared" si="16"/>
        <v>0</v>
      </c>
      <c r="T29" s="117">
        <v>0</v>
      </c>
      <c r="U29" s="117">
        <v>0</v>
      </c>
      <c r="V29" s="43">
        <f t="shared" si="9"/>
        <v>10.199999999999999</v>
      </c>
      <c r="W29" s="117">
        <v>4.3</v>
      </c>
      <c r="X29" s="117">
        <v>5.9</v>
      </c>
      <c r="Y29" s="47">
        <v>59.3</v>
      </c>
      <c r="Z29" s="53">
        <f t="shared" si="15"/>
        <v>253.8</v>
      </c>
      <c r="AA29" s="60">
        <f>SUM(AB29:AC29)</f>
        <v>194.5</v>
      </c>
      <c r="AB29" s="43">
        <f>G29+J29+M29+S29+V29</f>
        <v>156</v>
      </c>
      <c r="AC29" s="70">
        <f>P29</f>
        <v>38.5</v>
      </c>
      <c r="AD29" s="79">
        <f t="shared" si="10"/>
        <v>620.16344256074888</v>
      </c>
      <c r="AE29" s="75">
        <f t="shared" si="11"/>
        <v>497.40615444461099</v>
      </c>
      <c r="AF29" s="76">
        <f t="shared" si="12"/>
        <v>122.75728811613797</v>
      </c>
      <c r="AG29" s="55">
        <f t="shared" si="13"/>
        <v>809.24155126950166</v>
      </c>
      <c r="AH29" s="81">
        <f t="shared" si="14"/>
        <v>189.07810870875275</v>
      </c>
      <c r="AI29" s="83">
        <f t="shared" si="5"/>
        <v>19.794344473007712</v>
      </c>
    </row>
    <row r="30" spans="1:35" s="5" customFormat="1" ht="20.100000000000001" customHeight="1" x14ac:dyDescent="0.15">
      <c r="A30" s="10">
        <v>25</v>
      </c>
      <c r="B30" s="9" t="s">
        <v>11</v>
      </c>
      <c r="C30" s="26">
        <v>13350</v>
      </c>
      <c r="D30" s="34">
        <f t="shared" si="6"/>
        <v>235.8</v>
      </c>
      <c r="E30" s="35">
        <f t="shared" si="6"/>
        <v>206.3</v>
      </c>
      <c r="F30" s="35">
        <f t="shared" si="6"/>
        <v>29.5</v>
      </c>
      <c r="G30" s="43">
        <f t="shared" si="1"/>
        <v>0</v>
      </c>
      <c r="H30" s="117">
        <v>0</v>
      </c>
      <c r="I30" s="117">
        <v>0</v>
      </c>
      <c r="J30" s="43">
        <f t="shared" si="7"/>
        <v>196.2</v>
      </c>
      <c r="K30" s="117">
        <v>185.1</v>
      </c>
      <c r="L30" s="117">
        <v>11.1</v>
      </c>
      <c r="M30" s="43">
        <f t="shared" si="8"/>
        <v>9.3000000000000007</v>
      </c>
      <c r="N30" s="117">
        <v>5.6</v>
      </c>
      <c r="O30" s="117">
        <v>3.7</v>
      </c>
      <c r="P30" s="43">
        <f t="shared" si="17"/>
        <v>17</v>
      </c>
      <c r="Q30" s="117">
        <v>15.3</v>
      </c>
      <c r="R30" s="117">
        <v>1.7</v>
      </c>
      <c r="S30" s="43">
        <f t="shared" si="16"/>
        <v>0</v>
      </c>
      <c r="T30" s="117">
        <v>0</v>
      </c>
      <c r="U30" s="117">
        <v>0</v>
      </c>
      <c r="V30" s="43">
        <f t="shared" si="9"/>
        <v>13.3</v>
      </c>
      <c r="W30" s="117">
        <v>0.3</v>
      </c>
      <c r="X30" s="23">
        <v>13</v>
      </c>
      <c r="Y30" s="120">
        <v>64.3</v>
      </c>
      <c r="Z30" s="53">
        <f t="shared" si="15"/>
        <v>300.10000000000002</v>
      </c>
      <c r="AA30" s="59">
        <f t="shared" si="2"/>
        <v>235.8</v>
      </c>
      <c r="AB30" s="68">
        <f t="shared" si="3"/>
        <v>218.8</v>
      </c>
      <c r="AC30" s="69">
        <f t="shared" si="4"/>
        <v>17</v>
      </c>
      <c r="AD30" s="79">
        <f t="shared" si="10"/>
        <v>569.77165639724547</v>
      </c>
      <c r="AE30" s="75">
        <f t="shared" si="11"/>
        <v>528.69397124562033</v>
      </c>
      <c r="AF30" s="76">
        <f t="shared" si="12"/>
        <v>41.077685151624983</v>
      </c>
      <c r="AG30" s="55">
        <f t="shared" si="13"/>
        <v>725.14195964721523</v>
      </c>
      <c r="AH30" s="81">
        <f t="shared" si="14"/>
        <v>155.37030324996979</v>
      </c>
      <c r="AI30" s="83">
        <f t="shared" si="5"/>
        <v>7.2094995759117895</v>
      </c>
    </row>
    <row r="31" spans="1:35" s="5" customFormat="1" ht="20.100000000000001" customHeight="1" x14ac:dyDescent="0.15">
      <c r="A31" s="10">
        <v>26</v>
      </c>
      <c r="B31" s="9" t="s">
        <v>51</v>
      </c>
      <c r="C31" s="26">
        <v>7545</v>
      </c>
      <c r="D31" s="34">
        <f t="shared" si="6"/>
        <v>132.4</v>
      </c>
      <c r="E31" s="35">
        <f t="shared" si="6"/>
        <v>125.6</v>
      </c>
      <c r="F31" s="35">
        <f t="shared" si="6"/>
        <v>6.7999999999999989</v>
      </c>
      <c r="G31" s="43">
        <f t="shared" si="1"/>
        <v>0</v>
      </c>
      <c r="H31" s="117">
        <v>0</v>
      </c>
      <c r="I31" s="117">
        <v>0</v>
      </c>
      <c r="J31" s="43">
        <f t="shared" si="7"/>
        <v>102.9</v>
      </c>
      <c r="K31" s="117">
        <v>101</v>
      </c>
      <c r="L31" s="117">
        <v>1.9</v>
      </c>
      <c r="M31" s="43">
        <f t="shared" si="8"/>
        <v>5.6</v>
      </c>
      <c r="N31" s="117">
        <v>5.3</v>
      </c>
      <c r="O31" s="117">
        <v>0.3</v>
      </c>
      <c r="P31" s="43">
        <f t="shared" si="17"/>
        <v>19.8</v>
      </c>
      <c r="Q31" s="117">
        <v>19.3</v>
      </c>
      <c r="R31" s="117">
        <v>0.5</v>
      </c>
      <c r="S31" s="43">
        <f t="shared" si="16"/>
        <v>0</v>
      </c>
      <c r="T31" s="117">
        <v>0</v>
      </c>
      <c r="U31" s="117">
        <v>0</v>
      </c>
      <c r="V31" s="43">
        <f t="shared" si="9"/>
        <v>4.0999999999999996</v>
      </c>
      <c r="W31" s="117">
        <v>0</v>
      </c>
      <c r="X31" s="117">
        <v>4.0999999999999996</v>
      </c>
      <c r="Y31" s="47">
        <v>42.6</v>
      </c>
      <c r="Z31" s="53">
        <f t="shared" si="15"/>
        <v>175</v>
      </c>
      <c r="AA31" s="61">
        <f t="shared" si="2"/>
        <v>132.4</v>
      </c>
      <c r="AB31" s="68">
        <f t="shared" si="3"/>
        <v>112.6</v>
      </c>
      <c r="AC31" s="69">
        <f t="shared" si="4"/>
        <v>19.8</v>
      </c>
      <c r="AD31" s="79">
        <f t="shared" si="10"/>
        <v>566.06596977276126</v>
      </c>
      <c r="AE31" s="75">
        <f t="shared" si="11"/>
        <v>481.41259967079242</v>
      </c>
      <c r="AF31" s="76">
        <f t="shared" si="12"/>
        <v>84.653370101968818</v>
      </c>
      <c r="AG31" s="55">
        <f t="shared" si="13"/>
        <v>748.19897817396702</v>
      </c>
      <c r="AH31" s="81">
        <f t="shared" si="14"/>
        <v>182.1330084012057</v>
      </c>
      <c r="AI31" s="83">
        <f t="shared" si="5"/>
        <v>14.954682779456192</v>
      </c>
    </row>
    <row r="32" spans="1:35" s="5" customFormat="1" ht="20.100000000000001" customHeight="1" x14ac:dyDescent="0.15">
      <c r="A32" s="10">
        <v>27</v>
      </c>
      <c r="B32" s="9" t="s">
        <v>12</v>
      </c>
      <c r="C32" s="26">
        <v>2763</v>
      </c>
      <c r="D32" s="34">
        <f t="shared" si="6"/>
        <v>49.5</v>
      </c>
      <c r="E32" s="35">
        <f t="shared" si="6"/>
        <v>45.900000000000006</v>
      </c>
      <c r="F32" s="35">
        <f t="shared" si="6"/>
        <v>3.6</v>
      </c>
      <c r="G32" s="43">
        <f>SUM(H32:I32)</f>
        <v>0</v>
      </c>
      <c r="H32" s="117">
        <v>0</v>
      </c>
      <c r="I32" s="117">
        <v>0</v>
      </c>
      <c r="J32" s="43">
        <f t="shared" si="7"/>
        <v>39</v>
      </c>
      <c r="K32" s="117">
        <v>38.200000000000003</v>
      </c>
      <c r="L32" s="117">
        <v>0.8</v>
      </c>
      <c r="M32" s="43">
        <f t="shared" si="8"/>
        <v>2.1</v>
      </c>
      <c r="N32" s="117">
        <v>2</v>
      </c>
      <c r="O32" s="117">
        <v>0.1</v>
      </c>
      <c r="P32" s="43">
        <f t="shared" si="17"/>
        <v>5.9</v>
      </c>
      <c r="Q32" s="117">
        <v>5.7</v>
      </c>
      <c r="R32" s="117">
        <v>0.2</v>
      </c>
      <c r="S32" s="43">
        <f t="shared" si="16"/>
        <v>0</v>
      </c>
      <c r="T32" s="117">
        <v>0</v>
      </c>
      <c r="U32" s="117">
        <v>0</v>
      </c>
      <c r="V32" s="43">
        <f t="shared" si="9"/>
        <v>2.5</v>
      </c>
      <c r="W32" s="117">
        <v>0</v>
      </c>
      <c r="X32" s="117">
        <v>2.5</v>
      </c>
      <c r="Y32" s="47">
        <v>13.7</v>
      </c>
      <c r="Z32" s="53">
        <f t="shared" si="15"/>
        <v>63.2</v>
      </c>
      <c r="AA32" s="59">
        <f>SUM(AB32:AC32)</f>
        <v>49.5</v>
      </c>
      <c r="AB32" s="68">
        <f>G32+J32+M32+S32+V32</f>
        <v>43.6</v>
      </c>
      <c r="AC32" s="69">
        <f>P32</f>
        <v>5.9</v>
      </c>
      <c r="AD32" s="79">
        <f t="shared" si="10"/>
        <v>577.91320794367971</v>
      </c>
      <c r="AE32" s="75">
        <f t="shared" si="11"/>
        <v>509.03062356251394</v>
      </c>
      <c r="AF32" s="76">
        <f t="shared" si="12"/>
        <v>68.88258438116587</v>
      </c>
      <c r="AG32" s="55">
        <f t="shared" si="13"/>
        <v>737.86090387960724</v>
      </c>
      <c r="AH32" s="81">
        <f t="shared" si="14"/>
        <v>159.9476959359275</v>
      </c>
      <c r="AI32" s="83">
        <f t="shared" si="5"/>
        <v>11.919191919191919</v>
      </c>
    </row>
    <row r="33" spans="1:35" s="5" customFormat="1" ht="20.100000000000001" customHeight="1" x14ac:dyDescent="0.15">
      <c r="A33" s="10">
        <v>28</v>
      </c>
      <c r="B33" s="9" t="s">
        <v>32</v>
      </c>
      <c r="C33" s="26">
        <v>2213</v>
      </c>
      <c r="D33" s="34">
        <f t="shared" si="6"/>
        <v>43.4</v>
      </c>
      <c r="E33" s="35">
        <f t="shared" si="6"/>
        <v>36.4</v>
      </c>
      <c r="F33" s="35">
        <f t="shared" si="6"/>
        <v>7</v>
      </c>
      <c r="G33" s="43">
        <f t="shared" si="1"/>
        <v>0</v>
      </c>
      <c r="H33" s="117">
        <v>0</v>
      </c>
      <c r="I33" s="117">
        <v>0</v>
      </c>
      <c r="J33" s="43">
        <f t="shared" si="7"/>
        <v>36</v>
      </c>
      <c r="K33" s="117">
        <v>30.2</v>
      </c>
      <c r="L33" s="117">
        <v>5.8</v>
      </c>
      <c r="M33" s="43">
        <f t="shared" si="8"/>
        <v>2.8</v>
      </c>
      <c r="N33" s="117">
        <v>1.9</v>
      </c>
      <c r="O33" s="117">
        <v>0.9</v>
      </c>
      <c r="P33" s="43">
        <f t="shared" si="17"/>
        <v>4.5999999999999996</v>
      </c>
      <c r="Q33" s="117">
        <v>4.3</v>
      </c>
      <c r="R33" s="117">
        <v>0.3</v>
      </c>
      <c r="S33" s="43">
        <f t="shared" si="16"/>
        <v>0</v>
      </c>
      <c r="T33" s="117">
        <v>0</v>
      </c>
      <c r="U33" s="117">
        <v>0</v>
      </c>
      <c r="V33" s="43">
        <f t="shared" si="9"/>
        <v>0</v>
      </c>
      <c r="W33" s="117">
        <v>0</v>
      </c>
      <c r="X33" s="117">
        <v>0</v>
      </c>
      <c r="Y33" s="47">
        <v>15.6</v>
      </c>
      <c r="Z33" s="53">
        <f t="shared" si="15"/>
        <v>59</v>
      </c>
      <c r="AA33" s="59">
        <f>SUM(AB33:AC33)</f>
        <v>43.4</v>
      </c>
      <c r="AB33" s="68">
        <f t="shared" si="3"/>
        <v>38.799999999999997</v>
      </c>
      <c r="AC33" s="69">
        <f t="shared" si="4"/>
        <v>4.5999999999999996</v>
      </c>
      <c r="AD33" s="79">
        <f t="shared" si="10"/>
        <v>632.62539539087197</v>
      </c>
      <c r="AE33" s="75">
        <f t="shared" si="11"/>
        <v>565.57293412824504</v>
      </c>
      <c r="AF33" s="76">
        <f t="shared" si="12"/>
        <v>67.052461262626991</v>
      </c>
      <c r="AG33" s="55">
        <f t="shared" si="13"/>
        <v>860.02069880325928</v>
      </c>
      <c r="AH33" s="81">
        <f t="shared" si="14"/>
        <v>227.39530341238719</v>
      </c>
      <c r="AI33" s="83">
        <f t="shared" si="5"/>
        <v>10.599078341013824</v>
      </c>
    </row>
    <row r="34" spans="1:35" s="5" customFormat="1" ht="20.100000000000001" customHeight="1" x14ac:dyDescent="0.15">
      <c r="A34" s="10">
        <v>29</v>
      </c>
      <c r="B34" s="9" t="s">
        <v>13</v>
      </c>
      <c r="C34" s="26">
        <v>7577</v>
      </c>
      <c r="D34" s="34">
        <f t="shared" si="6"/>
        <v>119.7</v>
      </c>
      <c r="E34" s="35">
        <f t="shared" si="6"/>
        <v>113.3</v>
      </c>
      <c r="F34" s="35">
        <f t="shared" si="6"/>
        <v>6.4</v>
      </c>
      <c r="G34" s="43">
        <f t="shared" si="1"/>
        <v>0</v>
      </c>
      <c r="H34" s="117">
        <v>0</v>
      </c>
      <c r="I34" s="117">
        <v>0</v>
      </c>
      <c r="J34" s="43">
        <f t="shared" si="7"/>
        <v>92.5</v>
      </c>
      <c r="K34" s="117">
        <v>91.6</v>
      </c>
      <c r="L34" s="117">
        <v>0.9</v>
      </c>
      <c r="M34" s="43">
        <f t="shared" si="8"/>
        <v>6.8000000000000007</v>
      </c>
      <c r="N34" s="117">
        <v>6.4</v>
      </c>
      <c r="O34" s="117">
        <v>0.4</v>
      </c>
      <c r="P34" s="43">
        <f t="shared" si="17"/>
        <v>15.4</v>
      </c>
      <c r="Q34" s="117">
        <v>15.3</v>
      </c>
      <c r="R34" s="117">
        <v>0.1</v>
      </c>
      <c r="S34" s="43">
        <f t="shared" si="16"/>
        <v>1.3</v>
      </c>
      <c r="T34" s="117">
        <v>0</v>
      </c>
      <c r="U34" s="117">
        <v>1.3</v>
      </c>
      <c r="V34" s="43">
        <f t="shared" si="9"/>
        <v>3.7</v>
      </c>
      <c r="W34" s="117">
        <v>0</v>
      </c>
      <c r="X34" s="117">
        <v>3.7</v>
      </c>
      <c r="Y34" s="47">
        <v>22.8</v>
      </c>
      <c r="Z34" s="53">
        <f t="shared" si="15"/>
        <v>142.5</v>
      </c>
      <c r="AA34" s="59">
        <f>SUM(AB34:AC34)</f>
        <v>119.7</v>
      </c>
      <c r="AB34" s="68">
        <f t="shared" si="3"/>
        <v>104.3</v>
      </c>
      <c r="AC34" s="69">
        <f t="shared" si="4"/>
        <v>15.4</v>
      </c>
      <c r="AD34" s="79">
        <f t="shared" si="10"/>
        <v>509.606747074125</v>
      </c>
      <c r="AE34" s="75">
        <f t="shared" si="11"/>
        <v>444.04330593008547</v>
      </c>
      <c r="AF34" s="76">
        <f t="shared" si="12"/>
        <v>65.563441144039473</v>
      </c>
      <c r="AG34" s="55">
        <f t="shared" si="13"/>
        <v>606.67469889776783</v>
      </c>
      <c r="AH34" s="81">
        <f t="shared" si="14"/>
        <v>97.067951823642858</v>
      </c>
      <c r="AI34" s="83">
        <f t="shared" si="5"/>
        <v>12.865497076023392</v>
      </c>
    </row>
    <row r="35" spans="1:35" s="5" customFormat="1" ht="20.100000000000001" customHeight="1" x14ac:dyDescent="0.15">
      <c r="A35" s="10">
        <v>30</v>
      </c>
      <c r="B35" s="9" t="s">
        <v>14</v>
      </c>
      <c r="C35" s="26">
        <v>3780</v>
      </c>
      <c r="D35" s="34">
        <f>G35+J35+M35+P35+S35+V35</f>
        <v>67.7</v>
      </c>
      <c r="E35" s="35">
        <f t="shared" si="6"/>
        <v>57.1</v>
      </c>
      <c r="F35" s="35">
        <f t="shared" si="6"/>
        <v>10.6</v>
      </c>
      <c r="G35" s="43">
        <f>SUM(H35:I35)</f>
        <v>0</v>
      </c>
      <c r="H35" s="117">
        <v>0</v>
      </c>
      <c r="I35" s="117">
        <v>0</v>
      </c>
      <c r="J35" s="43">
        <f t="shared" si="7"/>
        <v>56.199999999999996</v>
      </c>
      <c r="K35" s="117">
        <v>48.9</v>
      </c>
      <c r="L35" s="117">
        <v>7.3</v>
      </c>
      <c r="M35" s="43">
        <f t="shared" si="8"/>
        <v>5.3000000000000007</v>
      </c>
      <c r="N35" s="117">
        <v>2.2000000000000002</v>
      </c>
      <c r="O35" s="117">
        <v>3.1</v>
      </c>
      <c r="P35" s="43">
        <f t="shared" si="17"/>
        <v>6.2</v>
      </c>
      <c r="Q35" s="117">
        <v>6</v>
      </c>
      <c r="R35" s="117">
        <v>0.2</v>
      </c>
      <c r="S35" s="43">
        <f t="shared" si="16"/>
        <v>0</v>
      </c>
      <c r="T35" s="117">
        <v>0</v>
      </c>
      <c r="U35" s="117">
        <v>0</v>
      </c>
      <c r="V35" s="43">
        <f t="shared" si="9"/>
        <v>0</v>
      </c>
      <c r="W35" s="117">
        <v>0</v>
      </c>
      <c r="X35" s="117">
        <v>0</v>
      </c>
      <c r="Y35" s="47">
        <v>23.3</v>
      </c>
      <c r="Z35" s="53">
        <f t="shared" si="15"/>
        <v>91</v>
      </c>
      <c r="AA35" s="59">
        <f t="shared" si="2"/>
        <v>67.7</v>
      </c>
      <c r="AB35" s="68">
        <f>G35+J35+M35+S35+V35</f>
        <v>61.5</v>
      </c>
      <c r="AC35" s="69">
        <f>P35</f>
        <v>6.2</v>
      </c>
      <c r="AD35" s="79">
        <f t="shared" si="10"/>
        <v>577.74364225977138</v>
      </c>
      <c r="AE35" s="75">
        <f t="shared" si="11"/>
        <v>524.83358934971841</v>
      </c>
      <c r="AF35" s="76">
        <f t="shared" si="12"/>
        <v>52.910052910052912</v>
      </c>
      <c r="AG35" s="55">
        <f t="shared" si="13"/>
        <v>776.58303464755079</v>
      </c>
      <c r="AH35" s="81">
        <f t="shared" si="14"/>
        <v>198.8393923877795</v>
      </c>
      <c r="AI35" s="83">
        <f t="shared" si="5"/>
        <v>9.1580502215657305</v>
      </c>
    </row>
    <row r="36" spans="1:35" s="5" customFormat="1" ht="20.100000000000001" customHeight="1" x14ac:dyDescent="0.15">
      <c r="A36" s="10">
        <v>31</v>
      </c>
      <c r="B36" s="9" t="s">
        <v>53</v>
      </c>
      <c r="C36" s="26">
        <v>4912</v>
      </c>
      <c r="D36" s="34">
        <f t="shared" si="6"/>
        <v>78.5</v>
      </c>
      <c r="E36" s="35">
        <f t="shared" si="6"/>
        <v>76.7</v>
      </c>
      <c r="F36" s="35">
        <f t="shared" si="6"/>
        <v>1.8</v>
      </c>
      <c r="G36" s="43">
        <f t="shared" si="1"/>
        <v>0</v>
      </c>
      <c r="H36" s="117">
        <v>0</v>
      </c>
      <c r="I36" s="117">
        <v>0</v>
      </c>
      <c r="J36" s="43">
        <f t="shared" si="7"/>
        <v>60.7</v>
      </c>
      <c r="K36" s="117">
        <v>60.2</v>
      </c>
      <c r="L36" s="117">
        <v>0.5</v>
      </c>
      <c r="M36" s="43">
        <f t="shared" si="8"/>
        <v>3.4</v>
      </c>
      <c r="N36" s="23">
        <v>2.9</v>
      </c>
      <c r="O36" s="117">
        <v>0.5</v>
      </c>
      <c r="P36" s="43">
        <f t="shared" si="17"/>
        <v>10.3</v>
      </c>
      <c r="Q36" s="117">
        <v>10.3</v>
      </c>
      <c r="R36" s="117">
        <v>0</v>
      </c>
      <c r="S36" s="43">
        <f t="shared" si="16"/>
        <v>0</v>
      </c>
      <c r="T36" s="117">
        <v>0</v>
      </c>
      <c r="U36" s="117">
        <v>0</v>
      </c>
      <c r="V36" s="43">
        <f t="shared" si="9"/>
        <v>4.0999999999999996</v>
      </c>
      <c r="W36" s="117">
        <v>3.3</v>
      </c>
      <c r="X36" s="117">
        <v>0.8</v>
      </c>
      <c r="Y36" s="47">
        <v>12.3</v>
      </c>
      <c r="Z36" s="53">
        <f t="shared" si="15"/>
        <v>90.8</v>
      </c>
      <c r="AA36" s="59">
        <f t="shared" si="2"/>
        <v>78.5</v>
      </c>
      <c r="AB36" s="68">
        <f t="shared" si="3"/>
        <v>68.2</v>
      </c>
      <c r="AC36" s="69">
        <f t="shared" si="4"/>
        <v>10.3</v>
      </c>
      <c r="AD36" s="79">
        <f t="shared" si="10"/>
        <v>515.52485026794159</v>
      </c>
      <c r="AE36" s="75">
        <f t="shared" si="11"/>
        <v>447.88273615635177</v>
      </c>
      <c r="AF36" s="76">
        <f t="shared" si="12"/>
        <v>67.642114111589791</v>
      </c>
      <c r="AG36" s="55">
        <f t="shared" si="13"/>
        <v>596.3013554691604</v>
      </c>
      <c r="AH36" s="81">
        <f t="shared" si="14"/>
        <v>80.776505201218868</v>
      </c>
      <c r="AI36" s="83">
        <f t="shared" si="5"/>
        <v>13.121019108280255</v>
      </c>
    </row>
    <row r="37" spans="1:35" s="5" customFormat="1" ht="20.100000000000001" customHeight="1" x14ac:dyDescent="0.15">
      <c r="A37" s="10">
        <v>32</v>
      </c>
      <c r="B37" s="9" t="s">
        <v>54</v>
      </c>
      <c r="C37" s="26">
        <v>14199</v>
      </c>
      <c r="D37" s="34">
        <f t="shared" si="6"/>
        <v>262.60000000000002</v>
      </c>
      <c r="E37" s="35">
        <f t="shared" si="6"/>
        <v>206.2</v>
      </c>
      <c r="F37" s="35">
        <f t="shared" si="6"/>
        <v>56.4</v>
      </c>
      <c r="G37" s="43">
        <f t="shared" si="1"/>
        <v>0</v>
      </c>
      <c r="H37" s="117">
        <v>0</v>
      </c>
      <c r="I37" s="117">
        <v>0</v>
      </c>
      <c r="J37" s="43">
        <f t="shared" si="7"/>
        <v>216.60000000000002</v>
      </c>
      <c r="K37" s="117">
        <v>171.4</v>
      </c>
      <c r="L37" s="117">
        <v>45.2</v>
      </c>
      <c r="M37" s="43">
        <f t="shared" si="8"/>
        <v>17</v>
      </c>
      <c r="N37" s="117">
        <v>8.1999999999999993</v>
      </c>
      <c r="O37" s="117">
        <v>8.8000000000000007</v>
      </c>
      <c r="P37" s="43">
        <f t="shared" si="17"/>
        <v>29</v>
      </c>
      <c r="Q37" s="117">
        <v>26.6</v>
      </c>
      <c r="R37" s="117">
        <v>2.4</v>
      </c>
      <c r="S37" s="43">
        <f t="shared" si="16"/>
        <v>0</v>
      </c>
      <c r="T37" s="117">
        <v>0</v>
      </c>
      <c r="U37" s="117">
        <v>0</v>
      </c>
      <c r="V37" s="43">
        <f t="shared" si="9"/>
        <v>0</v>
      </c>
      <c r="W37" s="117">
        <v>0</v>
      </c>
      <c r="X37" s="117">
        <v>0</v>
      </c>
      <c r="Y37" s="47">
        <v>75.3</v>
      </c>
      <c r="Z37" s="53">
        <f t="shared" si="15"/>
        <v>337.90000000000003</v>
      </c>
      <c r="AA37" s="59">
        <f t="shared" si="2"/>
        <v>262.60000000000002</v>
      </c>
      <c r="AB37" s="68">
        <f t="shared" si="3"/>
        <v>233.60000000000002</v>
      </c>
      <c r="AC37" s="69">
        <f t="shared" si="4"/>
        <v>29</v>
      </c>
      <c r="AD37" s="79">
        <f t="shared" si="10"/>
        <v>596.58903739245613</v>
      </c>
      <c r="AE37" s="75">
        <f t="shared" si="11"/>
        <v>530.70525184644998</v>
      </c>
      <c r="AF37" s="76">
        <f t="shared" si="12"/>
        <v>65.883785546006195</v>
      </c>
      <c r="AG37" s="55">
        <f t="shared" si="13"/>
        <v>767.65969434467218</v>
      </c>
      <c r="AH37" s="81">
        <f t="shared" si="14"/>
        <v>171.07065695221607</v>
      </c>
      <c r="AI37" s="83">
        <f t="shared" si="5"/>
        <v>11.043412033511043</v>
      </c>
    </row>
    <row r="38" spans="1:35" s="5" customFormat="1" ht="20.100000000000001" customHeight="1" thickBot="1" x14ac:dyDescent="0.2">
      <c r="A38" s="15">
        <v>33</v>
      </c>
      <c r="B38" s="16" t="s">
        <v>15</v>
      </c>
      <c r="C38" s="121">
        <v>10183</v>
      </c>
      <c r="D38" s="36">
        <f t="shared" si="6"/>
        <v>187.3</v>
      </c>
      <c r="E38" s="37">
        <f t="shared" si="6"/>
        <v>163.6</v>
      </c>
      <c r="F38" s="37">
        <f t="shared" si="6"/>
        <v>23.7</v>
      </c>
      <c r="G38" s="44">
        <f t="shared" si="1"/>
        <v>0</v>
      </c>
      <c r="H38" s="122">
        <v>0</v>
      </c>
      <c r="I38" s="122">
        <v>0</v>
      </c>
      <c r="J38" s="44">
        <f t="shared" si="7"/>
        <v>133.6</v>
      </c>
      <c r="K38" s="122">
        <v>133</v>
      </c>
      <c r="L38" s="122">
        <v>0.6</v>
      </c>
      <c r="M38" s="44">
        <f t="shared" si="8"/>
        <v>8.1</v>
      </c>
      <c r="N38" s="122">
        <v>6.9</v>
      </c>
      <c r="O38" s="122">
        <v>1.2</v>
      </c>
      <c r="P38" s="44">
        <f t="shared" si="17"/>
        <v>24.3</v>
      </c>
      <c r="Q38" s="122">
        <v>23.7</v>
      </c>
      <c r="R38" s="122">
        <v>0.6</v>
      </c>
      <c r="S38" s="44">
        <f>SUM(T38:U38)</f>
        <v>0</v>
      </c>
      <c r="T38" s="122">
        <v>0</v>
      </c>
      <c r="U38" s="122">
        <v>0</v>
      </c>
      <c r="V38" s="44">
        <f t="shared" si="9"/>
        <v>21.3</v>
      </c>
      <c r="W38" s="122">
        <v>0</v>
      </c>
      <c r="X38" s="122">
        <v>21.3</v>
      </c>
      <c r="Y38" s="123">
        <v>48.6</v>
      </c>
      <c r="Z38" s="54">
        <f>D38+Y38</f>
        <v>235.9</v>
      </c>
      <c r="AA38" s="62">
        <f t="shared" si="2"/>
        <v>187.3</v>
      </c>
      <c r="AB38" s="71">
        <f t="shared" si="3"/>
        <v>163</v>
      </c>
      <c r="AC38" s="72">
        <f t="shared" si="4"/>
        <v>24.3</v>
      </c>
      <c r="AD38" s="79">
        <f t="shared" si="10"/>
        <v>593.3355085800813</v>
      </c>
      <c r="AE38" s="75">
        <f t="shared" si="11"/>
        <v>516.35711638309272</v>
      </c>
      <c r="AF38" s="76">
        <f t="shared" si="12"/>
        <v>76.978392196988651</v>
      </c>
      <c r="AG38" s="55">
        <f t="shared" si="13"/>
        <v>747.29229297405868</v>
      </c>
      <c r="AH38" s="81">
        <f t="shared" si="14"/>
        <v>153.9567843939773</v>
      </c>
      <c r="AI38" s="83">
        <f t="shared" si="5"/>
        <v>12.973838761345434</v>
      </c>
    </row>
    <row r="39" spans="1:35" s="5" customFormat="1" ht="15" customHeight="1" x14ac:dyDescent="0.15">
      <c r="A39" s="6"/>
      <c r="C39" s="6"/>
      <c r="D39" s="13"/>
      <c r="E39" s="7"/>
      <c r="F39" s="7"/>
      <c r="AD39" s="8"/>
      <c r="AE39" s="8"/>
      <c r="AF39" s="8"/>
      <c r="AG39" s="8"/>
      <c r="AH39" s="8"/>
    </row>
    <row r="40" spans="1:35" s="5" customFormat="1" ht="15" customHeight="1" x14ac:dyDescent="0.15">
      <c r="A40" s="6"/>
      <c r="C40" s="6"/>
      <c r="D40" s="13"/>
      <c r="E40" s="7"/>
      <c r="F40" s="7"/>
      <c r="AD40" s="8"/>
      <c r="AE40" s="8"/>
      <c r="AF40" s="8"/>
      <c r="AG40" s="8"/>
      <c r="AH40" s="8"/>
    </row>
    <row r="41" spans="1:35" s="5" customFormat="1" ht="15" customHeight="1" x14ac:dyDescent="0.15">
      <c r="A41" s="6"/>
      <c r="C41" s="6"/>
      <c r="D41" s="18"/>
      <c r="E41" s="7"/>
      <c r="F41" s="7"/>
      <c r="AD41" s="8"/>
      <c r="AE41" s="8"/>
      <c r="AF41" s="8"/>
      <c r="AG41" s="8"/>
      <c r="AH41" s="8"/>
    </row>
    <row r="42" spans="1:35" s="5" customFormat="1" ht="15" customHeight="1" x14ac:dyDescent="0.15">
      <c r="A42" s="6"/>
      <c r="C42" s="6"/>
      <c r="D42" s="18"/>
      <c r="E42" s="7"/>
      <c r="F42" s="7"/>
      <c r="AD42" s="8"/>
      <c r="AE42" s="8"/>
      <c r="AF42" s="8"/>
      <c r="AG42" s="8"/>
      <c r="AH42" s="8"/>
    </row>
    <row r="43" spans="1:35" s="5" customFormat="1" ht="15" customHeight="1" x14ac:dyDescent="0.15">
      <c r="A43" s="6"/>
      <c r="C43" s="6"/>
      <c r="D43" s="18"/>
      <c r="E43" s="7"/>
      <c r="F43" s="7"/>
      <c r="AD43" s="8"/>
      <c r="AE43" s="8"/>
      <c r="AF43" s="8"/>
      <c r="AG43" s="8"/>
      <c r="AH43" s="8"/>
    </row>
    <row r="44" spans="1:35" s="5" customFormat="1" ht="15" customHeight="1" x14ac:dyDescent="0.15">
      <c r="A44" s="6"/>
      <c r="C44" s="6"/>
      <c r="D44" s="18"/>
      <c r="E44" s="7"/>
      <c r="F44" s="7"/>
      <c r="AD44" s="8"/>
      <c r="AE44" s="8"/>
      <c r="AF44" s="8"/>
      <c r="AG44" s="8"/>
      <c r="AH44" s="8"/>
    </row>
    <row r="45" spans="1:35" s="5" customFormat="1" ht="15" customHeight="1" x14ac:dyDescent="0.15">
      <c r="A45" s="6"/>
      <c r="C45" s="6"/>
      <c r="D45" s="18"/>
      <c r="E45" s="7"/>
      <c r="F45" s="7"/>
      <c r="AD45" s="8"/>
      <c r="AE45" s="8"/>
      <c r="AF45" s="8"/>
      <c r="AG45" s="8"/>
      <c r="AH45" s="8"/>
    </row>
    <row r="46" spans="1:35" s="5" customFormat="1" ht="15" customHeight="1" x14ac:dyDescent="0.15">
      <c r="A46" s="6"/>
      <c r="C46" s="6"/>
      <c r="D46" s="18"/>
      <c r="E46" s="7"/>
      <c r="F46" s="7"/>
      <c r="AD46" s="8"/>
      <c r="AE46" s="8"/>
      <c r="AF46" s="8"/>
      <c r="AG46" s="8"/>
      <c r="AH46" s="8"/>
    </row>
    <row r="47" spans="1:35" s="5" customFormat="1" ht="15" customHeight="1" x14ac:dyDescent="0.15">
      <c r="A47" s="6"/>
      <c r="C47" s="6"/>
      <c r="D47" s="18"/>
      <c r="E47" s="7"/>
      <c r="F47" s="7"/>
      <c r="AD47" s="8"/>
      <c r="AE47" s="8"/>
      <c r="AF47" s="8"/>
      <c r="AG47" s="8"/>
      <c r="AH47" s="8"/>
    </row>
    <row r="48" spans="1:35" s="5" customFormat="1" ht="15" customHeight="1" x14ac:dyDescent="0.15">
      <c r="A48" s="6"/>
      <c r="C48" s="6"/>
      <c r="D48" s="18"/>
      <c r="E48" s="7"/>
      <c r="F48" s="7"/>
      <c r="AD48" s="8"/>
      <c r="AE48" s="8"/>
      <c r="AF48" s="8"/>
      <c r="AG48" s="8"/>
      <c r="AH48" s="8"/>
    </row>
    <row r="49" spans="1:34" s="5" customFormat="1" ht="15" customHeight="1" x14ac:dyDescent="0.15">
      <c r="A49" s="6"/>
      <c r="C49" s="6"/>
      <c r="D49" s="18"/>
      <c r="E49" s="7"/>
      <c r="F49" s="7"/>
      <c r="AD49" s="8"/>
      <c r="AE49" s="8"/>
      <c r="AF49" s="8"/>
      <c r="AG49" s="8"/>
      <c r="AH49" s="8"/>
    </row>
    <row r="50" spans="1:34" s="5" customFormat="1" ht="15" customHeight="1" x14ac:dyDescent="0.15">
      <c r="A50" s="6"/>
      <c r="C50" s="6"/>
      <c r="D50" s="18"/>
      <c r="E50" s="7"/>
      <c r="F50" s="7"/>
      <c r="AD50" s="8"/>
      <c r="AE50" s="8"/>
      <c r="AF50" s="8"/>
      <c r="AG50" s="8"/>
      <c r="AH50" s="8"/>
    </row>
    <row r="51" spans="1:34" s="5" customFormat="1" ht="15" customHeight="1" x14ac:dyDescent="0.15">
      <c r="A51" s="6"/>
      <c r="C51" s="6"/>
      <c r="D51" s="18"/>
      <c r="E51" s="7"/>
      <c r="F51" s="7"/>
      <c r="AD51" s="8"/>
      <c r="AE51" s="8"/>
      <c r="AF51" s="8"/>
      <c r="AG51" s="8"/>
      <c r="AH51" s="8"/>
    </row>
    <row r="52" spans="1:34" s="5" customFormat="1" ht="15" customHeight="1" x14ac:dyDescent="0.15">
      <c r="A52" s="6"/>
      <c r="C52" s="6"/>
      <c r="D52" s="18"/>
      <c r="E52" s="7"/>
      <c r="F52" s="7"/>
      <c r="AD52" s="8"/>
      <c r="AE52" s="8"/>
      <c r="AF52" s="8"/>
      <c r="AG52" s="8"/>
      <c r="AH52" s="8"/>
    </row>
    <row r="53" spans="1:34" s="5" customFormat="1" ht="15" customHeight="1" x14ac:dyDescent="0.15">
      <c r="A53" s="6"/>
      <c r="C53" s="6"/>
      <c r="D53" s="18"/>
      <c r="E53" s="7"/>
      <c r="F53" s="7"/>
      <c r="AD53" s="8"/>
      <c r="AE53" s="8"/>
      <c r="AF53" s="8"/>
      <c r="AG53" s="8"/>
      <c r="AH53" s="8"/>
    </row>
    <row r="54" spans="1:34" s="5" customFormat="1" ht="15" customHeight="1" x14ac:dyDescent="0.15">
      <c r="A54" s="6"/>
      <c r="C54" s="6"/>
      <c r="D54" s="18"/>
      <c r="E54" s="7"/>
      <c r="F54" s="7"/>
      <c r="AD54" s="8"/>
      <c r="AE54" s="8"/>
      <c r="AF54" s="8"/>
      <c r="AG54" s="8"/>
      <c r="AH54" s="8"/>
    </row>
    <row r="55" spans="1:34" s="5" customFormat="1" ht="15" customHeight="1" x14ac:dyDescent="0.15">
      <c r="A55" s="6"/>
      <c r="C55" s="6"/>
      <c r="D55" s="18"/>
      <c r="E55" s="7"/>
      <c r="F55" s="7"/>
      <c r="AD55" s="8"/>
      <c r="AE55" s="8"/>
      <c r="AF55" s="8"/>
      <c r="AG55" s="8"/>
      <c r="AH55" s="8"/>
    </row>
    <row r="56" spans="1:34" s="5" customFormat="1" ht="15" customHeight="1" x14ac:dyDescent="0.15">
      <c r="A56" s="6"/>
      <c r="C56" s="6"/>
      <c r="D56" s="18"/>
      <c r="E56" s="7"/>
      <c r="F56" s="7"/>
      <c r="AD56" s="8"/>
      <c r="AE56" s="8"/>
      <c r="AF56" s="8"/>
      <c r="AG56" s="8"/>
      <c r="AH56" s="8"/>
    </row>
    <row r="57" spans="1:34" s="5" customFormat="1" ht="15" customHeight="1" x14ac:dyDescent="0.15">
      <c r="A57" s="6"/>
      <c r="C57" s="6"/>
      <c r="D57" s="18"/>
      <c r="E57" s="7"/>
      <c r="F57" s="7"/>
      <c r="AD57" s="8"/>
      <c r="AE57" s="8"/>
      <c r="AF57" s="8"/>
      <c r="AG57" s="8"/>
      <c r="AH57" s="8"/>
    </row>
    <row r="58" spans="1:34" s="5" customFormat="1" ht="15" customHeight="1" x14ac:dyDescent="0.15">
      <c r="A58" s="6"/>
      <c r="C58" s="6"/>
      <c r="D58" s="18"/>
      <c r="E58" s="7"/>
      <c r="F58" s="7"/>
      <c r="AD58" s="8"/>
      <c r="AE58" s="8"/>
      <c r="AF58" s="8"/>
      <c r="AG58" s="8"/>
      <c r="AH58" s="8"/>
    </row>
    <row r="59" spans="1:34" s="5" customFormat="1" ht="15" customHeight="1" x14ac:dyDescent="0.15">
      <c r="A59" s="6"/>
      <c r="C59" s="6"/>
      <c r="D59" s="18"/>
      <c r="E59" s="7"/>
      <c r="F59" s="7"/>
      <c r="AD59" s="8"/>
      <c r="AE59" s="8"/>
      <c r="AF59" s="8"/>
      <c r="AG59" s="8"/>
      <c r="AH59" s="8"/>
    </row>
    <row r="60" spans="1:34" s="5" customFormat="1" ht="15" customHeight="1" x14ac:dyDescent="0.15">
      <c r="A60" s="6"/>
      <c r="C60" s="6"/>
      <c r="D60" s="18"/>
      <c r="E60" s="7"/>
      <c r="F60" s="7"/>
      <c r="AD60" s="8"/>
      <c r="AE60" s="8"/>
      <c r="AF60" s="8"/>
      <c r="AG60" s="8"/>
      <c r="AH60" s="8"/>
    </row>
  </sheetData>
  <mergeCells count="18">
    <mergeCell ref="AH1:AH4"/>
    <mergeCell ref="V3:X3"/>
    <mergeCell ref="A5:B5"/>
    <mergeCell ref="A1:B4"/>
    <mergeCell ref="C1:C4"/>
    <mergeCell ref="AI1:AI4"/>
    <mergeCell ref="D2:F3"/>
    <mergeCell ref="G2:X2"/>
    <mergeCell ref="Y2:Y4"/>
    <mergeCell ref="Z2:Z4"/>
    <mergeCell ref="G3:I3"/>
    <mergeCell ref="J3:L3"/>
    <mergeCell ref="M3:O3"/>
    <mergeCell ref="P3:R3"/>
    <mergeCell ref="S3:U3"/>
    <mergeCell ref="AA1:AC3"/>
    <mergeCell ref="AD1:AF3"/>
    <mergeCell ref="AG1:AG4"/>
  </mergeCells>
  <phoneticPr fontId="2"/>
  <printOptions horizontalCentered="1"/>
  <pageMargins left="0.78740157480314965" right="0.78740157480314965" top="0.98425196850393704" bottom="0.59055118110236227" header="0.51181102362204722" footer="0.51181102362204722"/>
  <pageSetup paperSize="8" scale="68" fitToWidth="0" orientation="landscape" r:id="rId1"/>
  <headerFooter alignWithMargins="0">
    <oddHeader>&amp;C&amp;14令和８年３月分　市町村ごみ排出量（速報値）月例報告&amp;R&amp;14《資料１》</oddHeader>
  </headerFooter>
  <colBreaks count="1" manualBreakCount="1">
    <brk id="26" max="37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88DDBF-89C1-4F31-ADCE-6ACC438675E7}">
  <dimension ref="A1:AJ60"/>
  <sheetViews>
    <sheetView view="pageBreakPreview" zoomScaleNormal="100" zoomScaleSheetLayoutView="100" workbookViewId="0">
      <selection sqref="A1:B4"/>
    </sheetView>
  </sheetViews>
  <sheetFormatPr defaultRowHeight="15" customHeight="1" x14ac:dyDescent="0.15"/>
  <cols>
    <col min="1" max="1" width="3.75" style="3" customWidth="1"/>
    <col min="2" max="2" width="11.625" style="1" customWidth="1"/>
    <col min="3" max="3" width="10.625" style="3" customWidth="1"/>
    <col min="4" max="4" width="10.625" style="12" customWidth="1"/>
    <col min="5" max="6" width="10.625" style="2" customWidth="1"/>
    <col min="7" max="29" width="10.625" style="1" customWidth="1"/>
    <col min="30" max="30" width="11.5" style="4" customWidth="1"/>
    <col min="31" max="32" width="10.625" style="4" customWidth="1"/>
    <col min="33" max="34" width="9" style="4"/>
    <col min="35" max="256" width="9" style="1"/>
    <col min="257" max="257" width="3.75" style="1" customWidth="1"/>
    <col min="258" max="258" width="11.625" style="1" customWidth="1"/>
    <col min="259" max="285" width="10.625" style="1" customWidth="1"/>
    <col min="286" max="286" width="11.5" style="1" customWidth="1"/>
    <col min="287" max="288" width="10.625" style="1" customWidth="1"/>
    <col min="289" max="512" width="9" style="1"/>
    <col min="513" max="513" width="3.75" style="1" customWidth="1"/>
    <col min="514" max="514" width="11.625" style="1" customWidth="1"/>
    <col min="515" max="541" width="10.625" style="1" customWidth="1"/>
    <col min="542" max="542" width="11.5" style="1" customWidth="1"/>
    <col min="543" max="544" width="10.625" style="1" customWidth="1"/>
    <col min="545" max="768" width="9" style="1"/>
    <col min="769" max="769" width="3.75" style="1" customWidth="1"/>
    <col min="770" max="770" width="11.625" style="1" customWidth="1"/>
    <col min="771" max="797" width="10.625" style="1" customWidth="1"/>
    <col min="798" max="798" width="11.5" style="1" customWidth="1"/>
    <col min="799" max="800" width="10.625" style="1" customWidth="1"/>
    <col min="801" max="1024" width="9" style="1"/>
    <col min="1025" max="1025" width="3.75" style="1" customWidth="1"/>
    <col min="1026" max="1026" width="11.625" style="1" customWidth="1"/>
    <col min="1027" max="1053" width="10.625" style="1" customWidth="1"/>
    <col min="1054" max="1054" width="11.5" style="1" customWidth="1"/>
    <col min="1055" max="1056" width="10.625" style="1" customWidth="1"/>
    <col min="1057" max="1280" width="9" style="1"/>
    <col min="1281" max="1281" width="3.75" style="1" customWidth="1"/>
    <col min="1282" max="1282" width="11.625" style="1" customWidth="1"/>
    <col min="1283" max="1309" width="10.625" style="1" customWidth="1"/>
    <col min="1310" max="1310" width="11.5" style="1" customWidth="1"/>
    <col min="1311" max="1312" width="10.625" style="1" customWidth="1"/>
    <col min="1313" max="1536" width="9" style="1"/>
    <col min="1537" max="1537" width="3.75" style="1" customWidth="1"/>
    <col min="1538" max="1538" width="11.625" style="1" customWidth="1"/>
    <col min="1539" max="1565" width="10.625" style="1" customWidth="1"/>
    <col min="1566" max="1566" width="11.5" style="1" customWidth="1"/>
    <col min="1567" max="1568" width="10.625" style="1" customWidth="1"/>
    <col min="1569" max="1792" width="9" style="1"/>
    <col min="1793" max="1793" width="3.75" style="1" customWidth="1"/>
    <col min="1794" max="1794" width="11.625" style="1" customWidth="1"/>
    <col min="1795" max="1821" width="10.625" style="1" customWidth="1"/>
    <col min="1822" max="1822" width="11.5" style="1" customWidth="1"/>
    <col min="1823" max="1824" width="10.625" style="1" customWidth="1"/>
    <col min="1825" max="2048" width="9" style="1"/>
    <col min="2049" max="2049" width="3.75" style="1" customWidth="1"/>
    <col min="2050" max="2050" width="11.625" style="1" customWidth="1"/>
    <col min="2051" max="2077" width="10.625" style="1" customWidth="1"/>
    <col min="2078" max="2078" width="11.5" style="1" customWidth="1"/>
    <col min="2079" max="2080" width="10.625" style="1" customWidth="1"/>
    <col min="2081" max="2304" width="9" style="1"/>
    <col min="2305" max="2305" width="3.75" style="1" customWidth="1"/>
    <col min="2306" max="2306" width="11.625" style="1" customWidth="1"/>
    <col min="2307" max="2333" width="10.625" style="1" customWidth="1"/>
    <col min="2334" max="2334" width="11.5" style="1" customWidth="1"/>
    <col min="2335" max="2336" width="10.625" style="1" customWidth="1"/>
    <col min="2337" max="2560" width="9" style="1"/>
    <col min="2561" max="2561" width="3.75" style="1" customWidth="1"/>
    <col min="2562" max="2562" width="11.625" style="1" customWidth="1"/>
    <col min="2563" max="2589" width="10.625" style="1" customWidth="1"/>
    <col min="2590" max="2590" width="11.5" style="1" customWidth="1"/>
    <col min="2591" max="2592" width="10.625" style="1" customWidth="1"/>
    <col min="2593" max="2816" width="9" style="1"/>
    <col min="2817" max="2817" width="3.75" style="1" customWidth="1"/>
    <col min="2818" max="2818" width="11.625" style="1" customWidth="1"/>
    <col min="2819" max="2845" width="10.625" style="1" customWidth="1"/>
    <col min="2846" max="2846" width="11.5" style="1" customWidth="1"/>
    <col min="2847" max="2848" width="10.625" style="1" customWidth="1"/>
    <col min="2849" max="3072" width="9" style="1"/>
    <col min="3073" max="3073" width="3.75" style="1" customWidth="1"/>
    <col min="3074" max="3074" width="11.625" style="1" customWidth="1"/>
    <col min="3075" max="3101" width="10.625" style="1" customWidth="1"/>
    <col min="3102" max="3102" width="11.5" style="1" customWidth="1"/>
    <col min="3103" max="3104" width="10.625" style="1" customWidth="1"/>
    <col min="3105" max="3328" width="9" style="1"/>
    <col min="3329" max="3329" width="3.75" style="1" customWidth="1"/>
    <col min="3330" max="3330" width="11.625" style="1" customWidth="1"/>
    <col min="3331" max="3357" width="10.625" style="1" customWidth="1"/>
    <col min="3358" max="3358" width="11.5" style="1" customWidth="1"/>
    <col min="3359" max="3360" width="10.625" style="1" customWidth="1"/>
    <col min="3361" max="3584" width="9" style="1"/>
    <col min="3585" max="3585" width="3.75" style="1" customWidth="1"/>
    <col min="3586" max="3586" width="11.625" style="1" customWidth="1"/>
    <col min="3587" max="3613" width="10.625" style="1" customWidth="1"/>
    <col min="3614" max="3614" width="11.5" style="1" customWidth="1"/>
    <col min="3615" max="3616" width="10.625" style="1" customWidth="1"/>
    <col min="3617" max="3840" width="9" style="1"/>
    <col min="3841" max="3841" width="3.75" style="1" customWidth="1"/>
    <col min="3842" max="3842" width="11.625" style="1" customWidth="1"/>
    <col min="3843" max="3869" width="10.625" style="1" customWidth="1"/>
    <col min="3870" max="3870" width="11.5" style="1" customWidth="1"/>
    <col min="3871" max="3872" width="10.625" style="1" customWidth="1"/>
    <col min="3873" max="4096" width="9" style="1"/>
    <col min="4097" max="4097" width="3.75" style="1" customWidth="1"/>
    <col min="4098" max="4098" width="11.625" style="1" customWidth="1"/>
    <col min="4099" max="4125" width="10.625" style="1" customWidth="1"/>
    <col min="4126" max="4126" width="11.5" style="1" customWidth="1"/>
    <col min="4127" max="4128" width="10.625" style="1" customWidth="1"/>
    <col min="4129" max="4352" width="9" style="1"/>
    <col min="4353" max="4353" width="3.75" style="1" customWidth="1"/>
    <col min="4354" max="4354" width="11.625" style="1" customWidth="1"/>
    <col min="4355" max="4381" width="10.625" style="1" customWidth="1"/>
    <col min="4382" max="4382" width="11.5" style="1" customWidth="1"/>
    <col min="4383" max="4384" width="10.625" style="1" customWidth="1"/>
    <col min="4385" max="4608" width="9" style="1"/>
    <col min="4609" max="4609" width="3.75" style="1" customWidth="1"/>
    <col min="4610" max="4610" width="11.625" style="1" customWidth="1"/>
    <col min="4611" max="4637" width="10.625" style="1" customWidth="1"/>
    <col min="4638" max="4638" width="11.5" style="1" customWidth="1"/>
    <col min="4639" max="4640" width="10.625" style="1" customWidth="1"/>
    <col min="4641" max="4864" width="9" style="1"/>
    <col min="4865" max="4865" width="3.75" style="1" customWidth="1"/>
    <col min="4866" max="4866" width="11.625" style="1" customWidth="1"/>
    <col min="4867" max="4893" width="10.625" style="1" customWidth="1"/>
    <col min="4894" max="4894" width="11.5" style="1" customWidth="1"/>
    <col min="4895" max="4896" width="10.625" style="1" customWidth="1"/>
    <col min="4897" max="5120" width="9" style="1"/>
    <col min="5121" max="5121" width="3.75" style="1" customWidth="1"/>
    <col min="5122" max="5122" width="11.625" style="1" customWidth="1"/>
    <col min="5123" max="5149" width="10.625" style="1" customWidth="1"/>
    <col min="5150" max="5150" width="11.5" style="1" customWidth="1"/>
    <col min="5151" max="5152" width="10.625" style="1" customWidth="1"/>
    <col min="5153" max="5376" width="9" style="1"/>
    <col min="5377" max="5377" width="3.75" style="1" customWidth="1"/>
    <col min="5378" max="5378" width="11.625" style="1" customWidth="1"/>
    <col min="5379" max="5405" width="10.625" style="1" customWidth="1"/>
    <col min="5406" max="5406" width="11.5" style="1" customWidth="1"/>
    <col min="5407" max="5408" width="10.625" style="1" customWidth="1"/>
    <col min="5409" max="5632" width="9" style="1"/>
    <col min="5633" max="5633" width="3.75" style="1" customWidth="1"/>
    <col min="5634" max="5634" width="11.625" style="1" customWidth="1"/>
    <col min="5635" max="5661" width="10.625" style="1" customWidth="1"/>
    <col min="5662" max="5662" width="11.5" style="1" customWidth="1"/>
    <col min="5663" max="5664" width="10.625" style="1" customWidth="1"/>
    <col min="5665" max="5888" width="9" style="1"/>
    <col min="5889" max="5889" width="3.75" style="1" customWidth="1"/>
    <col min="5890" max="5890" width="11.625" style="1" customWidth="1"/>
    <col min="5891" max="5917" width="10.625" style="1" customWidth="1"/>
    <col min="5918" max="5918" width="11.5" style="1" customWidth="1"/>
    <col min="5919" max="5920" width="10.625" style="1" customWidth="1"/>
    <col min="5921" max="6144" width="9" style="1"/>
    <col min="6145" max="6145" width="3.75" style="1" customWidth="1"/>
    <col min="6146" max="6146" width="11.625" style="1" customWidth="1"/>
    <col min="6147" max="6173" width="10.625" style="1" customWidth="1"/>
    <col min="6174" max="6174" width="11.5" style="1" customWidth="1"/>
    <col min="6175" max="6176" width="10.625" style="1" customWidth="1"/>
    <col min="6177" max="6400" width="9" style="1"/>
    <col min="6401" max="6401" width="3.75" style="1" customWidth="1"/>
    <col min="6402" max="6402" width="11.625" style="1" customWidth="1"/>
    <col min="6403" max="6429" width="10.625" style="1" customWidth="1"/>
    <col min="6430" max="6430" width="11.5" style="1" customWidth="1"/>
    <col min="6431" max="6432" width="10.625" style="1" customWidth="1"/>
    <col min="6433" max="6656" width="9" style="1"/>
    <col min="6657" max="6657" width="3.75" style="1" customWidth="1"/>
    <col min="6658" max="6658" width="11.625" style="1" customWidth="1"/>
    <col min="6659" max="6685" width="10.625" style="1" customWidth="1"/>
    <col min="6686" max="6686" width="11.5" style="1" customWidth="1"/>
    <col min="6687" max="6688" width="10.625" style="1" customWidth="1"/>
    <col min="6689" max="6912" width="9" style="1"/>
    <col min="6913" max="6913" width="3.75" style="1" customWidth="1"/>
    <col min="6914" max="6914" width="11.625" style="1" customWidth="1"/>
    <col min="6915" max="6941" width="10.625" style="1" customWidth="1"/>
    <col min="6942" max="6942" width="11.5" style="1" customWidth="1"/>
    <col min="6943" max="6944" width="10.625" style="1" customWidth="1"/>
    <col min="6945" max="7168" width="9" style="1"/>
    <col min="7169" max="7169" width="3.75" style="1" customWidth="1"/>
    <col min="7170" max="7170" width="11.625" style="1" customWidth="1"/>
    <col min="7171" max="7197" width="10.625" style="1" customWidth="1"/>
    <col min="7198" max="7198" width="11.5" style="1" customWidth="1"/>
    <col min="7199" max="7200" width="10.625" style="1" customWidth="1"/>
    <col min="7201" max="7424" width="9" style="1"/>
    <col min="7425" max="7425" width="3.75" style="1" customWidth="1"/>
    <col min="7426" max="7426" width="11.625" style="1" customWidth="1"/>
    <col min="7427" max="7453" width="10.625" style="1" customWidth="1"/>
    <col min="7454" max="7454" width="11.5" style="1" customWidth="1"/>
    <col min="7455" max="7456" width="10.625" style="1" customWidth="1"/>
    <col min="7457" max="7680" width="9" style="1"/>
    <col min="7681" max="7681" width="3.75" style="1" customWidth="1"/>
    <col min="7682" max="7682" width="11.625" style="1" customWidth="1"/>
    <col min="7683" max="7709" width="10.625" style="1" customWidth="1"/>
    <col min="7710" max="7710" width="11.5" style="1" customWidth="1"/>
    <col min="7711" max="7712" width="10.625" style="1" customWidth="1"/>
    <col min="7713" max="7936" width="9" style="1"/>
    <col min="7937" max="7937" width="3.75" style="1" customWidth="1"/>
    <col min="7938" max="7938" width="11.625" style="1" customWidth="1"/>
    <col min="7939" max="7965" width="10.625" style="1" customWidth="1"/>
    <col min="7966" max="7966" width="11.5" style="1" customWidth="1"/>
    <col min="7967" max="7968" width="10.625" style="1" customWidth="1"/>
    <col min="7969" max="8192" width="9" style="1"/>
    <col min="8193" max="8193" width="3.75" style="1" customWidth="1"/>
    <col min="8194" max="8194" width="11.625" style="1" customWidth="1"/>
    <col min="8195" max="8221" width="10.625" style="1" customWidth="1"/>
    <col min="8222" max="8222" width="11.5" style="1" customWidth="1"/>
    <col min="8223" max="8224" width="10.625" style="1" customWidth="1"/>
    <col min="8225" max="8448" width="9" style="1"/>
    <col min="8449" max="8449" width="3.75" style="1" customWidth="1"/>
    <col min="8450" max="8450" width="11.625" style="1" customWidth="1"/>
    <col min="8451" max="8477" width="10.625" style="1" customWidth="1"/>
    <col min="8478" max="8478" width="11.5" style="1" customWidth="1"/>
    <col min="8479" max="8480" width="10.625" style="1" customWidth="1"/>
    <col min="8481" max="8704" width="9" style="1"/>
    <col min="8705" max="8705" width="3.75" style="1" customWidth="1"/>
    <col min="8706" max="8706" width="11.625" style="1" customWidth="1"/>
    <col min="8707" max="8733" width="10.625" style="1" customWidth="1"/>
    <col min="8734" max="8734" width="11.5" style="1" customWidth="1"/>
    <col min="8735" max="8736" width="10.625" style="1" customWidth="1"/>
    <col min="8737" max="8960" width="9" style="1"/>
    <col min="8961" max="8961" width="3.75" style="1" customWidth="1"/>
    <col min="8962" max="8962" width="11.625" style="1" customWidth="1"/>
    <col min="8963" max="8989" width="10.625" style="1" customWidth="1"/>
    <col min="8990" max="8990" width="11.5" style="1" customWidth="1"/>
    <col min="8991" max="8992" width="10.625" style="1" customWidth="1"/>
    <col min="8993" max="9216" width="9" style="1"/>
    <col min="9217" max="9217" width="3.75" style="1" customWidth="1"/>
    <col min="9218" max="9218" width="11.625" style="1" customWidth="1"/>
    <col min="9219" max="9245" width="10.625" style="1" customWidth="1"/>
    <col min="9246" max="9246" width="11.5" style="1" customWidth="1"/>
    <col min="9247" max="9248" width="10.625" style="1" customWidth="1"/>
    <col min="9249" max="9472" width="9" style="1"/>
    <col min="9473" max="9473" width="3.75" style="1" customWidth="1"/>
    <col min="9474" max="9474" width="11.625" style="1" customWidth="1"/>
    <col min="9475" max="9501" width="10.625" style="1" customWidth="1"/>
    <col min="9502" max="9502" width="11.5" style="1" customWidth="1"/>
    <col min="9503" max="9504" width="10.625" style="1" customWidth="1"/>
    <col min="9505" max="9728" width="9" style="1"/>
    <col min="9729" max="9729" width="3.75" style="1" customWidth="1"/>
    <col min="9730" max="9730" width="11.625" style="1" customWidth="1"/>
    <col min="9731" max="9757" width="10.625" style="1" customWidth="1"/>
    <col min="9758" max="9758" width="11.5" style="1" customWidth="1"/>
    <col min="9759" max="9760" width="10.625" style="1" customWidth="1"/>
    <col min="9761" max="9984" width="9" style="1"/>
    <col min="9985" max="9985" width="3.75" style="1" customWidth="1"/>
    <col min="9986" max="9986" width="11.625" style="1" customWidth="1"/>
    <col min="9987" max="10013" width="10.625" style="1" customWidth="1"/>
    <col min="10014" max="10014" width="11.5" style="1" customWidth="1"/>
    <col min="10015" max="10016" width="10.625" style="1" customWidth="1"/>
    <col min="10017" max="10240" width="9" style="1"/>
    <col min="10241" max="10241" width="3.75" style="1" customWidth="1"/>
    <col min="10242" max="10242" width="11.625" style="1" customWidth="1"/>
    <col min="10243" max="10269" width="10.625" style="1" customWidth="1"/>
    <col min="10270" max="10270" width="11.5" style="1" customWidth="1"/>
    <col min="10271" max="10272" width="10.625" style="1" customWidth="1"/>
    <col min="10273" max="10496" width="9" style="1"/>
    <col min="10497" max="10497" width="3.75" style="1" customWidth="1"/>
    <col min="10498" max="10498" width="11.625" style="1" customWidth="1"/>
    <col min="10499" max="10525" width="10.625" style="1" customWidth="1"/>
    <col min="10526" max="10526" width="11.5" style="1" customWidth="1"/>
    <col min="10527" max="10528" width="10.625" style="1" customWidth="1"/>
    <col min="10529" max="10752" width="9" style="1"/>
    <col min="10753" max="10753" width="3.75" style="1" customWidth="1"/>
    <col min="10754" max="10754" width="11.625" style="1" customWidth="1"/>
    <col min="10755" max="10781" width="10.625" style="1" customWidth="1"/>
    <col min="10782" max="10782" width="11.5" style="1" customWidth="1"/>
    <col min="10783" max="10784" width="10.625" style="1" customWidth="1"/>
    <col min="10785" max="11008" width="9" style="1"/>
    <col min="11009" max="11009" width="3.75" style="1" customWidth="1"/>
    <col min="11010" max="11010" width="11.625" style="1" customWidth="1"/>
    <col min="11011" max="11037" width="10.625" style="1" customWidth="1"/>
    <col min="11038" max="11038" width="11.5" style="1" customWidth="1"/>
    <col min="11039" max="11040" width="10.625" style="1" customWidth="1"/>
    <col min="11041" max="11264" width="9" style="1"/>
    <col min="11265" max="11265" width="3.75" style="1" customWidth="1"/>
    <col min="11266" max="11266" width="11.625" style="1" customWidth="1"/>
    <col min="11267" max="11293" width="10.625" style="1" customWidth="1"/>
    <col min="11294" max="11294" width="11.5" style="1" customWidth="1"/>
    <col min="11295" max="11296" width="10.625" style="1" customWidth="1"/>
    <col min="11297" max="11520" width="9" style="1"/>
    <col min="11521" max="11521" width="3.75" style="1" customWidth="1"/>
    <col min="11522" max="11522" width="11.625" style="1" customWidth="1"/>
    <col min="11523" max="11549" width="10.625" style="1" customWidth="1"/>
    <col min="11550" max="11550" width="11.5" style="1" customWidth="1"/>
    <col min="11551" max="11552" width="10.625" style="1" customWidth="1"/>
    <col min="11553" max="11776" width="9" style="1"/>
    <col min="11777" max="11777" width="3.75" style="1" customWidth="1"/>
    <col min="11778" max="11778" width="11.625" style="1" customWidth="1"/>
    <col min="11779" max="11805" width="10.625" style="1" customWidth="1"/>
    <col min="11806" max="11806" width="11.5" style="1" customWidth="1"/>
    <col min="11807" max="11808" width="10.625" style="1" customWidth="1"/>
    <col min="11809" max="12032" width="9" style="1"/>
    <col min="12033" max="12033" width="3.75" style="1" customWidth="1"/>
    <col min="12034" max="12034" width="11.625" style="1" customWidth="1"/>
    <col min="12035" max="12061" width="10.625" style="1" customWidth="1"/>
    <col min="12062" max="12062" width="11.5" style="1" customWidth="1"/>
    <col min="12063" max="12064" width="10.625" style="1" customWidth="1"/>
    <col min="12065" max="12288" width="9" style="1"/>
    <col min="12289" max="12289" width="3.75" style="1" customWidth="1"/>
    <col min="12290" max="12290" width="11.625" style="1" customWidth="1"/>
    <col min="12291" max="12317" width="10.625" style="1" customWidth="1"/>
    <col min="12318" max="12318" width="11.5" style="1" customWidth="1"/>
    <col min="12319" max="12320" width="10.625" style="1" customWidth="1"/>
    <col min="12321" max="12544" width="9" style="1"/>
    <col min="12545" max="12545" width="3.75" style="1" customWidth="1"/>
    <col min="12546" max="12546" width="11.625" style="1" customWidth="1"/>
    <col min="12547" max="12573" width="10.625" style="1" customWidth="1"/>
    <col min="12574" max="12574" width="11.5" style="1" customWidth="1"/>
    <col min="12575" max="12576" width="10.625" style="1" customWidth="1"/>
    <col min="12577" max="12800" width="9" style="1"/>
    <col min="12801" max="12801" width="3.75" style="1" customWidth="1"/>
    <col min="12802" max="12802" width="11.625" style="1" customWidth="1"/>
    <col min="12803" max="12829" width="10.625" style="1" customWidth="1"/>
    <col min="12830" max="12830" width="11.5" style="1" customWidth="1"/>
    <col min="12831" max="12832" width="10.625" style="1" customWidth="1"/>
    <col min="12833" max="13056" width="9" style="1"/>
    <col min="13057" max="13057" width="3.75" style="1" customWidth="1"/>
    <col min="13058" max="13058" width="11.625" style="1" customWidth="1"/>
    <col min="13059" max="13085" width="10.625" style="1" customWidth="1"/>
    <col min="13086" max="13086" width="11.5" style="1" customWidth="1"/>
    <col min="13087" max="13088" width="10.625" style="1" customWidth="1"/>
    <col min="13089" max="13312" width="9" style="1"/>
    <col min="13313" max="13313" width="3.75" style="1" customWidth="1"/>
    <col min="13314" max="13314" width="11.625" style="1" customWidth="1"/>
    <col min="13315" max="13341" width="10.625" style="1" customWidth="1"/>
    <col min="13342" max="13342" width="11.5" style="1" customWidth="1"/>
    <col min="13343" max="13344" width="10.625" style="1" customWidth="1"/>
    <col min="13345" max="13568" width="9" style="1"/>
    <col min="13569" max="13569" width="3.75" style="1" customWidth="1"/>
    <col min="13570" max="13570" width="11.625" style="1" customWidth="1"/>
    <col min="13571" max="13597" width="10.625" style="1" customWidth="1"/>
    <col min="13598" max="13598" width="11.5" style="1" customWidth="1"/>
    <col min="13599" max="13600" width="10.625" style="1" customWidth="1"/>
    <col min="13601" max="13824" width="9" style="1"/>
    <col min="13825" max="13825" width="3.75" style="1" customWidth="1"/>
    <col min="13826" max="13826" width="11.625" style="1" customWidth="1"/>
    <col min="13827" max="13853" width="10.625" style="1" customWidth="1"/>
    <col min="13854" max="13854" width="11.5" style="1" customWidth="1"/>
    <col min="13855" max="13856" width="10.625" style="1" customWidth="1"/>
    <col min="13857" max="14080" width="9" style="1"/>
    <col min="14081" max="14081" width="3.75" style="1" customWidth="1"/>
    <col min="14082" max="14082" width="11.625" style="1" customWidth="1"/>
    <col min="14083" max="14109" width="10.625" style="1" customWidth="1"/>
    <col min="14110" max="14110" width="11.5" style="1" customWidth="1"/>
    <col min="14111" max="14112" width="10.625" style="1" customWidth="1"/>
    <col min="14113" max="14336" width="9" style="1"/>
    <col min="14337" max="14337" width="3.75" style="1" customWidth="1"/>
    <col min="14338" max="14338" width="11.625" style="1" customWidth="1"/>
    <col min="14339" max="14365" width="10.625" style="1" customWidth="1"/>
    <col min="14366" max="14366" width="11.5" style="1" customWidth="1"/>
    <col min="14367" max="14368" width="10.625" style="1" customWidth="1"/>
    <col min="14369" max="14592" width="9" style="1"/>
    <col min="14593" max="14593" width="3.75" style="1" customWidth="1"/>
    <col min="14594" max="14594" width="11.625" style="1" customWidth="1"/>
    <col min="14595" max="14621" width="10.625" style="1" customWidth="1"/>
    <col min="14622" max="14622" width="11.5" style="1" customWidth="1"/>
    <col min="14623" max="14624" width="10.625" style="1" customWidth="1"/>
    <col min="14625" max="14848" width="9" style="1"/>
    <col min="14849" max="14849" width="3.75" style="1" customWidth="1"/>
    <col min="14850" max="14850" width="11.625" style="1" customWidth="1"/>
    <col min="14851" max="14877" width="10.625" style="1" customWidth="1"/>
    <col min="14878" max="14878" width="11.5" style="1" customWidth="1"/>
    <col min="14879" max="14880" width="10.625" style="1" customWidth="1"/>
    <col min="14881" max="15104" width="9" style="1"/>
    <col min="15105" max="15105" width="3.75" style="1" customWidth="1"/>
    <col min="15106" max="15106" width="11.625" style="1" customWidth="1"/>
    <col min="15107" max="15133" width="10.625" style="1" customWidth="1"/>
    <col min="15134" max="15134" width="11.5" style="1" customWidth="1"/>
    <col min="15135" max="15136" width="10.625" style="1" customWidth="1"/>
    <col min="15137" max="15360" width="9" style="1"/>
    <col min="15361" max="15361" width="3.75" style="1" customWidth="1"/>
    <col min="15362" max="15362" width="11.625" style="1" customWidth="1"/>
    <col min="15363" max="15389" width="10.625" style="1" customWidth="1"/>
    <col min="15390" max="15390" width="11.5" style="1" customWidth="1"/>
    <col min="15391" max="15392" width="10.625" style="1" customWidth="1"/>
    <col min="15393" max="15616" width="9" style="1"/>
    <col min="15617" max="15617" width="3.75" style="1" customWidth="1"/>
    <col min="15618" max="15618" width="11.625" style="1" customWidth="1"/>
    <col min="15619" max="15645" width="10.625" style="1" customWidth="1"/>
    <col min="15646" max="15646" width="11.5" style="1" customWidth="1"/>
    <col min="15647" max="15648" width="10.625" style="1" customWidth="1"/>
    <col min="15649" max="15872" width="9" style="1"/>
    <col min="15873" max="15873" width="3.75" style="1" customWidth="1"/>
    <col min="15874" max="15874" width="11.625" style="1" customWidth="1"/>
    <col min="15875" max="15901" width="10.625" style="1" customWidth="1"/>
    <col min="15902" max="15902" width="11.5" style="1" customWidth="1"/>
    <col min="15903" max="15904" width="10.625" style="1" customWidth="1"/>
    <col min="15905" max="16128" width="9" style="1"/>
    <col min="16129" max="16129" width="3.75" style="1" customWidth="1"/>
    <col min="16130" max="16130" width="11.625" style="1" customWidth="1"/>
    <col min="16131" max="16157" width="10.625" style="1" customWidth="1"/>
    <col min="16158" max="16158" width="11.5" style="1" customWidth="1"/>
    <col min="16159" max="16160" width="10.625" style="1" customWidth="1"/>
    <col min="16161" max="16384" width="9" style="1"/>
  </cols>
  <sheetData>
    <row r="1" spans="1:36" ht="15" customHeight="1" x14ac:dyDescent="0.15">
      <c r="A1" s="163" t="s">
        <v>58</v>
      </c>
      <c r="B1" s="164"/>
      <c r="C1" s="184" t="s">
        <v>17</v>
      </c>
      <c r="D1" s="48"/>
      <c r="E1" s="49"/>
      <c r="F1" s="49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1"/>
      <c r="AA1" s="174" t="s">
        <v>24</v>
      </c>
      <c r="AB1" s="175"/>
      <c r="AC1" s="176"/>
      <c r="AD1" s="161" t="s">
        <v>34</v>
      </c>
      <c r="AE1" s="161"/>
      <c r="AF1" s="161"/>
      <c r="AG1" s="152" t="s">
        <v>35</v>
      </c>
      <c r="AH1" s="155" t="s">
        <v>36</v>
      </c>
      <c r="AI1" s="158" t="s">
        <v>31</v>
      </c>
    </row>
    <row r="2" spans="1:36" ht="20.100000000000001" customHeight="1" x14ac:dyDescent="0.15">
      <c r="A2" s="165"/>
      <c r="B2" s="166"/>
      <c r="C2" s="170"/>
      <c r="D2" s="148" t="s">
        <v>24</v>
      </c>
      <c r="E2" s="149"/>
      <c r="F2" s="150"/>
      <c r="G2" s="182"/>
      <c r="H2" s="182"/>
      <c r="I2" s="182"/>
      <c r="J2" s="182"/>
      <c r="K2" s="182"/>
      <c r="L2" s="182"/>
      <c r="M2" s="182"/>
      <c r="N2" s="182"/>
      <c r="O2" s="182"/>
      <c r="P2" s="182"/>
      <c r="Q2" s="182"/>
      <c r="R2" s="182"/>
      <c r="S2" s="182"/>
      <c r="T2" s="182"/>
      <c r="U2" s="182"/>
      <c r="V2" s="182"/>
      <c r="W2" s="182"/>
      <c r="X2" s="183"/>
      <c r="Y2" s="172" t="s">
        <v>22</v>
      </c>
      <c r="Z2" s="180" t="s">
        <v>23</v>
      </c>
      <c r="AA2" s="177"/>
      <c r="AB2" s="178"/>
      <c r="AC2" s="179"/>
      <c r="AD2" s="162"/>
      <c r="AE2" s="162"/>
      <c r="AF2" s="162"/>
      <c r="AG2" s="153"/>
      <c r="AH2" s="156"/>
      <c r="AI2" s="159"/>
    </row>
    <row r="3" spans="1:36" ht="20.100000000000001" customHeight="1" x14ac:dyDescent="0.15">
      <c r="A3" s="165"/>
      <c r="B3" s="166"/>
      <c r="C3" s="170"/>
      <c r="D3" s="151"/>
      <c r="E3" s="149"/>
      <c r="F3" s="149"/>
      <c r="G3" s="144" t="s">
        <v>27</v>
      </c>
      <c r="H3" s="145"/>
      <c r="I3" s="145"/>
      <c r="J3" s="144" t="s">
        <v>28</v>
      </c>
      <c r="K3" s="145"/>
      <c r="L3" s="145"/>
      <c r="M3" s="144" t="s">
        <v>29</v>
      </c>
      <c r="N3" s="145"/>
      <c r="O3" s="145"/>
      <c r="P3" s="144" t="s">
        <v>30</v>
      </c>
      <c r="Q3" s="145"/>
      <c r="R3" s="145"/>
      <c r="S3" s="144" t="s">
        <v>26</v>
      </c>
      <c r="T3" s="145"/>
      <c r="U3" s="145"/>
      <c r="V3" s="144" t="s">
        <v>25</v>
      </c>
      <c r="W3" s="145"/>
      <c r="X3" s="145"/>
      <c r="Y3" s="172"/>
      <c r="Z3" s="180"/>
      <c r="AA3" s="177"/>
      <c r="AB3" s="178"/>
      <c r="AC3" s="179"/>
      <c r="AD3" s="162"/>
      <c r="AE3" s="162"/>
      <c r="AF3" s="162"/>
      <c r="AG3" s="153"/>
      <c r="AH3" s="156"/>
      <c r="AI3" s="159"/>
    </row>
    <row r="4" spans="1:36" ht="20.100000000000001" customHeight="1" thickBot="1" x14ac:dyDescent="0.2">
      <c r="A4" s="167"/>
      <c r="B4" s="168"/>
      <c r="C4" s="171"/>
      <c r="D4" s="27" t="s">
        <v>21</v>
      </c>
      <c r="E4" s="28" t="s">
        <v>18</v>
      </c>
      <c r="F4" s="28" t="s">
        <v>19</v>
      </c>
      <c r="G4" s="38" t="s">
        <v>21</v>
      </c>
      <c r="H4" s="39" t="s">
        <v>18</v>
      </c>
      <c r="I4" s="39" t="s">
        <v>19</v>
      </c>
      <c r="J4" s="38" t="s">
        <v>21</v>
      </c>
      <c r="K4" s="39" t="s">
        <v>18</v>
      </c>
      <c r="L4" s="39" t="s">
        <v>19</v>
      </c>
      <c r="M4" s="38" t="s">
        <v>21</v>
      </c>
      <c r="N4" s="39" t="s">
        <v>18</v>
      </c>
      <c r="O4" s="39" t="s">
        <v>19</v>
      </c>
      <c r="P4" s="38" t="s">
        <v>21</v>
      </c>
      <c r="Q4" s="39" t="s">
        <v>18</v>
      </c>
      <c r="R4" s="39" t="s">
        <v>19</v>
      </c>
      <c r="S4" s="38" t="s">
        <v>21</v>
      </c>
      <c r="T4" s="39" t="s">
        <v>18</v>
      </c>
      <c r="U4" s="39" t="s">
        <v>19</v>
      </c>
      <c r="V4" s="38" t="s">
        <v>21</v>
      </c>
      <c r="W4" s="39" t="s">
        <v>18</v>
      </c>
      <c r="X4" s="39" t="s">
        <v>19</v>
      </c>
      <c r="Y4" s="173"/>
      <c r="Z4" s="181"/>
      <c r="AA4" s="56" t="s">
        <v>21</v>
      </c>
      <c r="AB4" s="39" t="s">
        <v>41</v>
      </c>
      <c r="AC4" s="63" t="s">
        <v>20</v>
      </c>
      <c r="AD4" s="77"/>
      <c r="AE4" s="73" t="s">
        <v>41</v>
      </c>
      <c r="AF4" s="74" t="s">
        <v>20</v>
      </c>
      <c r="AG4" s="154"/>
      <c r="AH4" s="157"/>
      <c r="AI4" s="160"/>
    </row>
    <row r="5" spans="1:36" s="11" customFormat="1" ht="39.75" customHeight="1" thickBot="1" x14ac:dyDescent="0.2">
      <c r="A5" s="146" t="s">
        <v>33</v>
      </c>
      <c r="B5" s="147"/>
      <c r="C5" s="24">
        <f>SUM(C6:C38)</f>
        <v>1146622</v>
      </c>
      <c r="D5" s="29">
        <f>SUM(E5:F5)</f>
        <v>19475.7</v>
      </c>
      <c r="E5" s="30">
        <f>SUM(E6:E38)</f>
        <v>17519.600000000002</v>
      </c>
      <c r="F5" s="30">
        <f>SUM(F6:F38)</f>
        <v>1956.0999999999995</v>
      </c>
      <c r="G5" s="40">
        <f>SUM(H5:I5)</f>
        <v>330.2</v>
      </c>
      <c r="H5" s="40">
        <f t="shared" ref="H5:AC5" si="0">SUM(H6:H38)</f>
        <v>330.2</v>
      </c>
      <c r="I5" s="40">
        <f t="shared" si="0"/>
        <v>0</v>
      </c>
      <c r="J5" s="40">
        <f>SUM(K5:L5)</f>
        <v>14856.099999999999</v>
      </c>
      <c r="K5" s="40">
        <f t="shared" si="0"/>
        <v>13606.8</v>
      </c>
      <c r="L5" s="40">
        <f t="shared" si="0"/>
        <v>1249.3</v>
      </c>
      <c r="M5" s="40">
        <f>SUM(N5:O5)</f>
        <v>988</v>
      </c>
      <c r="N5" s="40">
        <f t="shared" si="0"/>
        <v>730.49999999999989</v>
      </c>
      <c r="O5" s="40">
        <f t="shared" si="0"/>
        <v>257.50000000000006</v>
      </c>
      <c r="P5" s="40">
        <f>SUM(Q5:R5)</f>
        <v>2694.9999999999995</v>
      </c>
      <c r="Q5" s="40">
        <f t="shared" si="0"/>
        <v>2610.0999999999995</v>
      </c>
      <c r="R5" s="40">
        <f t="shared" si="0"/>
        <v>84.9</v>
      </c>
      <c r="S5" s="40">
        <f>SUM(T5:U5)</f>
        <v>2.6</v>
      </c>
      <c r="T5" s="40">
        <f t="shared" si="0"/>
        <v>1.5</v>
      </c>
      <c r="U5" s="40">
        <f t="shared" si="0"/>
        <v>1.1000000000000001</v>
      </c>
      <c r="V5" s="40">
        <f>SUM(W5:X5)</f>
        <v>603.79999999999995</v>
      </c>
      <c r="W5" s="40">
        <f t="shared" si="0"/>
        <v>240.50000000000006</v>
      </c>
      <c r="X5" s="40">
        <f t="shared" si="0"/>
        <v>363.2999999999999</v>
      </c>
      <c r="Y5" s="45">
        <f t="shared" si="0"/>
        <v>9119.7999999999975</v>
      </c>
      <c r="Z5" s="52">
        <f t="shared" si="0"/>
        <v>28595.500000000004</v>
      </c>
      <c r="AA5" s="57">
        <f t="shared" si="0"/>
        <v>19475.7</v>
      </c>
      <c r="AB5" s="64">
        <f t="shared" si="0"/>
        <v>16780.7</v>
      </c>
      <c r="AC5" s="65">
        <f t="shared" si="0"/>
        <v>2695.0000000000009</v>
      </c>
      <c r="AD5" s="78">
        <f>AA5/C5/30*1000000</f>
        <v>566.17612430251643</v>
      </c>
      <c r="AE5" s="104">
        <f>AB5/C5/30*1000000</f>
        <v>487.83004919377674</v>
      </c>
      <c r="AF5" s="105">
        <f>AC5/C5/30*1000000</f>
        <v>78.346075108739726</v>
      </c>
      <c r="AG5" s="106">
        <f>Z5/C5/30*1000000</f>
        <v>831.29691679850339</v>
      </c>
      <c r="AH5" s="80">
        <f>Y5/C5/30*1000000</f>
        <v>265.12079249598673</v>
      </c>
      <c r="AI5" s="82">
        <f>AC5*100/AA5</f>
        <v>13.837756794364264</v>
      </c>
    </row>
    <row r="6" spans="1:36" s="5" customFormat="1" ht="20.100000000000001" customHeight="1" thickTop="1" x14ac:dyDescent="0.15">
      <c r="A6" s="19">
        <v>1</v>
      </c>
      <c r="B6" s="20" t="s">
        <v>0</v>
      </c>
      <c r="C6" s="25">
        <v>275942</v>
      </c>
      <c r="D6" s="31">
        <f>G6+J6+M6+P6+S6+V6</f>
        <v>4383.8999999999996</v>
      </c>
      <c r="E6" s="32">
        <f>H6+K6+N6+Q6+T6+W6</f>
        <v>4329.7</v>
      </c>
      <c r="F6" s="32">
        <f>I6+L6+O6+R6+U6+X6</f>
        <v>54.2</v>
      </c>
      <c r="G6" s="41">
        <f t="shared" ref="G6:G38" si="1">SUM(H6:I6)</f>
        <v>0</v>
      </c>
      <c r="H6" s="107">
        <v>0</v>
      </c>
      <c r="I6" s="107">
        <v>0</v>
      </c>
      <c r="J6" s="41">
        <f>SUM(K6:L6)</f>
        <v>3280.2</v>
      </c>
      <c r="K6" s="107">
        <v>3250.7</v>
      </c>
      <c r="L6" s="107">
        <v>29.5</v>
      </c>
      <c r="M6" s="41">
        <f>SUM(N6:O6)</f>
        <v>260.3</v>
      </c>
      <c r="N6" s="107">
        <v>256.3</v>
      </c>
      <c r="O6" s="107">
        <v>4</v>
      </c>
      <c r="P6" s="41">
        <f>SUM(Q6:R6)</f>
        <v>749.2</v>
      </c>
      <c r="Q6" s="107">
        <v>748</v>
      </c>
      <c r="R6" s="107">
        <v>1.2</v>
      </c>
      <c r="S6" s="41">
        <f>SUM(T6:U6)</f>
        <v>0</v>
      </c>
      <c r="T6" s="107">
        <v>0</v>
      </c>
      <c r="U6" s="107">
        <v>0</v>
      </c>
      <c r="V6" s="41">
        <f>SUM(W6:X6)</f>
        <v>94.2</v>
      </c>
      <c r="W6" s="107">
        <v>74.7</v>
      </c>
      <c r="X6" s="107">
        <v>19.5</v>
      </c>
      <c r="Y6" s="46">
        <v>2790.6</v>
      </c>
      <c r="Z6" s="53">
        <f>D6+Y6</f>
        <v>7174.5</v>
      </c>
      <c r="AA6" s="58">
        <f t="shared" ref="AA6:AA38" si="2">SUM(AB6:AC6)</f>
        <v>4383.8999999999996</v>
      </c>
      <c r="AB6" s="66">
        <f t="shared" ref="AB6:AB38" si="3">G6+J6+M6+S6+V6</f>
        <v>3634.7</v>
      </c>
      <c r="AC6" s="67">
        <f t="shared" ref="AC6:AC38" si="4">P6</f>
        <v>749.2</v>
      </c>
      <c r="AD6" s="79">
        <f t="shared" ref="AD6:AD38" si="5">AA6/C6/30*1000000</f>
        <v>529.56780772771083</v>
      </c>
      <c r="AE6" s="75">
        <f t="shared" ref="AE6:AE38" si="6">AB6/C6/30*1000000</f>
        <v>439.06569738085051</v>
      </c>
      <c r="AF6" s="76">
        <f t="shared" ref="AF6:AF38" si="7">AC6/C6/30*1000000</f>
        <v>90.502110346860334</v>
      </c>
      <c r="AG6" s="55">
        <f t="shared" ref="AG6:AG38" si="8">Z6/C6/30*1000000</f>
        <v>866.6676330533229</v>
      </c>
      <c r="AH6" s="81">
        <f t="shared" ref="AH6:AH38" si="9">Y6/C6/30*1000000</f>
        <v>337.0998253256119</v>
      </c>
      <c r="AI6" s="83">
        <f t="shared" ref="AI6:AI38" si="10">AC6*100/AA6</f>
        <v>17.089805880608591</v>
      </c>
    </row>
    <row r="7" spans="1:36" s="5" customFormat="1" ht="20.100000000000001" customHeight="1" x14ac:dyDescent="0.15">
      <c r="A7" s="21">
        <v>2</v>
      </c>
      <c r="B7" s="22" t="s">
        <v>1</v>
      </c>
      <c r="C7" s="108">
        <v>45078</v>
      </c>
      <c r="D7" s="31">
        <f t="shared" ref="D7:F38" si="11">G7+J7+M7+P7+S7+V7</f>
        <v>899.80000000000007</v>
      </c>
      <c r="E7" s="32">
        <f t="shared" si="11"/>
        <v>703.9</v>
      </c>
      <c r="F7" s="32">
        <f t="shared" si="11"/>
        <v>195.89999999999998</v>
      </c>
      <c r="G7" s="41">
        <f>SUM(H7:I7)</f>
        <v>0</v>
      </c>
      <c r="H7" s="107">
        <v>0</v>
      </c>
      <c r="I7" s="107">
        <v>0</v>
      </c>
      <c r="J7" s="41">
        <f t="shared" ref="J7:J38" si="12">SUM(K7:L7)</f>
        <v>677</v>
      </c>
      <c r="K7" s="107">
        <v>594.20000000000005</v>
      </c>
      <c r="L7" s="107">
        <v>82.8</v>
      </c>
      <c r="M7" s="41">
        <f t="shared" ref="M7:M38" si="13">SUM(N7:O7)</f>
        <v>37.5</v>
      </c>
      <c r="N7" s="107">
        <v>20.5</v>
      </c>
      <c r="O7" s="107">
        <v>17</v>
      </c>
      <c r="P7" s="41">
        <f>SUM(Q7:R7)</f>
        <v>116.69999999999999</v>
      </c>
      <c r="Q7" s="107">
        <v>86.3</v>
      </c>
      <c r="R7" s="107">
        <v>30.4</v>
      </c>
      <c r="S7" s="41">
        <f>SUM(T7:U7)</f>
        <v>0</v>
      </c>
      <c r="T7" s="107">
        <v>0</v>
      </c>
      <c r="U7" s="107">
        <v>0</v>
      </c>
      <c r="V7" s="41">
        <f t="shared" ref="V7:V38" si="14">SUM(W7:X7)</f>
        <v>68.600000000000009</v>
      </c>
      <c r="W7" s="107">
        <v>2.9</v>
      </c>
      <c r="X7" s="107">
        <v>65.7</v>
      </c>
      <c r="Y7" s="46">
        <v>400.2</v>
      </c>
      <c r="Z7" s="53">
        <f>D7+Y7</f>
        <v>1300</v>
      </c>
      <c r="AA7" s="58">
        <f>SUM(AB7:AC7)</f>
        <v>899.8</v>
      </c>
      <c r="AB7" s="66">
        <f>G7+J7+M7+S7+V7</f>
        <v>783.1</v>
      </c>
      <c r="AC7" s="67">
        <f>P7</f>
        <v>116.69999999999999</v>
      </c>
      <c r="AD7" s="79">
        <f t="shared" si="5"/>
        <v>665.36521880592159</v>
      </c>
      <c r="AE7" s="75">
        <f t="shared" si="6"/>
        <v>579.07035213038137</v>
      </c>
      <c r="AF7" s="76">
        <f t="shared" si="7"/>
        <v>86.294866675540163</v>
      </c>
      <c r="AG7" s="55">
        <f t="shared" si="8"/>
        <v>961.29671532306975</v>
      </c>
      <c r="AH7" s="81">
        <f t="shared" si="9"/>
        <v>295.93149651714799</v>
      </c>
      <c r="AI7" s="83">
        <f t="shared" si="10"/>
        <v>12.969548788619692</v>
      </c>
    </row>
    <row r="8" spans="1:36" s="5" customFormat="1" ht="20.100000000000001" customHeight="1" x14ac:dyDescent="0.15">
      <c r="A8" s="21">
        <v>3</v>
      </c>
      <c r="B8" s="14" t="s">
        <v>2</v>
      </c>
      <c r="C8" s="108">
        <v>31734</v>
      </c>
      <c r="D8" s="31">
        <f t="shared" si="11"/>
        <v>599.29999999999995</v>
      </c>
      <c r="E8" s="32">
        <f t="shared" si="11"/>
        <v>492.9</v>
      </c>
      <c r="F8" s="32">
        <f t="shared" si="11"/>
        <v>106.39999999999999</v>
      </c>
      <c r="G8" s="41">
        <f>SUM(H8:I8)</f>
        <v>0</v>
      </c>
      <c r="H8" s="107">
        <v>0</v>
      </c>
      <c r="I8" s="107">
        <v>0</v>
      </c>
      <c r="J8" s="41">
        <f t="shared" si="12"/>
        <v>523.29999999999995</v>
      </c>
      <c r="K8" s="107">
        <v>443.3</v>
      </c>
      <c r="L8" s="107">
        <v>80</v>
      </c>
      <c r="M8" s="41">
        <f t="shared" si="13"/>
        <v>63</v>
      </c>
      <c r="N8" s="107">
        <v>41.7</v>
      </c>
      <c r="O8" s="107">
        <v>21.3</v>
      </c>
      <c r="P8" s="41">
        <f>SUM(Q8:R8)</f>
        <v>13</v>
      </c>
      <c r="Q8" s="107">
        <v>7.9</v>
      </c>
      <c r="R8" s="107">
        <v>5.0999999999999996</v>
      </c>
      <c r="S8" s="41">
        <f>SUM(T8:U8)</f>
        <v>0</v>
      </c>
      <c r="T8" s="107">
        <v>0</v>
      </c>
      <c r="U8" s="107">
        <v>0</v>
      </c>
      <c r="V8" s="41">
        <f t="shared" si="14"/>
        <v>0</v>
      </c>
      <c r="W8" s="107">
        <v>0</v>
      </c>
      <c r="X8" s="107">
        <v>0</v>
      </c>
      <c r="Y8" s="46">
        <v>80.900000000000006</v>
      </c>
      <c r="Z8" s="53">
        <f t="shared" ref="Z8:Z37" si="15">D8+Y8</f>
        <v>680.19999999999993</v>
      </c>
      <c r="AA8" s="58">
        <f>SUM(AB8:AC8)</f>
        <v>599.29999999999995</v>
      </c>
      <c r="AB8" s="66">
        <f>G8+J8+M8+S8+V8</f>
        <v>586.29999999999995</v>
      </c>
      <c r="AC8" s="67">
        <f>P8</f>
        <v>13</v>
      </c>
      <c r="AD8" s="79">
        <f t="shared" si="5"/>
        <v>629.50358185752395</v>
      </c>
      <c r="AE8" s="75">
        <f t="shared" si="6"/>
        <v>615.84840654608092</v>
      </c>
      <c r="AF8" s="76">
        <f t="shared" si="7"/>
        <v>13.655175311443038</v>
      </c>
      <c r="AG8" s="55">
        <f t="shared" si="8"/>
        <v>714.4807882187348</v>
      </c>
      <c r="AH8" s="81">
        <f t="shared" si="9"/>
        <v>84.977206361210904</v>
      </c>
      <c r="AI8" s="83">
        <f t="shared" si="10"/>
        <v>2.1691973969631237</v>
      </c>
    </row>
    <row r="9" spans="1:36" s="5" customFormat="1" ht="20.100000000000001" customHeight="1" x14ac:dyDescent="0.15">
      <c r="A9" s="21">
        <v>4</v>
      </c>
      <c r="B9" s="14" t="s">
        <v>3</v>
      </c>
      <c r="C9" s="108">
        <v>89178</v>
      </c>
      <c r="D9" s="33">
        <f t="shared" si="11"/>
        <v>1318.1</v>
      </c>
      <c r="E9" s="32">
        <f t="shared" si="11"/>
        <v>1265.3</v>
      </c>
      <c r="F9" s="32">
        <f>I9+L9+O9+R9+U9+X9</f>
        <v>52.800000000000004</v>
      </c>
      <c r="G9" s="42">
        <f>SUM(H9:I9)</f>
        <v>0</v>
      </c>
      <c r="H9" s="23">
        <v>0</v>
      </c>
      <c r="I9" s="23">
        <v>0</v>
      </c>
      <c r="J9" s="42">
        <f t="shared" si="12"/>
        <v>1115.2</v>
      </c>
      <c r="K9" s="107">
        <v>1076.5</v>
      </c>
      <c r="L9" s="107">
        <v>38.700000000000003</v>
      </c>
      <c r="M9" s="42">
        <f t="shared" si="13"/>
        <v>74.3</v>
      </c>
      <c r="N9" s="107">
        <v>65.2</v>
      </c>
      <c r="O9" s="107">
        <v>9.1</v>
      </c>
      <c r="P9" s="42">
        <f>SUM(Q9:R9)</f>
        <v>123.6</v>
      </c>
      <c r="Q9" s="107">
        <v>123.6</v>
      </c>
      <c r="R9" s="107">
        <v>0</v>
      </c>
      <c r="S9" s="42">
        <f t="shared" ref="S9:S37" si="16">SUM(T9:U9)</f>
        <v>0</v>
      </c>
      <c r="T9" s="23">
        <v>0</v>
      </c>
      <c r="U9" s="23">
        <v>0</v>
      </c>
      <c r="V9" s="42">
        <f t="shared" si="14"/>
        <v>5</v>
      </c>
      <c r="W9" s="107">
        <v>0</v>
      </c>
      <c r="X9" s="107">
        <v>5</v>
      </c>
      <c r="Y9" s="47">
        <v>837.1</v>
      </c>
      <c r="Z9" s="53">
        <f t="shared" si="15"/>
        <v>2155.1999999999998</v>
      </c>
      <c r="AA9" s="59">
        <f t="shared" si="2"/>
        <v>1318.1</v>
      </c>
      <c r="AB9" s="68">
        <f t="shared" si="3"/>
        <v>1194.5</v>
      </c>
      <c r="AC9" s="69">
        <f t="shared" si="4"/>
        <v>123.6</v>
      </c>
      <c r="AD9" s="109">
        <f t="shared" si="5"/>
        <v>492.68504190121621</v>
      </c>
      <c r="AE9" s="110">
        <f t="shared" si="6"/>
        <v>446.4853065404771</v>
      </c>
      <c r="AF9" s="111">
        <f t="shared" si="7"/>
        <v>46.199735360739197</v>
      </c>
      <c r="AG9" s="112">
        <f t="shared" si="8"/>
        <v>805.57985153288928</v>
      </c>
      <c r="AH9" s="113">
        <f t="shared" si="9"/>
        <v>312.89480963167301</v>
      </c>
      <c r="AI9" s="114">
        <f t="shared" si="10"/>
        <v>9.377133753129506</v>
      </c>
    </row>
    <row r="10" spans="1:36" s="5" customFormat="1" ht="20.100000000000001" customHeight="1" x14ac:dyDescent="0.15">
      <c r="A10" s="21">
        <v>5</v>
      </c>
      <c r="B10" s="14" t="s">
        <v>42</v>
      </c>
      <c r="C10" s="108">
        <v>92837</v>
      </c>
      <c r="D10" s="33">
        <f t="shared" si="11"/>
        <v>1382.3</v>
      </c>
      <c r="E10" s="32">
        <f t="shared" si="11"/>
        <v>1255.9000000000001</v>
      </c>
      <c r="F10" s="32">
        <f t="shared" si="11"/>
        <v>126.4</v>
      </c>
      <c r="G10" s="42">
        <f t="shared" si="1"/>
        <v>0</v>
      </c>
      <c r="H10" s="23">
        <v>0</v>
      </c>
      <c r="I10" s="23">
        <v>0</v>
      </c>
      <c r="J10" s="42">
        <f t="shared" si="12"/>
        <v>1070.0999999999999</v>
      </c>
      <c r="K10" s="23">
        <v>969.4</v>
      </c>
      <c r="L10" s="23">
        <v>100.7</v>
      </c>
      <c r="M10" s="42">
        <f t="shared" si="13"/>
        <v>63.8</v>
      </c>
      <c r="N10" s="23">
        <v>38.1</v>
      </c>
      <c r="O10" s="23">
        <v>25.7</v>
      </c>
      <c r="P10" s="42">
        <f t="shared" ref="P10:P38" si="17">SUM(Q10:R10)</f>
        <v>248.4</v>
      </c>
      <c r="Q10" s="23">
        <v>248.4</v>
      </c>
      <c r="R10" s="23">
        <v>0</v>
      </c>
      <c r="S10" s="42">
        <f t="shared" si="16"/>
        <v>0</v>
      </c>
      <c r="T10" s="23">
        <v>0</v>
      </c>
      <c r="U10" s="23">
        <v>0</v>
      </c>
      <c r="V10" s="42">
        <f t="shared" si="14"/>
        <v>0</v>
      </c>
      <c r="W10" s="23">
        <v>0</v>
      </c>
      <c r="X10" s="23">
        <v>0</v>
      </c>
      <c r="Y10" s="47">
        <v>711.8</v>
      </c>
      <c r="Z10" s="53">
        <f t="shared" si="15"/>
        <v>2094.1</v>
      </c>
      <c r="AA10" s="59">
        <f t="shared" si="2"/>
        <v>1382.3</v>
      </c>
      <c r="AB10" s="68">
        <f t="shared" si="3"/>
        <v>1133.8999999999999</v>
      </c>
      <c r="AC10" s="69">
        <f t="shared" si="4"/>
        <v>248.4</v>
      </c>
      <c r="AD10" s="109">
        <f t="shared" si="5"/>
        <v>496.31791922042572</v>
      </c>
      <c r="AE10" s="110">
        <f t="shared" si="6"/>
        <v>407.12934139046564</v>
      </c>
      <c r="AF10" s="111">
        <f t="shared" si="7"/>
        <v>89.188577829960039</v>
      </c>
      <c r="AG10" s="112">
        <f t="shared" si="8"/>
        <v>751.8913077041841</v>
      </c>
      <c r="AH10" s="113">
        <f t="shared" si="9"/>
        <v>255.57338848375827</v>
      </c>
      <c r="AI10" s="114">
        <f t="shared" si="10"/>
        <v>17.970049916805326</v>
      </c>
    </row>
    <row r="11" spans="1:36" s="5" customFormat="1" ht="20.100000000000001" customHeight="1" x14ac:dyDescent="0.15">
      <c r="A11" s="21">
        <v>6</v>
      </c>
      <c r="B11" s="14" t="s">
        <v>16</v>
      </c>
      <c r="C11" s="108">
        <v>30852</v>
      </c>
      <c r="D11" s="33">
        <f>G11+J11+M11+P11+S11+V11</f>
        <v>647.20000000000005</v>
      </c>
      <c r="E11" s="32">
        <f t="shared" si="11"/>
        <v>454</v>
      </c>
      <c r="F11" s="32">
        <f t="shared" si="11"/>
        <v>193.2</v>
      </c>
      <c r="G11" s="42">
        <f>SUM(H11:I11)</f>
        <v>0</v>
      </c>
      <c r="H11" s="23">
        <v>0</v>
      </c>
      <c r="I11" s="23">
        <v>0</v>
      </c>
      <c r="J11" s="42">
        <f t="shared" si="12"/>
        <v>537.20000000000005</v>
      </c>
      <c r="K11" s="23">
        <v>373</v>
      </c>
      <c r="L11" s="23">
        <v>164.2</v>
      </c>
      <c r="M11" s="42">
        <f t="shared" si="13"/>
        <v>41.599999999999994</v>
      </c>
      <c r="N11" s="23">
        <v>15.2</v>
      </c>
      <c r="O11" s="23">
        <v>26.4</v>
      </c>
      <c r="P11" s="42">
        <f t="shared" si="17"/>
        <v>68.399999999999991</v>
      </c>
      <c r="Q11" s="23">
        <v>65.8</v>
      </c>
      <c r="R11" s="23">
        <v>2.6</v>
      </c>
      <c r="S11" s="42">
        <f t="shared" si="16"/>
        <v>0</v>
      </c>
      <c r="T11" s="23">
        <v>0</v>
      </c>
      <c r="U11" s="23">
        <v>0</v>
      </c>
      <c r="V11" s="42">
        <f t="shared" si="14"/>
        <v>0</v>
      </c>
      <c r="W11" s="23">
        <v>0</v>
      </c>
      <c r="X11" s="23">
        <v>0</v>
      </c>
      <c r="Y11" s="47">
        <v>248.1</v>
      </c>
      <c r="Z11" s="53">
        <f t="shared" si="15"/>
        <v>895.30000000000007</v>
      </c>
      <c r="AA11" s="59">
        <f t="shared" si="2"/>
        <v>647.20000000000005</v>
      </c>
      <c r="AB11" s="68">
        <f t="shared" si="3"/>
        <v>578.80000000000007</v>
      </c>
      <c r="AC11" s="69">
        <f t="shared" si="4"/>
        <v>68.399999999999991</v>
      </c>
      <c r="AD11" s="109">
        <f t="shared" si="5"/>
        <v>699.25234452655695</v>
      </c>
      <c r="AE11" s="110">
        <f t="shared" si="6"/>
        <v>625.35113877004198</v>
      </c>
      <c r="AF11" s="111">
        <f t="shared" si="7"/>
        <v>73.901205756514969</v>
      </c>
      <c r="AG11" s="112">
        <f t="shared" si="8"/>
        <v>967.30627944163541</v>
      </c>
      <c r="AH11" s="113">
        <f t="shared" si="9"/>
        <v>268.05393491507846</v>
      </c>
      <c r="AI11" s="114">
        <f t="shared" si="10"/>
        <v>10.56860321384425</v>
      </c>
      <c r="AJ11" s="17"/>
    </row>
    <row r="12" spans="1:36" s="5" customFormat="1" ht="20.100000000000001" customHeight="1" x14ac:dyDescent="0.15">
      <c r="A12" s="21">
        <v>7</v>
      </c>
      <c r="B12" s="14" t="s">
        <v>4</v>
      </c>
      <c r="C12" s="108">
        <v>23610</v>
      </c>
      <c r="D12" s="33">
        <f>G12+J12+M12+P12+S12+V12</f>
        <v>438.9</v>
      </c>
      <c r="E12" s="32">
        <f t="shared" si="11"/>
        <v>416.2</v>
      </c>
      <c r="F12" s="32">
        <f t="shared" si="11"/>
        <v>22.700000000000003</v>
      </c>
      <c r="G12" s="42">
        <f>SUM(H12:I12)</f>
        <v>0</v>
      </c>
      <c r="H12" s="23">
        <v>0</v>
      </c>
      <c r="I12" s="23">
        <v>0</v>
      </c>
      <c r="J12" s="42">
        <f t="shared" si="12"/>
        <v>319.5</v>
      </c>
      <c r="K12" s="23">
        <v>306.89999999999998</v>
      </c>
      <c r="L12" s="23">
        <v>12.6</v>
      </c>
      <c r="M12" s="42">
        <f t="shared" si="13"/>
        <v>24.6</v>
      </c>
      <c r="N12" s="23">
        <v>22.8</v>
      </c>
      <c r="O12" s="23">
        <v>1.8</v>
      </c>
      <c r="P12" s="42">
        <f>SUM(Q12:R12)</f>
        <v>88.9</v>
      </c>
      <c r="Q12" s="23">
        <v>82</v>
      </c>
      <c r="R12" s="23">
        <v>6.9</v>
      </c>
      <c r="S12" s="42">
        <f t="shared" si="16"/>
        <v>0.7</v>
      </c>
      <c r="T12" s="23">
        <v>0.6</v>
      </c>
      <c r="U12" s="23">
        <v>0.1</v>
      </c>
      <c r="V12" s="42">
        <f t="shared" si="14"/>
        <v>5.2</v>
      </c>
      <c r="W12" s="23">
        <v>3.9</v>
      </c>
      <c r="X12" s="23">
        <v>1.3</v>
      </c>
      <c r="Y12" s="47">
        <v>165</v>
      </c>
      <c r="Z12" s="53">
        <f t="shared" si="15"/>
        <v>603.9</v>
      </c>
      <c r="AA12" s="59">
        <f>SUM(AB12:AC12)</f>
        <v>438.9</v>
      </c>
      <c r="AB12" s="68">
        <f>G12+J12+M12+S12+V12</f>
        <v>350</v>
      </c>
      <c r="AC12" s="69">
        <f>P12</f>
        <v>88.9</v>
      </c>
      <c r="AD12" s="109">
        <f t="shared" si="5"/>
        <v>619.65268953833117</v>
      </c>
      <c r="AE12" s="110">
        <f t="shared" si="6"/>
        <v>494.1409007482705</v>
      </c>
      <c r="AF12" s="111">
        <f t="shared" si="7"/>
        <v>125.51178879006072</v>
      </c>
      <c r="AG12" s="112">
        <f t="shared" si="8"/>
        <v>852.6048284625158</v>
      </c>
      <c r="AH12" s="113">
        <f t="shared" si="9"/>
        <v>232.95213892418465</v>
      </c>
      <c r="AI12" s="114">
        <f t="shared" si="10"/>
        <v>20.25518341307815</v>
      </c>
    </row>
    <row r="13" spans="1:36" s="5" customFormat="1" ht="20.100000000000001" customHeight="1" x14ac:dyDescent="0.15">
      <c r="A13" s="21">
        <v>8</v>
      </c>
      <c r="B13" s="14" t="s">
        <v>44</v>
      </c>
      <c r="C13" s="108">
        <v>104383</v>
      </c>
      <c r="D13" s="33">
        <f t="shared" si="11"/>
        <v>1742.6</v>
      </c>
      <c r="E13" s="32">
        <f t="shared" si="11"/>
        <v>1518.6</v>
      </c>
      <c r="F13" s="32">
        <f t="shared" si="11"/>
        <v>224</v>
      </c>
      <c r="G13" s="42">
        <f t="shared" si="1"/>
        <v>0</v>
      </c>
      <c r="H13" s="23">
        <v>0</v>
      </c>
      <c r="I13" s="23">
        <v>0</v>
      </c>
      <c r="J13" s="42">
        <f t="shared" si="12"/>
        <v>1397.2</v>
      </c>
      <c r="K13" s="23">
        <v>1240.5</v>
      </c>
      <c r="L13" s="23">
        <v>156.69999999999999</v>
      </c>
      <c r="M13" s="42">
        <f t="shared" si="13"/>
        <v>112.8</v>
      </c>
      <c r="N13" s="23">
        <v>88.3</v>
      </c>
      <c r="O13" s="23">
        <v>24.5</v>
      </c>
      <c r="P13" s="42">
        <f t="shared" si="17"/>
        <v>189.8</v>
      </c>
      <c r="Q13" s="23">
        <v>189.8</v>
      </c>
      <c r="R13" s="23">
        <v>0</v>
      </c>
      <c r="S13" s="42">
        <f t="shared" si="16"/>
        <v>0</v>
      </c>
      <c r="T13" s="23">
        <v>0</v>
      </c>
      <c r="U13" s="23">
        <v>0</v>
      </c>
      <c r="V13" s="42">
        <f t="shared" si="14"/>
        <v>42.8</v>
      </c>
      <c r="W13" s="23">
        <v>0</v>
      </c>
      <c r="X13" s="23">
        <v>42.8</v>
      </c>
      <c r="Y13" s="47">
        <v>625.29999999999995</v>
      </c>
      <c r="Z13" s="53">
        <f t="shared" si="15"/>
        <v>2367.8999999999996</v>
      </c>
      <c r="AA13" s="59">
        <f t="shared" si="2"/>
        <v>1742.6</v>
      </c>
      <c r="AB13" s="68">
        <f t="shared" si="3"/>
        <v>1552.8</v>
      </c>
      <c r="AC13" s="69">
        <f t="shared" si="4"/>
        <v>189.8</v>
      </c>
      <c r="AD13" s="109">
        <f t="shared" si="5"/>
        <v>556.47630999939327</v>
      </c>
      <c r="AE13" s="110">
        <f t="shared" si="6"/>
        <v>495.86618510677027</v>
      </c>
      <c r="AF13" s="111">
        <f t="shared" si="7"/>
        <v>60.610124892623006</v>
      </c>
      <c r="AG13" s="112">
        <f t="shared" si="8"/>
        <v>756.15761187166481</v>
      </c>
      <c r="AH13" s="113">
        <f t="shared" si="9"/>
        <v>199.68130187227166</v>
      </c>
      <c r="AI13" s="114">
        <f t="shared" si="10"/>
        <v>10.891770917020544</v>
      </c>
    </row>
    <row r="14" spans="1:36" s="5" customFormat="1" ht="17.25" customHeight="1" x14ac:dyDescent="0.15">
      <c r="A14" s="21">
        <v>9</v>
      </c>
      <c r="B14" s="14" t="s">
        <v>45</v>
      </c>
      <c r="C14" s="108">
        <v>16977</v>
      </c>
      <c r="D14" s="33">
        <f>G14+J14+M14+P14+S14+V14</f>
        <v>330.90000000000003</v>
      </c>
      <c r="E14" s="32">
        <f t="shared" si="11"/>
        <v>244.3</v>
      </c>
      <c r="F14" s="32">
        <f t="shared" si="11"/>
        <v>86.6</v>
      </c>
      <c r="G14" s="42">
        <f>SUM(H14:I14)</f>
        <v>0</v>
      </c>
      <c r="H14" s="23">
        <v>0</v>
      </c>
      <c r="I14" s="23">
        <v>0</v>
      </c>
      <c r="J14" s="42">
        <f t="shared" si="12"/>
        <v>268.8</v>
      </c>
      <c r="K14" s="23">
        <v>201.1</v>
      </c>
      <c r="L14" s="23">
        <v>67.7</v>
      </c>
      <c r="M14" s="42">
        <f t="shared" si="13"/>
        <v>20.100000000000001</v>
      </c>
      <c r="N14" s="23">
        <v>10.5</v>
      </c>
      <c r="O14" s="23">
        <v>9.6</v>
      </c>
      <c r="P14" s="42">
        <f t="shared" si="17"/>
        <v>42</v>
      </c>
      <c r="Q14" s="23">
        <v>32.700000000000003</v>
      </c>
      <c r="R14" s="23">
        <v>9.3000000000000007</v>
      </c>
      <c r="S14" s="42">
        <f t="shared" si="16"/>
        <v>0</v>
      </c>
      <c r="T14" s="23">
        <v>0</v>
      </c>
      <c r="U14" s="23">
        <v>0</v>
      </c>
      <c r="V14" s="42">
        <f t="shared" si="14"/>
        <v>0</v>
      </c>
      <c r="W14" s="23">
        <v>0</v>
      </c>
      <c r="X14" s="23">
        <v>0</v>
      </c>
      <c r="Y14" s="47">
        <v>60.3</v>
      </c>
      <c r="Z14" s="53">
        <f t="shared" si="15"/>
        <v>391.20000000000005</v>
      </c>
      <c r="AA14" s="59">
        <f t="shared" si="2"/>
        <v>330.90000000000003</v>
      </c>
      <c r="AB14" s="68">
        <f>G14+J14+M14+S14+V14</f>
        <v>288.90000000000003</v>
      </c>
      <c r="AC14" s="69">
        <f>P14</f>
        <v>42</v>
      </c>
      <c r="AD14" s="115">
        <f t="shared" si="5"/>
        <v>649.70253872886849</v>
      </c>
      <c r="AE14" s="110">
        <f t="shared" si="6"/>
        <v>567.23802792012737</v>
      </c>
      <c r="AF14" s="111">
        <f t="shared" si="7"/>
        <v>82.464510808741238</v>
      </c>
      <c r="AG14" s="112">
        <f t="shared" si="8"/>
        <v>768.09801496141858</v>
      </c>
      <c r="AH14" s="116">
        <f t="shared" si="9"/>
        <v>118.39547623254991</v>
      </c>
      <c r="AI14" s="114">
        <f t="shared" si="10"/>
        <v>12.69265639165911</v>
      </c>
    </row>
    <row r="15" spans="1:36" s="5" customFormat="1" ht="20.100000000000001" customHeight="1" x14ac:dyDescent="0.15">
      <c r="A15" s="21">
        <v>10</v>
      </c>
      <c r="B15" s="14" t="s">
        <v>5</v>
      </c>
      <c r="C15" s="108">
        <v>28503</v>
      </c>
      <c r="D15" s="33">
        <f t="shared" si="11"/>
        <v>476.09999999999991</v>
      </c>
      <c r="E15" s="32">
        <f t="shared" si="11"/>
        <v>390.59999999999997</v>
      </c>
      <c r="F15" s="32">
        <f t="shared" si="11"/>
        <v>85.5</v>
      </c>
      <c r="G15" s="42">
        <f t="shared" si="1"/>
        <v>330.2</v>
      </c>
      <c r="H15" s="23">
        <v>330.2</v>
      </c>
      <c r="I15" s="23">
        <v>0</v>
      </c>
      <c r="J15" s="42">
        <f t="shared" si="12"/>
        <v>49.4</v>
      </c>
      <c r="K15" s="23">
        <v>0</v>
      </c>
      <c r="L15" s="23">
        <v>49.4</v>
      </c>
      <c r="M15" s="42">
        <f t="shared" si="13"/>
        <v>13.2</v>
      </c>
      <c r="N15" s="23">
        <v>0</v>
      </c>
      <c r="O15" s="23">
        <v>13.2</v>
      </c>
      <c r="P15" s="42">
        <f t="shared" si="17"/>
        <v>58.9</v>
      </c>
      <c r="Q15" s="23">
        <v>58.9</v>
      </c>
      <c r="R15" s="23">
        <v>0</v>
      </c>
      <c r="S15" s="42">
        <f t="shared" si="16"/>
        <v>0</v>
      </c>
      <c r="T15" s="23">
        <v>0</v>
      </c>
      <c r="U15" s="23">
        <v>0</v>
      </c>
      <c r="V15" s="42">
        <f t="shared" si="14"/>
        <v>24.4</v>
      </c>
      <c r="W15" s="23">
        <v>1.5</v>
      </c>
      <c r="X15" s="23">
        <v>22.9</v>
      </c>
      <c r="Y15" s="47">
        <v>318.7</v>
      </c>
      <c r="Z15" s="53">
        <f t="shared" si="15"/>
        <v>794.8</v>
      </c>
      <c r="AA15" s="59">
        <f t="shared" si="2"/>
        <v>476.09999999999991</v>
      </c>
      <c r="AB15" s="68">
        <f>G15+J15+M15+S15+V15</f>
        <v>417.19999999999993</v>
      </c>
      <c r="AC15" s="69">
        <f>P15</f>
        <v>58.9</v>
      </c>
      <c r="AD15" s="109">
        <f t="shared" si="5"/>
        <v>556.78349647405514</v>
      </c>
      <c r="AE15" s="110">
        <f t="shared" si="6"/>
        <v>487.90185828392322</v>
      </c>
      <c r="AF15" s="111">
        <f t="shared" si="7"/>
        <v>68.881638190132023</v>
      </c>
      <c r="AG15" s="112">
        <f t="shared" si="8"/>
        <v>929.49280192728247</v>
      </c>
      <c r="AH15" s="113">
        <f t="shared" si="9"/>
        <v>372.70930545322716</v>
      </c>
      <c r="AI15" s="114">
        <f t="shared" si="10"/>
        <v>12.371350556605757</v>
      </c>
    </row>
    <row r="16" spans="1:36" s="5" customFormat="1" ht="20.100000000000001" customHeight="1" x14ac:dyDescent="0.15">
      <c r="A16" s="21">
        <v>11</v>
      </c>
      <c r="B16" s="14" t="s">
        <v>46</v>
      </c>
      <c r="C16" s="108">
        <v>23837</v>
      </c>
      <c r="D16" s="33">
        <f>G16+J16+M16+P16+S16+V16</f>
        <v>456.59999999999997</v>
      </c>
      <c r="E16" s="32">
        <f t="shared" si="11"/>
        <v>420.5</v>
      </c>
      <c r="F16" s="32">
        <f t="shared" si="11"/>
        <v>36.099999999999994</v>
      </c>
      <c r="G16" s="42">
        <f t="shared" si="1"/>
        <v>0</v>
      </c>
      <c r="H16" s="23">
        <v>0</v>
      </c>
      <c r="I16" s="23">
        <v>0</v>
      </c>
      <c r="J16" s="42">
        <f t="shared" si="12"/>
        <v>349</v>
      </c>
      <c r="K16" s="23">
        <v>340.1</v>
      </c>
      <c r="L16" s="23">
        <v>8.9</v>
      </c>
      <c r="M16" s="42">
        <f t="shared" si="13"/>
        <v>18.2</v>
      </c>
      <c r="N16" s="23">
        <v>14.9</v>
      </c>
      <c r="O16" s="23">
        <v>3.3</v>
      </c>
      <c r="P16" s="42">
        <f t="shared" si="17"/>
        <v>47</v>
      </c>
      <c r="Q16" s="23">
        <v>45.3</v>
      </c>
      <c r="R16" s="23">
        <v>1.7</v>
      </c>
      <c r="S16" s="42">
        <f t="shared" si="16"/>
        <v>0</v>
      </c>
      <c r="T16" s="23">
        <v>0</v>
      </c>
      <c r="U16" s="23">
        <v>0</v>
      </c>
      <c r="V16" s="42">
        <f t="shared" si="14"/>
        <v>42.4</v>
      </c>
      <c r="W16" s="23">
        <v>20.2</v>
      </c>
      <c r="X16" s="23">
        <v>22.2</v>
      </c>
      <c r="Y16" s="47">
        <v>141.9</v>
      </c>
      <c r="Z16" s="53">
        <f t="shared" si="15"/>
        <v>598.5</v>
      </c>
      <c r="AA16" s="59">
        <f t="shared" si="2"/>
        <v>456.59999999999997</v>
      </c>
      <c r="AB16" s="68">
        <f t="shared" si="3"/>
        <v>409.59999999999997</v>
      </c>
      <c r="AC16" s="69">
        <f t="shared" si="4"/>
        <v>47</v>
      </c>
      <c r="AD16" s="109">
        <f t="shared" si="5"/>
        <v>638.5031673448841</v>
      </c>
      <c r="AE16" s="110">
        <f t="shared" si="6"/>
        <v>572.779013018976</v>
      </c>
      <c r="AF16" s="111">
        <f t="shared" si="7"/>
        <v>65.724154325907904</v>
      </c>
      <c r="AG16" s="112">
        <f t="shared" si="8"/>
        <v>836.9341779586357</v>
      </c>
      <c r="AH16" s="113">
        <f t="shared" si="9"/>
        <v>198.43101061375174</v>
      </c>
      <c r="AI16" s="114">
        <f t="shared" si="10"/>
        <v>10.29347349978099</v>
      </c>
    </row>
    <row r="17" spans="1:35" s="5" customFormat="1" ht="20.100000000000001" customHeight="1" x14ac:dyDescent="0.15">
      <c r="A17" s="21">
        <v>12</v>
      </c>
      <c r="B17" s="14" t="s">
        <v>47</v>
      </c>
      <c r="C17" s="108">
        <v>22852</v>
      </c>
      <c r="D17" s="33">
        <f t="shared" si="11"/>
        <v>476.3</v>
      </c>
      <c r="E17" s="32">
        <f t="shared" si="11"/>
        <v>405.4</v>
      </c>
      <c r="F17" s="32">
        <f t="shared" si="11"/>
        <v>70.900000000000006</v>
      </c>
      <c r="G17" s="42">
        <f t="shared" si="1"/>
        <v>0</v>
      </c>
      <c r="H17" s="23">
        <v>0</v>
      </c>
      <c r="I17" s="23">
        <v>0</v>
      </c>
      <c r="J17" s="42">
        <f t="shared" si="12"/>
        <v>378.6</v>
      </c>
      <c r="K17" s="23">
        <v>329.5</v>
      </c>
      <c r="L17" s="23">
        <v>49.1</v>
      </c>
      <c r="M17" s="42">
        <f t="shared" si="13"/>
        <v>19.5</v>
      </c>
      <c r="N17" s="23">
        <v>19.399999999999999</v>
      </c>
      <c r="O17" s="23">
        <v>0.1</v>
      </c>
      <c r="P17" s="42">
        <f t="shared" si="17"/>
        <v>60.3</v>
      </c>
      <c r="Q17" s="23">
        <v>56.5</v>
      </c>
      <c r="R17" s="23">
        <v>3.8</v>
      </c>
      <c r="S17" s="42">
        <f t="shared" si="16"/>
        <v>0</v>
      </c>
      <c r="T17" s="23">
        <v>0</v>
      </c>
      <c r="U17" s="23">
        <v>0</v>
      </c>
      <c r="V17" s="42">
        <f t="shared" si="14"/>
        <v>17.899999999999999</v>
      </c>
      <c r="W17" s="23">
        <v>0</v>
      </c>
      <c r="X17" s="23">
        <v>17.899999999999999</v>
      </c>
      <c r="Y17" s="47">
        <v>235.9</v>
      </c>
      <c r="Z17" s="53">
        <f t="shared" si="15"/>
        <v>712.2</v>
      </c>
      <c r="AA17" s="59">
        <f t="shared" si="2"/>
        <v>476.3</v>
      </c>
      <c r="AB17" s="68">
        <f t="shared" si="3"/>
        <v>416</v>
      </c>
      <c r="AC17" s="69">
        <f t="shared" si="4"/>
        <v>60.3</v>
      </c>
      <c r="AD17" s="109">
        <f t="shared" si="5"/>
        <v>694.76048777641631</v>
      </c>
      <c r="AE17" s="110">
        <f t="shared" si="6"/>
        <v>606.80319738607852</v>
      </c>
      <c r="AF17" s="111">
        <f t="shared" si="7"/>
        <v>87.957290390337832</v>
      </c>
      <c r="AG17" s="112">
        <f t="shared" si="8"/>
        <v>1038.8587432172237</v>
      </c>
      <c r="AH17" s="113">
        <f t="shared" si="9"/>
        <v>344.09825544080752</v>
      </c>
      <c r="AI17" s="114">
        <f t="shared" si="10"/>
        <v>12.660088179718665</v>
      </c>
    </row>
    <row r="18" spans="1:35" s="5" customFormat="1" ht="20.100000000000001" customHeight="1" x14ac:dyDescent="0.15">
      <c r="A18" s="21">
        <v>13</v>
      </c>
      <c r="B18" s="14" t="s">
        <v>48</v>
      </c>
      <c r="C18" s="108">
        <v>107066</v>
      </c>
      <c r="D18" s="33">
        <f t="shared" si="11"/>
        <v>1720.5999999999997</v>
      </c>
      <c r="E18" s="32">
        <f t="shared" si="11"/>
        <v>1529.1999999999998</v>
      </c>
      <c r="F18" s="32">
        <f t="shared" si="11"/>
        <v>191.39999999999998</v>
      </c>
      <c r="G18" s="42">
        <f t="shared" si="1"/>
        <v>0</v>
      </c>
      <c r="H18" s="23">
        <v>0</v>
      </c>
      <c r="I18" s="23">
        <v>0</v>
      </c>
      <c r="J18" s="42">
        <f t="shared" si="12"/>
        <v>1438.3999999999999</v>
      </c>
      <c r="K18" s="23">
        <v>1298.8</v>
      </c>
      <c r="L18" s="23">
        <v>139.6</v>
      </c>
      <c r="M18" s="42">
        <f t="shared" si="13"/>
        <v>105.6</v>
      </c>
      <c r="N18" s="23">
        <v>53.8</v>
      </c>
      <c r="O18" s="23">
        <v>51.8</v>
      </c>
      <c r="P18" s="42">
        <f t="shared" si="17"/>
        <v>176.6</v>
      </c>
      <c r="Q18" s="23">
        <v>176.6</v>
      </c>
      <c r="R18" s="23">
        <v>0</v>
      </c>
      <c r="S18" s="42">
        <f t="shared" si="16"/>
        <v>0</v>
      </c>
      <c r="T18" s="23">
        <v>0</v>
      </c>
      <c r="U18" s="23">
        <v>0</v>
      </c>
      <c r="V18" s="42">
        <f t="shared" si="14"/>
        <v>0</v>
      </c>
      <c r="W18" s="23">
        <v>0</v>
      </c>
      <c r="X18" s="23">
        <v>0</v>
      </c>
      <c r="Y18" s="47">
        <v>963.5</v>
      </c>
      <c r="Z18" s="53">
        <f t="shared" si="15"/>
        <v>2684.0999999999995</v>
      </c>
      <c r="AA18" s="59">
        <f t="shared" si="2"/>
        <v>1720.5999999999997</v>
      </c>
      <c r="AB18" s="68">
        <f t="shared" si="3"/>
        <v>1543.9999999999998</v>
      </c>
      <c r="AC18" s="69">
        <f t="shared" si="4"/>
        <v>176.6</v>
      </c>
      <c r="AD18" s="109">
        <f t="shared" si="5"/>
        <v>535.68204036139696</v>
      </c>
      <c r="AE18" s="110">
        <f t="shared" si="6"/>
        <v>480.70037796001213</v>
      </c>
      <c r="AF18" s="111">
        <f t="shared" si="7"/>
        <v>54.98166240138481</v>
      </c>
      <c r="AG18" s="55">
        <f t="shared" si="8"/>
        <v>835.6527749238785</v>
      </c>
      <c r="AH18" s="113">
        <f t="shared" si="9"/>
        <v>299.97073456248177</v>
      </c>
      <c r="AI18" s="114">
        <f t="shared" si="10"/>
        <v>10.263861443682439</v>
      </c>
    </row>
    <row r="19" spans="1:35" s="5" customFormat="1" ht="20.100000000000001" customHeight="1" x14ac:dyDescent="0.15">
      <c r="A19" s="21">
        <v>14</v>
      </c>
      <c r="B19" s="14" t="s">
        <v>37</v>
      </c>
      <c r="C19" s="108">
        <v>54070</v>
      </c>
      <c r="D19" s="33">
        <f t="shared" si="11"/>
        <v>1021.7</v>
      </c>
      <c r="E19" s="32">
        <f t="shared" si="11"/>
        <v>903.00000000000011</v>
      </c>
      <c r="F19" s="32">
        <f t="shared" si="11"/>
        <v>118.69999999999999</v>
      </c>
      <c r="G19" s="42">
        <f t="shared" si="1"/>
        <v>0</v>
      </c>
      <c r="H19" s="23">
        <v>0</v>
      </c>
      <c r="I19" s="23">
        <v>0</v>
      </c>
      <c r="J19" s="42">
        <f t="shared" si="12"/>
        <v>760.9</v>
      </c>
      <c r="K19" s="23">
        <v>714.6</v>
      </c>
      <c r="L19" s="23">
        <v>46.3</v>
      </c>
      <c r="M19" s="42">
        <f t="shared" si="13"/>
        <v>0</v>
      </c>
      <c r="N19" s="23">
        <v>0</v>
      </c>
      <c r="O19" s="23">
        <v>0</v>
      </c>
      <c r="P19" s="42">
        <f t="shared" si="17"/>
        <v>164.70000000000002</v>
      </c>
      <c r="Q19" s="23">
        <v>152.30000000000001</v>
      </c>
      <c r="R19" s="23">
        <v>12.4</v>
      </c>
      <c r="S19" s="42">
        <f t="shared" si="16"/>
        <v>0</v>
      </c>
      <c r="T19" s="23">
        <v>0</v>
      </c>
      <c r="U19" s="23">
        <v>0</v>
      </c>
      <c r="V19" s="42">
        <f t="shared" si="14"/>
        <v>96.1</v>
      </c>
      <c r="W19" s="23">
        <v>36.1</v>
      </c>
      <c r="X19" s="23">
        <v>60</v>
      </c>
      <c r="Y19" s="47">
        <v>262.8</v>
      </c>
      <c r="Z19" s="53">
        <f t="shared" si="15"/>
        <v>1284.5</v>
      </c>
      <c r="AA19" s="59">
        <f t="shared" si="2"/>
        <v>1021.7</v>
      </c>
      <c r="AB19" s="68">
        <f t="shared" si="3"/>
        <v>857</v>
      </c>
      <c r="AC19" s="69">
        <f t="shared" si="4"/>
        <v>164.70000000000002</v>
      </c>
      <c r="AD19" s="109">
        <f t="shared" si="5"/>
        <v>629.8625238887862</v>
      </c>
      <c r="AE19" s="110">
        <f t="shared" si="6"/>
        <v>528.32747672769869</v>
      </c>
      <c r="AF19" s="111">
        <f t="shared" si="7"/>
        <v>101.53504716108749</v>
      </c>
      <c r="AG19" s="55">
        <f t="shared" si="8"/>
        <v>791.87473028789827</v>
      </c>
      <c r="AH19" s="113">
        <f t="shared" si="9"/>
        <v>162.01220639911227</v>
      </c>
      <c r="AI19" s="114">
        <f t="shared" si="10"/>
        <v>16.120191837134186</v>
      </c>
    </row>
    <row r="20" spans="1:35" s="5" customFormat="1" ht="20.100000000000001" customHeight="1" x14ac:dyDescent="0.15">
      <c r="A20" s="21">
        <v>15</v>
      </c>
      <c r="B20" s="14" t="s">
        <v>38</v>
      </c>
      <c r="C20" s="108">
        <v>14837</v>
      </c>
      <c r="D20" s="33">
        <f t="shared" si="11"/>
        <v>351.7</v>
      </c>
      <c r="E20" s="32">
        <f t="shared" si="11"/>
        <v>311.8</v>
      </c>
      <c r="F20" s="32">
        <f t="shared" si="11"/>
        <v>39.9</v>
      </c>
      <c r="G20" s="42">
        <f>SUM(H20:I20)</f>
        <v>0</v>
      </c>
      <c r="H20" s="23">
        <v>0</v>
      </c>
      <c r="I20" s="23">
        <v>0</v>
      </c>
      <c r="J20" s="42">
        <f t="shared" si="12"/>
        <v>269.7</v>
      </c>
      <c r="K20" s="23">
        <v>257.3</v>
      </c>
      <c r="L20" s="23">
        <v>12.4</v>
      </c>
      <c r="M20" s="42">
        <f t="shared" si="13"/>
        <v>0</v>
      </c>
      <c r="N20" s="23">
        <v>0</v>
      </c>
      <c r="O20" s="23">
        <v>0</v>
      </c>
      <c r="P20" s="42">
        <f>SUM(Q20:R20)</f>
        <v>43.800000000000004</v>
      </c>
      <c r="Q20" s="23">
        <v>43.7</v>
      </c>
      <c r="R20" s="23">
        <v>0.1</v>
      </c>
      <c r="S20" s="42">
        <f t="shared" si="16"/>
        <v>0</v>
      </c>
      <c r="T20" s="23">
        <v>0</v>
      </c>
      <c r="U20" s="23">
        <v>0</v>
      </c>
      <c r="V20" s="42">
        <f t="shared" si="14"/>
        <v>38.200000000000003</v>
      </c>
      <c r="W20" s="23">
        <v>10.8</v>
      </c>
      <c r="X20" s="23">
        <v>27.4</v>
      </c>
      <c r="Y20" s="47">
        <v>116.1</v>
      </c>
      <c r="Z20" s="53">
        <f t="shared" si="15"/>
        <v>467.79999999999995</v>
      </c>
      <c r="AA20" s="59">
        <f>SUM(AB20:AC20)</f>
        <v>351.7</v>
      </c>
      <c r="AB20" s="68">
        <f>G20+J20+M20+S20+V20</f>
        <v>307.89999999999998</v>
      </c>
      <c r="AC20" s="69">
        <f>P20</f>
        <v>43.800000000000004</v>
      </c>
      <c r="AD20" s="109">
        <f t="shared" si="5"/>
        <v>790.14176271034125</v>
      </c>
      <c r="AE20" s="110">
        <f t="shared" si="6"/>
        <v>691.73912066680145</v>
      </c>
      <c r="AF20" s="111">
        <f t="shared" si="7"/>
        <v>98.402642043539814</v>
      </c>
      <c r="AG20" s="112">
        <f t="shared" si="8"/>
        <v>1050.9761631956144</v>
      </c>
      <c r="AH20" s="113">
        <f t="shared" si="9"/>
        <v>260.83440048527331</v>
      </c>
      <c r="AI20" s="114">
        <f t="shared" si="10"/>
        <v>12.453795848734718</v>
      </c>
    </row>
    <row r="21" spans="1:35" s="5" customFormat="1" ht="20.100000000000001" customHeight="1" x14ac:dyDescent="0.15">
      <c r="A21" s="10">
        <v>16</v>
      </c>
      <c r="B21" s="9" t="s">
        <v>39</v>
      </c>
      <c r="C21" s="26">
        <v>5215</v>
      </c>
      <c r="D21" s="34">
        <f t="shared" si="11"/>
        <v>108.69999999999999</v>
      </c>
      <c r="E21" s="35">
        <f t="shared" si="11"/>
        <v>99.6</v>
      </c>
      <c r="F21" s="35">
        <f t="shared" si="11"/>
        <v>9.1</v>
      </c>
      <c r="G21" s="43">
        <f>SUM(H21:I21)</f>
        <v>0</v>
      </c>
      <c r="H21" s="117">
        <v>0</v>
      </c>
      <c r="I21" s="117">
        <v>0</v>
      </c>
      <c r="J21" s="43">
        <f t="shared" si="12"/>
        <v>62.8</v>
      </c>
      <c r="K21" s="117">
        <v>59.3</v>
      </c>
      <c r="L21" s="117">
        <v>3.5</v>
      </c>
      <c r="M21" s="43">
        <f t="shared" si="13"/>
        <v>12.399999999999999</v>
      </c>
      <c r="N21" s="117">
        <v>6.8</v>
      </c>
      <c r="O21" s="117">
        <v>5.6</v>
      </c>
      <c r="P21" s="43">
        <f>SUM(Q21:R21)</f>
        <v>33.5</v>
      </c>
      <c r="Q21" s="117">
        <v>33.5</v>
      </c>
      <c r="R21" s="117">
        <v>0</v>
      </c>
      <c r="S21" s="43">
        <f t="shared" si="16"/>
        <v>0</v>
      </c>
      <c r="T21" s="117">
        <v>0</v>
      </c>
      <c r="U21" s="117">
        <v>0</v>
      </c>
      <c r="V21" s="43">
        <f t="shared" si="14"/>
        <v>0</v>
      </c>
      <c r="W21" s="117">
        <v>0</v>
      </c>
      <c r="X21" s="117">
        <v>0</v>
      </c>
      <c r="Y21" s="47">
        <v>42.7</v>
      </c>
      <c r="Z21" s="53">
        <f t="shared" si="15"/>
        <v>151.39999999999998</v>
      </c>
      <c r="AA21" s="59">
        <f t="shared" si="2"/>
        <v>108.69999999999999</v>
      </c>
      <c r="AB21" s="68">
        <f t="shared" si="3"/>
        <v>75.199999999999989</v>
      </c>
      <c r="AC21" s="69">
        <f t="shared" si="4"/>
        <v>33.5</v>
      </c>
      <c r="AD21" s="109">
        <f t="shared" si="5"/>
        <v>694.79066794503024</v>
      </c>
      <c r="AE21" s="110">
        <f t="shared" si="6"/>
        <v>480.66474912112488</v>
      </c>
      <c r="AF21" s="111">
        <f t="shared" si="7"/>
        <v>214.12591882390541</v>
      </c>
      <c r="AG21" s="112">
        <f t="shared" si="8"/>
        <v>967.72131671460522</v>
      </c>
      <c r="AH21" s="113">
        <f t="shared" si="9"/>
        <v>272.93064876957499</v>
      </c>
      <c r="AI21" s="114">
        <f t="shared" si="10"/>
        <v>30.818767249310032</v>
      </c>
    </row>
    <row r="22" spans="1:35" s="5" customFormat="1" ht="20.100000000000001" customHeight="1" x14ac:dyDescent="0.15">
      <c r="A22" s="10">
        <v>17</v>
      </c>
      <c r="B22" s="9" t="s">
        <v>40</v>
      </c>
      <c r="C22" s="26">
        <v>11381</v>
      </c>
      <c r="D22" s="34">
        <f t="shared" si="11"/>
        <v>218.1</v>
      </c>
      <c r="E22" s="35">
        <f t="shared" si="11"/>
        <v>179.29999999999998</v>
      </c>
      <c r="F22" s="35">
        <f t="shared" si="11"/>
        <v>38.800000000000004</v>
      </c>
      <c r="G22" s="43">
        <f t="shared" si="1"/>
        <v>0</v>
      </c>
      <c r="H22" s="117">
        <v>0</v>
      </c>
      <c r="I22" s="117">
        <v>0</v>
      </c>
      <c r="J22" s="43">
        <f t="shared" si="12"/>
        <v>160.1</v>
      </c>
      <c r="K22" s="117">
        <v>131.9</v>
      </c>
      <c r="L22" s="117">
        <v>28.2</v>
      </c>
      <c r="M22" s="43">
        <f t="shared" si="13"/>
        <v>15.7</v>
      </c>
      <c r="N22" s="117">
        <v>8.1999999999999993</v>
      </c>
      <c r="O22" s="117">
        <v>7.5</v>
      </c>
      <c r="P22" s="43">
        <f t="shared" si="17"/>
        <v>39.4</v>
      </c>
      <c r="Q22" s="117">
        <v>38.299999999999997</v>
      </c>
      <c r="R22" s="117">
        <v>1.1000000000000001</v>
      </c>
      <c r="S22" s="43">
        <f t="shared" si="16"/>
        <v>1</v>
      </c>
      <c r="T22" s="117">
        <v>0.9</v>
      </c>
      <c r="U22" s="117">
        <v>0.1</v>
      </c>
      <c r="V22" s="43">
        <f t="shared" si="14"/>
        <v>1.9</v>
      </c>
      <c r="W22" s="117">
        <v>0</v>
      </c>
      <c r="X22" s="117">
        <v>1.9</v>
      </c>
      <c r="Y22" s="47">
        <v>59.9</v>
      </c>
      <c r="Z22" s="53">
        <f t="shared" si="15"/>
        <v>278</v>
      </c>
      <c r="AA22" s="59">
        <f t="shared" si="2"/>
        <v>218.1</v>
      </c>
      <c r="AB22" s="68">
        <f t="shared" si="3"/>
        <v>178.7</v>
      </c>
      <c r="AC22" s="69">
        <f t="shared" si="4"/>
        <v>39.4</v>
      </c>
      <c r="AD22" s="109">
        <f t="shared" si="5"/>
        <v>638.78393814251831</v>
      </c>
      <c r="AE22" s="110">
        <f t="shared" si="6"/>
        <v>523.38693143543321</v>
      </c>
      <c r="AF22" s="111">
        <f t="shared" si="7"/>
        <v>115.3970067070849</v>
      </c>
      <c r="AG22" s="112">
        <f t="shared" si="8"/>
        <v>814.22253463374636</v>
      </c>
      <c r="AH22" s="113">
        <f t="shared" si="9"/>
        <v>175.43859649122805</v>
      </c>
      <c r="AI22" s="114">
        <f t="shared" si="10"/>
        <v>18.065107748739113</v>
      </c>
    </row>
    <row r="23" spans="1:35" s="5" customFormat="1" ht="20.100000000000001" customHeight="1" x14ac:dyDescent="0.15">
      <c r="A23" s="10">
        <v>18</v>
      </c>
      <c r="B23" s="9" t="s">
        <v>49</v>
      </c>
      <c r="C23" s="26">
        <v>32522</v>
      </c>
      <c r="D23" s="34">
        <f t="shared" si="11"/>
        <v>514.79999999999995</v>
      </c>
      <c r="E23" s="35">
        <f t="shared" si="11"/>
        <v>489.7</v>
      </c>
      <c r="F23" s="35">
        <f t="shared" si="11"/>
        <v>25.1</v>
      </c>
      <c r="G23" s="43">
        <v>0</v>
      </c>
      <c r="H23" s="117">
        <v>0</v>
      </c>
      <c r="I23" s="118">
        <v>0</v>
      </c>
      <c r="J23" s="43">
        <f t="shared" si="12"/>
        <v>368.6</v>
      </c>
      <c r="K23" s="117">
        <v>356.1</v>
      </c>
      <c r="L23" s="118">
        <v>12.5</v>
      </c>
      <c r="M23" s="43">
        <f t="shared" si="13"/>
        <v>0</v>
      </c>
      <c r="N23" s="117">
        <v>0</v>
      </c>
      <c r="O23" s="118">
        <v>0</v>
      </c>
      <c r="P23" s="43">
        <f t="shared" si="17"/>
        <v>100.7</v>
      </c>
      <c r="Q23" s="117">
        <v>100.7</v>
      </c>
      <c r="R23" s="119">
        <v>0</v>
      </c>
      <c r="S23" s="43">
        <f t="shared" si="16"/>
        <v>0</v>
      </c>
      <c r="T23" s="117">
        <v>0</v>
      </c>
      <c r="U23" s="118">
        <v>0</v>
      </c>
      <c r="V23" s="43">
        <f t="shared" si="14"/>
        <v>45.5</v>
      </c>
      <c r="W23" s="117">
        <v>32.9</v>
      </c>
      <c r="X23" s="118">
        <v>12.6</v>
      </c>
      <c r="Y23" s="47">
        <v>149.69999999999999</v>
      </c>
      <c r="Z23" s="53">
        <f t="shared" si="15"/>
        <v>664.5</v>
      </c>
      <c r="AA23" s="59">
        <f t="shared" si="2"/>
        <v>514.80000000000007</v>
      </c>
      <c r="AB23" s="68">
        <f t="shared" si="3"/>
        <v>414.1</v>
      </c>
      <c r="AC23" s="69">
        <f t="shared" si="4"/>
        <v>100.7</v>
      </c>
      <c r="AD23" s="109">
        <f t="shared" si="5"/>
        <v>527.64282639444082</v>
      </c>
      <c r="AE23" s="110">
        <f t="shared" si="6"/>
        <v>424.43064182194615</v>
      </c>
      <c r="AF23" s="111">
        <f t="shared" si="7"/>
        <v>103.21218457249452</v>
      </c>
      <c r="AG23" s="112">
        <f t="shared" si="8"/>
        <v>681.07742451263755</v>
      </c>
      <c r="AH23" s="113">
        <f t="shared" si="9"/>
        <v>153.4345981181969</v>
      </c>
      <c r="AI23" s="114">
        <f t="shared" si="10"/>
        <v>19.560994560994558</v>
      </c>
    </row>
    <row r="24" spans="1:35" s="5" customFormat="1" ht="20.100000000000001" customHeight="1" x14ac:dyDescent="0.15">
      <c r="A24" s="10">
        <v>19</v>
      </c>
      <c r="B24" s="9" t="s">
        <v>50</v>
      </c>
      <c r="C24" s="26">
        <v>26134</v>
      </c>
      <c r="D24" s="34">
        <f t="shared" si="11"/>
        <v>462.79999999999995</v>
      </c>
      <c r="E24" s="35">
        <f t="shared" si="11"/>
        <v>435.79999999999995</v>
      </c>
      <c r="F24" s="35">
        <f t="shared" si="11"/>
        <v>27</v>
      </c>
      <c r="G24" s="43">
        <v>0</v>
      </c>
      <c r="H24" s="117">
        <v>0</v>
      </c>
      <c r="I24" s="117">
        <v>0</v>
      </c>
      <c r="J24" s="43">
        <f t="shared" si="12"/>
        <v>336</v>
      </c>
      <c r="K24" s="117">
        <v>319.39999999999998</v>
      </c>
      <c r="L24" s="117">
        <v>16.600000000000001</v>
      </c>
      <c r="M24" s="43">
        <v>0</v>
      </c>
      <c r="N24" s="117">
        <v>0</v>
      </c>
      <c r="O24" s="117">
        <v>0</v>
      </c>
      <c r="P24" s="43">
        <f t="shared" si="17"/>
        <v>85.9</v>
      </c>
      <c r="Q24" s="117">
        <v>85.9</v>
      </c>
      <c r="R24" s="117">
        <v>0</v>
      </c>
      <c r="S24" s="43">
        <f t="shared" si="16"/>
        <v>0</v>
      </c>
      <c r="T24" s="117">
        <v>0</v>
      </c>
      <c r="U24" s="117">
        <v>0</v>
      </c>
      <c r="V24" s="43">
        <f t="shared" si="14"/>
        <v>40.9</v>
      </c>
      <c r="W24" s="117">
        <v>30.5</v>
      </c>
      <c r="X24" s="117">
        <v>10.4</v>
      </c>
      <c r="Y24" s="47">
        <v>339.6</v>
      </c>
      <c r="Z24" s="53">
        <f t="shared" si="15"/>
        <v>802.4</v>
      </c>
      <c r="AA24" s="59">
        <f t="shared" si="2"/>
        <v>462.79999999999995</v>
      </c>
      <c r="AB24" s="68">
        <f t="shared" si="3"/>
        <v>376.9</v>
      </c>
      <c r="AC24" s="69">
        <f t="shared" si="4"/>
        <v>85.9</v>
      </c>
      <c r="AD24" s="109">
        <f t="shared" si="5"/>
        <v>590.29106400346927</v>
      </c>
      <c r="AE24" s="110">
        <f t="shared" si="6"/>
        <v>480.72753246090656</v>
      </c>
      <c r="AF24" s="111">
        <f t="shared" si="7"/>
        <v>109.56353154256269</v>
      </c>
      <c r="AG24" s="112">
        <f t="shared" si="8"/>
        <v>1023.4432795081757</v>
      </c>
      <c r="AH24" s="113">
        <f t="shared" si="9"/>
        <v>433.15221550470648</v>
      </c>
      <c r="AI24" s="114">
        <f t="shared" si="10"/>
        <v>18.560933448573898</v>
      </c>
    </row>
    <row r="25" spans="1:35" s="5" customFormat="1" ht="20.100000000000001" customHeight="1" x14ac:dyDescent="0.15">
      <c r="A25" s="10">
        <v>20</v>
      </c>
      <c r="B25" s="9" t="s">
        <v>6</v>
      </c>
      <c r="C25" s="26">
        <v>4585</v>
      </c>
      <c r="D25" s="34">
        <f t="shared" si="11"/>
        <v>69.7</v>
      </c>
      <c r="E25" s="35">
        <f t="shared" si="11"/>
        <v>68.599999999999994</v>
      </c>
      <c r="F25" s="35">
        <f t="shared" si="11"/>
        <v>1.1000000000000001</v>
      </c>
      <c r="G25" s="43">
        <f t="shared" si="1"/>
        <v>0</v>
      </c>
      <c r="H25" s="117">
        <v>0</v>
      </c>
      <c r="I25" s="117">
        <v>0</v>
      </c>
      <c r="J25" s="43">
        <f t="shared" si="12"/>
        <v>54</v>
      </c>
      <c r="K25" s="117">
        <v>52.9</v>
      </c>
      <c r="L25" s="117">
        <v>1.1000000000000001</v>
      </c>
      <c r="M25" s="43">
        <f t="shared" si="13"/>
        <v>3.1</v>
      </c>
      <c r="N25" s="23">
        <v>3.1</v>
      </c>
      <c r="O25" s="117">
        <v>0</v>
      </c>
      <c r="P25" s="43">
        <f t="shared" si="17"/>
        <v>12.3</v>
      </c>
      <c r="Q25" s="117">
        <v>12.3</v>
      </c>
      <c r="R25" s="117">
        <v>0</v>
      </c>
      <c r="S25" s="43">
        <f t="shared" si="16"/>
        <v>0</v>
      </c>
      <c r="T25" s="117">
        <v>0</v>
      </c>
      <c r="U25" s="117">
        <v>0</v>
      </c>
      <c r="V25" s="43">
        <f t="shared" si="14"/>
        <v>0.3</v>
      </c>
      <c r="W25" s="117">
        <v>0.3</v>
      </c>
      <c r="X25" s="117">
        <v>0</v>
      </c>
      <c r="Y25" s="47">
        <v>44.7</v>
      </c>
      <c r="Z25" s="53">
        <f t="shared" si="15"/>
        <v>114.4</v>
      </c>
      <c r="AA25" s="59">
        <f t="shared" si="2"/>
        <v>69.7</v>
      </c>
      <c r="AB25" s="68">
        <f t="shared" si="3"/>
        <v>57.4</v>
      </c>
      <c r="AC25" s="69">
        <f t="shared" si="4"/>
        <v>12.3</v>
      </c>
      <c r="AD25" s="109">
        <f t="shared" si="5"/>
        <v>506.72482733551442</v>
      </c>
      <c r="AE25" s="110">
        <f t="shared" si="6"/>
        <v>417.30279898218828</v>
      </c>
      <c r="AF25" s="111">
        <f t="shared" si="7"/>
        <v>89.422028353326056</v>
      </c>
      <c r="AG25" s="112">
        <f t="shared" si="8"/>
        <v>831.69756452199204</v>
      </c>
      <c r="AH25" s="113">
        <f t="shared" si="9"/>
        <v>324.97273718647762</v>
      </c>
      <c r="AI25" s="114">
        <f t="shared" si="10"/>
        <v>17.647058823529409</v>
      </c>
    </row>
    <row r="26" spans="1:35" s="5" customFormat="1" ht="22.5" customHeight="1" x14ac:dyDescent="0.15">
      <c r="A26" s="10">
        <v>21</v>
      </c>
      <c r="B26" s="9" t="s">
        <v>7</v>
      </c>
      <c r="C26" s="108">
        <v>15141</v>
      </c>
      <c r="D26" s="33">
        <f>G26+J26+M26+P26+S26+V26</f>
        <v>214.19999999999996</v>
      </c>
      <c r="E26" s="32">
        <f>H26+K26+N26+Q26+T26+W26</f>
        <v>173.1</v>
      </c>
      <c r="F26" s="32">
        <f>I26+L26+O26+R26+U26+X26</f>
        <v>41.1</v>
      </c>
      <c r="G26" s="42">
        <f>SUM(H26:I26)</f>
        <v>0</v>
      </c>
      <c r="H26" s="23">
        <v>0</v>
      </c>
      <c r="I26" s="23">
        <v>0</v>
      </c>
      <c r="J26" s="42">
        <f>SUM(K26:L26)</f>
        <v>175.79999999999998</v>
      </c>
      <c r="K26" s="23">
        <v>144.6</v>
      </c>
      <c r="L26" s="23">
        <v>31.2</v>
      </c>
      <c r="M26" s="42">
        <f>SUM(N26:O26)</f>
        <v>12.7</v>
      </c>
      <c r="N26" s="23">
        <v>2.8</v>
      </c>
      <c r="O26" s="23">
        <v>9.9</v>
      </c>
      <c r="P26" s="42">
        <f>SUM(Q26:R26)</f>
        <v>25.7</v>
      </c>
      <c r="Q26" s="23">
        <v>25.7</v>
      </c>
      <c r="R26" s="23">
        <v>0</v>
      </c>
      <c r="S26" s="43">
        <f t="shared" si="16"/>
        <v>0</v>
      </c>
      <c r="T26" s="23">
        <v>0</v>
      </c>
      <c r="U26" s="23">
        <v>0</v>
      </c>
      <c r="V26" s="43">
        <f t="shared" si="14"/>
        <v>0</v>
      </c>
      <c r="W26" s="23">
        <v>0</v>
      </c>
      <c r="X26" s="23">
        <v>0</v>
      </c>
      <c r="Y26" s="47">
        <v>127.8</v>
      </c>
      <c r="Z26" s="53">
        <f t="shared" si="15"/>
        <v>341.99999999999994</v>
      </c>
      <c r="AA26" s="59">
        <f t="shared" si="2"/>
        <v>214.19999999999996</v>
      </c>
      <c r="AB26" s="68">
        <f t="shared" si="3"/>
        <v>188.49999999999997</v>
      </c>
      <c r="AC26" s="69">
        <f t="shared" si="4"/>
        <v>25.7</v>
      </c>
      <c r="AD26" s="109">
        <f t="shared" si="5"/>
        <v>471.56726768377251</v>
      </c>
      <c r="AE26" s="110">
        <f t="shared" si="6"/>
        <v>414.98800167316114</v>
      </c>
      <c r="AF26" s="111">
        <f t="shared" si="7"/>
        <v>56.57926601061137</v>
      </c>
      <c r="AG26" s="112">
        <f t="shared" si="8"/>
        <v>752.92252823459467</v>
      </c>
      <c r="AH26" s="113">
        <f t="shared" si="9"/>
        <v>281.35526055082227</v>
      </c>
      <c r="AI26" s="114">
        <f t="shared" si="10"/>
        <v>11.998132586367882</v>
      </c>
    </row>
    <row r="27" spans="1:35" s="5" customFormat="1" ht="20.100000000000001" customHeight="1" x14ac:dyDescent="0.15">
      <c r="A27" s="10">
        <v>22</v>
      </c>
      <c r="B27" s="9" t="s">
        <v>8</v>
      </c>
      <c r="C27" s="26">
        <v>6621</v>
      </c>
      <c r="D27" s="34">
        <f t="shared" si="11"/>
        <v>115.80000000000001</v>
      </c>
      <c r="E27" s="35">
        <f t="shared" si="11"/>
        <v>98.7</v>
      </c>
      <c r="F27" s="35">
        <f t="shared" si="11"/>
        <v>17.100000000000001</v>
      </c>
      <c r="G27" s="43">
        <f t="shared" si="1"/>
        <v>0</v>
      </c>
      <c r="H27" s="117">
        <v>0</v>
      </c>
      <c r="I27" s="117">
        <v>0</v>
      </c>
      <c r="J27" s="43">
        <f t="shared" si="12"/>
        <v>89.7</v>
      </c>
      <c r="K27" s="117">
        <v>78.7</v>
      </c>
      <c r="L27" s="117">
        <v>11</v>
      </c>
      <c r="M27" s="42">
        <f>SUM(N27:O27)</f>
        <v>8</v>
      </c>
      <c r="N27" s="23">
        <v>6.3</v>
      </c>
      <c r="O27" s="117">
        <v>1.7</v>
      </c>
      <c r="P27" s="43">
        <f t="shared" si="17"/>
        <v>13.7</v>
      </c>
      <c r="Q27" s="117">
        <v>13.7</v>
      </c>
      <c r="R27" s="117">
        <v>0</v>
      </c>
      <c r="S27" s="43">
        <f t="shared" si="16"/>
        <v>0</v>
      </c>
      <c r="T27" s="117">
        <v>0</v>
      </c>
      <c r="U27" s="117">
        <v>0</v>
      </c>
      <c r="V27" s="43">
        <f t="shared" si="14"/>
        <v>4.4000000000000004</v>
      </c>
      <c r="W27" s="23">
        <v>0</v>
      </c>
      <c r="X27" s="117">
        <v>4.4000000000000004</v>
      </c>
      <c r="Y27" s="47">
        <v>32.799999999999997</v>
      </c>
      <c r="Z27" s="53">
        <f t="shared" si="15"/>
        <v>148.60000000000002</v>
      </c>
      <c r="AA27" s="59">
        <f t="shared" si="2"/>
        <v>115.80000000000001</v>
      </c>
      <c r="AB27" s="68">
        <f>G27+J27+M27+S27+V27</f>
        <v>102.10000000000001</v>
      </c>
      <c r="AC27" s="69">
        <f t="shared" si="4"/>
        <v>13.7</v>
      </c>
      <c r="AD27" s="109">
        <f t="shared" si="5"/>
        <v>582.99350551276245</v>
      </c>
      <c r="AE27" s="110">
        <f t="shared" si="6"/>
        <v>514.02104415244435</v>
      </c>
      <c r="AF27" s="111">
        <f t="shared" si="7"/>
        <v>68.972461360318178</v>
      </c>
      <c r="AG27" s="112">
        <f t="shared" si="8"/>
        <v>748.12465387907173</v>
      </c>
      <c r="AH27" s="113">
        <f t="shared" si="9"/>
        <v>165.13114836630919</v>
      </c>
      <c r="AI27" s="114">
        <f t="shared" si="10"/>
        <v>11.830742659758203</v>
      </c>
    </row>
    <row r="28" spans="1:35" s="5" customFormat="1" ht="20.100000000000001" customHeight="1" x14ac:dyDescent="0.15">
      <c r="A28" s="10">
        <v>23</v>
      </c>
      <c r="B28" s="9" t="s">
        <v>9</v>
      </c>
      <c r="C28" s="26">
        <v>4631</v>
      </c>
      <c r="D28" s="34">
        <f t="shared" si="11"/>
        <v>86.9</v>
      </c>
      <c r="E28" s="35">
        <f t="shared" si="11"/>
        <v>80.599999999999994</v>
      </c>
      <c r="F28" s="35">
        <f t="shared" si="11"/>
        <v>6.3</v>
      </c>
      <c r="G28" s="43">
        <f t="shared" si="1"/>
        <v>0</v>
      </c>
      <c r="H28" s="117">
        <v>0</v>
      </c>
      <c r="I28" s="117">
        <v>0</v>
      </c>
      <c r="J28" s="43">
        <f t="shared" si="12"/>
        <v>74.2</v>
      </c>
      <c r="K28" s="117">
        <v>69.5</v>
      </c>
      <c r="L28" s="117">
        <v>4.7</v>
      </c>
      <c r="M28" s="43">
        <f t="shared" si="13"/>
        <v>8.9</v>
      </c>
      <c r="N28" s="117">
        <v>7.6</v>
      </c>
      <c r="O28" s="117">
        <v>1.3</v>
      </c>
      <c r="P28" s="43">
        <f t="shared" si="17"/>
        <v>3.8</v>
      </c>
      <c r="Q28" s="117">
        <v>3.5</v>
      </c>
      <c r="R28" s="23">
        <v>0.3</v>
      </c>
      <c r="S28" s="43">
        <f t="shared" si="16"/>
        <v>0</v>
      </c>
      <c r="T28" s="117">
        <v>0</v>
      </c>
      <c r="U28" s="117">
        <v>0</v>
      </c>
      <c r="V28" s="43">
        <f t="shared" si="14"/>
        <v>0</v>
      </c>
      <c r="W28" s="117">
        <v>0</v>
      </c>
      <c r="X28" s="117">
        <v>0</v>
      </c>
      <c r="Y28" s="47">
        <v>0</v>
      </c>
      <c r="Z28" s="53">
        <f t="shared" si="15"/>
        <v>86.9</v>
      </c>
      <c r="AA28" s="59">
        <f t="shared" si="2"/>
        <v>86.9</v>
      </c>
      <c r="AB28" s="68">
        <f t="shared" si="3"/>
        <v>83.100000000000009</v>
      </c>
      <c r="AC28" s="69">
        <f t="shared" si="4"/>
        <v>3.8</v>
      </c>
      <c r="AD28" s="109">
        <f t="shared" si="5"/>
        <v>625.49485352335716</v>
      </c>
      <c r="AE28" s="110">
        <f t="shared" si="6"/>
        <v>598.14294968689273</v>
      </c>
      <c r="AF28" s="111">
        <f t="shared" si="7"/>
        <v>27.351903836464405</v>
      </c>
      <c r="AG28" s="112">
        <f t="shared" si="8"/>
        <v>625.49485352335716</v>
      </c>
      <c r="AH28" s="113">
        <f t="shared" si="9"/>
        <v>0</v>
      </c>
      <c r="AI28" s="114">
        <f t="shared" si="10"/>
        <v>4.372842347525892</v>
      </c>
    </row>
    <row r="29" spans="1:35" s="5" customFormat="1" ht="20.100000000000001" customHeight="1" x14ac:dyDescent="0.15">
      <c r="A29" s="10">
        <v>24</v>
      </c>
      <c r="B29" s="9" t="s">
        <v>10</v>
      </c>
      <c r="C29" s="26">
        <v>10361</v>
      </c>
      <c r="D29" s="34">
        <f>G29+J29+M29+P29+S29+V29</f>
        <v>194.3</v>
      </c>
      <c r="E29" s="35">
        <f t="shared" si="11"/>
        <v>176.8</v>
      </c>
      <c r="F29" s="35">
        <f t="shared" si="11"/>
        <v>17.5</v>
      </c>
      <c r="G29" s="43">
        <f>SUM(H29:I29)</f>
        <v>0</v>
      </c>
      <c r="H29" s="117">
        <v>0</v>
      </c>
      <c r="I29" s="117">
        <v>0</v>
      </c>
      <c r="J29" s="43">
        <f t="shared" si="12"/>
        <v>135.9</v>
      </c>
      <c r="K29" s="117">
        <v>126.4</v>
      </c>
      <c r="L29" s="117">
        <v>9.5</v>
      </c>
      <c r="M29" s="43">
        <f t="shared" si="13"/>
        <v>8.1999999999999993</v>
      </c>
      <c r="N29" s="117">
        <v>5.3</v>
      </c>
      <c r="O29" s="117">
        <v>2.9</v>
      </c>
      <c r="P29" s="43">
        <f>SUM(Q29:R29)</f>
        <v>42.300000000000004</v>
      </c>
      <c r="Q29" s="117">
        <v>41.6</v>
      </c>
      <c r="R29" s="117">
        <v>0.7</v>
      </c>
      <c r="S29" s="43">
        <f t="shared" si="16"/>
        <v>0</v>
      </c>
      <c r="T29" s="117">
        <v>0</v>
      </c>
      <c r="U29" s="117">
        <v>0</v>
      </c>
      <c r="V29" s="43">
        <f t="shared" si="14"/>
        <v>7.9</v>
      </c>
      <c r="W29" s="117">
        <v>3.5</v>
      </c>
      <c r="X29" s="117">
        <v>4.4000000000000004</v>
      </c>
      <c r="Y29" s="47">
        <v>50.2</v>
      </c>
      <c r="Z29" s="53">
        <f t="shared" si="15"/>
        <v>244.5</v>
      </c>
      <c r="AA29" s="60">
        <f>SUM(AB29:AC29)</f>
        <v>194.3</v>
      </c>
      <c r="AB29" s="43">
        <f>G29+J29+M29+S29+V29</f>
        <v>152</v>
      </c>
      <c r="AC29" s="70">
        <f>P29</f>
        <v>42.300000000000004</v>
      </c>
      <c r="AD29" s="109">
        <f t="shared" si="5"/>
        <v>625.10053727117713</v>
      </c>
      <c r="AE29" s="110">
        <f t="shared" si="6"/>
        <v>489.01328700575874</v>
      </c>
      <c r="AF29" s="111">
        <f t="shared" si="7"/>
        <v>136.08725026541839</v>
      </c>
      <c r="AG29" s="112">
        <f t="shared" si="8"/>
        <v>786.60360969018427</v>
      </c>
      <c r="AH29" s="113">
        <f t="shared" si="9"/>
        <v>161.5030724190072</v>
      </c>
      <c r="AI29" s="114">
        <f t="shared" si="10"/>
        <v>21.770458054554812</v>
      </c>
    </row>
    <row r="30" spans="1:35" s="5" customFormat="1" ht="20.100000000000001" customHeight="1" x14ac:dyDescent="0.15">
      <c r="A30" s="10">
        <v>25</v>
      </c>
      <c r="B30" s="9" t="s">
        <v>11</v>
      </c>
      <c r="C30" s="26">
        <v>13677</v>
      </c>
      <c r="D30" s="34">
        <f t="shared" si="11"/>
        <v>252.5</v>
      </c>
      <c r="E30" s="35">
        <f t="shared" si="11"/>
        <v>223.9</v>
      </c>
      <c r="F30" s="35">
        <f t="shared" si="11"/>
        <v>28.6</v>
      </c>
      <c r="G30" s="43">
        <f t="shared" si="1"/>
        <v>0</v>
      </c>
      <c r="H30" s="117">
        <v>0</v>
      </c>
      <c r="I30" s="117">
        <v>0</v>
      </c>
      <c r="J30" s="43">
        <f t="shared" si="12"/>
        <v>210.9</v>
      </c>
      <c r="K30" s="117">
        <v>200.3</v>
      </c>
      <c r="L30" s="117">
        <v>10.6</v>
      </c>
      <c r="M30" s="43">
        <f t="shared" si="13"/>
        <v>9</v>
      </c>
      <c r="N30" s="117">
        <v>6.6</v>
      </c>
      <c r="O30" s="117">
        <v>2.4</v>
      </c>
      <c r="P30" s="43">
        <f t="shared" si="17"/>
        <v>18.899999999999999</v>
      </c>
      <c r="Q30" s="117">
        <v>16.2</v>
      </c>
      <c r="R30" s="117">
        <v>2.7</v>
      </c>
      <c r="S30" s="43">
        <f t="shared" si="16"/>
        <v>0</v>
      </c>
      <c r="T30" s="117">
        <v>0</v>
      </c>
      <c r="U30" s="117">
        <v>0</v>
      </c>
      <c r="V30" s="43">
        <f t="shared" si="14"/>
        <v>13.700000000000001</v>
      </c>
      <c r="W30" s="117">
        <v>0.8</v>
      </c>
      <c r="X30" s="23">
        <v>12.9</v>
      </c>
      <c r="Y30" s="120">
        <v>66</v>
      </c>
      <c r="Z30" s="53">
        <f t="shared" si="15"/>
        <v>318.5</v>
      </c>
      <c r="AA30" s="59">
        <f t="shared" si="2"/>
        <v>252.5</v>
      </c>
      <c r="AB30" s="68">
        <f t="shared" si="3"/>
        <v>233.6</v>
      </c>
      <c r="AC30" s="69">
        <f t="shared" si="4"/>
        <v>18.899999999999999</v>
      </c>
      <c r="AD30" s="109">
        <f t="shared" si="5"/>
        <v>615.3883648948356</v>
      </c>
      <c r="AE30" s="110">
        <f t="shared" si="6"/>
        <v>569.32563183934087</v>
      </c>
      <c r="AF30" s="111">
        <f t="shared" si="7"/>
        <v>46.062733055494625</v>
      </c>
      <c r="AG30" s="112">
        <f t="shared" si="8"/>
        <v>776.2423533425947</v>
      </c>
      <c r="AH30" s="113">
        <f t="shared" si="9"/>
        <v>160.85398844775901</v>
      </c>
      <c r="AI30" s="114">
        <f t="shared" si="10"/>
        <v>7.4851485148514847</v>
      </c>
    </row>
    <row r="31" spans="1:35" s="5" customFormat="1" ht="20.100000000000001" customHeight="1" x14ac:dyDescent="0.15">
      <c r="A31" s="10">
        <v>26</v>
      </c>
      <c r="B31" s="9" t="s">
        <v>51</v>
      </c>
      <c r="C31" s="26">
        <v>7732</v>
      </c>
      <c r="D31" s="34">
        <f t="shared" si="11"/>
        <v>144.20000000000002</v>
      </c>
      <c r="E31" s="35">
        <f t="shared" si="11"/>
        <v>131.6</v>
      </c>
      <c r="F31" s="35">
        <f t="shared" si="11"/>
        <v>12.6</v>
      </c>
      <c r="G31" s="43">
        <f t="shared" si="1"/>
        <v>0</v>
      </c>
      <c r="H31" s="117">
        <v>0</v>
      </c>
      <c r="I31" s="117">
        <v>0</v>
      </c>
      <c r="J31" s="43">
        <f t="shared" si="12"/>
        <v>106.69999999999999</v>
      </c>
      <c r="K31" s="117">
        <v>104.1</v>
      </c>
      <c r="L31" s="117">
        <v>2.6</v>
      </c>
      <c r="M31" s="43">
        <f t="shared" si="13"/>
        <v>6.9</v>
      </c>
      <c r="N31" s="117">
        <v>6.2</v>
      </c>
      <c r="O31" s="117">
        <v>0.7</v>
      </c>
      <c r="P31" s="43">
        <f t="shared" si="17"/>
        <v>23.3</v>
      </c>
      <c r="Q31" s="117">
        <v>21.3</v>
      </c>
      <c r="R31" s="117">
        <v>2</v>
      </c>
      <c r="S31" s="43">
        <f t="shared" si="16"/>
        <v>0</v>
      </c>
      <c r="T31" s="117">
        <v>0</v>
      </c>
      <c r="U31" s="117">
        <v>0</v>
      </c>
      <c r="V31" s="43">
        <f t="shared" si="14"/>
        <v>7.3</v>
      </c>
      <c r="W31" s="117">
        <v>0</v>
      </c>
      <c r="X31" s="117">
        <v>7.3</v>
      </c>
      <c r="Y31" s="47">
        <v>44.1</v>
      </c>
      <c r="Z31" s="53">
        <f t="shared" si="15"/>
        <v>188.3</v>
      </c>
      <c r="AA31" s="61">
        <f t="shared" si="2"/>
        <v>144.19999999999999</v>
      </c>
      <c r="AB31" s="68">
        <f t="shared" si="3"/>
        <v>120.89999999999999</v>
      </c>
      <c r="AC31" s="69">
        <f t="shared" si="4"/>
        <v>23.3</v>
      </c>
      <c r="AD31" s="109">
        <f t="shared" si="5"/>
        <v>621.658906708053</v>
      </c>
      <c r="AE31" s="110">
        <f t="shared" si="6"/>
        <v>521.21055354371435</v>
      </c>
      <c r="AF31" s="111">
        <f t="shared" si="7"/>
        <v>100.44835316433868</v>
      </c>
      <c r="AG31" s="112">
        <f t="shared" si="8"/>
        <v>811.77789274012764</v>
      </c>
      <c r="AH31" s="113">
        <f t="shared" si="9"/>
        <v>190.1189860320745</v>
      </c>
      <c r="AI31" s="114">
        <f t="shared" si="10"/>
        <v>16.158113730929266</v>
      </c>
    </row>
    <row r="32" spans="1:35" s="5" customFormat="1" ht="20.100000000000001" customHeight="1" x14ac:dyDescent="0.15">
      <c r="A32" s="10">
        <v>27</v>
      </c>
      <c r="B32" s="9" t="s">
        <v>12</v>
      </c>
      <c r="C32" s="26">
        <v>2866</v>
      </c>
      <c r="D32" s="34">
        <f t="shared" si="11"/>
        <v>48.6</v>
      </c>
      <c r="E32" s="35">
        <f t="shared" si="11"/>
        <v>44.5</v>
      </c>
      <c r="F32" s="35">
        <f t="shared" si="11"/>
        <v>4.0999999999999996</v>
      </c>
      <c r="G32" s="43">
        <f>SUM(H32:I32)</f>
        <v>0</v>
      </c>
      <c r="H32" s="117">
        <v>0</v>
      </c>
      <c r="I32" s="117">
        <v>0</v>
      </c>
      <c r="J32" s="43">
        <f t="shared" si="12"/>
        <v>36.6</v>
      </c>
      <c r="K32" s="117">
        <v>35.9</v>
      </c>
      <c r="L32" s="117">
        <v>0.7</v>
      </c>
      <c r="M32" s="43">
        <f t="shared" si="13"/>
        <v>2.5</v>
      </c>
      <c r="N32" s="117">
        <v>1.7</v>
      </c>
      <c r="O32" s="117">
        <v>0.8</v>
      </c>
      <c r="P32" s="43">
        <f t="shared" si="17"/>
        <v>6.9</v>
      </c>
      <c r="Q32" s="117">
        <v>5.9</v>
      </c>
      <c r="R32" s="117">
        <v>1</v>
      </c>
      <c r="S32" s="43">
        <f t="shared" si="16"/>
        <v>0</v>
      </c>
      <c r="T32" s="117">
        <v>0</v>
      </c>
      <c r="U32" s="117">
        <v>0</v>
      </c>
      <c r="V32" s="43">
        <f t="shared" si="14"/>
        <v>2.6</v>
      </c>
      <c r="W32" s="117">
        <v>1</v>
      </c>
      <c r="X32" s="117">
        <v>1.6</v>
      </c>
      <c r="Y32" s="47">
        <v>16.3</v>
      </c>
      <c r="Z32" s="53">
        <f t="shared" si="15"/>
        <v>64.900000000000006</v>
      </c>
      <c r="AA32" s="59">
        <f>SUM(AB32:AC32)</f>
        <v>48.6</v>
      </c>
      <c r="AB32" s="68">
        <f>G32+J32+M32+S32+V32</f>
        <v>41.7</v>
      </c>
      <c r="AC32" s="69">
        <f>P32</f>
        <v>6.9</v>
      </c>
      <c r="AD32" s="109">
        <f t="shared" si="5"/>
        <v>565.24773203070481</v>
      </c>
      <c r="AE32" s="110">
        <f t="shared" si="6"/>
        <v>484.99651081646897</v>
      </c>
      <c r="AF32" s="111">
        <f t="shared" si="7"/>
        <v>80.251221214235869</v>
      </c>
      <c r="AG32" s="112">
        <f t="shared" si="8"/>
        <v>754.82670388462441</v>
      </c>
      <c r="AH32" s="113">
        <f t="shared" si="9"/>
        <v>189.57897185391954</v>
      </c>
      <c r="AI32" s="114">
        <f t="shared" si="10"/>
        <v>14.19753086419753</v>
      </c>
    </row>
    <row r="33" spans="1:35" s="5" customFormat="1" ht="20.100000000000001" customHeight="1" x14ac:dyDescent="0.15">
      <c r="A33" s="10">
        <v>28</v>
      </c>
      <c r="B33" s="9" t="s">
        <v>32</v>
      </c>
      <c r="C33" s="26">
        <v>2267</v>
      </c>
      <c r="D33" s="34">
        <f t="shared" si="11"/>
        <v>45.9</v>
      </c>
      <c r="E33" s="35">
        <f t="shared" si="11"/>
        <v>36.900000000000006</v>
      </c>
      <c r="F33" s="35">
        <f t="shared" si="11"/>
        <v>9.0000000000000018</v>
      </c>
      <c r="G33" s="43">
        <f t="shared" si="1"/>
        <v>0</v>
      </c>
      <c r="H33" s="117">
        <v>0</v>
      </c>
      <c r="I33" s="117">
        <v>0</v>
      </c>
      <c r="J33" s="43">
        <f t="shared" si="12"/>
        <v>37.5</v>
      </c>
      <c r="K33" s="117">
        <v>30.1</v>
      </c>
      <c r="L33" s="117">
        <v>7.4</v>
      </c>
      <c r="M33" s="43">
        <f t="shared" si="13"/>
        <v>2.9000000000000004</v>
      </c>
      <c r="N33" s="117">
        <v>1.6</v>
      </c>
      <c r="O33" s="117">
        <v>1.3</v>
      </c>
      <c r="P33" s="43">
        <f t="shared" si="17"/>
        <v>5.5</v>
      </c>
      <c r="Q33" s="117">
        <v>5.2</v>
      </c>
      <c r="R33" s="117">
        <v>0.3</v>
      </c>
      <c r="S33" s="43">
        <f t="shared" si="16"/>
        <v>0</v>
      </c>
      <c r="T33" s="117">
        <v>0</v>
      </c>
      <c r="U33" s="117">
        <v>0</v>
      </c>
      <c r="V33" s="43">
        <f t="shared" si="14"/>
        <v>0</v>
      </c>
      <c r="W33" s="117">
        <v>0</v>
      </c>
      <c r="X33" s="117">
        <v>0</v>
      </c>
      <c r="Y33" s="47">
        <v>18.8</v>
      </c>
      <c r="Z33" s="53">
        <f t="shared" si="15"/>
        <v>64.7</v>
      </c>
      <c r="AA33" s="59">
        <f>SUM(AB33:AC33)</f>
        <v>45.9</v>
      </c>
      <c r="AB33" s="68">
        <f t="shared" si="3"/>
        <v>40.4</v>
      </c>
      <c r="AC33" s="69">
        <f t="shared" si="4"/>
        <v>5.5</v>
      </c>
      <c r="AD33" s="109">
        <f t="shared" si="5"/>
        <v>674.90074988972208</v>
      </c>
      <c r="AE33" s="110">
        <f t="shared" si="6"/>
        <v>594.03028966328486</v>
      </c>
      <c r="AF33" s="111">
        <f t="shared" si="7"/>
        <v>80.870460226437288</v>
      </c>
      <c r="AG33" s="112">
        <f t="shared" si="8"/>
        <v>951.33068666372606</v>
      </c>
      <c r="AH33" s="113">
        <f t="shared" si="9"/>
        <v>276.42993677400381</v>
      </c>
      <c r="AI33" s="114">
        <f t="shared" si="10"/>
        <v>11.982570806100219</v>
      </c>
    </row>
    <row r="34" spans="1:35" s="5" customFormat="1" ht="20.100000000000001" customHeight="1" x14ac:dyDescent="0.15">
      <c r="A34" s="10">
        <v>29</v>
      </c>
      <c r="B34" s="9" t="s">
        <v>13</v>
      </c>
      <c r="C34" s="26">
        <v>7798</v>
      </c>
      <c r="D34" s="34">
        <f t="shared" si="11"/>
        <v>130.5</v>
      </c>
      <c r="E34" s="35">
        <f t="shared" si="11"/>
        <v>127.39999999999999</v>
      </c>
      <c r="F34" s="35">
        <f t="shared" si="11"/>
        <v>3.1</v>
      </c>
      <c r="G34" s="43">
        <f t="shared" si="1"/>
        <v>0</v>
      </c>
      <c r="H34" s="117">
        <v>0</v>
      </c>
      <c r="I34" s="117">
        <v>0</v>
      </c>
      <c r="J34" s="43">
        <f t="shared" si="12"/>
        <v>95.7</v>
      </c>
      <c r="K34" s="117">
        <v>95</v>
      </c>
      <c r="L34" s="117">
        <v>0.7</v>
      </c>
      <c r="M34" s="43">
        <f t="shared" si="13"/>
        <v>6.3</v>
      </c>
      <c r="N34" s="117">
        <v>6.3</v>
      </c>
      <c r="O34" s="117">
        <v>0</v>
      </c>
      <c r="P34" s="43">
        <f t="shared" si="17"/>
        <v>15</v>
      </c>
      <c r="Q34" s="117">
        <v>15</v>
      </c>
      <c r="R34" s="117">
        <v>0</v>
      </c>
      <c r="S34" s="43">
        <f t="shared" si="16"/>
        <v>0.9</v>
      </c>
      <c r="T34" s="117">
        <v>0</v>
      </c>
      <c r="U34" s="117">
        <v>0.9</v>
      </c>
      <c r="V34" s="43">
        <f t="shared" si="14"/>
        <v>12.6</v>
      </c>
      <c r="W34" s="117">
        <v>11.1</v>
      </c>
      <c r="X34" s="117">
        <v>1.5</v>
      </c>
      <c r="Y34" s="47">
        <v>24</v>
      </c>
      <c r="Z34" s="53">
        <f t="shared" si="15"/>
        <v>154.5</v>
      </c>
      <c r="AA34" s="59">
        <f>SUM(AB34:AC34)</f>
        <v>130.5</v>
      </c>
      <c r="AB34" s="68">
        <f t="shared" si="3"/>
        <v>115.5</v>
      </c>
      <c r="AC34" s="69">
        <f t="shared" si="4"/>
        <v>15</v>
      </c>
      <c r="AD34" s="109">
        <f t="shared" si="5"/>
        <v>557.83534239548601</v>
      </c>
      <c r="AE34" s="110">
        <f t="shared" si="6"/>
        <v>493.71633752244168</v>
      </c>
      <c r="AF34" s="111">
        <f t="shared" si="7"/>
        <v>64.119004873044361</v>
      </c>
      <c r="AG34" s="112">
        <f t="shared" si="8"/>
        <v>660.42575019235699</v>
      </c>
      <c r="AH34" s="113">
        <f t="shared" si="9"/>
        <v>102.59040779687099</v>
      </c>
      <c r="AI34" s="114">
        <f t="shared" si="10"/>
        <v>11.494252873563218</v>
      </c>
    </row>
    <row r="35" spans="1:35" s="5" customFormat="1" ht="20.100000000000001" customHeight="1" x14ac:dyDescent="0.15">
      <c r="A35" s="10">
        <v>30</v>
      </c>
      <c r="B35" s="9" t="s">
        <v>14</v>
      </c>
      <c r="C35" s="26">
        <v>3873</v>
      </c>
      <c r="D35" s="34">
        <f>G35+J35+M35+P35+S35+V35</f>
        <v>63.5</v>
      </c>
      <c r="E35" s="35">
        <f t="shared" si="11"/>
        <v>54.1</v>
      </c>
      <c r="F35" s="35">
        <f t="shared" si="11"/>
        <v>9.4</v>
      </c>
      <c r="G35" s="43">
        <f>SUM(H35:I35)</f>
        <v>0</v>
      </c>
      <c r="H35" s="117">
        <v>0</v>
      </c>
      <c r="I35" s="117">
        <v>0</v>
      </c>
      <c r="J35" s="43">
        <f t="shared" si="12"/>
        <v>52.800000000000004</v>
      </c>
      <c r="K35" s="117">
        <v>45.2</v>
      </c>
      <c r="L35" s="117">
        <v>7.6</v>
      </c>
      <c r="M35" s="43">
        <f t="shared" si="13"/>
        <v>3.3</v>
      </c>
      <c r="N35" s="117">
        <v>1.9</v>
      </c>
      <c r="O35" s="117">
        <v>1.4</v>
      </c>
      <c r="P35" s="43">
        <f t="shared" si="17"/>
        <v>7.4</v>
      </c>
      <c r="Q35" s="117">
        <v>7</v>
      </c>
      <c r="R35" s="117">
        <v>0.4</v>
      </c>
      <c r="S35" s="43">
        <f t="shared" si="16"/>
        <v>0</v>
      </c>
      <c r="T35" s="117">
        <v>0</v>
      </c>
      <c r="U35" s="117">
        <v>0</v>
      </c>
      <c r="V35" s="43">
        <f t="shared" si="14"/>
        <v>0</v>
      </c>
      <c r="W35" s="117">
        <v>0</v>
      </c>
      <c r="X35" s="117">
        <v>0</v>
      </c>
      <c r="Y35" s="47">
        <v>21.4</v>
      </c>
      <c r="Z35" s="53">
        <f t="shared" si="15"/>
        <v>84.9</v>
      </c>
      <c r="AA35" s="59">
        <f t="shared" si="2"/>
        <v>63.5</v>
      </c>
      <c r="AB35" s="68">
        <f>G35+J35+M35+S35+V35</f>
        <v>56.1</v>
      </c>
      <c r="AC35" s="69">
        <f>P35</f>
        <v>7.4</v>
      </c>
      <c r="AD35" s="109">
        <f t="shared" si="5"/>
        <v>546.51863327308729</v>
      </c>
      <c r="AE35" s="110">
        <f t="shared" si="6"/>
        <v>482.82984766331009</v>
      </c>
      <c r="AF35" s="111">
        <f t="shared" si="7"/>
        <v>63.688785609777092</v>
      </c>
      <c r="AG35" s="112">
        <f t="shared" si="8"/>
        <v>730.69971598244263</v>
      </c>
      <c r="AH35" s="113">
        <f t="shared" si="9"/>
        <v>184.18108270935534</v>
      </c>
      <c r="AI35" s="114">
        <f t="shared" si="10"/>
        <v>11.653543307086615</v>
      </c>
    </row>
    <row r="36" spans="1:35" s="5" customFormat="1" ht="20.100000000000001" customHeight="1" x14ac:dyDescent="0.15">
      <c r="A36" s="10">
        <v>31</v>
      </c>
      <c r="B36" s="9" t="s">
        <v>53</v>
      </c>
      <c r="C36" s="26">
        <v>5023</v>
      </c>
      <c r="D36" s="34">
        <f t="shared" si="11"/>
        <v>100.5</v>
      </c>
      <c r="E36" s="35">
        <f t="shared" si="11"/>
        <v>93.1</v>
      </c>
      <c r="F36" s="35">
        <f t="shared" si="11"/>
        <v>7.4</v>
      </c>
      <c r="G36" s="43">
        <f t="shared" si="1"/>
        <v>0</v>
      </c>
      <c r="H36" s="117">
        <v>0</v>
      </c>
      <c r="I36" s="117">
        <v>0</v>
      </c>
      <c r="J36" s="43">
        <f t="shared" si="12"/>
        <v>69.5</v>
      </c>
      <c r="K36" s="117">
        <v>67.5</v>
      </c>
      <c r="L36" s="117">
        <v>2</v>
      </c>
      <c r="M36" s="43">
        <f t="shared" si="13"/>
        <v>5.0999999999999996</v>
      </c>
      <c r="N36" s="23">
        <v>4.3</v>
      </c>
      <c r="O36" s="117">
        <v>0.8</v>
      </c>
      <c r="P36" s="43">
        <f t="shared" si="17"/>
        <v>11.2</v>
      </c>
      <c r="Q36" s="117">
        <v>11</v>
      </c>
      <c r="R36" s="117">
        <v>0.2</v>
      </c>
      <c r="S36" s="43">
        <f t="shared" si="16"/>
        <v>0</v>
      </c>
      <c r="T36" s="117">
        <v>0</v>
      </c>
      <c r="U36" s="117">
        <v>0</v>
      </c>
      <c r="V36" s="43">
        <f t="shared" si="14"/>
        <v>14.700000000000001</v>
      </c>
      <c r="W36" s="117">
        <v>10.3</v>
      </c>
      <c r="X36" s="117">
        <v>4.4000000000000004</v>
      </c>
      <c r="Y36" s="47">
        <v>13.3</v>
      </c>
      <c r="Z36" s="53">
        <f t="shared" si="15"/>
        <v>113.8</v>
      </c>
      <c r="AA36" s="59">
        <f t="shared" si="2"/>
        <v>100.5</v>
      </c>
      <c r="AB36" s="68">
        <f t="shared" si="3"/>
        <v>89.3</v>
      </c>
      <c r="AC36" s="69">
        <f t="shared" si="4"/>
        <v>11.2</v>
      </c>
      <c r="AD36" s="109">
        <f t="shared" si="5"/>
        <v>666.93211228349583</v>
      </c>
      <c r="AE36" s="110">
        <f t="shared" si="6"/>
        <v>592.60733957130526</v>
      </c>
      <c r="AF36" s="111">
        <f t="shared" si="7"/>
        <v>74.324772712190594</v>
      </c>
      <c r="AG36" s="112">
        <f t="shared" si="8"/>
        <v>755.19277987922214</v>
      </c>
      <c r="AH36" s="113">
        <f t="shared" si="9"/>
        <v>88.260667595726332</v>
      </c>
      <c r="AI36" s="114">
        <f t="shared" si="10"/>
        <v>11.144278606965175</v>
      </c>
    </row>
    <row r="37" spans="1:35" s="5" customFormat="1" ht="20.100000000000001" customHeight="1" x14ac:dyDescent="0.15">
      <c r="A37" s="10">
        <v>32</v>
      </c>
      <c r="B37" s="9" t="s">
        <v>54</v>
      </c>
      <c r="C37" s="26">
        <v>14544</v>
      </c>
      <c r="D37" s="34">
        <f t="shared" si="11"/>
        <v>291.59999999999997</v>
      </c>
      <c r="E37" s="35">
        <f t="shared" si="11"/>
        <v>219.2</v>
      </c>
      <c r="F37" s="35">
        <f t="shared" si="11"/>
        <v>72.399999999999991</v>
      </c>
      <c r="G37" s="43">
        <f t="shared" si="1"/>
        <v>0</v>
      </c>
      <c r="H37" s="117">
        <v>0</v>
      </c>
      <c r="I37" s="117">
        <v>0</v>
      </c>
      <c r="J37" s="43">
        <f t="shared" si="12"/>
        <v>237.5</v>
      </c>
      <c r="K37" s="117">
        <v>179.5</v>
      </c>
      <c r="L37" s="117">
        <v>58</v>
      </c>
      <c r="M37" s="43">
        <f t="shared" si="13"/>
        <v>20.2</v>
      </c>
      <c r="N37" s="117">
        <v>8.1</v>
      </c>
      <c r="O37" s="117">
        <v>12.1</v>
      </c>
      <c r="P37" s="43">
        <f t="shared" si="17"/>
        <v>33.9</v>
      </c>
      <c r="Q37" s="117">
        <v>31.6</v>
      </c>
      <c r="R37" s="117">
        <v>2.2999999999999998</v>
      </c>
      <c r="S37" s="43">
        <f t="shared" si="16"/>
        <v>0</v>
      </c>
      <c r="T37" s="117">
        <v>0</v>
      </c>
      <c r="U37" s="117">
        <v>0</v>
      </c>
      <c r="V37" s="43">
        <f t="shared" si="14"/>
        <v>0</v>
      </c>
      <c r="W37" s="117">
        <v>0</v>
      </c>
      <c r="X37" s="117">
        <v>0</v>
      </c>
      <c r="Y37" s="47">
        <v>66.3</v>
      </c>
      <c r="Z37" s="53">
        <f t="shared" si="15"/>
        <v>357.9</v>
      </c>
      <c r="AA37" s="59">
        <f t="shared" si="2"/>
        <v>291.59999999999997</v>
      </c>
      <c r="AB37" s="68">
        <f t="shared" si="3"/>
        <v>257.7</v>
      </c>
      <c r="AC37" s="69">
        <f t="shared" si="4"/>
        <v>33.9</v>
      </c>
      <c r="AD37" s="109">
        <f t="shared" si="5"/>
        <v>668.31683168316829</v>
      </c>
      <c r="AE37" s="110">
        <f t="shared" si="6"/>
        <v>590.62156215621565</v>
      </c>
      <c r="AF37" s="111">
        <f t="shared" si="7"/>
        <v>77.695269526952686</v>
      </c>
      <c r="AG37" s="112">
        <f t="shared" si="8"/>
        <v>820.26952695269517</v>
      </c>
      <c r="AH37" s="113">
        <f t="shared" si="9"/>
        <v>151.95269526952694</v>
      </c>
      <c r="AI37" s="114">
        <f t="shared" si="10"/>
        <v>11.625514403292183</v>
      </c>
    </row>
    <row r="38" spans="1:35" s="5" customFormat="1" ht="20.100000000000001" customHeight="1" thickBot="1" x14ac:dyDescent="0.2">
      <c r="A38" s="15">
        <v>33</v>
      </c>
      <c r="B38" s="16" t="s">
        <v>15</v>
      </c>
      <c r="C38" s="121">
        <v>10495</v>
      </c>
      <c r="D38" s="36">
        <f t="shared" si="11"/>
        <v>167.09999999999997</v>
      </c>
      <c r="E38" s="37">
        <f t="shared" si="11"/>
        <v>145.4</v>
      </c>
      <c r="F38" s="37">
        <f t="shared" si="11"/>
        <v>21.7</v>
      </c>
      <c r="G38" s="44">
        <f t="shared" si="1"/>
        <v>0</v>
      </c>
      <c r="H38" s="122">
        <v>0</v>
      </c>
      <c r="I38" s="122">
        <v>0</v>
      </c>
      <c r="J38" s="44">
        <f t="shared" si="12"/>
        <v>117.3</v>
      </c>
      <c r="K38" s="122">
        <v>114.5</v>
      </c>
      <c r="L38" s="122">
        <v>2.8</v>
      </c>
      <c r="M38" s="44">
        <f t="shared" si="13"/>
        <v>8.3000000000000007</v>
      </c>
      <c r="N38" s="122">
        <v>7</v>
      </c>
      <c r="O38" s="122">
        <v>1.3</v>
      </c>
      <c r="P38" s="44">
        <f t="shared" si="17"/>
        <v>24.299999999999997</v>
      </c>
      <c r="Q38" s="122">
        <v>23.9</v>
      </c>
      <c r="R38" s="122">
        <v>0.4</v>
      </c>
      <c r="S38" s="44">
        <f>SUM(T38:U38)</f>
        <v>0</v>
      </c>
      <c r="T38" s="122">
        <v>0</v>
      </c>
      <c r="U38" s="122">
        <v>0</v>
      </c>
      <c r="V38" s="44">
        <f t="shared" si="14"/>
        <v>17.2</v>
      </c>
      <c r="W38" s="122">
        <v>0</v>
      </c>
      <c r="X38" s="122">
        <v>17.2</v>
      </c>
      <c r="Y38" s="123">
        <v>44</v>
      </c>
      <c r="Z38" s="54">
        <f>D38+Y38</f>
        <v>211.09999999999997</v>
      </c>
      <c r="AA38" s="62">
        <f t="shared" si="2"/>
        <v>167.09999999999997</v>
      </c>
      <c r="AB38" s="71">
        <f t="shared" si="3"/>
        <v>142.79999999999998</v>
      </c>
      <c r="AC38" s="72">
        <f t="shared" si="4"/>
        <v>24.299999999999997</v>
      </c>
      <c r="AD38" s="124">
        <f t="shared" si="5"/>
        <v>530.72891853263445</v>
      </c>
      <c r="AE38" s="125">
        <f t="shared" si="6"/>
        <v>453.54930919485463</v>
      </c>
      <c r="AF38" s="126">
        <f t="shared" si="7"/>
        <v>77.179609337779894</v>
      </c>
      <c r="AG38" s="127">
        <f t="shared" si="8"/>
        <v>670.47800539939647</v>
      </c>
      <c r="AH38" s="128">
        <f t="shared" si="9"/>
        <v>139.74908686676193</v>
      </c>
      <c r="AI38" s="129">
        <f t="shared" si="10"/>
        <v>14.542190305206464</v>
      </c>
    </row>
    <row r="39" spans="1:35" s="5" customFormat="1" ht="15" customHeight="1" x14ac:dyDescent="0.15">
      <c r="A39" s="6"/>
      <c r="C39" s="6"/>
      <c r="D39" s="13"/>
      <c r="E39" s="7"/>
      <c r="F39" s="7"/>
      <c r="AD39" s="8"/>
      <c r="AE39" s="8"/>
      <c r="AF39" s="8"/>
      <c r="AG39" s="8"/>
      <c r="AH39" s="8"/>
    </row>
    <row r="40" spans="1:35" s="5" customFormat="1" ht="15" customHeight="1" x14ac:dyDescent="0.15">
      <c r="A40" s="6"/>
      <c r="C40" s="6"/>
      <c r="D40" s="13"/>
      <c r="E40" s="7"/>
      <c r="F40" s="7"/>
      <c r="AD40" s="8"/>
      <c r="AE40" s="8"/>
      <c r="AF40" s="8"/>
      <c r="AG40" s="8"/>
      <c r="AH40" s="8"/>
    </row>
    <row r="41" spans="1:35" s="5" customFormat="1" ht="15" customHeight="1" x14ac:dyDescent="0.15">
      <c r="A41" s="6"/>
      <c r="C41" s="6"/>
      <c r="D41" s="18"/>
      <c r="E41" s="7"/>
      <c r="F41" s="7"/>
      <c r="AD41" s="8"/>
      <c r="AE41" s="8"/>
      <c r="AF41" s="8"/>
      <c r="AG41" s="8"/>
      <c r="AH41" s="8"/>
    </row>
    <row r="42" spans="1:35" s="5" customFormat="1" ht="15" customHeight="1" x14ac:dyDescent="0.15">
      <c r="A42" s="6"/>
      <c r="C42" s="6"/>
      <c r="D42" s="18"/>
      <c r="E42" s="7"/>
      <c r="F42" s="7"/>
      <c r="AD42" s="8"/>
      <c r="AE42" s="8"/>
      <c r="AF42" s="8"/>
      <c r="AG42" s="8"/>
      <c r="AH42" s="8"/>
    </row>
    <row r="43" spans="1:35" s="5" customFormat="1" ht="15" customHeight="1" x14ac:dyDescent="0.15">
      <c r="A43" s="6"/>
      <c r="C43" s="6"/>
      <c r="D43" s="18"/>
      <c r="E43" s="7"/>
      <c r="F43" s="7"/>
      <c r="AD43" s="8"/>
      <c r="AE43" s="8"/>
      <c r="AF43" s="8"/>
      <c r="AG43" s="8"/>
      <c r="AH43" s="8"/>
    </row>
    <row r="44" spans="1:35" s="5" customFormat="1" ht="15" customHeight="1" x14ac:dyDescent="0.15">
      <c r="A44" s="6"/>
      <c r="C44" s="6"/>
      <c r="D44" s="18"/>
      <c r="E44" s="7"/>
      <c r="F44" s="7"/>
      <c r="AD44" s="8"/>
      <c r="AE44" s="8"/>
      <c r="AF44" s="8"/>
      <c r="AG44" s="8"/>
      <c r="AH44" s="8"/>
    </row>
    <row r="45" spans="1:35" s="5" customFormat="1" ht="15" customHeight="1" x14ac:dyDescent="0.15">
      <c r="A45" s="6"/>
      <c r="C45" s="6"/>
      <c r="D45" s="18"/>
      <c r="E45" s="7"/>
      <c r="F45" s="7"/>
      <c r="AD45" s="8"/>
      <c r="AE45" s="8"/>
      <c r="AF45" s="8"/>
      <c r="AG45" s="8"/>
      <c r="AH45" s="8"/>
    </row>
    <row r="46" spans="1:35" s="5" customFormat="1" ht="15" customHeight="1" x14ac:dyDescent="0.15">
      <c r="A46" s="6"/>
      <c r="C46" s="6"/>
      <c r="D46" s="18"/>
      <c r="E46" s="7"/>
      <c r="F46" s="7"/>
      <c r="AD46" s="8"/>
      <c r="AE46" s="8"/>
      <c r="AF46" s="8"/>
      <c r="AG46" s="8"/>
      <c r="AH46" s="8"/>
    </row>
    <row r="47" spans="1:35" s="5" customFormat="1" ht="15" customHeight="1" x14ac:dyDescent="0.15">
      <c r="A47" s="6"/>
      <c r="C47" s="6"/>
      <c r="D47" s="18"/>
      <c r="E47" s="7"/>
      <c r="F47" s="7"/>
      <c r="AD47" s="8"/>
      <c r="AE47" s="8"/>
      <c r="AF47" s="8"/>
      <c r="AG47" s="8"/>
      <c r="AH47" s="8"/>
    </row>
    <row r="48" spans="1:35" s="5" customFormat="1" ht="15" customHeight="1" x14ac:dyDescent="0.15">
      <c r="A48" s="6"/>
      <c r="C48" s="6"/>
      <c r="D48" s="18"/>
      <c r="E48" s="7"/>
      <c r="F48" s="7"/>
      <c r="AD48" s="8"/>
      <c r="AE48" s="8"/>
      <c r="AF48" s="8"/>
      <c r="AG48" s="8"/>
      <c r="AH48" s="8"/>
    </row>
    <row r="49" spans="1:34" s="5" customFormat="1" ht="15" customHeight="1" x14ac:dyDescent="0.15">
      <c r="A49" s="6"/>
      <c r="C49" s="6"/>
      <c r="D49" s="18"/>
      <c r="E49" s="7"/>
      <c r="F49" s="7"/>
      <c r="AD49" s="8"/>
      <c r="AE49" s="8"/>
      <c r="AF49" s="8"/>
      <c r="AG49" s="8"/>
      <c r="AH49" s="8"/>
    </row>
    <row r="50" spans="1:34" s="5" customFormat="1" ht="15" customHeight="1" x14ac:dyDescent="0.15">
      <c r="A50" s="6"/>
      <c r="C50" s="6"/>
      <c r="D50" s="18"/>
      <c r="E50" s="7"/>
      <c r="F50" s="7"/>
      <c r="AD50" s="8"/>
      <c r="AE50" s="8"/>
      <c r="AF50" s="8"/>
      <c r="AG50" s="8"/>
      <c r="AH50" s="8"/>
    </row>
    <row r="51" spans="1:34" s="5" customFormat="1" ht="15" customHeight="1" x14ac:dyDescent="0.15">
      <c r="A51" s="6"/>
      <c r="C51" s="6"/>
      <c r="D51" s="18"/>
      <c r="E51" s="7"/>
      <c r="F51" s="7"/>
      <c r="AD51" s="8"/>
      <c r="AE51" s="8"/>
      <c r="AF51" s="8"/>
      <c r="AG51" s="8"/>
      <c r="AH51" s="8"/>
    </row>
    <row r="52" spans="1:34" s="5" customFormat="1" ht="15" customHeight="1" x14ac:dyDescent="0.15">
      <c r="A52" s="6"/>
      <c r="C52" s="6"/>
      <c r="D52" s="18"/>
      <c r="E52" s="7"/>
      <c r="F52" s="7"/>
      <c r="AD52" s="8"/>
      <c r="AE52" s="8"/>
      <c r="AF52" s="8"/>
      <c r="AG52" s="8"/>
      <c r="AH52" s="8"/>
    </row>
    <row r="53" spans="1:34" s="5" customFormat="1" ht="15" customHeight="1" x14ac:dyDescent="0.15">
      <c r="A53" s="6"/>
      <c r="C53" s="6"/>
      <c r="D53" s="18"/>
      <c r="E53" s="7"/>
      <c r="F53" s="7"/>
      <c r="AD53" s="8"/>
      <c r="AE53" s="8"/>
      <c r="AF53" s="8"/>
      <c r="AG53" s="8"/>
      <c r="AH53" s="8"/>
    </row>
    <row r="54" spans="1:34" s="5" customFormat="1" ht="15" customHeight="1" x14ac:dyDescent="0.15">
      <c r="A54" s="6"/>
      <c r="C54" s="6"/>
      <c r="D54" s="18"/>
      <c r="E54" s="7"/>
      <c r="F54" s="7"/>
      <c r="AD54" s="8"/>
      <c r="AE54" s="8"/>
      <c r="AF54" s="8"/>
      <c r="AG54" s="8"/>
      <c r="AH54" s="8"/>
    </row>
    <row r="55" spans="1:34" s="5" customFormat="1" ht="15" customHeight="1" x14ac:dyDescent="0.15">
      <c r="A55" s="6"/>
      <c r="C55" s="6"/>
      <c r="D55" s="18"/>
      <c r="E55" s="7"/>
      <c r="F55" s="7"/>
      <c r="AD55" s="8"/>
      <c r="AE55" s="8"/>
      <c r="AF55" s="8"/>
      <c r="AG55" s="8"/>
      <c r="AH55" s="8"/>
    </row>
    <row r="56" spans="1:34" s="5" customFormat="1" ht="15" customHeight="1" x14ac:dyDescent="0.15">
      <c r="A56" s="6"/>
      <c r="C56" s="6"/>
      <c r="D56" s="18"/>
      <c r="E56" s="7"/>
      <c r="F56" s="7"/>
      <c r="AD56" s="8"/>
      <c r="AE56" s="8"/>
      <c r="AF56" s="8"/>
      <c r="AG56" s="8"/>
      <c r="AH56" s="8"/>
    </row>
    <row r="57" spans="1:34" s="5" customFormat="1" ht="15" customHeight="1" x14ac:dyDescent="0.15">
      <c r="A57" s="6"/>
      <c r="C57" s="6"/>
      <c r="D57" s="18"/>
      <c r="E57" s="7"/>
      <c r="F57" s="7"/>
      <c r="AD57" s="8"/>
      <c r="AE57" s="8"/>
      <c r="AF57" s="8"/>
      <c r="AG57" s="8"/>
      <c r="AH57" s="8"/>
    </row>
    <row r="58" spans="1:34" s="5" customFormat="1" ht="15" customHeight="1" x14ac:dyDescent="0.15">
      <c r="A58" s="6"/>
      <c r="C58" s="6"/>
      <c r="D58" s="18"/>
      <c r="E58" s="7"/>
      <c r="F58" s="7"/>
      <c r="AD58" s="8"/>
      <c r="AE58" s="8"/>
      <c r="AF58" s="8"/>
      <c r="AG58" s="8"/>
      <c r="AH58" s="8"/>
    </row>
    <row r="59" spans="1:34" s="5" customFormat="1" ht="15" customHeight="1" x14ac:dyDescent="0.15">
      <c r="A59" s="6"/>
      <c r="C59" s="6"/>
      <c r="D59" s="18"/>
      <c r="E59" s="7"/>
      <c r="F59" s="7"/>
      <c r="AD59" s="8"/>
      <c r="AE59" s="8"/>
      <c r="AF59" s="8"/>
      <c r="AG59" s="8"/>
      <c r="AH59" s="8"/>
    </row>
    <row r="60" spans="1:34" s="5" customFormat="1" ht="15" customHeight="1" x14ac:dyDescent="0.15">
      <c r="A60" s="6"/>
      <c r="C60" s="6"/>
      <c r="D60" s="18"/>
      <c r="E60" s="7"/>
      <c r="F60" s="7"/>
      <c r="AD60" s="8"/>
      <c r="AE60" s="8"/>
      <c r="AF60" s="8"/>
      <c r="AG60" s="8"/>
      <c r="AH60" s="8"/>
    </row>
  </sheetData>
  <mergeCells count="18">
    <mergeCell ref="AH1:AH4"/>
    <mergeCell ref="V3:X3"/>
    <mergeCell ref="A5:B5"/>
    <mergeCell ref="A1:B4"/>
    <mergeCell ref="C1:C4"/>
    <mergeCell ref="AI1:AI4"/>
    <mergeCell ref="D2:F3"/>
    <mergeCell ref="G2:X2"/>
    <mergeCell ref="Y2:Y4"/>
    <mergeCell ref="Z2:Z4"/>
    <mergeCell ref="G3:I3"/>
    <mergeCell ref="J3:L3"/>
    <mergeCell ref="M3:O3"/>
    <mergeCell ref="P3:R3"/>
    <mergeCell ref="S3:U3"/>
    <mergeCell ref="AA1:AC3"/>
    <mergeCell ref="AD1:AF3"/>
    <mergeCell ref="AG1:AG4"/>
  </mergeCells>
  <phoneticPr fontId="2"/>
  <printOptions horizontalCentered="1"/>
  <pageMargins left="0.78740157480314965" right="0.78740157480314965" top="0.98425196850393704" bottom="0.59055118110236227" header="0.51181102362204722" footer="0.51181102362204722"/>
  <pageSetup paperSize="8" scale="70" fitToWidth="0" orientation="landscape" r:id="rId1"/>
  <headerFooter alignWithMargins="0">
    <oddHeader>&amp;C&amp;14令和７年４月分　市町村ごみ排出量（速報値）月例報告&amp;R&amp;14《資料１》</oddHeader>
  </headerFooter>
  <colBreaks count="1" manualBreakCount="1">
    <brk id="26" max="37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64B75B-0113-4544-83CA-F28DBEEBCF25}">
  <dimension ref="A1:AJ60"/>
  <sheetViews>
    <sheetView view="pageBreakPreview" zoomScaleNormal="90" zoomScaleSheetLayoutView="100" workbookViewId="0">
      <selection sqref="A1:B4"/>
    </sheetView>
  </sheetViews>
  <sheetFormatPr defaultRowHeight="15" customHeight="1" x14ac:dyDescent="0.15"/>
  <cols>
    <col min="1" max="1" width="3.75" style="3" customWidth="1"/>
    <col min="2" max="2" width="11.625" style="1" customWidth="1"/>
    <col min="3" max="3" width="10.625" style="3" customWidth="1"/>
    <col min="4" max="4" width="10.625" style="12" customWidth="1"/>
    <col min="5" max="6" width="10.625" style="2" customWidth="1"/>
    <col min="7" max="29" width="10.625" style="1" customWidth="1"/>
    <col min="30" max="30" width="11.5" style="4" customWidth="1"/>
    <col min="31" max="32" width="10.625" style="4" customWidth="1"/>
    <col min="33" max="34" width="9" style="4"/>
    <col min="35" max="256" width="9" style="1"/>
    <col min="257" max="257" width="3.75" style="1" customWidth="1"/>
    <col min="258" max="258" width="11.625" style="1" customWidth="1"/>
    <col min="259" max="285" width="10.625" style="1" customWidth="1"/>
    <col min="286" max="286" width="11.5" style="1" customWidth="1"/>
    <col min="287" max="288" width="10.625" style="1" customWidth="1"/>
    <col min="289" max="512" width="9" style="1"/>
    <col min="513" max="513" width="3.75" style="1" customWidth="1"/>
    <col min="514" max="514" width="11.625" style="1" customWidth="1"/>
    <col min="515" max="541" width="10.625" style="1" customWidth="1"/>
    <col min="542" max="542" width="11.5" style="1" customWidth="1"/>
    <col min="543" max="544" width="10.625" style="1" customWidth="1"/>
    <col min="545" max="768" width="9" style="1"/>
    <col min="769" max="769" width="3.75" style="1" customWidth="1"/>
    <col min="770" max="770" width="11.625" style="1" customWidth="1"/>
    <col min="771" max="797" width="10.625" style="1" customWidth="1"/>
    <col min="798" max="798" width="11.5" style="1" customWidth="1"/>
    <col min="799" max="800" width="10.625" style="1" customWidth="1"/>
    <col min="801" max="1024" width="9" style="1"/>
    <col min="1025" max="1025" width="3.75" style="1" customWidth="1"/>
    <col min="1026" max="1026" width="11.625" style="1" customWidth="1"/>
    <col min="1027" max="1053" width="10.625" style="1" customWidth="1"/>
    <col min="1054" max="1054" width="11.5" style="1" customWidth="1"/>
    <col min="1055" max="1056" width="10.625" style="1" customWidth="1"/>
    <col min="1057" max="1280" width="9" style="1"/>
    <col min="1281" max="1281" width="3.75" style="1" customWidth="1"/>
    <col min="1282" max="1282" width="11.625" style="1" customWidth="1"/>
    <col min="1283" max="1309" width="10.625" style="1" customWidth="1"/>
    <col min="1310" max="1310" width="11.5" style="1" customWidth="1"/>
    <col min="1311" max="1312" width="10.625" style="1" customWidth="1"/>
    <col min="1313" max="1536" width="9" style="1"/>
    <col min="1537" max="1537" width="3.75" style="1" customWidth="1"/>
    <col min="1538" max="1538" width="11.625" style="1" customWidth="1"/>
    <col min="1539" max="1565" width="10.625" style="1" customWidth="1"/>
    <col min="1566" max="1566" width="11.5" style="1" customWidth="1"/>
    <col min="1567" max="1568" width="10.625" style="1" customWidth="1"/>
    <col min="1569" max="1792" width="9" style="1"/>
    <col min="1793" max="1793" width="3.75" style="1" customWidth="1"/>
    <col min="1794" max="1794" width="11.625" style="1" customWidth="1"/>
    <col min="1795" max="1821" width="10.625" style="1" customWidth="1"/>
    <col min="1822" max="1822" width="11.5" style="1" customWidth="1"/>
    <col min="1823" max="1824" width="10.625" style="1" customWidth="1"/>
    <col min="1825" max="2048" width="9" style="1"/>
    <col min="2049" max="2049" width="3.75" style="1" customWidth="1"/>
    <col min="2050" max="2050" width="11.625" style="1" customWidth="1"/>
    <col min="2051" max="2077" width="10.625" style="1" customWidth="1"/>
    <col min="2078" max="2078" width="11.5" style="1" customWidth="1"/>
    <col min="2079" max="2080" width="10.625" style="1" customWidth="1"/>
    <col min="2081" max="2304" width="9" style="1"/>
    <col min="2305" max="2305" width="3.75" style="1" customWidth="1"/>
    <col min="2306" max="2306" width="11.625" style="1" customWidth="1"/>
    <col min="2307" max="2333" width="10.625" style="1" customWidth="1"/>
    <col min="2334" max="2334" width="11.5" style="1" customWidth="1"/>
    <col min="2335" max="2336" width="10.625" style="1" customWidth="1"/>
    <col min="2337" max="2560" width="9" style="1"/>
    <col min="2561" max="2561" width="3.75" style="1" customWidth="1"/>
    <col min="2562" max="2562" width="11.625" style="1" customWidth="1"/>
    <col min="2563" max="2589" width="10.625" style="1" customWidth="1"/>
    <col min="2590" max="2590" width="11.5" style="1" customWidth="1"/>
    <col min="2591" max="2592" width="10.625" style="1" customWidth="1"/>
    <col min="2593" max="2816" width="9" style="1"/>
    <col min="2817" max="2817" width="3.75" style="1" customWidth="1"/>
    <col min="2818" max="2818" width="11.625" style="1" customWidth="1"/>
    <col min="2819" max="2845" width="10.625" style="1" customWidth="1"/>
    <col min="2846" max="2846" width="11.5" style="1" customWidth="1"/>
    <col min="2847" max="2848" width="10.625" style="1" customWidth="1"/>
    <col min="2849" max="3072" width="9" style="1"/>
    <col min="3073" max="3073" width="3.75" style="1" customWidth="1"/>
    <col min="3074" max="3074" width="11.625" style="1" customWidth="1"/>
    <col min="3075" max="3101" width="10.625" style="1" customWidth="1"/>
    <col min="3102" max="3102" width="11.5" style="1" customWidth="1"/>
    <col min="3103" max="3104" width="10.625" style="1" customWidth="1"/>
    <col min="3105" max="3328" width="9" style="1"/>
    <col min="3329" max="3329" width="3.75" style="1" customWidth="1"/>
    <col min="3330" max="3330" width="11.625" style="1" customWidth="1"/>
    <col min="3331" max="3357" width="10.625" style="1" customWidth="1"/>
    <col min="3358" max="3358" width="11.5" style="1" customWidth="1"/>
    <col min="3359" max="3360" width="10.625" style="1" customWidth="1"/>
    <col min="3361" max="3584" width="9" style="1"/>
    <col min="3585" max="3585" width="3.75" style="1" customWidth="1"/>
    <col min="3586" max="3586" width="11.625" style="1" customWidth="1"/>
    <col min="3587" max="3613" width="10.625" style="1" customWidth="1"/>
    <col min="3614" max="3614" width="11.5" style="1" customWidth="1"/>
    <col min="3615" max="3616" width="10.625" style="1" customWidth="1"/>
    <col min="3617" max="3840" width="9" style="1"/>
    <col min="3841" max="3841" width="3.75" style="1" customWidth="1"/>
    <col min="3842" max="3842" width="11.625" style="1" customWidth="1"/>
    <col min="3843" max="3869" width="10.625" style="1" customWidth="1"/>
    <col min="3870" max="3870" width="11.5" style="1" customWidth="1"/>
    <col min="3871" max="3872" width="10.625" style="1" customWidth="1"/>
    <col min="3873" max="4096" width="9" style="1"/>
    <col min="4097" max="4097" width="3.75" style="1" customWidth="1"/>
    <col min="4098" max="4098" width="11.625" style="1" customWidth="1"/>
    <col min="4099" max="4125" width="10.625" style="1" customWidth="1"/>
    <col min="4126" max="4126" width="11.5" style="1" customWidth="1"/>
    <col min="4127" max="4128" width="10.625" style="1" customWidth="1"/>
    <col min="4129" max="4352" width="9" style="1"/>
    <col min="4353" max="4353" width="3.75" style="1" customWidth="1"/>
    <col min="4354" max="4354" width="11.625" style="1" customWidth="1"/>
    <col min="4355" max="4381" width="10.625" style="1" customWidth="1"/>
    <col min="4382" max="4382" width="11.5" style="1" customWidth="1"/>
    <col min="4383" max="4384" width="10.625" style="1" customWidth="1"/>
    <col min="4385" max="4608" width="9" style="1"/>
    <col min="4609" max="4609" width="3.75" style="1" customWidth="1"/>
    <col min="4610" max="4610" width="11.625" style="1" customWidth="1"/>
    <col min="4611" max="4637" width="10.625" style="1" customWidth="1"/>
    <col min="4638" max="4638" width="11.5" style="1" customWidth="1"/>
    <col min="4639" max="4640" width="10.625" style="1" customWidth="1"/>
    <col min="4641" max="4864" width="9" style="1"/>
    <col min="4865" max="4865" width="3.75" style="1" customWidth="1"/>
    <col min="4866" max="4866" width="11.625" style="1" customWidth="1"/>
    <col min="4867" max="4893" width="10.625" style="1" customWidth="1"/>
    <col min="4894" max="4894" width="11.5" style="1" customWidth="1"/>
    <col min="4895" max="4896" width="10.625" style="1" customWidth="1"/>
    <col min="4897" max="5120" width="9" style="1"/>
    <col min="5121" max="5121" width="3.75" style="1" customWidth="1"/>
    <col min="5122" max="5122" width="11.625" style="1" customWidth="1"/>
    <col min="5123" max="5149" width="10.625" style="1" customWidth="1"/>
    <col min="5150" max="5150" width="11.5" style="1" customWidth="1"/>
    <col min="5151" max="5152" width="10.625" style="1" customWidth="1"/>
    <col min="5153" max="5376" width="9" style="1"/>
    <col min="5377" max="5377" width="3.75" style="1" customWidth="1"/>
    <col min="5378" max="5378" width="11.625" style="1" customWidth="1"/>
    <col min="5379" max="5405" width="10.625" style="1" customWidth="1"/>
    <col min="5406" max="5406" width="11.5" style="1" customWidth="1"/>
    <col min="5407" max="5408" width="10.625" style="1" customWidth="1"/>
    <col min="5409" max="5632" width="9" style="1"/>
    <col min="5633" max="5633" width="3.75" style="1" customWidth="1"/>
    <col min="5634" max="5634" width="11.625" style="1" customWidth="1"/>
    <col min="5635" max="5661" width="10.625" style="1" customWidth="1"/>
    <col min="5662" max="5662" width="11.5" style="1" customWidth="1"/>
    <col min="5663" max="5664" width="10.625" style="1" customWidth="1"/>
    <col min="5665" max="5888" width="9" style="1"/>
    <col min="5889" max="5889" width="3.75" style="1" customWidth="1"/>
    <col min="5890" max="5890" width="11.625" style="1" customWidth="1"/>
    <col min="5891" max="5917" width="10.625" style="1" customWidth="1"/>
    <col min="5918" max="5918" width="11.5" style="1" customWidth="1"/>
    <col min="5919" max="5920" width="10.625" style="1" customWidth="1"/>
    <col min="5921" max="6144" width="9" style="1"/>
    <col min="6145" max="6145" width="3.75" style="1" customWidth="1"/>
    <col min="6146" max="6146" width="11.625" style="1" customWidth="1"/>
    <col min="6147" max="6173" width="10.625" style="1" customWidth="1"/>
    <col min="6174" max="6174" width="11.5" style="1" customWidth="1"/>
    <col min="6175" max="6176" width="10.625" style="1" customWidth="1"/>
    <col min="6177" max="6400" width="9" style="1"/>
    <col min="6401" max="6401" width="3.75" style="1" customWidth="1"/>
    <col min="6402" max="6402" width="11.625" style="1" customWidth="1"/>
    <col min="6403" max="6429" width="10.625" style="1" customWidth="1"/>
    <col min="6430" max="6430" width="11.5" style="1" customWidth="1"/>
    <col min="6431" max="6432" width="10.625" style="1" customWidth="1"/>
    <col min="6433" max="6656" width="9" style="1"/>
    <col min="6657" max="6657" width="3.75" style="1" customWidth="1"/>
    <col min="6658" max="6658" width="11.625" style="1" customWidth="1"/>
    <col min="6659" max="6685" width="10.625" style="1" customWidth="1"/>
    <col min="6686" max="6686" width="11.5" style="1" customWidth="1"/>
    <col min="6687" max="6688" width="10.625" style="1" customWidth="1"/>
    <col min="6689" max="6912" width="9" style="1"/>
    <col min="6913" max="6913" width="3.75" style="1" customWidth="1"/>
    <col min="6914" max="6914" width="11.625" style="1" customWidth="1"/>
    <col min="6915" max="6941" width="10.625" style="1" customWidth="1"/>
    <col min="6942" max="6942" width="11.5" style="1" customWidth="1"/>
    <col min="6943" max="6944" width="10.625" style="1" customWidth="1"/>
    <col min="6945" max="7168" width="9" style="1"/>
    <col min="7169" max="7169" width="3.75" style="1" customWidth="1"/>
    <col min="7170" max="7170" width="11.625" style="1" customWidth="1"/>
    <col min="7171" max="7197" width="10.625" style="1" customWidth="1"/>
    <col min="7198" max="7198" width="11.5" style="1" customWidth="1"/>
    <col min="7199" max="7200" width="10.625" style="1" customWidth="1"/>
    <col min="7201" max="7424" width="9" style="1"/>
    <col min="7425" max="7425" width="3.75" style="1" customWidth="1"/>
    <col min="7426" max="7426" width="11.625" style="1" customWidth="1"/>
    <col min="7427" max="7453" width="10.625" style="1" customWidth="1"/>
    <col min="7454" max="7454" width="11.5" style="1" customWidth="1"/>
    <col min="7455" max="7456" width="10.625" style="1" customWidth="1"/>
    <col min="7457" max="7680" width="9" style="1"/>
    <col min="7681" max="7681" width="3.75" style="1" customWidth="1"/>
    <col min="7682" max="7682" width="11.625" style="1" customWidth="1"/>
    <col min="7683" max="7709" width="10.625" style="1" customWidth="1"/>
    <col min="7710" max="7710" width="11.5" style="1" customWidth="1"/>
    <col min="7711" max="7712" width="10.625" style="1" customWidth="1"/>
    <col min="7713" max="7936" width="9" style="1"/>
    <col min="7937" max="7937" width="3.75" style="1" customWidth="1"/>
    <col min="7938" max="7938" width="11.625" style="1" customWidth="1"/>
    <col min="7939" max="7965" width="10.625" style="1" customWidth="1"/>
    <col min="7966" max="7966" width="11.5" style="1" customWidth="1"/>
    <col min="7967" max="7968" width="10.625" style="1" customWidth="1"/>
    <col min="7969" max="8192" width="9" style="1"/>
    <col min="8193" max="8193" width="3.75" style="1" customWidth="1"/>
    <col min="8194" max="8194" width="11.625" style="1" customWidth="1"/>
    <col min="8195" max="8221" width="10.625" style="1" customWidth="1"/>
    <col min="8222" max="8222" width="11.5" style="1" customWidth="1"/>
    <col min="8223" max="8224" width="10.625" style="1" customWidth="1"/>
    <col min="8225" max="8448" width="9" style="1"/>
    <col min="8449" max="8449" width="3.75" style="1" customWidth="1"/>
    <col min="8450" max="8450" width="11.625" style="1" customWidth="1"/>
    <col min="8451" max="8477" width="10.625" style="1" customWidth="1"/>
    <col min="8478" max="8478" width="11.5" style="1" customWidth="1"/>
    <col min="8479" max="8480" width="10.625" style="1" customWidth="1"/>
    <col min="8481" max="8704" width="9" style="1"/>
    <col min="8705" max="8705" width="3.75" style="1" customWidth="1"/>
    <col min="8706" max="8706" width="11.625" style="1" customWidth="1"/>
    <col min="8707" max="8733" width="10.625" style="1" customWidth="1"/>
    <col min="8734" max="8734" width="11.5" style="1" customWidth="1"/>
    <col min="8735" max="8736" width="10.625" style="1" customWidth="1"/>
    <col min="8737" max="8960" width="9" style="1"/>
    <col min="8961" max="8961" width="3.75" style="1" customWidth="1"/>
    <col min="8962" max="8962" width="11.625" style="1" customWidth="1"/>
    <col min="8963" max="8989" width="10.625" style="1" customWidth="1"/>
    <col min="8990" max="8990" width="11.5" style="1" customWidth="1"/>
    <col min="8991" max="8992" width="10.625" style="1" customWidth="1"/>
    <col min="8993" max="9216" width="9" style="1"/>
    <col min="9217" max="9217" width="3.75" style="1" customWidth="1"/>
    <col min="9218" max="9218" width="11.625" style="1" customWidth="1"/>
    <col min="9219" max="9245" width="10.625" style="1" customWidth="1"/>
    <col min="9246" max="9246" width="11.5" style="1" customWidth="1"/>
    <col min="9247" max="9248" width="10.625" style="1" customWidth="1"/>
    <col min="9249" max="9472" width="9" style="1"/>
    <col min="9473" max="9473" width="3.75" style="1" customWidth="1"/>
    <col min="9474" max="9474" width="11.625" style="1" customWidth="1"/>
    <col min="9475" max="9501" width="10.625" style="1" customWidth="1"/>
    <col min="9502" max="9502" width="11.5" style="1" customWidth="1"/>
    <col min="9503" max="9504" width="10.625" style="1" customWidth="1"/>
    <col min="9505" max="9728" width="9" style="1"/>
    <col min="9729" max="9729" width="3.75" style="1" customWidth="1"/>
    <col min="9730" max="9730" width="11.625" style="1" customWidth="1"/>
    <col min="9731" max="9757" width="10.625" style="1" customWidth="1"/>
    <col min="9758" max="9758" width="11.5" style="1" customWidth="1"/>
    <col min="9759" max="9760" width="10.625" style="1" customWidth="1"/>
    <col min="9761" max="9984" width="9" style="1"/>
    <col min="9985" max="9985" width="3.75" style="1" customWidth="1"/>
    <col min="9986" max="9986" width="11.625" style="1" customWidth="1"/>
    <col min="9987" max="10013" width="10.625" style="1" customWidth="1"/>
    <col min="10014" max="10014" width="11.5" style="1" customWidth="1"/>
    <col min="10015" max="10016" width="10.625" style="1" customWidth="1"/>
    <col min="10017" max="10240" width="9" style="1"/>
    <col min="10241" max="10241" width="3.75" style="1" customWidth="1"/>
    <col min="10242" max="10242" width="11.625" style="1" customWidth="1"/>
    <col min="10243" max="10269" width="10.625" style="1" customWidth="1"/>
    <col min="10270" max="10270" width="11.5" style="1" customWidth="1"/>
    <col min="10271" max="10272" width="10.625" style="1" customWidth="1"/>
    <col min="10273" max="10496" width="9" style="1"/>
    <col min="10497" max="10497" width="3.75" style="1" customWidth="1"/>
    <col min="10498" max="10498" width="11.625" style="1" customWidth="1"/>
    <col min="10499" max="10525" width="10.625" style="1" customWidth="1"/>
    <col min="10526" max="10526" width="11.5" style="1" customWidth="1"/>
    <col min="10527" max="10528" width="10.625" style="1" customWidth="1"/>
    <col min="10529" max="10752" width="9" style="1"/>
    <col min="10753" max="10753" width="3.75" style="1" customWidth="1"/>
    <col min="10754" max="10754" width="11.625" style="1" customWidth="1"/>
    <col min="10755" max="10781" width="10.625" style="1" customWidth="1"/>
    <col min="10782" max="10782" width="11.5" style="1" customWidth="1"/>
    <col min="10783" max="10784" width="10.625" style="1" customWidth="1"/>
    <col min="10785" max="11008" width="9" style="1"/>
    <col min="11009" max="11009" width="3.75" style="1" customWidth="1"/>
    <col min="11010" max="11010" width="11.625" style="1" customWidth="1"/>
    <col min="11011" max="11037" width="10.625" style="1" customWidth="1"/>
    <col min="11038" max="11038" width="11.5" style="1" customWidth="1"/>
    <col min="11039" max="11040" width="10.625" style="1" customWidth="1"/>
    <col min="11041" max="11264" width="9" style="1"/>
    <col min="11265" max="11265" width="3.75" style="1" customWidth="1"/>
    <col min="11266" max="11266" width="11.625" style="1" customWidth="1"/>
    <col min="11267" max="11293" width="10.625" style="1" customWidth="1"/>
    <col min="11294" max="11294" width="11.5" style="1" customWidth="1"/>
    <col min="11295" max="11296" width="10.625" style="1" customWidth="1"/>
    <col min="11297" max="11520" width="9" style="1"/>
    <col min="11521" max="11521" width="3.75" style="1" customWidth="1"/>
    <col min="11522" max="11522" width="11.625" style="1" customWidth="1"/>
    <col min="11523" max="11549" width="10.625" style="1" customWidth="1"/>
    <col min="11550" max="11550" width="11.5" style="1" customWidth="1"/>
    <col min="11551" max="11552" width="10.625" style="1" customWidth="1"/>
    <col min="11553" max="11776" width="9" style="1"/>
    <col min="11777" max="11777" width="3.75" style="1" customWidth="1"/>
    <col min="11778" max="11778" width="11.625" style="1" customWidth="1"/>
    <col min="11779" max="11805" width="10.625" style="1" customWidth="1"/>
    <col min="11806" max="11806" width="11.5" style="1" customWidth="1"/>
    <col min="11807" max="11808" width="10.625" style="1" customWidth="1"/>
    <col min="11809" max="12032" width="9" style="1"/>
    <col min="12033" max="12033" width="3.75" style="1" customWidth="1"/>
    <col min="12034" max="12034" width="11.625" style="1" customWidth="1"/>
    <col min="12035" max="12061" width="10.625" style="1" customWidth="1"/>
    <col min="12062" max="12062" width="11.5" style="1" customWidth="1"/>
    <col min="12063" max="12064" width="10.625" style="1" customWidth="1"/>
    <col min="12065" max="12288" width="9" style="1"/>
    <col min="12289" max="12289" width="3.75" style="1" customWidth="1"/>
    <col min="12290" max="12290" width="11.625" style="1" customWidth="1"/>
    <col min="12291" max="12317" width="10.625" style="1" customWidth="1"/>
    <col min="12318" max="12318" width="11.5" style="1" customWidth="1"/>
    <col min="12319" max="12320" width="10.625" style="1" customWidth="1"/>
    <col min="12321" max="12544" width="9" style="1"/>
    <col min="12545" max="12545" width="3.75" style="1" customWidth="1"/>
    <col min="12546" max="12546" width="11.625" style="1" customWidth="1"/>
    <col min="12547" max="12573" width="10.625" style="1" customWidth="1"/>
    <col min="12574" max="12574" width="11.5" style="1" customWidth="1"/>
    <col min="12575" max="12576" width="10.625" style="1" customWidth="1"/>
    <col min="12577" max="12800" width="9" style="1"/>
    <col min="12801" max="12801" width="3.75" style="1" customWidth="1"/>
    <col min="12802" max="12802" width="11.625" style="1" customWidth="1"/>
    <col min="12803" max="12829" width="10.625" style="1" customWidth="1"/>
    <col min="12830" max="12830" width="11.5" style="1" customWidth="1"/>
    <col min="12831" max="12832" width="10.625" style="1" customWidth="1"/>
    <col min="12833" max="13056" width="9" style="1"/>
    <col min="13057" max="13057" width="3.75" style="1" customWidth="1"/>
    <col min="13058" max="13058" width="11.625" style="1" customWidth="1"/>
    <col min="13059" max="13085" width="10.625" style="1" customWidth="1"/>
    <col min="13086" max="13086" width="11.5" style="1" customWidth="1"/>
    <col min="13087" max="13088" width="10.625" style="1" customWidth="1"/>
    <col min="13089" max="13312" width="9" style="1"/>
    <col min="13313" max="13313" width="3.75" style="1" customWidth="1"/>
    <col min="13314" max="13314" width="11.625" style="1" customWidth="1"/>
    <col min="13315" max="13341" width="10.625" style="1" customWidth="1"/>
    <col min="13342" max="13342" width="11.5" style="1" customWidth="1"/>
    <col min="13343" max="13344" width="10.625" style="1" customWidth="1"/>
    <col min="13345" max="13568" width="9" style="1"/>
    <col min="13569" max="13569" width="3.75" style="1" customWidth="1"/>
    <col min="13570" max="13570" width="11.625" style="1" customWidth="1"/>
    <col min="13571" max="13597" width="10.625" style="1" customWidth="1"/>
    <col min="13598" max="13598" width="11.5" style="1" customWidth="1"/>
    <col min="13599" max="13600" width="10.625" style="1" customWidth="1"/>
    <col min="13601" max="13824" width="9" style="1"/>
    <col min="13825" max="13825" width="3.75" style="1" customWidth="1"/>
    <col min="13826" max="13826" width="11.625" style="1" customWidth="1"/>
    <col min="13827" max="13853" width="10.625" style="1" customWidth="1"/>
    <col min="13854" max="13854" width="11.5" style="1" customWidth="1"/>
    <col min="13855" max="13856" width="10.625" style="1" customWidth="1"/>
    <col min="13857" max="14080" width="9" style="1"/>
    <col min="14081" max="14081" width="3.75" style="1" customWidth="1"/>
    <col min="14082" max="14082" width="11.625" style="1" customWidth="1"/>
    <col min="14083" max="14109" width="10.625" style="1" customWidth="1"/>
    <col min="14110" max="14110" width="11.5" style="1" customWidth="1"/>
    <col min="14111" max="14112" width="10.625" style="1" customWidth="1"/>
    <col min="14113" max="14336" width="9" style="1"/>
    <col min="14337" max="14337" width="3.75" style="1" customWidth="1"/>
    <col min="14338" max="14338" width="11.625" style="1" customWidth="1"/>
    <col min="14339" max="14365" width="10.625" style="1" customWidth="1"/>
    <col min="14366" max="14366" width="11.5" style="1" customWidth="1"/>
    <col min="14367" max="14368" width="10.625" style="1" customWidth="1"/>
    <col min="14369" max="14592" width="9" style="1"/>
    <col min="14593" max="14593" width="3.75" style="1" customWidth="1"/>
    <col min="14594" max="14594" width="11.625" style="1" customWidth="1"/>
    <col min="14595" max="14621" width="10.625" style="1" customWidth="1"/>
    <col min="14622" max="14622" width="11.5" style="1" customWidth="1"/>
    <col min="14623" max="14624" width="10.625" style="1" customWidth="1"/>
    <col min="14625" max="14848" width="9" style="1"/>
    <col min="14849" max="14849" width="3.75" style="1" customWidth="1"/>
    <col min="14850" max="14850" width="11.625" style="1" customWidth="1"/>
    <col min="14851" max="14877" width="10.625" style="1" customWidth="1"/>
    <col min="14878" max="14878" width="11.5" style="1" customWidth="1"/>
    <col min="14879" max="14880" width="10.625" style="1" customWidth="1"/>
    <col min="14881" max="15104" width="9" style="1"/>
    <col min="15105" max="15105" width="3.75" style="1" customWidth="1"/>
    <col min="15106" max="15106" width="11.625" style="1" customWidth="1"/>
    <col min="15107" max="15133" width="10.625" style="1" customWidth="1"/>
    <col min="15134" max="15134" width="11.5" style="1" customWidth="1"/>
    <col min="15135" max="15136" width="10.625" style="1" customWidth="1"/>
    <col min="15137" max="15360" width="9" style="1"/>
    <col min="15361" max="15361" width="3.75" style="1" customWidth="1"/>
    <col min="15362" max="15362" width="11.625" style="1" customWidth="1"/>
    <col min="15363" max="15389" width="10.625" style="1" customWidth="1"/>
    <col min="15390" max="15390" width="11.5" style="1" customWidth="1"/>
    <col min="15391" max="15392" width="10.625" style="1" customWidth="1"/>
    <col min="15393" max="15616" width="9" style="1"/>
    <col min="15617" max="15617" width="3.75" style="1" customWidth="1"/>
    <col min="15618" max="15618" width="11.625" style="1" customWidth="1"/>
    <col min="15619" max="15645" width="10.625" style="1" customWidth="1"/>
    <col min="15646" max="15646" width="11.5" style="1" customWidth="1"/>
    <col min="15647" max="15648" width="10.625" style="1" customWidth="1"/>
    <col min="15649" max="15872" width="9" style="1"/>
    <col min="15873" max="15873" width="3.75" style="1" customWidth="1"/>
    <col min="15874" max="15874" width="11.625" style="1" customWidth="1"/>
    <col min="15875" max="15901" width="10.625" style="1" customWidth="1"/>
    <col min="15902" max="15902" width="11.5" style="1" customWidth="1"/>
    <col min="15903" max="15904" width="10.625" style="1" customWidth="1"/>
    <col min="15905" max="16128" width="9" style="1"/>
    <col min="16129" max="16129" width="3.75" style="1" customWidth="1"/>
    <col min="16130" max="16130" width="11.625" style="1" customWidth="1"/>
    <col min="16131" max="16157" width="10.625" style="1" customWidth="1"/>
    <col min="16158" max="16158" width="11.5" style="1" customWidth="1"/>
    <col min="16159" max="16160" width="10.625" style="1" customWidth="1"/>
    <col min="16161" max="16384" width="9" style="1"/>
  </cols>
  <sheetData>
    <row r="1" spans="1:36" ht="15" customHeight="1" x14ac:dyDescent="0.15">
      <c r="A1" s="163" t="s">
        <v>59</v>
      </c>
      <c r="B1" s="164"/>
      <c r="C1" s="184" t="s">
        <v>17</v>
      </c>
      <c r="D1" s="48"/>
      <c r="E1" s="49"/>
      <c r="F1" s="49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1"/>
      <c r="AA1" s="174" t="s">
        <v>24</v>
      </c>
      <c r="AB1" s="175"/>
      <c r="AC1" s="176"/>
      <c r="AD1" s="161" t="s">
        <v>34</v>
      </c>
      <c r="AE1" s="161"/>
      <c r="AF1" s="161"/>
      <c r="AG1" s="152" t="s">
        <v>35</v>
      </c>
      <c r="AH1" s="155" t="s">
        <v>36</v>
      </c>
      <c r="AI1" s="158" t="s">
        <v>31</v>
      </c>
    </row>
    <row r="2" spans="1:36" ht="20.100000000000001" customHeight="1" x14ac:dyDescent="0.15">
      <c r="A2" s="165"/>
      <c r="B2" s="166"/>
      <c r="C2" s="170"/>
      <c r="D2" s="148" t="s">
        <v>24</v>
      </c>
      <c r="E2" s="149"/>
      <c r="F2" s="150"/>
      <c r="G2" s="182"/>
      <c r="H2" s="182"/>
      <c r="I2" s="182"/>
      <c r="J2" s="182"/>
      <c r="K2" s="182"/>
      <c r="L2" s="182"/>
      <c r="M2" s="182"/>
      <c r="N2" s="182"/>
      <c r="O2" s="182"/>
      <c r="P2" s="182"/>
      <c r="Q2" s="182"/>
      <c r="R2" s="182"/>
      <c r="S2" s="182"/>
      <c r="T2" s="182"/>
      <c r="U2" s="182"/>
      <c r="V2" s="182"/>
      <c r="W2" s="182"/>
      <c r="X2" s="183"/>
      <c r="Y2" s="172" t="s">
        <v>22</v>
      </c>
      <c r="Z2" s="180" t="s">
        <v>23</v>
      </c>
      <c r="AA2" s="177"/>
      <c r="AB2" s="178"/>
      <c r="AC2" s="179"/>
      <c r="AD2" s="162"/>
      <c r="AE2" s="162"/>
      <c r="AF2" s="162"/>
      <c r="AG2" s="153"/>
      <c r="AH2" s="156"/>
      <c r="AI2" s="159"/>
    </row>
    <row r="3" spans="1:36" ht="20.100000000000001" customHeight="1" x14ac:dyDescent="0.15">
      <c r="A3" s="165"/>
      <c r="B3" s="166"/>
      <c r="C3" s="170"/>
      <c r="D3" s="151"/>
      <c r="E3" s="149"/>
      <c r="F3" s="149"/>
      <c r="G3" s="144" t="s">
        <v>27</v>
      </c>
      <c r="H3" s="145"/>
      <c r="I3" s="145"/>
      <c r="J3" s="144" t="s">
        <v>28</v>
      </c>
      <c r="K3" s="145"/>
      <c r="L3" s="145"/>
      <c r="M3" s="144" t="s">
        <v>29</v>
      </c>
      <c r="N3" s="145"/>
      <c r="O3" s="145"/>
      <c r="P3" s="144" t="s">
        <v>30</v>
      </c>
      <c r="Q3" s="145"/>
      <c r="R3" s="145"/>
      <c r="S3" s="144" t="s">
        <v>26</v>
      </c>
      <c r="T3" s="145"/>
      <c r="U3" s="145"/>
      <c r="V3" s="144" t="s">
        <v>25</v>
      </c>
      <c r="W3" s="145"/>
      <c r="X3" s="145"/>
      <c r="Y3" s="172"/>
      <c r="Z3" s="180"/>
      <c r="AA3" s="177"/>
      <c r="AB3" s="178"/>
      <c r="AC3" s="179"/>
      <c r="AD3" s="162"/>
      <c r="AE3" s="162"/>
      <c r="AF3" s="162"/>
      <c r="AG3" s="153"/>
      <c r="AH3" s="156"/>
      <c r="AI3" s="159"/>
    </row>
    <row r="4" spans="1:36" ht="20.100000000000001" customHeight="1" thickBot="1" x14ac:dyDescent="0.2">
      <c r="A4" s="167"/>
      <c r="B4" s="168"/>
      <c r="C4" s="171"/>
      <c r="D4" s="27" t="s">
        <v>21</v>
      </c>
      <c r="E4" s="28" t="s">
        <v>18</v>
      </c>
      <c r="F4" s="28" t="s">
        <v>19</v>
      </c>
      <c r="G4" s="38" t="s">
        <v>21</v>
      </c>
      <c r="H4" s="39" t="s">
        <v>18</v>
      </c>
      <c r="I4" s="39" t="s">
        <v>19</v>
      </c>
      <c r="J4" s="38" t="s">
        <v>21</v>
      </c>
      <c r="K4" s="39" t="s">
        <v>18</v>
      </c>
      <c r="L4" s="39" t="s">
        <v>19</v>
      </c>
      <c r="M4" s="38" t="s">
        <v>21</v>
      </c>
      <c r="N4" s="39" t="s">
        <v>18</v>
      </c>
      <c r="O4" s="39" t="s">
        <v>19</v>
      </c>
      <c r="P4" s="38" t="s">
        <v>21</v>
      </c>
      <c r="Q4" s="39" t="s">
        <v>18</v>
      </c>
      <c r="R4" s="39" t="s">
        <v>19</v>
      </c>
      <c r="S4" s="38" t="s">
        <v>21</v>
      </c>
      <c r="T4" s="39" t="s">
        <v>18</v>
      </c>
      <c r="U4" s="39" t="s">
        <v>19</v>
      </c>
      <c r="V4" s="38" t="s">
        <v>21</v>
      </c>
      <c r="W4" s="39" t="s">
        <v>18</v>
      </c>
      <c r="X4" s="39" t="s">
        <v>19</v>
      </c>
      <c r="Y4" s="173"/>
      <c r="Z4" s="181"/>
      <c r="AA4" s="56" t="s">
        <v>21</v>
      </c>
      <c r="AB4" s="39" t="s">
        <v>41</v>
      </c>
      <c r="AC4" s="63" t="s">
        <v>20</v>
      </c>
      <c r="AD4" s="77"/>
      <c r="AE4" s="73" t="s">
        <v>41</v>
      </c>
      <c r="AF4" s="74" t="s">
        <v>20</v>
      </c>
      <c r="AG4" s="154"/>
      <c r="AH4" s="157"/>
      <c r="AI4" s="160"/>
    </row>
    <row r="5" spans="1:36" s="11" customFormat="1" ht="39.75" customHeight="1" thickBot="1" x14ac:dyDescent="0.2">
      <c r="A5" s="146" t="s">
        <v>33</v>
      </c>
      <c r="B5" s="147"/>
      <c r="C5" s="24">
        <f>SUM(C6:C38)</f>
        <v>1143480</v>
      </c>
      <c r="D5" s="29">
        <f>SUM(E5:F5)</f>
        <v>21603.200000000004</v>
      </c>
      <c r="E5" s="30">
        <f>SUM(E6:E38)</f>
        <v>19637.300000000007</v>
      </c>
      <c r="F5" s="30">
        <f>SUM(F6:F38)</f>
        <v>1965.8999999999996</v>
      </c>
      <c r="G5" s="40">
        <f>SUM(H5:I5)</f>
        <v>409.3</v>
      </c>
      <c r="H5" s="40">
        <f t="shared" ref="H5:AC5" si="0">SUM(H6:H38)</f>
        <v>409.3</v>
      </c>
      <c r="I5" s="40">
        <f t="shared" si="0"/>
        <v>0</v>
      </c>
      <c r="J5" s="40">
        <f>SUM(K5:L5)</f>
        <v>16867.800000000003</v>
      </c>
      <c r="K5" s="40">
        <f t="shared" si="0"/>
        <v>15623.300000000003</v>
      </c>
      <c r="L5" s="40">
        <f t="shared" si="0"/>
        <v>1244.5</v>
      </c>
      <c r="M5" s="40">
        <f>SUM(N5:O5)</f>
        <v>992.6</v>
      </c>
      <c r="N5" s="40">
        <f t="shared" si="0"/>
        <v>743.80000000000007</v>
      </c>
      <c r="O5" s="40">
        <f t="shared" si="0"/>
        <v>248.79999999999998</v>
      </c>
      <c r="P5" s="40">
        <f>SUM(Q5:R5)</f>
        <v>2695.9</v>
      </c>
      <c r="Q5" s="40">
        <f t="shared" si="0"/>
        <v>2612.5</v>
      </c>
      <c r="R5" s="40">
        <f t="shared" si="0"/>
        <v>83.399999999999991</v>
      </c>
      <c r="S5" s="40">
        <f>SUM(T5:U5)</f>
        <v>2.6</v>
      </c>
      <c r="T5" s="40">
        <f t="shared" si="0"/>
        <v>1.6</v>
      </c>
      <c r="U5" s="40">
        <f t="shared" si="0"/>
        <v>1</v>
      </c>
      <c r="V5" s="40">
        <f>SUM(W5:X5)</f>
        <v>635</v>
      </c>
      <c r="W5" s="40">
        <f t="shared" si="0"/>
        <v>246.79999999999993</v>
      </c>
      <c r="X5" s="40">
        <f t="shared" si="0"/>
        <v>388.20000000000005</v>
      </c>
      <c r="Y5" s="45">
        <f t="shared" si="0"/>
        <v>9519.5999999999967</v>
      </c>
      <c r="Z5" s="52">
        <f t="shared" si="0"/>
        <v>31122.799999999992</v>
      </c>
      <c r="AA5" s="57">
        <f t="shared" si="0"/>
        <v>21603.200000000008</v>
      </c>
      <c r="AB5" s="64">
        <f t="shared" si="0"/>
        <v>18907.299999999996</v>
      </c>
      <c r="AC5" s="65">
        <f t="shared" si="0"/>
        <v>2695.8999999999996</v>
      </c>
      <c r="AD5" s="78">
        <f>AA5/C5/31*1000000</f>
        <v>609.43559953373813</v>
      </c>
      <c r="AE5" s="104">
        <f>AB5/C5/31*1000000</f>
        <v>533.3830965349689</v>
      </c>
      <c r="AF5" s="105">
        <f>AC5/C5/31*1000000</f>
        <v>76.052502998768901</v>
      </c>
      <c r="AG5" s="106">
        <f>Z5/C5/31*1000000</f>
        <v>877.98762577620982</v>
      </c>
      <c r="AH5" s="80">
        <f>Y5/C5/31*1000000</f>
        <v>268.55202624247192</v>
      </c>
      <c r="AI5" s="82">
        <f>AC5*100/AA5</f>
        <v>12.479169752629232</v>
      </c>
    </row>
    <row r="6" spans="1:36" s="5" customFormat="1" ht="20.100000000000001" customHeight="1" thickTop="1" x14ac:dyDescent="0.15">
      <c r="A6" s="19">
        <v>1</v>
      </c>
      <c r="B6" s="20" t="s">
        <v>0</v>
      </c>
      <c r="C6" s="25">
        <v>275815</v>
      </c>
      <c r="D6" s="31">
        <f>G6+J6+M6+P6+S6+V6</f>
        <v>4930.6000000000004</v>
      </c>
      <c r="E6" s="32">
        <f>H6+K6+N6+Q6+T6+W6</f>
        <v>4880.5</v>
      </c>
      <c r="F6" s="32">
        <f>I6+L6+O6+R6+U6+X6</f>
        <v>50.099999999999994</v>
      </c>
      <c r="G6" s="41">
        <f t="shared" ref="G6:G38" si="1">SUM(H6:I6)</f>
        <v>0</v>
      </c>
      <c r="H6" s="107">
        <v>0</v>
      </c>
      <c r="I6" s="107">
        <v>0</v>
      </c>
      <c r="J6" s="41">
        <f>SUM(K6:L6)</f>
        <v>3804.1</v>
      </c>
      <c r="K6" s="107">
        <v>3772.9</v>
      </c>
      <c r="L6" s="107">
        <v>31.2</v>
      </c>
      <c r="M6" s="41">
        <f>SUM(N6:O6)</f>
        <v>256.60000000000002</v>
      </c>
      <c r="N6" s="107">
        <v>253.4</v>
      </c>
      <c r="O6" s="107">
        <v>3.2</v>
      </c>
      <c r="P6" s="41">
        <f>SUM(Q6:R6)</f>
        <v>780.6</v>
      </c>
      <c r="Q6" s="107">
        <v>778.2</v>
      </c>
      <c r="R6" s="107">
        <v>2.4</v>
      </c>
      <c r="S6" s="41">
        <f>SUM(T6:U6)</f>
        <v>0</v>
      </c>
      <c r="T6" s="107">
        <v>0</v>
      </c>
      <c r="U6" s="107">
        <v>0</v>
      </c>
      <c r="V6" s="41">
        <f>SUM(W6:X6)</f>
        <v>89.3</v>
      </c>
      <c r="W6" s="107">
        <v>76</v>
      </c>
      <c r="X6" s="107">
        <v>13.3</v>
      </c>
      <c r="Y6" s="46">
        <v>2932.7</v>
      </c>
      <c r="Z6" s="53">
        <f>D6+Y6</f>
        <v>7863.3</v>
      </c>
      <c r="AA6" s="58">
        <f t="shared" ref="AA6:AA38" si="2">SUM(AB6:AC6)</f>
        <v>4930.6000000000004</v>
      </c>
      <c r="AB6" s="66">
        <f t="shared" ref="AB6:AB38" si="3">G6+J6+M6+S6+V6</f>
        <v>4150</v>
      </c>
      <c r="AC6" s="67">
        <f t="shared" ref="AC6:AC38" si="4">P6</f>
        <v>780.6</v>
      </c>
      <c r="AD6" s="79">
        <f t="shared" ref="AD6:AD38" si="5">AA6/C6/31*1000000</f>
        <v>576.66048947020943</v>
      </c>
      <c r="AE6" s="75">
        <f t="shared" ref="AE6:AE38" si="6">AB6/C6/31*1000000</f>
        <v>485.36507348017869</v>
      </c>
      <c r="AF6" s="76">
        <f t="shared" ref="AF6:AF38" si="7">AC6/C6/31*1000000</f>
        <v>91.295415990030705</v>
      </c>
      <c r="AG6" s="55">
        <f t="shared" ref="AG6:AG38" si="8">Z6/C6/31*1000000</f>
        <v>919.6557065775155</v>
      </c>
      <c r="AH6" s="81">
        <f t="shared" ref="AH6:AH38" si="9">Y6/C6/31*1000000</f>
        <v>342.99521710730602</v>
      </c>
      <c r="AI6" s="83">
        <f t="shared" ref="AI6:AI38" si="10">AC6*100/AA6</f>
        <v>15.831744615259804</v>
      </c>
    </row>
    <row r="7" spans="1:36" s="5" customFormat="1" ht="20.100000000000001" customHeight="1" x14ac:dyDescent="0.15">
      <c r="A7" s="21">
        <v>2</v>
      </c>
      <c r="B7" s="22" t="s">
        <v>1</v>
      </c>
      <c r="C7" s="108">
        <v>45014</v>
      </c>
      <c r="D7" s="31">
        <f t="shared" ref="D7:F38" si="11">G7+J7+M7+P7+S7+V7</f>
        <v>1024.9000000000001</v>
      </c>
      <c r="E7" s="32">
        <f t="shared" si="11"/>
        <v>793.7</v>
      </c>
      <c r="F7" s="32">
        <f t="shared" si="11"/>
        <v>231.2</v>
      </c>
      <c r="G7" s="41">
        <f>SUM(H7:I7)</f>
        <v>0</v>
      </c>
      <c r="H7" s="107">
        <v>0</v>
      </c>
      <c r="I7" s="107">
        <v>0</v>
      </c>
      <c r="J7" s="41">
        <f t="shared" ref="J7:J38" si="12">SUM(K7:L7)</f>
        <v>772.9</v>
      </c>
      <c r="K7" s="107">
        <v>683.8</v>
      </c>
      <c r="L7" s="107">
        <v>89.1</v>
      </c>
      <c r="M7" s="41">
        <f t="shared" ref="M7:M38" si="13">SUM(N7:O7)</f>
        <v>43.4</v>
      </c>
      <c r="N7" s="107">
        <v>22.7</v>
      </c>
      <c r="O7" s="107">
        <v>20.7</v>
      </c>
      <c r="P7" s="41">
        <f>SUM(Q7:R7)</f>
        <v>115.7</v>
      </c>
      <c r="Q7" s="107">
        <v>86.5</v>
      </c>
      <c r="R7" s="107">
        <v>29.2</v>
      </c>
      <c r="S7" s="41">
        <f>SUM(T7:U7)</f>
        <v>0</v>
      </c>
      <c r="T7" s="107">
        <v>0</v>
      </c>
      <c r="U7" s="107">
        <v>0</v>
      </c>
      <c r="V7" s="41">
        <f t="shared" ref="V7:V38" si="14">SUM(W7:X7)</f>
        <v>92.9</v>
      </c>
      <c r="W7" s="107">
        <v>0.7</v>
      </c>
      <c r="X7" s="107">
        <v>92.2</v>
      </c>
      <c r="Y7" s="46">
        <v>499.7</v>
      </c>
      <c r="Z7" s="53">
        <f>D7+Y7</f>
        <v>1524.6000000000001</v>
      </c>
      <c r="AA7" s="58">
        <f>SUM(AB7:AC7)</f>
        <v>1024.8999999999999</v>
      </c>
      <c r="AB7" s="66">
        <f>G7+J7+M7+S7+V7</f>
        <v>909.19999999999993</v>
      </c>
      <c r="AC7" s="67">
        <f>P7</f>
        <v>115.7</v>
      </c>
      <c r="AD7" s="79">
        <f t="shared" si="5"/>
        <v>734.46683970721642</v>
      </c>
      <c r="AE7" s="75">
        <f t="shared" si="6"/>
        <v>651.55356684730339</v>
      </c>
      <c r="AF7" s="76">
        <f t="shared" si="7"/>
        <v>82.913272859913121</v>
      </c>
      <c r="AG7" s="55">
        <f t="shared" si="8"/>
        <v>1092.5633172188727</v>
      </c>
      <c r="AH7" s="81">
        <f t="shared" si="9"/>
        <v>358.09647751165585</v>
      </c>
      <c r="AI7" s="83">
        <f t="shared" si="10"/>
        <v>11.288906234754611</v>
      </c>
    </row>
    <row r="8" spans="1:36" s="5" customFormat="1" ht="20.100000000000001" customHeight="1" x14ac:dyDescent="0.15">
      <c r="A8" s="21">
        <v>3</v>
      </c>
      <c r="B8" s="14" t="s">
        <v>2</v>
      </c>
      <c r="C8" s="108">
        <v>31674</v>
      </c>
      <c r="D8" s="31">
        <f t="shared" si="11"/>
        <v>673.3</v>
      </c>
      <c r="E8" s="32">
        <f t="shared" si="11"/>
        <v>591.6</v>
      </c>
      <c r="F8" s="32">
        <f t="shared" si="11"/>
        <v>81.7</v>
      </c>
      <c r="G8" s="41">
        <f>SUM(H8:I8)</f>
        <v>0</v>
      </c>
      <c r="H8" s="107">
        <v>0</v>
      </c>
      <c r="I8" s="107">
        <v>0</v>
      </c>
      <c r="J8" s="41">
        <f t="shared" si="12"/>
        <v>601.29999999999995</v>
      </c>
      <c r="K8" s="107">
        <v>539.4</v>
      </c>
      <c r="L8" s="107">
        <v>61.9</v>
      </c>
      <c r="M8" s="41">
        <f t="shared" si="13"/>
        <v>58.1</v>
      </c>
      <c r="N8" s="107">
        <v>42.1</v>
      </c>
      <c r="O8" s="107">
        <v>16</v>
      </c>
      <c r="P8" s="41">
        <f>SUM(Q8:R8)</f>
        <v>13.899999999999999</v>
      </c>
      <c r="Q8" s="107">
        <v>10.1</v>
      </c>
      <c r="R8" s="107">
        <v>3.8</v>
      </c>
      <c r="S8" s="41">
        <f>SUM(T8:U8)</f>
        <v>0</v>
      </c>
      <c r="T8" s="107">
        <v>0</v>
      </c>
      <c r="U8" s="107">
        <v>0</v>
      </c>
      <c r="V8" s="41">
        <f t="shared" si="14"/>
        <v>0</v>
      </c>
      <c r="W8" s="107">
        <v>0</v>
      </c>
      <c r="X8" s="107">
        <v>0</v>
      </c>
      <c r="Y8" s="46">
        <v>89.7</v>
      </c>
      <c r="Z8" s="53">
        <f t="shared" ref="Z8:Z37" si="15">D8+Y8</f>
        <v>763</v>
      </c>
      <c r="AA8" s="58">
        <f>SUM(AB8:AC8)</f>
        <v>673.3</v>
      </c>
      <c r="AB8" s="66">
        <f>G8+J8+M8+S8+V8</f>
        <v>659.4</v>
      </c>
      <c r="AC8" s="67">
        <f>P8</f>
        <v>13.899999999999999</v>
      </c>
      <c r="AD8" s="79">
        <f t="shared" si="5"/>
        <v>685.71556603869658</v>
      </c>
      <c r="AE8" s="75">
        <f t="shared" si="6"/>
        <v>671.55925181333214</v>
      </c>
      <c r="AF8" s="76">
        <f t="shared" si="7"/>
        <v>14.156314225364447</v>
      </c>
      <c r="AG8" s="55">
        <f t="shared" si="8"/>
        <v>777.0696225865521</v>
      </c>
      <c r="AH8" s="81">
        <f t="shared" si="9"/>
        <v>91.354056547855478</v>
      </c>
      <c r="AI8" s="83">
        <f t="shared" si="10"/>
        <v>2.0644586365661666</v>
      </c>
    </row>
    <row r="9" spans="1:36" s="5" customFormat="1" ht="20.100000000000001" customHeight="1" x14ac:dyDescent="0.15">
      <c r="A9" s="21">
        <v>4</v>
      </c>
      <c r="B9" s="14" t="s">
        <v>3</v>
      </c>
      <c r="C9" s="108">
        <v>89083</v>
      </c>
      <c r="D9" s="33">
        <f t="shared" si="11"/>
        <v>1423.3</v>
      </c>
      <c r="E9" s="32">
        <f t="shared" si="11"/>
        <v>1369.6</v>
      </c>
      <c r="F9" s="32">
        <f>I9+L9+O9+R9+U9+X9</f>
        <v>53.7</v>
      </c>
      <c r="G9" s="42">
        <f>SUM(H9:I9)</f>
        <v>0</v>
      </c>
      <c r="H9" s="23">
        <v>0</v>
      </c>
      <c r="I9" s="23">
        <v>0</v>
      </c>
      <c r="J9" s="42">
        <f t="shared" si="12"/>
        <v>1246.2</v>
      </c>
      <c r="K9" s="107">
        <v>1208.5</v>
      </c>
      <c r="L9" s="107">
        <v>37.700000000000003</v>
      </c>
      <c r="M9" s="42">
        <f t="shared" si="13"/>
        <v>70.400000000000006</v>
      </c>
      <c r="N9" s="107">
        <v>61</v>
      </c>
      <c r="O9" s="107">
        <v>9.4</v>
      </c>
      <c r="P9" s="42">
        <f>SUM(Q9:R9)</f>
        <v>100.1</v>
      </c>
      <c r="Q9" s="107">
        <v>100.1</v>
      </c>
      <c r="R9" s="107">
        <v>0</v>
      </c>
      <c r="S9" s="42">
        <f t="shared" ref="S9:S37" si="16">SUM(T9:U9)</f>
        <v>0</v>
      </c>
      <c r="T9" s="23">
        <v>0</v>
      </c>
      <c r="U9" s="23">
        <v>0</v>
      </c>
      <c r="V9" s="42">
        <f t="shared" si="14"/>
        <v>6.6</v>
      </c>
      <c r="W9" s="107">
        <v>0</v>
      </c>
      <c r="X9" s="107">
        <v>6.6</v>
      </c>
      <c r="Y9" s="47">
        <v>867.7</v>
      </c>
      <c r="Z9" s="53">
        <f t="shared" si="15"/>
        <v>2291</v>
      </c>
      <c r="AA9" s="59">
        <f t="shared" si="2"/>
        <v>1423.3</v>
      </c>
      <c r="AB9" s="68">
        <f t="shared" si="3"/>
        <v>1323.2</v>
      </c>
      <c r="AC9" s="69">
        <f t="shared" si="4"/>
        <v>100.1</v>
      </c>
      <c r="AD9" s="109">
        <f t="shared" si="5"/>
        <v>515.39466818367657</v>
      </c>
      <c r="AE9" s="110">
        <f t="shared" si="6"/>
        <v>479.14721066580535</v>
      </c>
      <c r="AF9" s="111">
        <f t="shared" si="7"/>
        <v>36.247457517871148</v>
      </c>
      <c r="AG9" s="112">
        <f t="shared" si="8"/>
        <v>829.59965208234587</v>
      </c>
      <c r="AH9" s="113">
        <f t="shared" si="9"/>
        <v>314.20498389866935</v>
      </c>
      <c r="AI9" s="114">
        <f t="shared" si="10"/>
        <v>7.0329515913721634</v>
      </c>
    </row>
    <row r="10" spans="1:36" s="5" customFormat="1" ht="20.100000000000001" customHeight="1" x14ac:dyDescent="0.15">
      <c r="A10" s="21">
        <v>5</v>
      </c>
      <c r="B10" s="14" t="s">
        <v>42</v>
      </c>
      <c r="C10" s="108">
        <v>90789</v>
      </c>
      <c r="D10" s="33">
        <f t="shared" si="11"/>
        <v>1454.8999999999996</v>
      </c>
      <c r="E10" s="32">
        <f t="shared" si="11"/>
        <v>1329.2999999999997</v>
      </c>
      <c r="F10" s="32">
        <f t="shared" si="11"/>
        <v>125.6</v>
      </c>
      <c r="G10" s="42">
        <f t="shared" si="1"/>
        <v>0</v>
      </c>
      <c r="H10" s="23">
        <v>0</v>
      </c>
      <c r="I10" s="23">
        <v>0</v>
      </c>
      <c r="J10" s="42">
        <f t="shared" si="12"/>
        <v>1130.6999999999998</v>
      </c>
      <c r="K10" s="23">
        <v>1030.0999999999999</v>
      </c>
      <c r="L10" s="23">
        <v>100.6</v>
      </c>
      <c r="M10" s="42">
        <f t="shared" si="13"/>
        <v>63.6</v>
      </c>
      <c r="N10" s="23">
        <v>38.6</v>
      </c>
      <c r="O10" s="23">
        <v>25</v>
      </c>
      <c r="P10" s="42">
        <f t="shared" ref="P10:P38" si="17">SUM(Q10:R10)</f>
        <v>260.60000000000002</v>
      </c>
      <c r="Q10" s="23">
        <v>260.60000000000002</v>
      </c>
      <c r="R10" s="23">
        <v>0</v>
      </c>
      <c r="S10" s="42">
        <f t="shared" si="16"/>
        <v>0</v>
      </c>
      <c r="T10" s="23">
        <v>0</v>
      </c>
      <c r="U10" s="23">
        <v>0</v>
      </c>
      <c r="V10" s="42">
        <f t="shared" si="14"/>
        <v>0</v>
      </c>
      <c r="W10" s="23">
        <v>0</v>
      </c>
      <c r="X10" s="23">
        <v>0</v>
      </c>
      <c r="Y10" s="47">
        <v>697.4</v>
      </c>
      <c r="Z10" s="53">
        <f t="shared" si="15"/>
        <v>2152.2999999999997</v>
      </c>
      <c r="AA10" s="59">
        <f t="shared" si="2"/>
        <v>1454.8999999999996</v>
      </c>
      <c r="AB10" s="68">
        <f t="shared" si="3"/>
        <v>1194.2999999999997</v>
      </c>
      <c r="AC10" s="69">
        <f t="shared" si="4"/>
        <v>260.60000000000002</v>
      </c>
      <c r="AD10" s="109">
        <f t="shared" si="5"/>
        <v>516.93771342911703</v>
      </c>
      <c r="AE10" s="110">
        <f t="shared" si="6"/>
        <v>424.34442995971864</v>
      </c>
      <c r="AF10" s="111">
        <f t="shared" si="7"/>
        <v>92.593283469398571</v>
      </c>
      <c r="AG10" s="112">
        <f t="shared" si="8"/>
        <v>764.72956259089221</v>
      </c>
      <c r="AH10" s="113">
        <f t="shared" si="9"/>
        <v>247.79184916177493</v>
      </c>
      <c r="AI10" s="114">
        <f t="shared" si="10"/>
        <v>17.911883978280301</v>
      </c>
    </row>
    <row r="11" spans="1:36" s="5" customFormat="1" ht="20.100000000000001" customHeight="1" x14ac:dyDescent="0.15">
      <c r="A11" s="21">
        <v>6</v>
      </c>
      <c r="B11" s="14" t="s">
        <v>16</v>
      </c>
      <c r="C11" s="108">
        <v>30820</v>
      </c>
      <c r="D11" s="33">
        <f>G11+J11+M11+P11+S11+V11</f>
        <v>709</v>
      </c>
      <c r="E11" s="32">
        <f t="shared" si="11"/>
        <v>481.7</v>
      </c>
      <c r="F11" s="32">
        <f t="shared" si="11"/>
        <v>227.29999999999998</v>
      </c>
      <c r="G11" s="42">
        <f>SUM(H11:I11)</f>
        <v>0</v>
      </c>
      <c r="H11" s="23">
        <v>0</v>
      </c>
      <c r="I11" s="23">
        <v>0</v>
      </c>
      <c r="J11" s="42">
        <f t="shared" si="12"/>
        <v>595.4</v>
      </c>
      <c r="K11" s="23">
        <v>401.7</v>
      </c>
      <c r="L11" s="23">
        <v>193.7</v>
      </c>
      <c r="M11" s="42">
        <f t="shared" si="13"/>
        <v>45.7</v>
      </c>
      <c r="N11" s="23">
        <v>15</v>
      </c>
      <c r="O11" s="23">
        <v>30.7</v>
      </c>
      <c r="P11" s="42">
        <f t="shared" si="17"/>
        <v>67.900000000000006</v>
      </c>
      <c r="Q11" s="23">
        <v>65</v>
      </c>
      <c r="R11" s="23">
        <v>2.9</v>
      </c>
      <c r="S11" s="42">
        <f t="shared" si="16"/>
        <v>0</v>
      </c>
      <c r="T11" s="23">
        <v>0</v>
      </c>
      <c r="U11" s="23">
        <v>0</v>
      </c>
      <c r="V11" s="42">
        <f t="shared" si="14"/>
        <v>0</v>
      </c>
      <c r="W11" s="23">
        <v>0</v>
      </c>
      <c r="X11" s="23">
        <v>0</v>
      </c>
      <c r="Y11" s="47">
        <v>239.1</v>
      </c>
      <c r="Z11" s="53">
        <f t="shared" si="15"/>
        <v>948.1</v>
      </c>
      <c r="AA11" s="59">
        <f t="shared" si="2"/>
        <v>709</v>
      </c>
      <c r="AB11" s="68">
        <f t="shared" si="3"/>
        <v>641.1</v>
      </c>
      <c r="AC11" s="69">
        <f t="shared" si="4"/>
        <v>67.900000000000006</v>
      </c>
      <c r="AD11" s="109">
        <f t="shared" si="5"/>
        <v>742.08201628603126</v>
      </c>
      <c r="AE11" s="110">
        <f t="shared" si="6"/>
        <v>671.01379498021822</v>
      </c>
      <c r="AF11" s="111">
        <f t="shared" si="7"/>
        <v>71.068221305813154</v>
      </c>
      <c r="AG11" s="112">
        <f t="shared" si="8"/>
        <v>992.33844801239252</v>
      </c>
      <c r="AH11" s="113">
        <f t="shared" si="9"/>
        <v>250.25643172636117</v>
      </c>
      <c r="AI11" s="114">
        <f t="shared" si="10"/>
        <v>9.576868829337096</v>
      </c>
      <c r="AJ11" s="17"/>
    </row>
    <row r="12" spans="1:36" s="5" customFormat="1" ht="20.100000000000001" customHeight="1" x14ac:dyDescent="0.15">
      <c r="A12" s="21">
        <v>7</v>
      </c>
      <c r="B12" s="14" t="s">
        <v>4</v>
      </c>
      <c r="C12" s="108">
        <v>23569</v>
      </c>
      <c r="D12" s="33">
        <f>G12+J12+M12+P12+S12+V12</f>
        <v>441.1</v>
      </c>
      <c r="E12" s="32">
        <f t="shared" si="11"/>
        <v>417.2</v>
      </c>
      <c r="F12" s="32">
        <f t="shared" si="11"/>
        <v>23.900000000000002</v>
      </c>
      <c r="G12" s="42">
        <f>SUM(H12:I12)</f>
        <v>0</v>
      </c>
      <c r="H12" s="23">
        <v>0</v>
      </c>
      <c r="I12" s="23">
        <v>0</v>
      </c>
      <c r="J12" s="42">
        <f t="shared" si="12"/>
        <v>323.60000000000002</v>
      </c>
      <c r="K12" s="23">
        <v>309.3</v>
      </c>
      <c r="L12" s="23">
        <v>14.3</v>
      </c>
      <c r="M12" s="42">
        <f t="shared" si="13"/>
        <v>23.5</v>
      </c>
      <c r="N12" s="23">
        <v>21.8</v>
      </c>
      <c r="O12" s="23">
        <v>1.7</v>
      </c>
      <c r="P12" s="42">
        <f>SUM(Q12:R12)</f>
        <v>87.4</v>
      </c>
      <c r="Q12" s="23">
        <v>81.400000000000006</v>
      </c>
      <c r="R12" s="23">
        <v>6</v>
      </c>
      <c r="S12" s="42">
        <f t="shared" si="16"/>
        <v>0.79999999999999993</v>
      </c>
      <c r="T12" s="23">
        <v>0.7</v>
      </c>
      <c r="U12" s="23">
        <v>0.1</v>
      </c>
      <c r="V12" s="42">
        <f t="shared" si="14"/>
        <v>5.8</v>
      </c>
      <c r="W12" s="23">
        <v>4</v>
      </c>
      <c r="X12" s="23">
        <v>1.8</v>
      </c>
      <c r="Y12" s="47">
        <v>157.1</v>
      </c>
      <c r="Z12" s="53">
        <f t="shared" si="15"/>
        <v>598.20000000000005</v>
      </c>
      <c r="AA12" s="59">
        <f>SUM(AB12:AC12)</f>
        <v>441.1</v>
      </c>
      <c r="AB12" s="68">
        <f>G12+J12+M12+S12+V12</f>
        <v>353.70000000000005</v>
      </c>
      <c r="AC12" s="69">
        <f>P12</f>
        <v>87.4</v>
      </c>
      <c r="AD12" s="109">
        <f t="shared" si="5"/>
        <v>603.71811523885253</v>
      </c>
      <c r="AE12" s="110">
        <f t="shared" si="6"/>
        <v>484.09679746085283</v>
      </c>
      <c r="AF12" s="111">
        <f t="shared" si="7"/>
        <v>119.62131777799982</v>
      </c>
      <c r="AG12" s="112">
        <f t="shared" si="8"/>
        <v>818.7353809473625</v>
      </c>
      <c r="AH12" s="113">
        <f t="shared" si="9"/>
        <v>215.01726570850994</v>
      </c>
      <c r="AI12" s="114">
        <f t="shared" si="10"/>
        <v>19.814101110859216</v>
      </c>
    </row>
    <row r="13" spans="1:36" s="5" customFormat="1" ht="20.100000000000001" customHeight="1" x14ac:dyDescent="0.15">
      <c r="A13" s="21">
        <v>8</v>
      </c>
      <c r="B13" s="14" t="s">
        <v>44</v>
      </c>
      <c r="C13" s="108">
        <v>104310</v>
      </c>
      <c r="D13" s="33">
        <f t="shared" si="11"/>
        <v>2056.5</v>
      </c>
      <c r="E13" s="32">
        <f t="shared" si="11"/>
        <v>1833.9</v>
      </c>
      <c r="F13" s="32">
        <f t="shared" si="11"/>
        <v>222.60000000000002</v>
      </c>
      <c r="G13" s="42">
        <f t="shared" si="1"/>
        <v>0</v>
      </c>
      <c r="H13" s="23">
        <v>0</v>
      </c>
      <c r="I13" s="23">
        <v>0</v>
      </c>
      <c r="J13" s="42">
        <f t="shared" si="12"/>
        <v>1698.3</v>
      </c>
      <c r="K13" s="23">
        <v>1543.8</v>
      </c>
      <c r="L13" s="23">
        <v>154.5</v>
      </c>
      <c r="M13" s="42">
        <f t="shared" si="13"/>
        <v>122.2</v>
      </c>
      <c r="N13" s="23">
        <v>95.9</v>
      </c>
      <c r="O13" s="23">
        <v>26.3</v>
      </c>
      <c r="P13" s="42">
        <f t="shared" si="17"/>
        <v>194.2</v>
      </c>
      <c r="Q13" s="23">
        <v>194.2</v>
      </c>
      <c r="R13" s="23">
        <v>0</v>
      </c>
      <c r="S13" s="42">
        <f t="shared" si="16"/>
        <v>0</v>
      </c>
      <c r="T13" s="23">
        <v>0</v>
      </c>
      <c r="U13" s="23">
        <v>0</v>
      </c>
      <c r="V13" s="42">
        <f t="shared" si="14"/>
        <v>41.8</v>
      </c>
      <c r="W13" s="23">
        <v>0</v>
      </c>
      <c r="X13" s="23">
        <v>41.8</v>
      </c>
      <c r="Y13" s="47">
        <v>642.5</v>
      </c>
      <c r="Z13" s="53">
        <f t="shared" si="15"/>
        <v>2699</v>
      </c>
      <c r="AA13" s="59">
        <f t="shared" si="2"/>
        <v>2056.5</v>
      </c>
      <c r="AB13" s="68">
        <f t="shared" si="3"/>
        <v>1862.3</v>
      </c>
      <c r="AC13" s="69">
        <f t="shared" si="4"/>
        <v>194.2</v>
      </c>
      <c r="AD13" s="109">
        <f t="shared" si="5"/>
        <v>635.97650922653008</v>
      </c>
      <c r="AE13" s="110">
        <f t="shared" si="6"/>
        <v>575.91979243013225</v>
      </c>
      <c r="AF13" s="111">
        <f t="shared" si="7"/>
        <v>60.056716796397829</v>
      </c>
      <c r="AG13" s="112">
        <f t="shared" si="8"/>
        <v>834.67084775220258</v>
      </c>
      <c r="AH13" s="113">
        <f t="shared" si="9"/>
        <v>198.69433852567255</v>
      </c>
      <c r="AI13" s="114">
        <f t="shared" si="10"/>
        <v>9.4432287867736449</v>
      </c>
    </row>
    <row r="14" spans="1:36" s="5" customFormat="1" ht="17.25" customHeight="1" x14ac:dyDescent="0.15">
      <c r="A14" s="21">
        <v>9</v>
      </c>
      <c r="B14" s="14" t="s">
        <v>45</v>
      </c>
      <c r="C14" s="108">
        <v>16946</v>
      </c>
      <c r="D14" s="33">
        <f>G14+J14+M14+P14+S14+V14</f>
        <v>331.7</v>
      </c>
      <c r="E14" s="32">
        <f t="shared" si="11"/>
        <v>248.1</v>
      </c>
      <c r="F14" s="32">
        <f t="shared" si="11"/>
        <v>83.6</v>
      </c>
      <c r="G14" s="42">
        <f>SUM(H14:I14)</f>
        <v>0</v>
      </c>
      <c r="H14" s="23">
        <v>0</v>
      </c>
      <c r="I14" s="23">
        <v>0</v>
      </c>
      <c r="J14" s="42">
        <f t="shared" si="12"/>
        <v>270.2</v>
      </c>
      <c r="K14" s="23">
        <v>205.1</v>
      </c>
      <c r="L14" s="23">
        <v>65.099999999999994</v>
      </c>
      <c r="M14" s="42">
        <f t="shared" si="13"/>
        <v>19.7</v>
      </c>
      <c r="N14" s="23">
        <v>10</v>
      </c>
      <c r="O14" s="23">
        <v>9.6999999999999993</v>
      </c>
      <c r="P14" s="42">
        <f t="shared" si="17"/>
        <v>41.8</v>
      </c>
      <c r="Q14" s="23">
        <v>33</v>
      </c>
      <c r="R14" s="23">
        <v>8.8000000000000007</v>
      </c>
      <c r="S14" s="42">
        <f t="shared" si="16"/>
        <v>0</v>
      </c>
      <c r="T14" s="23">
        <v>0</v>
      </c>
      <c r="U14" s="23">
        <v>0</v>
      </c>
      <c r="V14" s="42">
        <f t="shared" si="14"/>
        <v>0</v>
      </c>
      <c r="W14" s="23">
        <v>0</v>
      </c>
      <c r="X14" s="23">
        <v>0</v>
      </c>
      <c r="Y14" s="47">
        <v>67.400000000000006</v>
      </c>
      <c r="Z14" s="53">
        <f t="shared" si="15"/>
        <v>399.1</v>
      </c>
      <c r="AA14" s="59">
        <f t="shared" si="2"/>
        <v>331.7</v>
      </c>
      <c r="AB14" s="68">
        <f>G14+J14+M14+S14+V14</f>
        <v>289.89999999999998</v>
      </c>
      <c r="AC14" s="69">
        <f>P14</f>
        <v>41.8</v>
      </c>
      <c r="AD14" s="115">
        <f t="shared" si="5"/>
        <v>631.4174436445179</v>
      </c>
      <c r="AE14" s="110">
        <f t="shared" si="6"/>
        <v>551.8478049820493</v>
      </c>
      <c r="AF14" s="111">
        <f t="shared" si="7"/>
        <v>79.569638662468634</v>
      </c>
      <c r="AG14" s="112">
        <f t="shared" si="8"/>
        <v>759.71872703806787</v>
      </c>
      <c r="AH14" s="116">
        <f t="shared" si="9"/>
        <v>128.30128339354991</v>
      </c>
      <c r="AI14" s="114">
        <f t="shared" si="10"/>
        <v>12.601748567983117</v>
      </c>
    </row>
    <row r="15" spans="1:36" s="5" customFormat="1" ht="20.100000000000001" customHeight="1" x14ac:dyDescent="0.15">
      <c r="A15" s="21">
        <v>10</v>
      </c>
      <c r="B15" s="14" t="s">
        <v>5</v>
      </c>
      <c r="C15" s="108">
        <v>28412</v>
      </c>
      <c r="D15" s="33">
        <f t="shared" si="11"/>
        <v>572.50000000000011</v>
      </c>
      <c r="E15" s="32">
        <f t="shared" si="11"/>
        <v>491</v>
      </c>
      <c r="F15" s="32">
        <f t="shared" si="11"/>
        <v>81.5</v>
      </c>
      <c r="G15" s="42">
        <f t="shared" si="1"/>
        <v>409.3</v>
      </c>
      <c r="H15" s="23">
        <v>409.3</v>
      </c>
      <c r="I15" s="23">
        <v>0</v>
      </c>
      <c r="J15" s="42">
        <f t="shared" si="12"/>
        <v>50.3</v>
      </c>
      <c r="K15" s="23">
        <v>0</v>
      </c>
      <c r="L15" s="23">
        <v>50.3</v>
      </c>
      <c r="M15" s="42">
        <f t="shared" si="13"/>
        <v>10.1</v>
      </c>
      <c r="N15" s="23">
        <v>0</v>
      </c>
      <c r="O15" s="23">
        <v>10.1</v>
      </c>
      <c r="P15" s="42">
        <f t="shared" si="17"/>
        <v>80.599999999999994</v>
      </c>
      <c r="Q15" s="23">
        <v>80.599999999999994</v>
      </c>
      <c r="R15" s="23">
        <v>0</v>
      </c>
      <c r="S15" s="42">
        <f t="shared" si="16"/>
        <v>0</v>
      </c>
      <c r="T15" s="23">
        <v>0</v>
      </c>
      <c r="U15" s="23">
        <v>0</v>
      </c>
      <c r="V15" s="42">
        <f t="shared" si="14"/>
        <v>22.200000000000003</v>
      </c>
      <c r="W15" s="23">
        <v>1.1000000000000001</v>
      </c>
      <c r="X15" s="23">
        <v>21.1</v>
      </c>
      <c r="Y15" s="47">
        <v>311.8</v>
      </c>
      <c r="Z15" s="53">
        <f t="shared" si="15"/>
        <v>884.30000000000018</v>
      </c>
      <c r="AA15" s="59">
        <f t="shared" si="2"/>
        <v>572.5</v>
      </c>
      <c r="AB15" s="68">
        <f>G15+J15+M15+S15+V15</f>
        <v>491.90000000000003</v>
      </c>
      <c r="AC15" s="69">
        <f>P15</f>
        <v>80.599999999999994</v>
      </c>
      <c r="AD15" s="109">
        <f t="shared" si="5"/>
        <v>649.9979563383032</v>
      </c>
      <c r="AE15" s="110">
        <f t="shared" si="6"/>
        <v>558.48732702674477</v>
      </c>
      <c r="AF15" s="111">
        <f t="shared" si="7"/>
        <v>91.510629311558489</v>
      </c>
      <c r="AG15" s="112">
        <f t="shared" si="8"/>
        <v>1004.0055769256971</v>
      </c>
      <c r="AH15" s="113">
        <f t="shared" si="9"/>
        <v>354.00762058739377</v>
      </c>
      <c r="AI15" s="114">
        <f t="shared" si="10"/>
        <v>14.078602620087334</v>
      </c>
    </row>
    <row r="16" spans="1:36" s="5" customFormat="1" ht="20.100000000000001" customHeight="1" x14ac:dyDescent="0.15">
      <c r="A16" s="21">
        <v>11</v>
      </c>
      <c r="B16" s="14" t="s">
        <v>46</v>
      </c>
      <c r="C16" s="108">
        <v>23828</v>
      </c>
      <c r="D16" s="33">
        <f>G16+J16+M16+P16+S16+V16</f>
        <v>517.6</v>
      </c>
      <c r="E16" s="32">
        <f t="shared" si="11"/>
        <v>477.8</v>
      </c>
      <c r="F16" s="32">
        <f t="shared" si="11"/>
        <v>39.799999999999997</v>
      </c>
      <c r="G16" s="42">
        <f t="shared" si="1"/>
        <v>0</v>
      </c>
      <c r="H16" s="23">
        <v>0</v>
      </c>
      <c r="I16" s="23">
        <v>0</v>
      </c>
      <c r="J16" s="42">
        <f t="shared" si="12"/>
        <v>398.6</v>
      </c>
      <c r="K16" s="23">
        <v>388.5</v>
      </c>
      <c r="L16" s="23">
        <v>10.1</v>
      </c>
      <c r="M16" s="42">
        <f t="shared" si="13"/>
        <v>19.400000000000002</v>
      </c>
      <c r="N16" s="23">
        <v>16.8</v>
      </c>
      <c r="O16" s="23">
        <v>2.6</v>
      </c>
      <c r="P16" s="42">
        <f t="shared" si="17"/>
        <v>45.599999999999994</v>
      </c>
      <c r="Q16" s="23">
        <v>45.3</v>
      </c>
      <c r="R16" s="23">
        <v>0.3</v>
      </c>
      <c r="S16" s="42">
        <f t="shared" si="16"/>
        <v>0</v>
      </c>
      <c r="T16" s="23">
        <v>0</v>
      </c>
      <c r="U16" s="23">
        <v>0</v>
      </c>
      <c r="V16" s="42">
        <f t="shared" si="14"/>
        <v>54</v>
      </c>
      <c r="W16" s="23">
        <v>27.2</v>
      </c>
      <c r="X16" s="23">
        <v>26.8</v>
      </c>
      <c r="Y16" s="47">
        <v>141.5</v>
      </c>
      <c r="Z16" s="53">
        <f t="shared" si="15"/>
        <v>659.1</v>
      </c>
      <c r="AA16" s="59">
        <f t="shared" si="2"/>
        <v>517.6</v>
      </c>
      <c r="AB16" s="68">
        <f t="shared" si="3"/>
        <v>472</v>
      </c>
      <c r="AC16" s="69">
        <f t="shared" si="4"/>
        <v>45.599999999999994</v>
      </c>
      <c r="AD16" s="109">
        <f t="shared" si="5"/>
        <v>700.72075682173863</v>
      </c>
      <c r="AE16" s="110">
        <f t="shared" si="6"/>
        <v>638.98801626711872</v>
      </c>
      <c r="AF16" s="111">
        <f t="shared" si="7"/>
        <v>61.73274055461993</v>
      </c>
      <c r="AG16" s="112">
        <f t="shared" si="8"/>
        <v>892.28178288486856</v>
      </c>
      <c r="AH16" s="113">
        <f t="shared" si="9"/>
        <v>191.56102606312984</v>
      </c>
      <c r="AI16" s="114">
        <f t="shared" si="10"/>
        <v>8.8098918083462117</v>
      </c>
    </row>
    <row r="17" spans="1:35" s="5" customFormat="1" ht="20.100000000000001" customHeight="1" x14ac:dyDescent="0.15">
      <c r="A17" s="21">
        <v>12</v>
      </c>
      <c r="B17" s="14" t="s">
        <v>47</v>
      </c>
      <c r="C17" s="108">
        <v>22819</v>
      </c>
      <c r="D17" s="33">
        <f t="shared" si="11"/>
        <v>504.20000000000005</v>
      </c>
      <c r="E17" s="32">
        <f t="shared" si="11"/>
        <v>437.8</v>
      </c>
      <c r="F17" s="32">
        <f t="shared" si="11"/>
        <v>66.400000000000006</v>
      </c>
      <c r="G17" s="42">
        <f t="shared" si="1"/>
        <v>0</v>
      </c>
      <c r="H17" s="23">
        <v>0</v>
      </c>
      <c r="I17" s="23">
        <v>0</v>
      </c>
      <c r="J17" s="42">
        <f t="shared" si="12"/>
        <v>427.5</v>
      </c>
      <c r="K17" s="23">
        <v>378.9</v>
      </c>
      <c r="L17" s="23">
        <v>48.6</v>
      </c>
      <c r="M17" s="42">
        <f t="shared" si="13"/>
        <v>13.1</v>
      </c>
      <c r="N17" s="23">
        <v>13.1</v>
      </c>
      <c r="O17" s="23">
        <v>0</v>
      </c>
      <c r="P17" s="42">
        <f t="shared" si="17"/>
        <v>49.099999999999994</v>
      </c>
      <c r="Q17" s="23">
        <v>45.8</v>
      </c>
      <c r="R17" s="23">
        <v>3.3</v>
      </c>
      <c r="S17" s="42">
        <f t="shared" si="16"/>
        <v>0</v>
      </c>
      <c r="T17" s="23">
        <v>0</v>
      </c>
      <c r="U17" s="23">
        <v>0</v>
      </c>
      <c r="V17" s="42">
        <f t="shared" si="14"/>
        <v>14.5</v>
      </c>
      <c r="W17" s="23">
        <v>0</v>
      </c>
      <c r="X17" s="23">
        <v>14.5</v>
      </c>
      <c r="Y17" s="47">
        <v>236.6</v>
      </c>
      <c r="Z17" s="53">
        <f t="shared" si="15"/>
        <v>740.80000000000007</v>
      </c>
      <c r="AA17" s="59">
        <f t="shared" si="2"/>
        <v>504.20000000000005</v>
      </c>
      <c r="AB17" s="68">
        <f t="shared" si="3"/>
        <v>455.1</v>
      </c>
      <c r="AC17" s="69">
        <f t="shared" si="4"/>
        <v>49.099999999999994</v>
      </c>
      <c r="AD17" s="109">
        <f t="shared" si="5"/>
        <v>712.76200223639341</v>
      </c>
      <c r="AE17" s="110">
        <f t="shared" si="6"/>
        <v>643.35181915466603</v>
      </c>
      <c r="AF17" s="111">
        <f t="shared" si="7"/>
        <v>69.410183081727311</v>
      </c>
      <c r="AG17" s="112">
        <f t="shared" si="8"/>
        <v>1047.231438430623</v>
      </c>
      <c r="AH17" s="113">
        <f t="shared" si="9"/>
        <v>334.46943619422979</v>
      </c>
      <c r="AI17" s="114">
        <f t="shared" si="10"/>
        <v>9.7381991273304216</v>
      </c>
    </row>
    <row r="18" spans="1:35" s="5" customFormat="1" ht="20.100000000000001" customHeight="1" x14ac:dyDescent="0.15">
      <c r="A18" s="21">
        <v>13</v>
      </c>
      <c r="B18" s="14" t="s">
        <v>48</v>
      </c>
      <c r="C18" s="108">
        <v>106935</v>
      </c>
      <c r="D18" s="33">
        <f t="shared" si="11"/>
        <v>2033.3999999999999</v>
      </c>
      <c r="E18" s="32">
        <f t="shared" si="11"/>
        <v>1859.6</v>
      </c>
      <c r="F18" s="32">
        <f t="shared" si="11"/>
        <v>173.8</v>
      </c>
      <c r="G18" s="42">
        <f t="shared" si="1"/>
        <v>0</v>
      </c>
      <c r="H18" s="23">
        <v>0</v>
      </c>
      <c r="I18" s="23">
        <v>0</v>
      </c>
      <c r="J18" s="42">
        <f t="shared" si="12"/>
        <v>1746.5</v>
      </c>
      <c r="K18" s="23">
        <v>1617.1</v>
      </c>
      <c r="L18" s="23">
        <v>129.4</v>
      </c>
      <c r="M18" s="42">
        <f t="shared" si="13"/>
        <v>111.1</v>
      </c>
      <c r="N18" s="23">
        <v>66.7</v>
      </c>
      <c r="O18" s="23">
        <v>44.4</v>
      </c>
      <c r="P18" s="42">
        <f t="shared" si="17"/>
        <v>175.8</v>
      </c>
      <c r="Q18" s="23">
        <v>175.8</v>
      </c>
      <c r="R18" s="23">
        <v>0</v>
      </c>
      <c r="S18" s="42">
        <f t="shared" si="16"/>
        <v>0</v>
      </c>
      <c r="T18" s="23">
        <v>0</v>
      </c>
      <c r="U18" s="23">
        <v>0</v>
      </c>
      <c r="V18" s="42">
        <f t="shared" si="14"/>
        <v>0</v>
      </c>
      <c r="W18" s="23">
        <v>0</v>
      </c>
      <c r="X18" s="23">
        <v>0</v>
      </c>
      <c r="Y18" s="47">
        <v>977.2</v>
      </c>
      <c r="Z18" s="53">
        <f t="shared" si="15"/>
        <v>3010.6</v>
      </c>
      <c r="AA18" s="59">
        <f t="shared" si="2"/>
        <v>2033.3999999999999</v>
      </c>
      <c r="AB18" s="68">
        <f t="shared" si="3"/>
        <v>1857.6</v>
      </c>
      <c r="AC18" s="69">
        <f t="shared" si="4"/>
        <v>175.8</v>
      </c>
      <c r="AD18" s="109">
        <f t="shared" si="5"/>
        <v>613.39644070787642</v>
      </c>
      <c r="AE18" s="110">
        <f t="shared" si="6"/>
        <v>560.36452653631909</v>
      </c>
      <c r="AF18" s="111">
        <f t="shared" si="7"/>
        <v>53.031914171557339</v>
      </c>
      <c r="AG18" s="55">
        <f t="shared" si="8"/>
        <v>908.17907170017349</v>
      </c>
      <c r="AH18" s="113">
        <f t="shared" si="9"/>
        <v>294.78263099229707</v>
      </c>
      <c r="AI18" s="114">
        <f t="shared" si="10"/>
        <v>8.6456181764532314</v>
      </c>
    </row>
    <row r="19" spans="1:35" s="5" customFormat="1" ht="20.100000000000001" customHeight="1" x14ac:dyDescent="0.15">
      <c r="A19" s="21">
        <v>14</v>
      </c>
      <c r="B19" s="14" t="s">
        <v>37</v>
      </c>
      <c r="C19" s="108">
        <v>54045</v>
      </c>
      <c r="D19" s="33">
        <f t="shared" si="11"/>
        <v>1101.9000000000001</v>
      </c>
      <c r="E19" s="32">
        <f t="shared" si="11"/>
        <v>990.2</v>
      </c>
      <c r="F19" s="32">
        <f t="shared" si="11"/>
        <v>111.7</v>
      </c>
      <c r="G19" s="42">
        <f t="shared" si="1"/>
        <v>0</v>
      </c>
      <c r="H19" s="23">
        <v>0</v>
      </c>
      <c r="I19" s="23">
        <v>0</v>
      </c>
      <c r="J19" s="42">
        <f t="shared" si="12"/>
        <v>857.2</v>
      </c>
      <c r="K19" s="23">
        <v>814.7</v>
      </c>
      <c r="L19" s="23">
        <v>42.5</v>
      </c>
      <c r="M19" s="42">
        <f t="shared" si="13"/>
        <v>0</v>
      </c>
      <c r="N19" s="23">
        <v>0</v>
      </c>
      <c r="O19" s="23">
        <v>0</v>
      </c>
      <c r="P19" s="42">
        <f t="shared" si="17"/>
        <v>146.80000000000001</v>
      </c>
      <c r="Q19" s="23">
        <v>134.30000000000001</v>
      </c>
      <c r="R19" s="23">
        <v>12.5</v>
      </c>
      <c r="S19" s="42">
        <f t="shared" si="16"/>
        <v>0</v>
      </c>
      <c r="T19" s="23">
        <v>0</v>
      </c>
      <c r="U19" s="23">
        <v>0</v>
      </c>
      <c r="V19" s="42">
        <f t="shared" si="14"/>
        <v>97.9</v>
      </c>
      <c r="W19" s="23">
        <v>41.2</v>
      </c>
      <c r="X19" s="23">
        <v>56.7</v>
      </c>
      <c r="Y19" s="47">
        <v>281.89999999999998</v>
      </c>
      <c r="Z19" s="53">
        <f t="shared" si="15"/>
        <v>1383.8000000000002</v>
      </c>
      <c r="AA19" s="59">
        <f t="shared" si="2"/>
        <v>1101.9000000000001</v>
      </c>
      <c r="AB19" s="68">
        <f t="shared" si="3"/>
        <v>955.1</v>
      </c>
      <c r="AC19" s="69">
        <f t="shared" si="4"/>
        <v>146.80000000000001</v>
      </c>
      <c r="AD19" s="109">
        <f t="shared" si="5"/>
        <v>657.69564789198978</v>
      </c>
      <c r="AE19" s="110">
        <f t="shared" si="6"/>
        <v>570.07451974012088</v>
      </c>
      <c r="AF19" s="111">
        <f t="shared" si="7"/>
        <v>87.621128151868675</v>
      </c>
      <c r="AG19" s="55">
        <f t="shared" si="8"/>
        <v>825.95447640705629</v>
      </c>
      <c r="AH19" s="113">
        <f t="shared" si="9"/>
        <v>168.25882851506657</v>
      </c>
      <c r="AI19" s="114">
        <f t="shared" si="10"/>
        <v>13.322443052908612</v>
      </c>
    </row>
    <row r="20" spans="1:35" s="5" customFormat="1" ht="20.100000000000001" customHeight="1" x14ac:dyDescent="0.15">
      <c r="A20" s="21">
        <v>15</v>
      </c>
      <c r="B20" s="14" t="s">
        <v>38</v>
      </c>
      <c r="C20" s="108">
        <v>14818</v>
      </c>
      <c r="D20" s="33">
        <f t="shared" si="11"/>
        <v>347.8</v>
      </c>
      <c r="E20" s="32">
        <f t="shared" si="11"/>
        <v>312.7</v>
      </c>
      <c r="F20" s="32">
        <f t="shared" si="11"/>
        <v>35.099999999999994</v>
      </c>
      <c r="G20" s="42">
        <f>SUM(H20:I20)</f>
        <v>0</v>
      </c>
      <c r="H20" s="23">
        <v>0</v>
      </c>
      <c r="I20" s="23">
        <v>0</v>
      </c>
      <c r="J20" s="42">
        <f t="shared" si="12"/>
        <v>279.2</v>
      </c>
      <c r="K20" s="23">
        <v>265.5</v>
      </c>
      <c r="L20" s="23">
        <v>13.7</v>
      </c>
      <c r="M20" s="42">
        <f t="shared" si="13"/>
        <v>0</v>
      </c>
      <c r="N20" s="23">
        <v>0</v>
      </c>
      <c r="O20" s="23">
        <v>0</v>
      </c>
      <c r="P20" s="42">
        <f>SUM(Q20:R20)</f>
        <v>39.1</v>
      </c>
      <c r="Q20" s="23">
        <v>37.4</v>
      </c>
      <c r="R20" s="23">
        <v>1.7</v>
      </c>
      <c r="S20" s="42">
        <f t="shared" si="16"/>
        <v>0</v>
      </c>
      <c r="T20" s="23">
        <v>0</v>
      </c>
      <c r="U20" s="23">
        <v>0</v>
      </c>
      <c r="V20" s="42">
        <f t="shared" si="14"/>
        <v>29.5</v>
      </c>
      <c r="W20" s="23">
        <v>9.8000000000000007</v>
      </c>
      <c r="X20" s="23">
        <v>19.7</v>
      </c>
      <c r="Y20" s="47">
        <v>122.5</v>
      </c>
      <c r="Z20" s="53">
        <f t="shared" si="15"/>
        <v>470.3</v>
      </c>
      <c r="AA20" s="59">
        <f>SUM(AB20:AC20)</f>
        <v>347.8</v>
      </c>
      <c r="AB20" s="68">
        <f>G20+J20+M20+S20+V20</f>
        <v>308.7</v>
      </c>
      <c r="AC20" s="69">
        <f>P20</f>
        <v>39.1</v>
      </c>
      <c r="AD20" s="109">
        <f t="shared" si="5"/>
        <v>757.1436657247724</v>
      </c>
      <c r="AE20" s="110">
        <f t="shared" si="6"/>
        <v>672.02486949176898</v>
      </c>
      <c r="AF20" s="111">
        <f t="shared" si="7"/>
        <v>85.118796233003465</v>
      </c>
      <c r="AG20" s="112">
        <f t="shared" si="8"/>
        <v>1023.8202012373794</v>
      </c>
      <c r="AH20" s="113">
        <f t="shared" si="9"/>
        <v>266.67653551260673</v>
      </c>
      <c r="AI20" s="114">
        <f t="shared" si="10"/>
        <v>11.242093156986774</v>
      </c>
    </row>
    <row r="21" spans="1:35" s="5" customFormat="1" ht="20.100000000000001" customHeight="1" x14ac:dyDescent="0.15">
      <c r="A21" s="10">
        <v>16</v>
      </c>
      <c r="B21" s="9" t="s">
        <v>39</v>
      </c>
      <c r="C21" s="26">
        <v>5202</v>
      </c>
      <c r="D21" s="34">
        <f t="shared" si="11"/>
        <v>91.4</v>
      </c>
      <c r="E21" s="35">
        <f t="shared" si="11"/>
        <v>85.4</v>
      </c>
      <c r="F21" s="35">
        <f t="shared" si="11"/>
        <v>6</v>
      </c>
      <c r="G21" s="43">
        <f>SUM(H21:I21)</f>
        <v>0</v>
      </c>
      <c r="H21" s="117">
        <v>0</v>
      </c>
      <c r="I21" s="117">
        <v>0</v>
      </c>
      <c r="J21" s="43">
        <f t="shared" si="12"/>
        <v>54.7</v>
      </c>
      <c r="K21" s="117">
        <v>52.1</v>
      </c>
      <c r="L21" s="117">
        <v>2.6</v>
      </c>
      <c r="M21" s="43">
        <f t="shared" si="13"/>
        <v>8.8000000000000007</v>
      </c>
      <c r="N21" s="117">
        <v>5.4</v>
      </c>
      <c r="O21" s="117">
        <v>3.4</v>
      </c>
      <c r="P21" s="43">
        <f>SUM(Q21:R21)</f>
        <v>27.9</v>
      </c>
      <c r="Q21" s="117">
        <v>27.9</v>
      </c>
      <c r="R21" s="117">
        <v>0</v>
      </c>
      <c r="S21" s="43">
        <f t="shared" si="16"/>
        <v>0</v>
      </c>
      <c r="T21" s="117">
        <v>0</v>
      </c>
      <c r="U21" s="117">
        <v>0</v>
      </c>
      <c r="V21" s="43">
        <f t="shared" si="14"/>
        <v>0</v>
      </c>
      <c r="W21" s="117">
        <v>0</v>
      </c>
      <c r="X21" s="117">
        <v>0</v>
      </c>
      <c r="Y21" s="47">
        <v>39.1</v>
      </c>
      <c r="Z21" s="53">
        <f t="shared" si="15"/>
        <v>130.5</v>
      </c>
      <c r="AA21" s="59">
        <f t="shared" si="2"/>
        <v>91.4</v>
      </c>
      <c r="AB21" s="68">
        <f t="shared" si="3"/>
        <v>63.5</v>
      </c>
      <c r="AC21" s="69">
        <f t="shared" si="4"/>
        <v>27.9</v>
      </c>
      <c r="AD21" s="109">
        <f t="shared" si="5"/>
        <v>566.77952648485086</v>
      </c>
      <c r="AE21" s="110">
        <f t="shared" si="6"/>
        <v>393.76914586201337</v>
      </c>
      <c r="AF21" s="111">
        <f t="shared" si="7"/>
        <v>173.01038062283737</v>
      </c>
      <c r="AG21" s="112">
        <f t="shared" si="8"/>
        <v>809.24210291327154</v>
      </c>
      <c r="AH21" s="113">
        <f t="shared" si="9"/>
        <v>242.46257642842085</v>
      </c>
      <c r="AI21" s="114">
        <f t="shared" si="10"/>
        <v>30.525164113785557</v>
      </c>
    </row>
    <row r="22" spans="1:35" s="5" customFormat="1" ht="20.100000000000001" customHeight="1" x14ac:dyDescent="0.15">
      <c r="A22" s="10">
        <v>17</v>
      </c>
      <c r="B22" s="9" t="s">
        <v>40</v>
      </c>
      <c r="C22" s="26">
        <v>11366</v>
      </c>
      <c r="D22" s="34">
        <f t="shared" si="11"/>
        <v>261.89999999999998</v>
      </c>
      <c r="E22" s="35">
        <f t="shared" si="11"/>
        <v>221.90000000000003</v>
      </c>
      <c r="F22" s="35">
        <f t="shared" si="11"/>
        <v>39.999999999999993</v>
      </c>
      <c r="G22" s="43">
        <f t="shared" si="1"/>
        <v>0</v>
      </c>
      <c r="H22" s="117">
        <v>0</v>
      </c>
      <c r="I22" s="117">
        <v>0</v>
      </c>
      <c r="J22" s="43">
        <f t="shared" si="12"/>
        <v>195</v>
      </c>
      <c r="K22" s="117">
        <v>164.9</v>
      </c>
      <c r="L22" s="117">
        <v>30.1</v>
      </c>
      <c r="M22" s="43">
        <f t="shared" si="13"/>
        <v>14.1</v>
      </c>
      <c r="N22" s="117">
        <v>7.8</v>
      </c>
      <c r="O22" s="117">
        <v>6.3</v>
      </c>
      <c r="P22" s="43">
        <f t="shared" si="17"/>
        <v>41</v>
      </c>
      <c r="Q22" s="117">
        <v>39.200000000000003</v>
      </c>
      <c r="R22" s="117">
        <v>1.8</v>
      </c>
      <c r="S22" s="43">
        <f t="shared" si="16"/>
        <v>0.9</v>
      </c>
      <c r="T22" s="117">
        <v>0.9</v>
      </c>
      <c r="U22" s="117">
        <v>0</v>
      </c>
      <c r="V22" s="43">
        <f t="shared" si="14"/>
        <v>10.9</v>
      </c>
      <c r="W22" s="117">
        <v>9.1</v>
      </c>
      <c r="X22" s="117">
        <v>1.8</v>
      </c>
      <c r="Y22" s="47">
        <v>65.2</v>
      </c>
      <c r="Z22" s="53">
        <f t="shared" si="15"/>
        <v>327.09999999999997</v>
      </c>
      <c r="AA22" s="59">
        <f t="shared" si="2"/>
        <v>261.89999999999998</v>
      </c>
      <c r="AB22" s="68">
        <f t="shared" si="3"/>
        <v>220.9</v>
      </c>
      <c r="AC22" s="69">
        <f t="shared" si="4"/>
        <v>41</v>
      </c>
      <c r="AD22" s="109">
        <f t="shared" si="5"/>
        <v>743.30345739699032</v>
      </c>
      <c r="AE22" s="110">
        <f t="shared" si="6"/>
        <v>626.94056410460178</v>
      </c>
      <c r="AF22" s="111">
        <f t="shared" si="7"/>
        <v>116.36289329238873</v>
      </c>
      <c r="AG22" s="112">
        <f t="shared" si="8"/>
        <v>928.34883892537448</v>
      </c>
      <c r="AH22" s="113">
        <f t="shared" si="9"/>
        <v>185.04538152838404</v>
      </c>
      <c r="AI22" s="114">
        <f t="shared" si="10"/>
        <v>15.65483008781978</v>
      </c>
    </row>
    <row r="23" spans="1:35" s="5" customFormat="1" ht="20.100000000000001" customHeight="1" x14ac:dyDescent="0.15">
      <c r="A23" s="10">
        <v>18</v>
      </c>
      <c r="B23" s="9" t="s">
        <v>49</v>
      </c>
      <c r="C23" s="26">
        <v>32501</v>
      </c>
      <c r="D23" s="34">
        <f t="shared" si="11"/>
        <v>575.69999999999993</v>
      </c>
      <c r="E23" s="35">
        <f t="shared" si="11"/>
        <v>539.5</v>
      </c>
      <c r="F23" s="35">
        <f t="shared" si="11"/>
        <v>36.200000000000003</v>
      </c>
      <c r="G23" s="43">
        <v>0</v>
      </c>
      <c r="H23" s="117">
        <v>0</v>
      </c>
      <c r="I23" s="118">
        <v>0</v>
      </c>
      <c r="J23" s="43">
        <f t="shared" si="12"/>
        <v>422</v>
      </c>
      <c r="K23" s="117">
        <v>406.8</v>
      </c>
      <c r="L23" s="118">
        <v>15.2</v>
      </c>
      <c r="M23" s="43">
        <f t="shared" si="13"/>
        <v>0</v>
      </c>
      <c r="N23" s="117">
        <v>0</v>
      </c>
      <c r="O23" s="118">
        <v>0</v>
      </c>
      <c r="P23" s="43">
        <f t="shared" si="17"/>
        <v>97.4</v>
      </c>
      <c r="Q23" s="117">
        <v>97.2</v>
      </c>
      <c r="R23" s="119">
        <v>0.2</v>
      </c>
      <c r="S23" s="43">
        <f t="shared" si="16"/>
        <v>0</v>
      </c>
      <c r="T23" s="117">
        <v>0</v>
      </c>
      <c r="U23" s="118">
        <v>0</v>
      </c>
      <c r="V23" s="43">
        <f t="shared" si="14"/>
        <v>56.3</v>
      </c>
      <c r="W23" s="117">
        <v>35.5</v>
      </c>
      <c r="X23" s="118">
        <v>20.8</v>
      </c>
      <c r="Y23" s="47">
        <v>169.9</v>
      </c>
      <c r="Z23" s="53">
        <f t="shared" si="15"/>
        <v>745.59999999999991</v>
      </c>
      <c r="AA23" s="59">
        <f t="shared" si="2"/>
        <v>575.70000000000005</v>
      </c>
      <c r="AB23" s="68">
        <f t="shared" si="3"/>
        <v>478.3</v>
      </c>
      <c r="AC23" s="69">
        <f t="shared" si="4"/>
        <v>97.4</v>
      </c>
      <c r="AD23" s="109">
        <f t="shared" si="5"/>
        <v>571.39681061922659</v>
      </c>
      <c r="AE23" s="110">
        <f t="shared" si="6"/>
        <v>474.72484717591823</v>
      </c>
      <c r="AF23" s="111">
        <f t="shared" si="7"/>
        <v>96.671963443308456</v>
      </c>
      <c r="AG23" s="112">
        <f t="shared" si="8"/>
        <v>740.02685773440214</v>
      </c>
      <c r="AH23" s="113">
        <f t="shared" si="9"/>
        <v>168.63004711517564</v>
      </c>
      <c r="AI23" s="114">
        <f t="shared" si="10"/>
        <v>16.918533958659022</v>
      </c>
    </row>
    <row r="24" spans="1:35" s="5" customFormat="1" ht="20.100000000000001" customHeight="1" x14ac:dyDescent="0.15">
      <c r="A24" s="10">
        <v>19</v>
      </c>
      <c r="B24" s="9" t="s">
        <v>50</v>
      </c>
      <c r="C24" s="26">
        <v>26118</v>
      </c>
      <c r="D24" s="34">
        <f t="shared" si="11"/>
        <v>472.3</v>
      </c>
      <c r="E24" s="35">
        <f t="shared" si="11"/>
        <v>452.59999999999997</v>
      </c>
      <c r="F24" s="35">
        <f t="shared" si="11"/>
        <v>19.7</v>
      </c>
      <c r="G24" s="43">
        <v>0</v>
      </c>
      <c r="H24" s="117">
        <v>0</v>
      </c>
      <c r="I24" s="117">
        <v>0</v>
      </c>
      <c r="J24" s="43">
        <f t="shared" si="12"/>
        <v>355.5</v>
      </c>
      <c r="K24" s="117">
        <v>344.9</v>
      </c>
      <c r="L24" s="117">
        <v>10.6</v>
      </c>
      <c r="M24" s="43">
        <v>0</v>
      </c>
      <c r="N24" s="117">
        <v>0</v>
      </c>
      <c r="O24" s="117">
        <v>0</v>
      </c>
      <c r="P24" s="43">
        <f t="shared" si="17"/>
        <v>77</v>
      </c>
      <c r="Q24" s="117">
        <v>77</v>
      </c>
      <c r="R24" s="117">
        <v>0</v>
      </c>
      <c r="S24" s="43">
        <f t="shared" si="16"/>
        <v>0</v>
      </c>
      <c r="T24" s="117">
        <v>0</v>
      </c>
      <c r="U24" s="117">
        <v>0</v>
      </c>
      <c r="V24" s="43">
        <f t="shared" si="14"/>
        <v>39.799999999999997</v>
      </c>
      <c r="W24" s="117">
        <v>30.7</v>
      </c>
      <c r="X24" s="117">
        <v>9.1</v>
      </c>
      <c r="Y24" s="47">
        <v>348.9</v>
      </c>
      <c r="Z24" s="53">
        <f t="shared" si="15"/>
        <v>821.2</v>
      </c>
      <c r="AA24" s="59">
        <f t="shared" si="2"/>
        <v>472.3</v>
      </c>
      <c r="AB24" s="68">
        <f t="shared" si="3"/>
        <v>395.3</v>
      </c>
      <c r="AC24" s="69">
        <f t="shared" si="4"/>
        <v>77</v>
      </c>
      <c r="AD24" s="109">
        <f t="shared" si="5"/>
        <v>583.33271578864162</v>
      </c>
      <c r="AE24" s="110">
        <f t="shared" si="6"/>
        <v>488.23083326540342</v>
      </c>
      <c r="AF24" s="111">
        <f t="shared" si="7"/>
        <v>95.101882523238217</v>
      </c>
      <c r="AG24" s="112">
        <f t="shared" si="8"/>
        <v>1014.2554016634184</v>
      </c>
      <c r="AH24" s="113">
        <f t="shared" si="9"/>
        <v>430.92268587477679</v>
      </c>
      <c r="AI24" s="114">
        <f t="shared" si="10"/>
        <v>16.303197120474273</v>
      </c>
    </row>
    <row r="25" spans="1:35" s="5" customFormat="1" ht="20.100000000000001" customHeight="1" x14ac:dyDescent="0.15">
      <c r="A25" s="10">
        <v>20</v>
      </c>
      <c r="B25" s="9" t="s">
        <v>6</v>
      </c>
      <c r="C25" s="26">
        <v>4560</v>
      </c>
      <c r="D25" s="34">
        <f t="shared" si="11"/>
        <v>77</v>
      </c>
      <c r="E25" s="35">
        <f t="shared" si="11"/>
        <v>73.400000000000006</v>
      </c>
      <c r="F25" s="35">
        <f t="shared" si="11"/>
        <v>3.6</v>
      </c>
      <c r="G25" s="43">
        <f t="shared" si="1"/>
        <v>0</v>
      </c>
      <c r="H25" s="117">
        <v>0</v>
      </c>
      <c r="I25" s="117">
        <v>0</v>
      </c>
      <c r="J25" s="43">
        <f t="shared" si="12"/>
        <v>61.6</v>
      </c>
      <c r="K25" s="117">
        <v>59.7</v>
      </c>
      <c r="L25" s="117">
        <v>1.9</v>
      </c>
      <c r="M25" s="43">
        <f t="shared" si="13"/>
        <v>4.0999999999999996</v>
      </c>
      <c r="N25" s="23">
        <v>2.5</v>
      </c>
      <c r="O25" s="117">
        <v>1.6</v>
      </c>
      <c r="P25" s="43">
        <f t="shared" si="17"/>
        <v>10.5</v>
      </c>
      <c r="Q25" s="117">
        <v>10.5</v>
      </c>
      <c r="R25" s="117">
        <v>0</v>
      </c>
      <c r="S25" s="43">
        <f t="shared" si="16"/>
        <v>0</v>
      </c>
      <c r="T25" s="117">
        <v>0</v>
      </c>
      <c r="U25" s="117">
        <v>0</v>
      </c>
      <c r="V25" s="43">
        <f t="shared" si="14"/>
        <v>0.79999999999999993</v>
      </c>
      <c r="W25" s="117">
        <v>0.7</v>
      </c>
      <c r="X25" s="117">
        <v>0.1</v>
      </c>
      <c r="Y25" s="47">
        <v>47.2</v>
      </c>
      <c r="Z25" s="53">
        <f t="shared" si="15"/>
        <v>124.2</v>
      </c>
      <c r="AA25" s="59">
        <f t="shared" si="2"/>
        <v>77</v>
      </c>
      <c r="AB25" s="68">
        <f t="shared" si="3"/>
        <v>66.5</v>
      </c>
      <c r="AC25" s="69">
        <f t="shared" si="4"/>
        <v>10.5</v>
      </c>
      <c r="AD25" s="109">
        <f t="shared" si="5"/>
        <v>544.70854555744199</v>
      </c>
      <c r="AE25" s="110">
        <f t="shared" si="6"/>
        <v>470.43010752688173</v>
      </c>
      <c r="AF25" s="111">
        <f t="shared" si="7"/>
        <v>74.278438030560267</v>
      </c>
      <c r="AG25" s="112">
        <f t="shared" si="8"/>
        <v>878.60780984719872</v>
      </c>
      <c r="AH25" s="113">
        <f t="shared" si="9"/>
        <v>333.89926428975667</v>
      </c>
      <c r="AI25" s="114">
        <f t="shared" si="10"/>
        <v>13.636363636363637</v>
      </c>
    </row>
    <row r="26" spans="1:35" s="5" customFormat="1" ht="22.5" customHeight="1" x14ac:dyDescent="0.15">
      <c r="A26" s="10">
        <v>21</v>
      </c>
      <c r="B26" s="9" t="s">
        <v>7</v>
      </c>
      <c r="C26" s="108">
        <v>15131</v>
      </c>
      <c r="D26" s="33">
        <f>G26+J26+M26+P26+S26+V26</f>
        <v>232.9</v>
      </c>
      <c r="E26" s="32">
        <f>H26+K26+N26+Q26+T26+W26</f>
        <v>196.5</v>
      </c>
      <c r="F26" s="32">
        <f>I26+L26+O26+R26+U26+X26</f>
        <v>36.4</v>
      </c>
      <c r="G26" s="42">
        <f>SUM(H26:I26)</f>
        <v>0</v>
      </c>
      <c r="H26" s="23">
        <v>0</v>
      </c>
      <c r="I26" s="23">
        <v>0</v>
      </c>
      <c r="J26" s="42">
        <f>SUM(K26:L26)</f>
        <v>202.1</v>
      </c>
      <c r="K26" s="23">
        <v>175.1</v>
      </c>
      <c r="L26" s="23">
        <v>27</v>
      </c>
      <c r="M26" s="42">
        <f>SUM(N26:O26)</f>
        <v>12.8</v>
      </c>
      <c r="N26" s="23">
        <v>3.4</v>
      </c>
      <c r="O26" s="23">
        <v>9.4</v>
      </c>
      <c r="P26" s="42">
        <f>SUM(Q26:R26)</f>
        <v>18</v>
      </c>
      <c r="Q26" s="23">
        <v>18</v>
      </c>
      <c r="R26" s="23">
        <v>0</v>
      </c>
      <c r="S26" s="43">
        <f t="shared" si="16"/>
        <v>0</v>
      </c>
      <c r="T26" s="23">
        <v>0</v>
      </c>
      <c r="U26" s="23">
        <v>0</v>
      </c>
      <c r="V26" s="43">
        <f t="shared" si="14"/>
        <v>0</v>
      </c>
      <c r="W26" s="23">
        <v>0</v>
      </c>
      <c r="X26" s="23">
        <v>0</v>
      </c>
      <c r="Y26" s="47">
        <v>126.4</v>
      </c>
      <c r="Z26" s="53">
        <f t="shared" si="15"/>
        <v>359.3</v>
      </c>
      <c r="AA26" s="59">
        <f t="shared" si="2"/>
        <v>232.9</v>
      </c>
      <c r="AB26" s="68">
        <f t="shared" si="3"/>
        <v>214.9</v>
      </c>
      <c r="AC26" s="69">
        <f t="shared" si="4"/>
        <v>18</v>
      </c>
      <c r="AD26" s="109">
        <f t="shared" si="5"/>
        <v>496.52390627231858</v>
      </c>
      <c r="AE26" s="110">
        <f t="shared" si="6"/>
        <v>458.14936650030592</v>
      </c>
      <c r="AF26" s="111">
        <f t="shared" si="7"/>
        <v>38.374539772012589</v>
      </c>
      <c r="AG26" s="112">
        <f t="shared" si="8"/>
        <v>765.99845222689589</v>
      </c>
      <c r="AH26" s="113">
        <f t="shared" si="9"/>
        <v>269.47454595457737</v>
      </c>
      <c r="AI26" s="114">
        <f t="shared" si="10"/>
        <v>7.7286389008158007</v>
      </c>
    </row>
    <row r="27" spans="1:35" s="5" customFormat="1" ht="20.100000000000001" customHeight="1" x14ac:dyDescent="0.15">
      <c r="A27" s="10">
        <v>22</v>
      </c>
      <c r="B27" s="9" t="s">
        <v>8</v>
      </c>
      <c r="C27" s="26">
        <v>6622</v>
      </c>
      <c r="D27" s="34">
        <f t="shared" si="11"/>
        <v>131.19999999999999</v>
      </c>
      <c r="E27" s="35">
        <f t="shared" si="11"/>
        <v>120.9</v>
      </c>
      <c r="F27" s="35">
        <f t="shared" si="11"/>
        <v>10.3</v>
      </c>
      <c r="G27" s="43">
        <f t="shared" si="1"/>
        <v>0</v>
      </c>
      <c r="H27" s="117">
        <v>0</v>
      </c>
      <c r="I27" s="117">
        <v>0</v>
      </c>
      <c r="J27" s="43">
        <f t="shared" si="12"/>
        <v>106.6</v>
      </c>
      <c r="K27" s="117">
        <v>99.5</v>
      </c>
      <c r="L27" s="117">
        <v>7.1</v>
      </c>
      <c r="M27" s="42">
        <f>SUM(N27:O27)</f>
        <v>8.3000000000000007</v>
      </c>
      <c r="N27" s="23">
        <v>7</v>
      </c>
      <c r="O27" s="117">
        <v>1.3</v>
      </c>
      <c r="P27" s="43">
        <f t="shared" si="17"/>
        <v>14.4</v>
      </c>
      <c r="Q27" s="117">
        <v>14.4</v>
      </c>
      <c r="R27" s="117">
        <v>0</v>
      </c>
      <c r="S27" s="43">
        <f t="shared" si="16"/>
        <v>0</v>
      </c>
      <c r="T27" s="117">
        <v>0</v>
      </c>
      <c r="U27" s="117">
        <v>0</v>
      </c>
      <c r="V27" s="43">
        <f t="shared" si="14"/>
        <v>1.9</v>
      </c>
      <c r="W27" s="23">
        <v>0</v>
      </c>
      <c r="X27" s="117">
        <v>1.9</v>
      </c>
      <c r="Y27" s="47">
        <v>39.9</v>
      </c>
      <c r="Z27" s="53">
        <f t="shared" si="15"/>
        <v>171.1</v>
      </c>
      <c r="AA27" s="59">
        <f t="shared" si="2"/>
        <v>131.19999999999999</v>
      </c>
      <c r="AB27" s="68">
        <f>G27+J27+M27+S27+V27</f>
        <v>116.8</v>
      </c>
      <c r="AC27" s="69">
        <f t="shared" si="4"/>
        <v>14.4</v>
      </c>
      <c r="AD27" s="109">
        <f t="shared" si="5"/>
        <v>639.12081916583031</v>
      </c>
      <c r="AE27" s="110">
        <f t="shared" si="6"/>
        <v>568.97341218421491</v>
      </c>
      <c r="AF27" s="111">
        <f t="shared" si="7"/>
        <v>70.147406981615546</v>
      </c>
      <c r="AG27" s="112">
        <f t="shared" si="8"/>
        <v>833.48759267739013</v>
      </c>
      <c r="AH27" s="113">
        <f t="shared" si="9"/>
        <v>194.3667735115597</v>
      </c>
      <c r="AI27" s="114">
        <f t="shared" si="10"/>
        <v>10.975609756097562</v>
      </c>
    </row>
    <row r="28" spans="1:35" s="5" customFormat="1" ht="20.100000000000001" customHeight="1" x14ac:dyDescent="0.15">
      <c r="A28" s="10">
        <v>23</v>
      </c>
      <c r="B28" s="9" t="s">
        <v>9</v>
      </c>
      <c r="C28" s="26">
        <v>4617</v>
      </c>
      <c r="D28" s="34">
        <f t="shared" si="11"/>
        <v>90.1</v>
      </c>
      <c r="E28" s="35">
        <f t="shared" si="11"/>
        <v>85.500000000000014</v>
      </c>
      <c r="F28" s="35">
        <f t="shared" si="11"/>
        <v>4.6000000000000005</v>
      </c>
      <c r="G28" s="43">
        <f t="shared" si="1"/>
        <v>0</v>
      </c>
      <c r="H28" s="117">
        <v>0</v>
      </c>
      <c r="I28" s="117">
        <v>0</v>
      </c>
      <c r="J28" s="43">
        <f t="shared" si="12"/>
        <v>75.400000000000006</v>
      </c>
      <c r="K28" s="117">
        <v>71.900000000000006</v>
      </c>
      <c r="L28" s="117">
        <v>3.5</v>
      </c>
      <c r="M28" s="43">
        <f t="shared" si="13"/>
        <v>8.1</v>
      </c>
      <c r="N28" s="117">
        <v>7.2</v>
      </c>
      <c r="O28" s="117">
        <v>0.9</v>
      </c>
      <c r="P28" s="43">
        <f t="shared" si="17"/>
        <v>6.6000000000000005</v>
      </c>
      <c r="Q28" s="117">
        <v>6.4</v>
      </c>
      <c r="R28" s="23">
        <v>0.2</v>
      </c>
      <c r="S28" s="43">
        <f t="shared" si="16"/>
        <v>0</v>
      </c>
      <c r="T28" s="117">
        <v>0</v>
      </c>
      <c r="U28" s="117">
        <v>0</v>
      </c>
      <c r="V28" s="43">
        <f t="shared" si="14"/>
        <v>0</v>
      </c>
      <c r="W28" s="117">
        <v>0</v>
      </c>
      <c r="X28" s="117">
        <v>0</v>
      </c>
      <c r="Y28" s="47">
        <v>0</v>
      </c>
      <c r="Z28" s="53">
        <f t="shared" si="15"/>
        <v>90.1</v>
      </c>
      <c r="AA28" s="59">
        <f t="shared" si="2"/>
        <v>90.1</v>
      </c>
      <c r="AB28" s="68">
        <f t="shared" si="3"/>
        <v>83.5</v>
      </c>
      <c r="AC28" s="69">
        <f t="shared" si="4"/>
        <v>6.6000000000000005</v>
      </c>
      <c r="AD28" s="109">
        <f t="shared" si="5"/>
        <v>629.51085399680005</v>
      </c>
      <c r="AE28" s="110">
        <f t="shared" si="6"/>
        <v>583.39796125119653</v>
      </c>
      <c r="AF28" s="111">
        <f t="shared" si="7"/>
        <v>46.11289274560356</v>
      </c>
      <c r="AG28" s="112">
        <f t="shared" si="8"/>
        <v>629.51085399680005</v>
      </c>
      <c r="AH28" s="113">
        <f t="shared" si="9"/>
        <v>0</v>
      </c>
      <c r="AI28" s="114">
        <f t="shared" si="10"/>
        <v>7.3251942286348504</v>
      </c>
    </row>
    <row r="29" spans="1:35" s="5" customFormat="1" ht="20.100000000000001" customHeight="1" x14ac:dyDescent="0.15">
      <c r="A29" s="10">
        <v>24</v>
      </c>
      <c r="B29" s="9" t="s">
        <v>10</v>
      </c>
      <c r="C29" s="26">
        <v>10345</v>
      </c>
      <c r="D29" s="34">
        <f>G29+J29+M29+P29+S29+V29</f>
        <v>210.10000000000002</v>
      </c>
      <c r="E29" s="35">
        <f t="shared" si="11"/>
        <v>193.3</v>
      </c>
      <c r="F29" s="35">
        <f t="shared" si="11"/>
        <v>16.799999999999997</v>
      </c>
      <c r="G29" s="43">
        <f>SUM(H29:I29)</f>
        <v>0</v>
      </c>
      <c r="H29" s="117">
        <v>0</v>
      </c>
      <c r="I29" s="117">
        <v>0</v>
      </c>
      <c r="J29" s="43">
        <f t="shared" si="12"/>
        <v>142.6</v>
      </c>
      <c r="K29" s="117">
        <v>134.1</v>
      </c>
      <c r="L29" s="117">
        <v>8.5</v>
      </c>
      <c r="M29" s="43">
        <f t="shared" si="13"/>
        <v>8.8000000000000007</v>
      </c>
      <c r="N29" s="117">
        <v>6.8</v>
      </c>
      <c r="O29" s="117">
        <v>2</v>
      </c>
      <c r="P29" s="43">
        <f>SUM(Q29:R29)</f>
        <v>51.400000000000006</v>
      </c>
      <c r="Q29" s="117">
        <v>49.7</v>
      </c>
      <c r="R29" s="117">
        <v>1.7</v>
      </c>
      <c r="S29" s="43">
        <f t="shared" si="16"/>
        <v>0</v>
      </c>
      <c r="T29" s="117">
        <v>0</v>
      </c>
      <c r="U29" s="117">
        <v>0</v>
      </c>
      <c r="V29" s="43">
        <f t="shared" si="14"/>
        <v>7.3</v>
      </c>
      <c r="W29" s="117">
        <v>2.7</v>
      </c>
      <c r="X29" s="117">
        <v>4.5999999999999996</v>
      </c>
      <c r="Y29" s="47">
        <v>58.3</v>
      </c>
      <c r="Z29" s="53">
        <f t="shared" si="15"/>
        <v>268.40000000000003</v>
      </c>
      <c r="AA29" s="60">
        <f>SUM(AB29:AC29)</f>
        <v>210.10000000000002</v>
      </c>
      <c r="AB29" s="43">
        <f>G29+J29+M29+S29+V29</f>
        <v>158.70000000000002</v>
      </c>
      <c r="AC29" s="70">
        <f>P29</f>
        <v>51.400000000000006</v>
      </c>
      <c r="AD29" s="109">
        <f t="shared" si="5"/>
        <v>655.13961864076475</v>
      </c>
      <c r="AE29" s="110">
        <f t="shared" si="6"/>
        <v>494.86272002993496</v>
      </c>
      <c r="AF29" s="111">
        <f t="shared" si="7"/>
        <v>160.27689861082962</v>
      </c>
      <c r="AG29" s="112">
        <f t="shared" si="8"/>
        <v>836.93228768767847</v>
      </c>
      <c r="AH29" s="113">
        <f t="shared" si="9"/>
        <v>181.79266904691372</v>
      </c>
      <c r="AI29" s="114">
        <f t="shared" si="10"/>
        <v>24.464540694907189</v>
      </c>
    </row>
    <row r="30" spans="1:35" s="5" customFormat="1" ht="20.100000000000001" customHeight="1" x14ac:dyDescent="0.15">
      <c r="A30" s="10">
        <v>25</v>
      </c>
      <c r="B30" s="9" t="s">
        <v>11</v>
      </c>
      <c r="C30" s="26">
        <v>13644</v>
      </c>
      <c r="D30" s="34">
        <f t="shared" si="11"/>
        <v>276.3</v>
      </c>
      <c r="E30" s="35">
        <f t="shared" si="11"/>
        <v>242.99999999999997</v>
      </c>
      <c r="F30" s="35">
        <f t="shared" si="11"/>
        <v>33.299999999999997</v>
      </c>
      <c r="G30" s="43">
        <f t="shared" si="1"/>
        <v>0</v>
      </c>
      <c r="H30" s="117">
        <v>0</v>
      </c>
      <c r="I30" s="117">
        <v>0</v>
      </c>
      <c r="J30" s="43">
        <f t="shared" si="12"/>
        <v>230</v>
      </c>
      <c r="K30" s="117">
        <v>218.7</v>
      </c>
      <c r="L30" s="117">
        <v>11.3</v>
      </c>
      <c r="M30" s="43">
        <f t="shared" si="13"/>
        <v>11.1</v>
      </c>
      <c r="N30" s="117">
        <v>6</v>
      </c>
      <c r="O30" s="117">
        <v>5.0999999999999996</v>
      </c>
      <c r="P30" s="43">
        <f t="shared" si="17"/>
        <v>20.700000000000003</v>
      </c>
      <c r="Q30" s="117">
        <v>17.600000000000001</v>
      </c>
      <c r="R30" s="117">
        <v>3.1</v>
      </c>
      <c r="S30" s="43">
        <f t="shared" si="16"/>
        <v>0</v>
      </c>
      <c r="T30" s="117">
        <v>0</v>
      </c>
      <c r="U30" s="117">
        <v>0</v>
      </c>
      <c r="V30" s="43">
        <f t="shared" si="14"/>
        <v>14.5</v>
      </c>
      <c r="W30" s="117">
        <v>0.7</v>
      </c>
      <c r="X30" s="23">
        <v>13.8</v>
      </c>
      <c r="Y30" s="120">
        <v>89.9</v>
      </c>
      <c r="Z30" s="53">
        <f t="shared" si="15"/>
        <v>366.20000000000005</v>
      </c>
      <c r="AA30" s="59">
        <f t="shared" si="2"/>
        <v>276.3</v>
      </c>
      <c r="AB30" s="68">
        <f t="shared" si="3"/>
        <v>255.6</v>
      </c>
      <c r="AC30" s="69">
        <f t="shared" si="4"/>
        <v>20.700000000000003</v>
      </c>
      <c r="AD30" s="109">
        <f t="shared" si="5"/>
        <v>653.24708485828592</v>
      </c>
      <c r="AE30" s="110">
        <f t="shared" si="6"/>
        <v>604.30674951059666</v>
      </c>
      <c r="AF30" s="111">
        <f t="shared" si="7"/>
        <v>48.940335347689178</v>
      </c>
      <c r="AG30" s="112">
        <f t="shared" si="8"/>
        <v>865.79472484655923</v>
      </c>
      <c r="AH30" s="113">
        <f t="shared" si="9"/>
        <v>212.54763998827323</v>
      </c>
      <c r="AI30" s="114">
        <f t="shared" si="10"/>
        <v>7.4918566775244315</v>
      </c>
    </row>
    <row r="31" spans="1:35" s="5" customFormat="1" ht="20.100000000000001" customHeight="1" x14ac:dyDescent="0.15">
      <c r="A31" s="10">
        <v>26</v>
      </c>
      <c r="B31" s="9" t="s">
        <v>51</v>
      </c>
      <c r="C31" s="26">
        <v>7715</v>
      </c>
      <c r="D31" s="34">
        <f t="shared" si="11"/>
        <v>162.80000000000001</v>
      </c>
      <c r="E31" s="35">
        <f t="shared" si="11"/>
        <v>149.4</v>
      </c>
      <c r="F31" s="35">
        <f t="shared" si="11"/>
        <v>13.399999999999999</v>
      </c>
      <c r="G31" s="43">
        <f t="shared" si="1"/>
        <v>0</v>
      </c>
      <c r="H31" s="117">
        <v>0</v>
      </c>
      <c r="I31" s="117">
        <v>0</v>
      </c>
      <c r="J31" s="43">
        <f t="shared" si="12"/>
        <v>120</v>
      </c>
      <c r="K31" s="117">
        <v>117.2</v>
      </c>
      <c r="L31" s="117">
        <v>2.8</v>
      </c>
      <c r="M31" s="43">
        <f t="shared" si="13"/>
        <v>8.3000000000000007</v>
      </c>
      <c r="N31" s="117">
        <v>6.8</v>
      </c>
      <c r="O31" s="117">
        <v>1.5</v>
      </c>
      <c r="P31" s="43">
        <f t="shared" si="17"/>
        <v>24.299999999999997</v>
      </c>
      <c r="Q31" s="117">
        <v>22.9</v>
      </c>
      <c r="R31" s="117">
        <v>1.4</v>
      </c>
      <c r="S31" s="43">
        <f t="shared" si="16"/>
        <v>0</v>
      </c>
      <c r="T31" s="117">
        <v>0</v>
      </c>
      <c r="U31" s="117">
        <v>0</v>
      </c>
      <c r="V31" s="43">
        <f t="shared" si="14"/>
        <v>10.199999999999999</v>
      </c>
      <c r="W31" s="117">
        <v>2.5</v>
      </c>
      <c r="X31" s="117">
        <v>7.7</v>
      </c>
      <c r="Y31" s="47">
        <v>59.1</v>
      </c>
      <c r="Z31" s="53">
        <f t="shared" si="15"/>
        <v>221.9</v>
      </c>
      <c r="AA31" s="61">
        <f t="shared" si="2"/>
        <v>162.80000000000001</v>
      </c>
      <c r="AB31" s="68">
        <f t="shared" si="3"/>
        <v>138.5</v>
      </c>
      <c r="AC31" s="69">
        <f t="shared" si="4"/>
        <v>24.299999999999997</v>
      </c>
      <c r="AD31" s="109">
        <f t="shared" si="5"/>
        <v>680.7016076767087</v>
      </c>
      <c r="AE31" s="110">
        <f t="shared" si="6"/>
        <v>579.09811218196637</v>
      </c>
      <c r="AF31" s="111">
        <f t="shared" si="7"/>
        <v>101.60349549474212</v>
      </c>
      <c r="AG31" s="112">
        <f t="shared" si="8"/>
        <v>927.81134363305659</v>
      </c>
      <c r="AH31" s="113">
        <f t="shared" si="9"/>
        <v>247.10973595634812</v>
      </c>
      <c r="AI31" s="114">
        <f t="shared" si="10"/>
        <v>14.926289926289922</v>
      </c>
    </row>
    <row r="32" spans="1:35" s="5" customFormat="1" ht="20.100000000000001" customHeight="1" x14ac:dyDescent="0.15">
      <c r="A32" s="10">
        <v>27</v>
      </c>
      <c r="B32" s="9" t="s">
        <v>12</v>
      </c>
      <c r="C32" s="26">
        <v>2862</v>
      </c>
      <c r="D32" s="34">
        <f t="shared" si="11"/>
        <v>55.400000000000006</v>
      </c>
      <c r="E32" s="35">
        <f t="shared" si="11"/>
        <v>49.800000000000004</v>
      </c>
      <c r="F32" s="35">
        <f t="shared" si="11"/>
        <v>5.6</v>
      </c>
      <c r="G32" s="43">
        <f>SUM(H32:I32)</f>
        <v>0</v>
      </c>
      <c r="H32" s="117">
        <v>0</v>
      </c>
      <c r="I32" s="117">
        <v>0</v>
      </c>
      <c r="J32" s="43">
        <f t="shared" si="12"/>
        <v>41</v>
      </c>
      <c r="K32" s="117">
        <v>40.6</v>
      </c>
      <c r="L32" s="117">
        <v>0.4</v>
      </c>
      <c r="M32" s="43">
        <f t="shared" si="13"/>
        <v>2.6</v>
      </c>
      <c r="N32" s="117">
        <v>2.1</v>
      </c>
      <c r="O32" s="117">
        <v>0.5</v>
      </c>
      <c r="P32" s="43">
        <f t="shared" si="17"/>
        <v>7.1000000000000005</v>
      </c>
      <c r="Q32" s="117">
        <v>6.4</v>
      </c>
      <c r="R32" s="117">
        <v>0.7</v>
      </c>
      <c r="S32" s="43">
        <f t="shared" si="16"/>
        <v>0</v>
      </c>
      <c r="T32" s="117">
        <v>0</v>
      </c>
      <c r="U32" s="117">
        <v>0</v>
      </c>
      <c r="V32" s="43">
        <f t="shared" si="14"/>
        <v>4.7</v>
      </c>
      <c r="W32" s="117">
        <v>0.7</v>
      </c>
      <c r="X32" s="117">
        <v>4</v>
      </c>
      <c r="Y32" s="47">
        <v>17.8</v>
      </c>
      <c r="Z32" s="53">
        <f t="shared" si="15"/>
        <v>73.2</v>
      </c>
      <c r="AA32" s="59">
        <f>SUM(AB32:AC32)</f>
        <v>55.400000000000006</v>
      </c>
      <c r="AB32" s="68">
        <f>G32+J32+M32+S32+V32</f>
        <v>48.300000000000004</v>
      </c>
      <c r="AC32" s="69">
        <f>P32</f>
        <v>7.1000000000000005</v>
      </c>
      <c r="AD32" s="109">
        <f t="shared" si="5"/>
        <v>624.42235296769684</v>
      </c>
      <c r="AE32" s="110">
        <f t="shared" si="6"/>
        <v>544.39710556569969</v>
      </c>
      <c r="AF32" s="111">
        <f t="shared" si="7"/>
        <v>80.025247401997262</v>
      </c>
      <c r="AG32" s="112">
        <f t="shared" si="8"/>
        <v>825.04902955298587</v>
      </c>
      <c r="AH32" s="113">
        <f t="shared" si="9"/>
        <v>200.62667658528892</v>
      </c>
      <c r="AI32" s="114">
        <f t="shared" si="10"/>
        <v>12.815884476534295</v>
      </c>
    </row>
    <row r="33" spans="1:35" s="5" customFormat="1" ht="20.100000000000001" customHeight="1" x14ac:dyDescent="0.15">
      <c r="A33" s="10">
        <v>28</v>
      </c>
      <c r="B33" s="9" t="s">
        <v>32</v>
      </c>
      <c r="C33" s="26">
        <v>2253</v>
      </c>
      <c r="D33" s="34">
        <f t="shared" si="11"/>
        <v>54.300000000000004</v>
      </c>
      <c r="E33" s="35">
        <f t="shared" si="11"/>
        <v>45.2</v>
      </c>
      <c r="F33" s="35">
        <f t="shared" si="11"/>
        <v>9.1000000000000014</v>
      </c>
      <c r="G33" s="43">
        <f t="shared" si="1"/>
        <v>0</v>
      </c>
      <c r="H33" s="117">
        <v>0</v>
      </c>
      <c r="I33" s="117">
        <v>0</v>
      </c>
      <c r="J33" s="43">
        <f t="shared" si="12"/>
        <v>44.400000000000006</v>
      </c>
      <c r="K33" s="117">
        <v>36.700000000000003</v>
      </c>
      <c r="L33" s="117">
        <v>7.7</v>
      </c>
      <c r="M33" s="43">
        <f t="shared" si="13"/>
        <v>3.4</v>
      </c>
      <c r="N33" s="117">
        <v>2.2999999999999998</v>
      </c>
      <c r="O33" s="117">
        <v>1.1000000000000001</v>
      </c>
      <c r="P33" s="43">
        <f t="shared" si="17"/>
        <v>6.5</v>
      </c>
      <c r="Q33" s="117">
        <v>6.2</v>
      </c>
      <c r="R33" s="117">
        <v>0.3</v>
      </c>
      <c r="S33" s="43">
        <f t="shared" si="16"/>
        <v>0</v>
      </c>
      <c r="T33" s="117">
        <v>0</v>
      </c>
      <c r="U33" s="117">
        <v>0</v>
      </c>
      <c r="V33" s="43">
        <f t="shared" si="14"/>
        <v>0</v>
      </c>
      <c r="W33" s="117">
        <v>0</v>
      </c>
      <c r="X33" s="117">
        <v>0</v>
      </c>
      <c r="Y33" s="47">
        <v>13.9</v>
      </c>
      <c r="Z33" s="53">
        <f t="shared" si="15"/>
        <v>68.2</v>
      </c>
      <c r="AA33" s="59">
        <f>SUM(AB33:AC33)</f>
        <v>54.300000000000004</v>
      </c>
      <c r="AB33" s="68">
        <f t="shared" si="3"/>
        <v>47.800000000000004</v>
      </c>
      <c r="AC33" s="69">
        <f t="shared" si="4"/>
        <v>6.5</v>
      </c>
      <c r="AD33" s="109">
        <f t="shared" si="5"/>
        <v>777.45801297195135</v>
      </c>
      <c r="AE33" s="110">
        <f t="shared" si="6"/>
        <v>684.39213664934221</v>
      </c>
      <c r="AF33" s="111">
        <f t="shared" si="7"/>
        <v>93.06587632260927</v>
      </c>
      <c r="AG33" s="112">
        <f t="shared" si="8"/>
        <v>976.47581003106973</v>
      </c>
      <c r="AH33" s="113">
        <f t="shared" si="9"/>
        <v>199.01779705911832</v>
      </c>
      <c r="AI33" s="114">
        <f t="shared" si="10"/>
        <v>11.970534069981582</v>
      </c>
    </row>
    <row r="34" spans="1:35" s="5" customFormat="1" ht="20.100000000000001" customHeight="1" x14ac:dyDescent="0.15">
      <c r="A34" s="10">
        <v>29</v>
      </c>
      <c r="B34" s="9" t="s">
        <v>13</v>
      </c>
      <c r="C34" s="26">
        <v>7784</v>
      </c>
      <c r="D34" s="34">
        <f t="shared" si="11"/>
        <v>128.70000000000002</v>
      </c>
      <c r="E34" s="35">
        <f t="shared" si="11"/>
        <v>123.3</v>
      </c>
      <c r="F34" s="35">
        <f t="shared" si="11"/>
        <v>5.4</v>
      </c>
      <c r="G34" s="43">
        <f t="shared" si="1"/>
        <v>0</v>
      </c>
      <c r="H34" s="117">
        <v>0</v>
      </c>
      <c r="I34" s="117">
        <v>0</v>
      </c>
      <c r="J34" s="43">
        <f t="shared" si="12"/>
        <v>100</v>
      </c>
      <c r="K34" s="117">
        <v>99.6</v>
      </c>
      <c r="L34" s="117">
        <v>0.4</v>
      </c>
      <c r="M34" s="43">
        <f t="shared" si="13"/>
        <v>6.7</v>
      </c>
      <c r="N34" s="117">
        <v>6.2</v>
      </c>
      <c r="O34" s="117">
        <v>0.5</v>
      </c>
      <c r="P34" s="43">
        <f t="shared" si="17"/>
        <v>17.7</v>
      </c>
      <c r="Q34" s="117">
        <v>17.5</v>
      </c>
      <c r="R34" s="117">
        <v>0.2</v>
      </c>
      <c r="S34" s="43">
        <f t="shared" si="16"/>
        <v>0.9</v>
      </c>
      <c r="T34" s="117">
        <v>0</v>
      </c>
      <c r="U34" s="117">
        <v>0.9</v>
      </c>
      <c r="V34" s="43">
        <f t="shared" si="14"/>
        <v>3.4</v>
      </c>
      <c r="W34" s="117">
        <v>0</v>
      </c>
      <c r="X34" s="117">
        <v>3.4</v>
      </c>
      <c r="Y34" s="47">
        <v>25.1</v>
      </c>
      <c r="Z34" s="53">
        <f t="shared" si="15"/>
        <v>153.80000000000001</v>
      </c>
      <c r="AA34" s="59">
        <f>SUM(AB34:AC34)</f>
        <v>128.70000000000002</v>
      </c>
      <c r="AB34" s="68">
        <f t="shared" si="3"/>
        <v>111.00000000000001</v>
      </c>
      <c r="AC34" s="69">
        <f t="shared" si="4"/>
        <v>17.7</v>
      </c>
      <c r="AD34" s="109">
        <f t="shared" si="5"/>
        <v>533.35212014720025</v>
      </c>
      <c r="AE34" s="110">
        <f t="shared" si="6"/>
        <v>460.00066306401891</v>
      </c>
      <c r="AF34" s="111">
        <f t="shared" si="7"/>
        <v>73.351457083181373</v>
      </c>
      <c r="AG34" s="112">
        <f t="shared" si="8"/>
        <v>637.37028810131619</v>
      </c>
      <c r="AH34" s="113">
        <f t="shared" si="9"/>
        <v>104.01816795411597</v>
      </c>
      <c r="AI34" s="114">
        <f t="shared" si="10"/>
        <v>13.75291375291375</v>
      </c>
    </row>
    <row r="35" spans="1:35" s="5" customFormat="1" ht="20.100000000000001" customHeight="1" x14ac:dyDescent="0.15">
      <c r="A35" s="10">
        <v>30</v>
      </c>
      <c r="B35" s="9" t="s">
        <v>14</v>
      </c>
      <c r="C35" s="26">
        <v>3867</v>
      </c>
      <c r="D35" s="34">
        <f>G35+J35+M35+P35+S35+V35</f>
        <v>69.8</v>
      </c>
      <c r="E35" s="35">
        <f t="shared" si="11"/>
        <v>55.5</v>
      </c>
      <c r="F35" s="35">
        <f t="shared" si="11"/>
        <v>14.299999999999999</v>
      </c>
      <c r="G35" s="43">
        <f>SUM(H35:I35)</f>
        <v>0</v>
      </c>
      <c r="H35" s="117">
        <v>0</v>
      </c>
      <c r="I35" s="117">
        <v>0</v>
      </c>
      <c r="J35" s="43">
        <f t="shared" si="12"/>
        <v>59.099999999999994</v>
      </c>
      <c r="K35" s="117">
        <v>46.4</v>
      </c>
      <c r="L35" s="117">
        <v>12.7</v>
      </c>
      <c r="M35" s="43">
        <f t="shared" si="13"/>
        <v>4.2</v>
      </c>
      <c r="N35" s="117">
        <v>2.6</v>
      </c>
      <c r="O35" s="117">
        <v>1.6</v>
      </c>
      <c r="P35" s="43">
        <f t="shared" si="17"/>
        <v>6.5</v>
      </c>
      <c r="Q35" s="117">
        <v>6.5</v>
      </c>
      <c r="R35" s="117">
        <v>0</v>
      </c>
      <c r="S35" s="43">
        <f t="shared" si="16"/>
        <v>0</v>
      </c>
      <c r="T35" s="117">
        <v>0</v>
      </c>
      <c r="U35" s="117">
        <v>0</v>
      </c>
      <c r="V35" s="43">
        <f t="shared" si="14"/>
        <v>0</v>
      </c>
      <c r="W35" s="117">
        <v>0</v>
      </c>
      <c r="X35" s="117">
        <v>0</v>
      </c>
      <c r="Y35" s="47">
        <v>17.3</v>
      </c>
      <c r="Z35" s="53">
        <f t="shared" si="15"/>
        <v>87.1</v>
      </c>
      <c r="AA35" s="59">
        <f t="shared" si="2"/>
        <v>69.8</v>
      </c>
      <c r="AB35" s="68">
        <f>G35+J35+M35+S35+V35</f>
        <v>63.3</v>
      </c>
      <c r="AC35" s="69">
        <f>P35</f>
        <v>6.5</v>
      </c>
      <c r="AD35" s="109">
        <f t="shared" si="5"/>
        <v>582.26348674057567</v>
      </c>
      <c r="AE35" s="110">
        <f t="shared" si="6"/>
        <v>528.04124227333011</v>
      </c>
      <c r="AF35" s="111">
        <f t="shared" si="7"/>
        <v>54.222244467245588</v>
      </c>
      <c r="AG35" s="112">
        <f t="shared" si="8"/>
        <v>726.57807586109095</v>
      </c>
      <c r="AH35" s="113">
        <f t="shared" si="9"/>
        <v>144.31458912051519</v>
      </c>
      <c r="AI35" s="114">
        <f t="shared" si="10"/>
        <v>9.3123209169054437</v>
      </c>
    </row>
    <row r="36" spans="1:35" s="5" customFormat="1" ht="20.100000000000001" customHeight="1" x14ac:dyDescent="0.15">
      <c r="A36" s="10">
        <v>31</v>
      </c>
      <c r="B36" s="9" t="s">
        <v>53</v>
      </c>
      <c r="C36" s="26">
        <v>5017</v>
      </c>
      <c r="D36" s="34">
        <f t="shared" si="11"/>
        <v>105.7</v>
      </c>
      <c r="E36" s="35">
        <f t="shared" si="11"/>
        <v>97.8</v>
      </c>
      <c r="F36" s="35">
        <f t="shared" si="11"/>
        <v>7.9</v>
      </c>
      <c r="G36" s="43">
        <f t="shared" si="1"/>
        <v>0</v>
      </c>
      <c r="H36" s="117">
        <v>0</v>
      </c>
      <c r="I36" s="117">
        <v>0</v>
      </c>
      <c r="J36" s="43">
        <f t="shared" si="12"/>
        <v>77.5</v>
      </c>
      <c r="K36" s="117">
        <v>75.599999999999994</v>
      </c>
      <c r="L36" s="117">
        <v>1.9</v>
      </c>
      <c r="M36" s="43">
        <f t="shared" si="13"/>
        <v>5.1000000000000005</v>
      </c>
      <c r="N36" s="23">
        <v>4.9000000000000004</v>
      </c>
      <c r="O36" s="117">
        <v>0.2</v>
      </c>
      <c r="P36" s="43">
        <f t="shared" si="17"/>
        <v>13.2</v>
      </c>
      <c r="Q36" s="117">
        <v>13.1</v>
      </c>
      <c r="R36" s="117">
        <v>0.1</v>
      </c>
      <c r="S36" s="43">
        <f t="shared" si="16"/>
        <v>0</v>
      </c>
      <c r="T36" s="117">
        <v>0</v>
      </c>
      <c r="U36" s="117">
        <v>0</v>
      </c>
      <c r="V36" s="43">
        <f t="shared" si="14"/>
        <v>9.9</v>
      </c>
      <c r="W36" s="117">
        <v>4.2</v>
      </c>
      <c r="X36" s="117">
        <v>5.7</v>
      </c>
      <c r="Y36" s="47">
        <v>13.8</v>
      </c>
      <c r="Z36" s="53">
        <f t="shared" si="15"/>
        <v>119.5</v>
      </c>
      <c r="AA36" s="59">
        <f t="shared" si="2"/>
        <v>105.7</v>
      </c>
      <c r="AB36" s="68">
        <f t="shared" si="3"/>
        <v>92.5</v>
      </c>
      <c r="AC36" s="69">
        <f t="shared" si="4"/>
        <v>13.2</v>
      </c>
      <c r="AD36" s="109">
        <f t="shared" si="5"/>
        <v>679.62475968802835</v>
      </c>
      <c r="AE36" s="110">
        <f t="shared" si="6"/>
        <v>594.75203662386593</v>
      </c>
      <c r="AF36" s="111">
        <f t="shared" si="7"/>
        <v>84.872723064162486</v>
      </c>
      <c r="AG36" s="112">
        <f t="shared" si="8"/>
        <v>768.35533380056188</v>
      </c>
      <c r="AH36" s="113">
        <f t="shared" si="9"/>
        <v>88.730574112533517</v>
      </c>
      <c r="AI36" s="114">
        <f t="shared" si="10"/>
        <v>12.488174077578051</v>
      </c>
    </row>
    <row r="37" spans="1:35" s="5" customFormat="1" ht="20.100000000000001" customHeight="1" x14ac:dyDescent="0.15">
      <c r="A37" s="10">
        <v>32</v>
      </c>
      <c r="B37" s="9" t="s">
        <v>54</v>
      </c>
      <c r="C37" s="26">
        <v>14522</v>
      </c>
      <c r="D37" s="34">
        <f t="shared" si="11"/>
        <v>295.99999999999994</v>
      </c>
      <c r="E37" s="35">
        <f t="shared" si="11"/>
        <v>228.4</v>
      </c>
      <c r="F37" s="35">
        <f t="shared" si="11"/>
        <v>67.599999999999994</v>
      </c>
      <c r="G37" s="43">
        <f t="shared" si="1"/>
        <v>0</v>
      </c>
      <c r="H37" s="117">
        <v>0</v>
      </c>
      <c r="I37" s="117">
        <v>0</v>
      </c>
      <c r="J37" s="43">
        <f t="shared" si="12"/>
        <v>241.7</v>
      </c>
      <c r="K37" s="117">
        <v>188.1</v>
      </c>
      <c r="L37" s="117">
        <v>53.6</v>
      </c>
      <c r="M37" s="43">
        <f t="shared" si="13"/>
        <v>21.4</v>
      </c>
      <c r="N37" s="117">
        <v>9.5</v>
      </c>
      <c r="O37" s="117">
        <v>11.9</v>
      </c>
      <c r="P37" s="43">
        <f t="shared" si="17"/>
        <v>32.9</v>
      </c>
      <c r="Q37" s="117">
        <v>30.8</v>
      </c>
      <c r="R37" s="117">
        <v>2.1</v>
      </c>
      <c r="S37" s="43">
        <f t="shared" si="16"/>
        <v>0</v>
      </c>
      <c r="T37" s="117">
        <v>0</v>
      </c>
      <c r="U37" s="117">
        <v>0</v>
      </c>
      <c r="V37" s="43">
        <f t="shared" si="14"/>
        <v>0</v>
      </c>
      <c r="W37" s="117">
        <v>0</v>
      </c>
      <c r="X37" s="117">
        <v>0</v>
      </c>
      <c r="Y37" s="47">
        <v>81.900000000000006</v>
      </c>
      <c r="Z37" s="53">
        <f t="shared" si="15"/>
        <v>377.9</v>
      </c>
      <c r="AA37" s="59">
        <f t="shared" si="2"/>
        <v>295.99999999999994</v>
      </c>
      <c r="AB37" s="68">
        <f t="shared" si="3"/>
        <v>263.09999999999997</v>
      </c>
      <c r="AC37" s="69">
        <f t="shared" si="4"/>
        <v>32.9</v>
      </c>
      <c r="AD37" s="109">
        <f t="shared" si="5"/>
        <v>657.51185076258037</v>
      </c>
      <c r="AE37" s="110">
        <f t="shared" si="6"/>
        <v>584.43029707984761</v>
      </c>
      <c r="AF37" s="111">
        <f t="shared" si="7"/>
        <v>73.081553682732761</v>
      </c>
      <c r="AG37" s="112">
        <f t="shared" si="8"/>
        <v>839.43827163236199</v>
      </c>
      <c r="AH37" s="113">
        <f t="shared" si="9"/>
        <v>181.92642086978157</v>
      </c>
      <c r="AI37" s="114">
        <f t="shared" si="10"/>
        <v>11.114864864864867</v>
      </c>
    </row>
    <row r="38" spans="1:35" s="5" customFormat="1" ht="20.100000000000001" customHeight="1" thickBot="1" x14ac:dyDescent="0.2">
      <c r="A38" s="15">
        <v>33</v>
      </c>
      <c r="B38" s="16" t="s">
        <v>15</v>
      </c>
      <c r="C38" s="121">
        <v>10477</v>
      </c>
      <c r="D38" s="36">
        <f t="shared" si="11"/>
        <v>188.9</v>
      </c>
      <c r="E38" s="37">
        <f t="shared" si="11"/>
        <v>161.19999999999999</v>
      </c>
      <c r="F38" s="37">
        <f t="shared" si="11"/>
        <v>27.700000000000003</v>
      </c>
      <c r="G38" s="44">
        <f t="shared" si="1"/>
        <v>0</v>
      </c>
      <c r="H38" s="122">
        <v>0</v>
      </c>
      <c r="I38" s="122">
        <v>0</v>
      </c>
      <c r="J38" s="44">
        <f t="shared" si="12"/>
        <v>136.6</v>
      </c>
      <c r="K38" s="122">
        <v>132.1</v>
      </c>
      <c r="L38" s="122">
        <v>4.5</v>
      </c>
      <c r="M38" s="44">
        <f t="shared" si="13"/>
        <v>7.9</v>
      </c>
      <c r="N38" s="122">
        <v>6.2</v>
      </c>
      <c r="O38" s="122">
        <v>1.7</v>
      </c>
      <c r="P38" s="44">
        <f t="shared" si="17"/>
        <v>23.599999999999998</v>
      </c>
      <c r="Q38" s="122">
        <v>22.9</v>
      </c>
      <c r="R38" s="122">
        <v>0.7</v>
      </c>
      <c r="S38" s="44">
        <f>SUM(T38:U38)</f>
        <v>0</v>
      </c>
      <c r="T38" s="122">
        <v>0</v>
      </c>
      <c r="U38" s="122">
        <v>0</v>
      </c>
      <c r="V38" s="44">
        <f t="shared" si="14"/>
        <v>20.8</v>
      </c>
      <c r="W38" s="122">
        <v>0</v>
      </c>
      <c r="X38" s="122">
        <v>20.8</v>
      </c>
      <c r="Y38" s="123">
        <v>41.1</v>
      </c>
      <c r="Z38" s="54">
        <f>D38+Y38</f>
        <v>230</v>
      </c>
      <c r="AA38" s="62">
        <f t="shared" si="2"/>
        <v>188.9</v>
      </c>
      <c r="AB38" s="71">
        <f t="shared" si="3"/>
        <v>165.3</v>
      </c>
      <c r="AC38" s="72">
        <f t="shared" si="4"/>
        <v>23.599999999999998</v>
      </c>
      <c r="AD38" s="124">
        <f t="shared" si="5"/>
        <v>581.61194875410649</v>
      </c>
      <c r="AE38" s="125">
        <f t="shared" si="6"/>
        <v>508.94894192193658</v>
      </c>
      <c r="AF38" s="126">
        <f t="shared" si="7"/>
        <v>72.663006832169998</v>
      </c>
      <c r="AG38" s="127">
        <f t="shared" si="8"/>
        <v>708.15642251691111</v>
      </c>
      <c r="AH38" s="128">
        <f t="shared" si="9"/>
        <v>126.54447376280454</v>
      </c>
      <c r="AI38" s="129">
        <f t="shared" si="10"/>
        <v>12.493382742191635</v>
      </c>
    </row>
    <row r="39" spans="1:35" s="5" customFormat="1" ht="15" customHeight="1" x14ac:dyDescent="0.15">
      <c r="A39" s="6"/>
      <c r="C39" s="6"/>
      <c r="D39" s="13"/>
      <c r="E39" s="7"/>
      <c r="F39" s="7"/>
      <c r="AD39" s="8"/>
      <c r="AE39" s="8"/>
      <c r="AF39" s="8"/>
      <c r="AG39" s="8"/>
      <c r="AH39" s="8"/>
    </row>
    <row r="40" spans="1:35" s="5" customFormat="1" ht="15" customHeight="1" x14ac:dyDescent="0.15">
      <c r="A40" s="6"/>
      <c r="C40" s="6"/>
      <c r="D40" s="13"/>
      <c r="E40" s="7"/>
      <c r="F40" s="7"/>
      <c r="AD40" s="8"/>
      <c r="AE40" s="8"/>
      <c r="AF40" s="8"/>
      <c r="AG40" s="8"/>
      <c r="AH40" s="8"/>
    </row>
    <row r="41" spans="1:35" s="5" customFormat="1" ht="15" customHeight="1" x14ac:dyDescent="0.15">
      <c r="A41" s="6"/>
      <c r="C41" s="6"/>
      <c r="D41" s="18"/>
      <c r="E41" s="7"/>
      <c r="F41" s="7"/>
      <c r="AD41" s="8"/>
      <c r="AE41" s="8"/>
      <c r="AF41" s="8"/>
      <c r="AG41" s="8"/>
      <c r="AH41" s="8"/>
    </row>
    <row r="42" spans="1:35" s="5" customFormat="1" ht="15" customHeight="1" x14ac:dyDescent="0.15">
      <c r="A42" s="6"/>
      <c r="C42" s="6"/>
      <c r="D42" s="18"/>
      <c r="E42" s="7"/>
      <c r="F42" s="7"/>
      <c r="AD42" s="8"/>
      <c r="AE42" s="8"/>
      <c r="AF42" s="8"/>
      <c r="AG42" s="8"/>
      <c r="AH42" s="8"/>
    </row>
    <row r="43" spans="1:35" s="5" customFormat="1" ht="15" customHeight="1" x14ac:dyDescent="0.15">
      <c r="A43" s="6"/>
      <c r="C43" s="6"/>
      <c r="D43" s="18"/>
      <c r="E43" s="7"/>
      <c r="F43" s="7"/>
      <c r="AD43" s="8"/>
      <c r="AE43" s="8"/>
      <c r="AF43" s="8"/>
      <c r="AG43" s="8"/>
      <c r="AH43" s="8"/>
    </row>
    <row r="44" spans="1:35" s="5" customFormat="1" ht="15" customHeight="1" x14ac:dyDescent="0.15">
      <c r="A44" s="6"/>
      <c r="C44" s="6"/>
      <c r="D44" s="18"/>
      <c r="E44" s="7"/>
      <c r="F44" s="7"/>
      <c r="AD44" s="8"/>
      <c r="AE44" s="8"/>
      <c r="AF44" s="8"/>
      <c r="AG44" s="8"/>
      <c r="AH44" s="8"/>
    </row>
    <row r="45" spans="1:35" s="5" customFormat="1" ht="15" customHeight="1" x14ac:dyDescent="0.15">
      <c r="A45" s="6"/>
      <c r="C45" s="6"/>
      <c r="D45" s="18"/>
      <c r="E45" s="7"/>
      <c r="F45" s="7"/>
      <c r="AD45" s="8"/>
      <c r="AE45" s="8"/>
      <c r="AF45" s="8"/>
      <c r="AG45" s="8"/>
      <c r="AH45" s="8"/>
    </row>
    <row r="46" spans="1:35" s="5" customFormat="1" ht="15" customHeight="1" x14ac:dyDescent="0.15">
      <c r="A46" s="6"/>
      <c r="C46" s="6"/>
      <c r="D46" s="18"/>
      <c r="E46" s="7"/>
      <c r="F46" s="7"/>
      <c r="AD46" s="8"/>
      <c r="AE46" s="8"/>
      <c r="AF46" s="8"/>
      <c r="AG46" s="8"/>
      <c r="AH46" s="8"/>
    </row>
    <row r="47" spans="1:35" s="5" customFormat="1" ht="15" customHeight="1" x14ac:dyDescent="0.15">
      <c r="A47" s="6"/>
      <c r="C47" s="6"/>
      <c r="D47" s="18"/>
      <c r="E47" s="7"/>
      <c r="F47" s="7"/>
      <c r="AD47" s="8"/>
      <c r="AE47" s="8"/>
      <c r="AF47" s="8"/>
      <c r="AG47" s="8"/>
      <c r="AH47" s="8"/>
    </row>
    <row r="48" spans="1:35" s="5" customFormat="1" ht="15" customHeight="1" x14ac:dyDescent="0.15">
      <c r="A48" s="6"/>
      <c r="C48" s="6"/>
      <c r="D48" s="18"/>
      <c r="E48" s="7"/>
      <c r="F48" s="7"/>
      <c r="AD48" s="8"/>
      <c r="AE48" s="8"/>
      <c r="AF48" s="8"/>
      <c r="AG48" s="8"/>
      <c r="AH48" s="8"/>
    </row>
    <row r="49" spans="1:34" s="5" customFormat="1" ht="15" customHeight="1" x14ac:dyDescent="0.15">
      <c r="A49" s="6"/>
      <c r="C49" s="6"/>
      <c r="D49" s="18"/>
      <c r="E49" s="7"/>
      <c r="F49" s="7"/>
      <c r="AD49" s="8"/>
      <c r="AE49" s="8"/>
      <c r="AF49" s="8"/>
      <c r="AG49" s="8"/>
      <c r="AH49" s="8"/>
    </row>
    <row r="50" spans="1:34" s="5" customFormat="1" ht="15" customHeight="1" x14ac:dyDescent="0.15">
      <c r="A50" s="6"/>
      <c r="C50" s="6"/>
      <c r="D50" s="18"/>
      <c r="E50" s="7"/>
      <c r="F50" s="7"/>
      <c r="AD50" s="8"/>
      <c r="AE50" s="8"/>
      <c r="AF50" s="8"/>
      <c r="AG50" s="8"/>
      <c r="AH50" s="8"/>
    </row>
    <row r="51" spans="1:34" s="5" customFormat="1" ht="15" customHeight="1" x14ac:dyDescent="0.15">
      <c r="A51" s="6"/>
      <c r="C51" s="6"/>
      <c r="D51" s="18"/>
      <c r="E51" s="7"/>
      <c r="F51" s="7"/>
      <c r="AD51" s="8"/>
      <c r="AE51" s="8"/>
      <c r="AF51" s="8"/>
      <c r="AG51" s="8"/>
      <c r="AH51" s="8"/>
    </row>
    <row r="52" spans="1:34" s="5" customFormat="1" ht="15" customHeight="1" x14ac:dyDescent="0.15">
      <c r="A52" s="6"/>
      <c r="C52" s="6"/>
      <c r="D52" s="18"/>
      <c r="E52" s="7"/>
      <c r="F52" s="7"/>
      <c r="AD52" s="8"/>
      <c r="AE52" s="8"/>
      <c r="AF52" s="8"/>
      <c r="AG52" s="8"/>
      <c r="AH52" s="8"/>
    </row>
    <row r="53" spans="1:34" s="5" customFormat="1" ht="15" customHeight="1" x14ac:dyDescent="0.15">
      <c r="A53" s="6"/>
      <c r="C53" s="6"/>
      <c r="D53" s="18"/>
      <c r="E53" s="7"/>
      <c r="F53" s="7"/>
      <c r="AD53" s="8"/>
      <c r="AE53" s="8"/>
      <c r="AF53" s="8"/>
      <c r="AG53" s="8"/>
      <c r="AH53" s="8"/>
    </row>
    <row r="54" spans="1:34" s="5" customFormat="1" ht="15" customHeight="1" x14ac:dyDescent="0.15">
      <c r="A54" s="6"/>
      <c r="C54" s="6"/>
      <c r="D54" s="18"/>
      <c r="E54" s="7"/>
      <c r="F54" s="7"/>
      <c r="AD54" s="8"/>
      <c r="AE54" s="8"/>
      <c r="AF54" s="8"/>
      <c r="AG54" s="8"/>
      <c r="AH54" s="8"/>
    </row>
    <row r="55" spans="1:34" s="5" customFormat="1" ht="15" customHeight="1" x14ac:dyDescent="0.15">
      <c r="A55" s="6"/>
      <c r="C55" s="6"/>
      <c r="D55" s="18"/>
      <c r="E55" s="7"/>
      <c r="F55" s="7"/>
      <c r="AD55" s="8"/>
      <c r="AE55" s="8"/>
      <c r="AF55" s="8"/>
      <c r="AG55" s="8"/>
      <c r="AH55" s="8"/>
    </row>
    <row r="56" spans="1:34" s="5" customFormat="1" ht="15" customHeight="1" x14ac:dyDescent="0.15">
      <c r="A56" s="6"/>
      <c r="C56" s="6"/>
      <c r="D56" s="18"/>
      <c r="E56" s="7"/>
      <c r="F56" s="7"/>
      <c r="AD56" s="8"/>
      <c r="AE56" s="8"/>
      <c r="AF56" s="8"/>
      <c r="AG56" s="8"/>
      <c r="AH56" s="8"/>
    </row>
    <row r="57" spans="1:34" s="5" customFormat="1" ht="15" customHeight="1" x14ac:dyDescent="0.15">
      <c r="A57" s="6"/>
      <c r="C57" s="6"/>
      <c r="D57" s="18"/>
      <c r="E57" s="7"/>
      <c r="F57" s="7"/>
      <c r="AD57" s="8"/>
      <c r="AE57" s="8"/>
      <c r="AF57" s="8"/>
      <c r="AG57" s="8"/>
      <c r="AH57" s="8"/>
    </row>
    <row r="58" spans="1:34" s="5" customFormat="1" ht="15" customHeight="1" x14ac:dyDescent="0.15">
      <c r="A58" s="6"/>
      <c r="C58" s="6"/>
      <c r="D58" s="18"/>
      <c r="E58" s="7"/>
      <c r="F58" s="7"/>
      <c r="AD58" s="8"/>
      <c r="AE58" s="8"/>
      <c r="AF58" s="8"/>
      <c r="AG58" s="8"/>
      <c r="AH58" s="8"/>
    </row>
    <row r="59" spans="1:34" s="5" customFormat="1" ht="15" customHeight="1" x14ac:dyDescent="0.15">
      <c r="A59" s="6"/>
      <c r="C59" s="6"/>
      <c r="D59" s="18"/>
      <c r="E59" s="7"/>
      <c r="F59" s="7"/>
      <c r="AD59" s="8"/>
      <c r="AE59" s="8"/>
      <c r="AF59" s="8"/>
      <c r="AG59" s="8"/>
      <c r="AH59" s="8"/>
    </row>
    <row r="60" spans="1:34" s="5" customFormat="1" ht="15" customHeight="1" x14ac:dyDescent="0.15">
      <c r="A60" s="6"/>
      <c r="C60" s="6"/>
      <c r="D60" s="18"/>
      <c r="E60" s="7"/>
      <c r="F60" s="7"/>
      <c r="AD60" s="8"/>
      <c r="AE60" s="8"/>
      <c r="AF60" s="8"/>
      <c r="AG60" s="8"/>
      <c r="AH60" s="8"/>
    </row>
  </sheetData>
  <mergeCells count="18">
    <mergeCell ref="AH1:AH4"/>
    <mergeCell ref="V3:X3"/>
    <mergeCell ref="A5:B5"/>
    <mergeCell ref="A1:B4"/>
    <mergeCell ref="C1:C4"/>
    <mergeCell ref="AI1:AI4"/>
    <mergeCell ref="D2:F3"/>
    <mergeCell ref="G2:X2"/>
    <mergeCell ref="Y2:Y4"/>
    <mergeCell ref="Z2:Z4"/>
    <mergeCell ref="G3:I3"/>
    <mergeCell ref="J3:L3"/>
    <mergeCell ref="M3:O3"/>
    <mergeCell ref="P3:R3"/>
    <mergeCell ref="S3:U3"/>
    <mergeCell ref="AA1:AC3"/>
    <mergeCell ref="AD1:AF3"/>
    <mergeCell ref="AG1:AG4"/>
  </mergeCells>
  <phoneticPr fontId="2"/>
  <printOptions horizontalCentered="1"/>
  <pageMargins left="0.78740157480314965" right="0.78740157480314965" top="0.98425196850393704" bottom="0.59055118110236227" header="0.51181102362204722" footer="0.51181102362204722"/>
  <pageSetup paperSize="8" scale="68" fitToWidth="0" orientation="landscape" r:id="rId1"/>
  <headerFooter alignWithMargins="0">
    <oddHeader>&amp;C&amp;14令和７年５月分　市町村ごみ排出量（速報値）月例報告&amp;R&amp;14《資料１》</oddHeader>
  </headerFooter>
  <colBreaks count="1" manualBreakCount="1">
    <brk id="26" max="37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DC8B07-520B-40BD-A84A-EC9ECBB585BA}">
  <dimension ref="A1:AJ60"/>
  <sheetViews>
    <sheetView view="pageBreakPreview" zoomScaleNormal="80" zoomScaleSheetLayoutView="100" workbookViewId="0">
      <selection sqref="A1:B4"/>
    </sheetView>
  </sheetViews>
  <sheetFormatPr defaultRowHeight="15" customHeight="1" x14ac:dyDescent="0.15"/>
  <cols>
    <col min="1" max="1" width="3.75" style="3" customWidth="1"/>
    <col min="2" max="2" width="11.625" style="1" customWidth="1"/>
    <col min="3" max="3" width="10.625" style="3" customWidth="1"/>
    <col min="4" max="4" width="10.625" style="12" customWidth="1"/>
    <col min="5" max="6" width="10.625" style="2" customWidth="1"/>
    <col min="7" max="29" width="10.625" style="1" customWidth="1"/>
    <col min="30" max="30" width="11.5" style="4" customWidth="1"/>
    <col min="31" max="32" width="10.625" style="4" customWidth="1"/>
    <col min="33" max="34" width="9" style="4"/>
    <col min="35" max="256" width="9" style="1"/>
    <col min="257" max="257" width="3.75" style="1" customWidth="1"/>
    <col min="258" max="258" width="11.625" style="1" customWidth="1"/>
    <col min="259" max="285" width="10.625" style="1" customWidth="1"/>
    <col min="286" max="286" width="11.5" style="1" customWidth="1"/>
    <col min="287" max="288" width="10.625" style="1" customWidth="1"/>
    <col min="289" max="512" width="9" style="1"/>
    <col min="513" max="513" width="3.75" style="1" customWidth="1"/>
    <col min="514" max="514" width="11.625" style="1" customWidth="1"/>
    <col min="515" max="541" width="10.625" style="1" customWidth="1"/>
    <col min="542" max="542" width="11.5" style="1" customWidth="1"/>
    <col min="543" max="544" width="10.625" style="1" customWidth="1"/>
    <col min="545" max="768" width="9" style="1"/>
    <col min="769" max="769" width="3.75" style="1" customWidth="1"/>
    <col min="770" max="770" width="11.625" style="1" customWidth="1"/>
    <col min="771" max="797" width="10.625" style="1" customWidth="1"/>
    <col min="798" max="798" width="11.5" style="1" customWidth="1"/>
    <col min="799" max="800" width="10.625" style="1" customWidth="1"/>
    <col min="801" max="1024" width="9" style="1"/>
    <col min="1025" max="1025" width="3.75" style="1" customWidth="1"/>
    <col min="1026" max="1026" width="11.625" style="1" customWidth="1"/>
    <col min="1027" max="1053" width="10.625" style="1" customWidth="1"/>
    <col min="1054" max="1054" width="11.5" style="1" customWidth="1"/>
    <col min="1055" max="1056" width="10.625" style="1" customWidth="1"/>
    <col min="1057" max="1280" width="9" style="1"/>
    <col min="1281" max="1281" width="3.75" style="1" customWidth="1"/>
    <col min="1282" max="1282" width="11.625" style="1" customWidth="1"/>
    <col min="1283" max="1309" width="10.625" style="1" customWidth="1"/>
    <col min="1310" max="1310" width="11.5" style="1" customWidth="1"/>
    <col min="1311" max="1312" width="10.625" style="1" customWidth="1"/>
    <col min="1313" max="1536" width="9" style="1"/>
    <col min="1537" max="1537" width="3.75" style="1" customWidth="1"/>
    <col min="1538" max="1538" width="11.625" style="1" customWidth="1"/>
    <col min="1539" max="1565" width="10.625" style="1" customWidth="1"/>
    <col min="1566" max="1566" width="11.5" style="1" customWidth="1"/>
    <col min="1567" max="1568" width="10.625" style="1" customWidth="1"/>
    <col min="1569" max="1792" width="9" style="1"/>
    <col min="1793" max="1793" width="3.75" style="1" customWidth="1"/>
    <col min="1794" max="1794" width="11.625" style="1" customWidth="1"/>
    <col min="1795" max="1821" width="10.625" style="1" customWidth="1"/>
    <col min="1822" max="1822" width="11.5" style="1" customWidth="1"/>
    <col min="1823" max="1824" width="10.625" style="1" customWidth="1"/>
    <col min="1825" max="2048" width="9" style="1"/>
    <col min="2049" max="2049" width="3.75" style="1" customWidth="1"/>
    <col min="2050" max="2050" width="11.625" style="1" customWidth="1"/>
    <col min="2051" max="2077" width="10.625" style="1" customWidth="1"/>
    <col min="2078" max="2078" width="11.5" style="1" customWidth="1"/>
    <col min="2079" max="2080" width="10.625" style="1" customWidth="1"/>
    <col min="2081" max="2304" width="9" style="1"/>
    <col min="2305" max="2305" width="3.75" style="1" customWidth="1"/>
    <col min="2306" max="2306" width="11.625" style="1" customWidth="1"/>
    <col min="2307" max="2333" width="10.625" style="1" customWidth="1"/>
    <col min="2334" max="2334" width="11.5" style="1" customWidth="1"/>
    <col min="2335" max="2336" width="10.625" style="1" customWidth="1"/>
    <col min="2337" max="2560" width="9" style="1"/>
    <col min="2561" max="2561" width="3.75" style="1" customWidth="1"/>
    <col min="2562" max="2562" width="11.625" style="1" customWidth="1"/>
    <col min="2563" max="2589" width="10.625" style="1" customWidth="1"/>
    <col min="2590" max="2590" width="11.5" style="1" customWidth="1"/>
    <col min="2591" max="2592" width="10.625" style="1" customWidth="1"/>
    <col min="2593" max="2816" width="9" style="1"/>
    <col min="2817" max="2817" width="3.75" style="1" customWidth="1"/>
    <col min="2818" max="2818" width="11.625" style="1" customWidth="1"/>
    <col min="2819" max="2845" width="10.625" style="1" customWidth="1"/>
    <col min="2846" max="2846" width="11.5" style="1" customWidth="1"/>
    <col min="2847" max="2848" width="10.625" style="1" customWidth="1"/>
    <col min="2849" max="3072" width="9" style="1"/>
    <col min="3073" max="3073" width="3.75" style="1" customWidth="1"/>
    <col min="3074" max="3074" width="11.625" style="1" customWidth="1"/>
    <col min="3075" max="3101" width="10.625" style="1" customWidth="1"/>
    <col min="3102" max="3102" width="11.5" style="1" customWidth="1"/>
    <col min="3103" max="3104" width="10.625" style="1" customWidth="1"/>
    <col min="3105" max="3328" width="9" style="1"/>
    <col min="3329" max="3329" width="3.75" style="1" customWidth="1"/>
    <col min="3330" max="3330" width="11.625" style="1" customWidth="1"/>
    <col min="3331" max="3357" width="10.625" style="1" customWidth="1"/>
    <col min="3358" max="3358" width="11.5" style="1" customWidth="1"/>
    <col min="3359" max="3360" width="10.625" style="1" customWidth="1"/>
    <col min="3361" max="3584" width="9" style="1"/>
    <col min="3585" max="3585" width="3.75" style="1" customWidth="1"/>
    <col min="3586" max="3586" width="11.625" style="1" customWidth="1"/>
    <col min="3587" max="3613" width="10.625" style="1" customWidth="1"/>
    <col min="3614" max="3614" width="11.5" style="1" customWidth="1"/>
    <col min="3615" max="3616" width="10.625" style="1" customWidth="1"/>
    <col min="3617" max="3840" width="9" style="1"/>
    <col min="3841" max="3841" width="3.75" style="1" customWidth="1"/>
    <col min="3842" max="3842" width="11.625" style="1" customWidth="1"/>
    <col min="3843" max="3869" width="10.625" style="1" customWidth="1"/>
    <col min="3870" max="3870" width="11.5" style="1" customWidth="1"/>
    <col min="3871" max="3872" width="10.625" style="1" customWidth="1"/>
    <col min="3873" max="4096" width="9" style="1"/>
    <col min="4097" max="4097" width="3.75" style="1" customWidth="1"/>
    <col min="4098" max="4098" width="11.625" style="1" customWidth="1"/>
    <col min="4099" max="4125" width="10.625" style="1" customWidth="1"/>
    <col min="4126" max="4126" width="11.5" style="1" customWidth="1"/>
    <col min="4127" max="4128" width="10.625" style="1" customWidth="1"/>
    <col min="4129" max="4352" width="9" style="1"/>
    <col min="4353" max="4353" width="3.75" style="1" customWidth="1"/>
    <col min="4354" max="4354" width="11.625" style="1" customWidth="1"/>
    <col min="4355" max="4381" width="10.625" style="1" customWidth="1"/>
    <col min="4382" max="4382" width="11.5" style="1" customWidth="1"/>
    <col min="4383" max="4384" width="10.625" style="1" customWidth="1"/>
    <col min="4385" max="4608" width="9" style="1"/>
    <col min="4609" max="4609" width="3.75" style="1" customWidth="1"/>
    <col min="4610" max="4610" width="11.625" style="1" customWidth="1"/>
    <col min="4611" max="4637" width="10.625" style="1" customWidth="1"/>
    <col min="4638" max="4638" width="11.5" style="1" customWidth="1"/>
    <col min="4639" max="4640" width="10.625" style="1" customWidth="1"/>
    <col min="4641" max="4864" width="9" style="1"/>
    <col min="4865" max="4865" width="3.75" style="1" customWidth="1"/>
    <col min="4866" max="4866" width="11.625" style="1" customWidth="1"/>
    <col min="4867" max="4893" width="10.625" style="1" customWidth="1"/>
    <col min="4894" max="4894" width="11.5" style="1" customWidth="1"/>
    <col min="4895" max="4896" width="10.625" style="1" customWidth="1"/>
    <col min="4897" max="5120" width="9" style="1"/>
    <col min="5121" max="5121" width="3.75" style="1" customWidth="1"/>
    <col min="5122" max="5122" width="11.625" style="1" customWidth="1"/>
    <col min="5123" max="5149" width="10.625" style="1" customWidth="1"/>
    <col min="5150" max="5150" width="11.5" style="1" customWidth="1"/>
    <col min="5151" max="5152" width="10.625" style="1" customWidth="1"/>
    <col min="5153" max="5376" width="9" style="1"/>
    <col min="5377" max="5377" width="3.75" style="1" customWidth="1"/>
    <col min="5378" max="5378" width="11.625" style="1" customWidth="1"/>
    <col min="5379" max="5405" width="10.625" style="1" customWidth="1"/>
    <col min="5406" max="5406" width="11.5" style="1" customWidth="1"/>
    <col min="5407" max="5408" width="10.625" style="1" customWidth="1"/>
    <col min="5409" max="5632" width="9" style="1"/>
    <col min="5633" max="5633" width="3.75" style="1" customWidth="1"/>
    <col min="5634" max="5634" width="11.625" style="1" customWidth="1"/>
    <col min="5635" max="5661" width="10.625" style="1" customWidth="1"/>
    <col min="5662" max="5662" width="11.5" style="1" customWidth="1"/>
    <col min="5663" max="5664" width="10.625" style="1" customWidth="1"/>
    <col min="5665" max="5888" width="9" style="1"/>
    <col min="5889" max="5889" width="3.75" style="1" customWidth="1"/>
    <col min="5890" max="5890" width="11.625" style="1" customWidth="1"/>
    <col min="5891" max="5917" width="10.625" style="1" customWidth="1"/>
    <col min="5918" max="5918" width="11.5" style="1" customWidth="1"/>
    <col min="5919" max="5920" width="10.625" style="1" customWidth="1"/>
    <col min="5921" max="6144" width="9" style="1"/>
    <col min="6145" max="6145" width="3.75" style="1" customWidth="1"/>
    <col min="6146" max="6146" width="11.625" style="1" customWidth="1"/>
    <col min="6147" max="6173" width="10.625" style="1" customWidth="1"/>
    <col min="6174" max="6174" width="11.5" style="1" customWidth="1"/>
    <col min="6175" max="6176" width="10.625" style="1" customWidth="1"/>
    <col min="6177" max="6400" width="9" style="1"/>
    <col min="6401" max="6401" width="3.75" style="1" customWidth="1"/>
    <col min="6402" max="6402" width="11.625" style="1" customWidth="1"/>
    <col min="6403" max="6429" width="10.625" style="1" customWidth="1"/>
    <col min="6430" max="6430" width="11.5" style="1" customWidth="1"/>
    <col min="6431" max="6432" width="10.625" style="1" customWidth="1"/>
    <col min="6433" max="6656" width="9" style="1"/>
    <col min="6657" max="6657" width="3.75" style="1" customWidth="1"/>
    <col min="6658" max="6658" width="11.625" style="1" customWidth="1"/>
    <col min="6659" max="6685" width="10.625" style="1" customWidth="1"/>
    <col min="6686" max="6686" width="11.5" style="1" customWidth="1"/>
    <col min="6687" max="6688" width="10.625" style="1" customWidth="1"/>
    <col min="6689" max="6912" width="9" style="1"/>
    <col min="6913" max="6913" width="3.75" style="1" customWidth="1"/>
    <col min="6914" max="6914" width="11.625" style="1" customWidth="1"/>
    <col min="6915" max="6941" width="10.625" style="1" customWidth="1"/>
    <col min="6942" max="6942" width="11.5" style="1" customWidth="1"/>
    <col min="6943" max="6944" width="10.625" style="1" customWidth="1"/>
    <col min="6945" max="7168" width="9" style="1"/>
    <col min="7169" max="7169" width="3.75" style="1" customWidth="1"/>
    <col min="7170" max="7170" width="11.625" style="1" customWidth="1"/>
    <col min="7171" max="7197" width="10.625" style="1" customWidth="1"/>
    <col min="7198" max="7198" width="11.5" style="1" customWidth="1"/>
    <col min="7199" max="7200" width="10.625" style="1" customWidth="1"/>
    <col min="7201" max="7424" width="9" style="1"/>
    <col min="7425" max="7425" width="3.75" style="1" customWidth="1"/>
    <col min="7426" max="7426" width="11.625" style="1" customWidth="1"/>
    <col min="7427" max="7453" width="10.625" style="1" customWidth="1"/>
    <col min="7454" max="7454" width="11.5" style="1" customWidth="1"/>
    <col min="7455" max="7456" width="10.625" style="1" customWidth="1"/>
    <col min="7457" max="7680" width="9" style="1"/>
    <col min="7681" max="7681" width="3.75" style="1" customWidth="1"/>
    <col min="7682" max="7682" width="11.625" style="1" customWidth="1"/>
    <col min="7683" max="7709" width="10.625" style="1" customWidth="1"/>
    <col min="7710" max="7710" width="11.5" style="1" customWidth="1"/>
    <col min="7711" max="7712" width="10.625" style="1" customWidth="1"/>
    <col min="7713" max="7936" width="9" style="1"/>
    <col min="7937" max="7937" width="3.75" style="1" customWidth="1"/>
    <col min="7938" max="7938" width="11.625" style="1" customWidth="1"/>
    <col min="7939" max="7965" width="10.625" style="1" customWidth="1"/>
    <col min="7966" max="7966" width="11.5" style="1" customWidth="1"/>
    <col min="7967" max="7968" width="10.625" style="1" customWidth="1"/>
    <col min="7969" max="8192" width="9" style="1"/>
    <col min="8193" max="8193" width="3.75" style="1" customWidth="1"/>
    <col min="8194" max="8194" width="11.625" style="1" customWidth="1"/>
    <col min="8195" max="8221" width="10.625" style="1" customWidth="1"/>
    <col min="8222" max="8222" width="11.5" style="1" customWidth="1"/>
    <col min="8223" max="8224" width="10.625" style="1" customWidth="1"/>
    <col min="8225" max="8448" width="9" style="1"/>
    <col min="8449" max="8449" width="3.75" style="1" customWidth="1"/>
    <col min="8450" max="8450" width="11.625" style="1" customWidth="1"/>
    <col min="8451" max="8477" width="10.625" style="1" customWidth="1"/>
    <col min="8478" max="8478" width="11.5" style="1" customWidth="1"/>
    <col min="8479" max="8480" width="10.625" style="1" customWidth="1"/>
    <col min="8481" max="8704" width="9" style="1"/>
    <col min="8705" max="8705" width="3.75" style="1" customWidth="1"/>
    <col min="8706" max="8706" width="11.625" style="1" customWidth="1"/>
    <col min="8707" max="8733" width="10.625" style="1" customWidth="1"/>
    <col min="8734" max="8734" width="11.5" style="1" customWidth="1"/>
    <col min="8735" max="8736" width="10.625" style="1" customWidth="1"/>
    <col min="8737" max="8960" width="9" style="1"/>
    <col min="8961" max="8961" width="3.75" style="1" customWidth="1"/>
    <col min="8962" max="8962" width="11.625" style="1" customWidth="1"/>
    <col min="8963" max="8989" width="10.625" style="1" customWidth="1"/>
    <col min="8990" max="8990" width="11.5" style="1" customWidth="1"/>
    <col min="8991" max="8992" width="10.625" style="1" customWidth="1"/>
    <col min="8993" max="9216" width="9" style="1"/>
    <col min="9217" max="9217" width="3.75" style="1" customWidth="1"/>
    <col min="9218" max="9218" width="11.625" style="1" customWidth="1"/>
    <col min="9219" max="9245" width="10.625" style="1" customWidth="1"/>
    <col min="9246" max="9246" width="11.5" style="1" customWidth="1"/>
    <col min="9247" max="9248" width="10.625" style="1" customWidth="1"/>
    <col min="9249" max="9472" width="9" style="1"/>
    <col min="9473" max="9473" width="3.75" style="1" customWidth="1"/>
    <col min="9474" max="9474" width="11.625" style="1" customWidth="1"/>
    <col min="9475" max="9501" width="10.625" style="1" customWidth="1"/>
    <col min="9502" max="9502" width="11.5" style="1" customWidth="1"/>
    <col min="9503" max="9504" width="10.625" style="1" customWidth="1"/>
    <col min="9505" max="9728" width="9" style="1"/>
    <col min="9729" max="9729" width="3.75" style="1" customWidth="1"/>
    <col min="9730" max="9730" width="11.625" style="1" customWidth="1"/>
    <col min="9731" max="9757" width="10.625" style="1" customWidth="1"/>
    <col min="9758" max="9758" width="11.5" style="1" customWidth="1"/>
    <col min="9759" max="9760" width="10.625" style="1" customWidth="1"/>
    <col min="9761" max="9984" width="9" style="1"/>
    <col min="9985" max="9985" width="3.75" style="1" customWidth="1"/>
    <col min="9986" max="9986" width="11.625" style="1" customWidth="1"/>
    <col min="9987" max="10013" width="10.625" style="1" customWidth="1"/>
    <col min="10014" max="10014" width="11.5" style="1" customWidth="1"/>
    <col min="10015" max="10016" width="10.625" style="1" customWidth="1"/>
    <col min="10017" max="10240" width="9" style="1"/>
    <col min="10241" max="10241" width="3.75" style="1" customWidth="1"/>
    <col min="10242" max="10242" width="11.625" style="1" customWidth="1"/>
    <col min="10243" max="10269" width="10.625" style="1" customWidth="1"/>
    <col min="10270" max="10270" width="11.5" style="1" customWidth="1"/>
    <col min="10271" max="10272" width="10.625" style="1" customWidth="1"/>
    <col min="10273" max="10496" width="9" style="1"/>
    <col min="10497" max="10497" width="3.75" style="1" customWidth="1"/>
    <col min="10498" max="10498" width="11.625" style="1" customWidth="1"/>
    <col min="10499" max="10525" width="10.625" style="1" customWidth="1"/>
    <col min="10526" max="10526" width="11.5" style="1" customWidth="1"/>
    <col min="10527" max="10528" width="10.625" style="1" customWidth="1"/>
    <col min="10529" max="10752" width="9" style="1"/>
    <col min="10753" max="10753" width="3.75" style="1" customWidth="1"/>
    <col min="10754" max="10754" width="11.625" style="1" customWidth="1"/>
    <col min="10755" max="10781" width="10.625" style="1" customWidth="1"/>
    <col min="10782" max="10782" width="11.5" style="1" customWidth="1"/>
    <col min="10783" max="10784" width="10.625" style="1" customWidth="1"/>
    <col min="10785" max="11008" width="9" style="1"/>
    <col min="11009" max="11009" width="3.75" style="1" customWidth="1"/>
    <col min="11010" max="11010" width="11.625" style="1" customWidth="1"/>
    <col min="11011" max="11037" width="10.625" style="1" customWidth="1"/>
    <col min="11038" max="11038" width="11.5" style="1" customWidth="1"/>
    <col min="11039" max="11040" width="10.625" style="1" customWidth="1"/>
    <col min="11041" max="11264" width="9" style="1"/>
    <col min="11265" max="11265" width="3.75" style="1" customWidth="1"/>
    <col min="11266" max="11266" width="11.625" style="1" customWidth="1"/>
    <col min="11267" max="11293" width="10.625" style="1" customWidth="1"/>
    <col min="11294" max="11294" width="11.5" style="1" customWidth="1"/>
    <col min="11295" max="11296" width="10.625" style="1" customWidth="1"/>
    <col min="11297" max="11520" width="9" style="1"/>
    <col min="11521" max="11521" width="3.75" style="1" customWidth="1"/>
    <col min="11522" max="11522" width="11.625" style="1" customWidth="1"/>
    <col min="11523" max="11549" width="10.625" style="1" customWidth="1"/>
    <col min="11550" max="11550" width="11.5" style="1" customWidth="1"/>
    <col min="11551" max="11552" width="10.625" style="1" customWidth="1"/>
    <col min="11553" max="11776" width="9" style="1"/>
    <col min="11777" max="11777" width="3.75" style="1" customWidth="1"/>
    <col min="11778" max="11778" width="11.625" style="1" customWidth="1"/>
    <col min="11779" max="11805" width="10.625" style="1" customWidth="1"/>
    <col min="11806" max="11806" width="11.5" style="1" customWidth="1"/>
    <col min="11807" max="11808" width="10.625" style="1" customWidth="1"/>
    <col min="11809" max="12032" width="9" style="1"/>
    <col min="12033" max="12033" width="3.75" style="1" customWidth="1"/>
    <col min="12034" max="12034" width="11.625" style="1" customWidth="1"/>
    <col min="12035" max="12061" width="10.625" style="1" customWidth="1"/>
    <col min="12062" max="12062" width="11.5" style="1" customWidth="1"/>
    <col min="12063" max="12064" width="10.625" style="1" customWidth="1"/>
    <col min="12065" max="12288" width="9" style="1"/>
    <col min="12289" max="12289" width="3.75" style="1" customWidth="1"/>
    <col min="12290" max="12290" width="11.625" style="1" customWidth="1"/>
    <col min="12291" max="12317" width="10.625" style="1" customWidth="1"/>
    <col min="12318" max="12318" width="11.5" style="1" customWidth="1"/>
    <col min="12319" max="12320" width="10.625" style="1" customWidth="1"/>
    <col min="12321" max="12544" width="9" style="1"/>
    <col min="12545" max="12545" width="3.75" style="1" customWidth="1"/>
    <col min="12546" max="12546" width="11.625" style="1" customWidth="1"/>
    <col min="12547" max="12573" width="10.625" style="1" customWidth="1"/>
    <col min="12574" max="12574" width="11.5" style="1" customWidth="1"/>
    <col min="12575" max="12576" width="10.625" style="1" customWidth="1"/>
    <col min="12577" max="12800" width="9" style="1"/>
    <col min="12801" max="12801" width="3.75" style="1" customWidth="1"/>
    <col min="12802" max="12802" width="11.625" style="1" customWidth="1"/>
    <col min="12803" max="12829" width="10.625" style="1" customWidth="1"/>
    <col min="12830" max="12830" width="11.5" style="1" customWidth="1"/>
    <col min="12831" max="12832" width="10.625" style="1" customWidth="1"/>
    <col min="12833" max="13056" width="9" style="1"/>
    <col min="13057" max="13057" width="3.75" style="1" customWidth="1"/>
    <col min="13058" max="13058" width="11.625" style="1" customWidth="1"/>
    <col min="13059" max="13085" width="10.625" style="1" customWidth="1"/>
    <col min="13086" max="13086" width="11.5" style="1" customWidth="1"/>
    <col min="13087" max="13088" width="10.625" style="1" customWidth="1"/>
    <col min="13089" max="13312" width="9" style="1"/>
    <col min="13313" max="13313" width="3.75" style="1" customWidth="1"/>
    <col min="13314" max="13314" width="11.625" style="1" customWidth="1"/>
    <col min="13315" max="13341" width="10.625" style="1" customWidth="1"/>
    <col min="13342" max="13342" width="11.5" style="1" customWidth="1"/>
    <col min="13343" max="13344" width="10.625" style="1" customWidth="1"/>
    <col min="13345" max="13568" width="9" style="1"/>
    <col min="13569" max="13569" width="3.75" style="1" customWidth="1"/>
    <col min="13570" max="13570" width="11.625" style="1" customWidth="1"/>
    <col min="13571" max="13597" width="10.625" style="1" customWidth="1"/>
    <col min="13598" max="13598" width="11.5" style="1" customWidth="1"/>
    <col min="13599" max="13600" width="10.625" style="1" customWidth="1"/>
    <col min="13601" max="13824" width="9" style="1"/>
    <col min="13825" max="13825" width="3.75" style="1" customWidth="1"/>
    <col min="13826" max="13826" width="11.625" style="1" customWidth="1"/>
    <col min="13827" max="13853" width="10.625" style="1" customWidth="1"/>
    <col min="13854" max="13854" width="11.5" style="1" customWidth="1"/>
    <col min="13855" max="13856" width="10.625" style="1" customWidth="1"/>
    <col min="13857" max="14080" width="9" style="1"/>
    <col min="14081" max="14081" width="3.75" style="1" customWidth="1"/>
    <col min="14082" max="14082" width="11.625" style="1" customWidth="1"/>
    <col min="14083" max="14109" width="10.625" style="1" customWidth="1"/>
    <col min="14110" max="14110" width="11.5" style="1" customWidth="1"/>
    <col min="14111" max="14112" width="10.625" style="1" customWidth="1"/>
    <col min="14113" max="14336" width="9" style="1"/>
    <col min="14337" max="14337" width="3.75" style="1" customWidth="1"/>
    <col min="14338" max="14338" width="11.625" style="1" customWidth="1"/>
    <col min="14339" max="14365" width="10.625" style="1" customWidth="1"/>
    <col min="14366" max="14366" width="11.5" style="1" customWidth="1"/>
    <col min="14367" max="14368" width="10.625" style="1" customWidth="1"/>
    <col min="14369" max="14592" width="9" style="1"/>
    <col min="14593" max="14593" width="3.75" style="1" customWidth="1"/>
    <col min="14594" max="14594" width="11.625" style="1" customWidth="1"/>
    <col min="14595" max="14621" width="10.625" style="1" customWidth="1"/>
    <col min="14622" max="14622" width="11.5" style="1" customWidth="1"/>
    <col min="14623" max="14624" width="10.625" style="1" customWidth="1"/>
    <col min="14625" max="14848" width="9" style="1"/>
    <col min="14849" max="14849" width="3.75" style="1" customWidth="1"/>
    <col min="14850" max="14850" width="11.625" style="1" customWidth="1"/>
    <col min="14851" max="14877" width="10.625" style="1" customWidth="1"/>
    <col min="14878" max="14878" width="11.5" style="1" customWidth="1"/>
    <col min="14879" max="14880" width="10.625" style="1" customWidth="1"/>
    <col min="14881" max="15104" width="9" style="1"/>
    <col min="15105" max="15105" width="3.75" style="1" customWidth="1"/>
    <col min="15106" max="15106" width="11.625" style="1" customWidth="1"/>
    <col min="15107" max="15133" width="10.625" style="1" customWidth="1"/>
    <col min="15134" max="15134" width="11.5" style="1" customWidth="1"/>
    <col min="15135" max="15136" width="10.625" style="1" customWidth="1"/>
    <col min="15137" max="15360" width="9" style="1"/>
    <col min="15361" max="15361" width="3.75" style="1" customWidth="1"/>
    <col min="15362" max="15362" width="11.625" style="1" customWidth="1"/>
    <col min="15363" max="15389" width="10.625" style="1" customWidth="1"/>
    <col min="15390" max="15390" width="11.5" style="1" customWidth="1"/>
    <col min="15391" max="15392" width="10.625" style="1" customWidth="1"/>
    <col min="15393" max="15616" width="9" style="1"/>
    <col min="15617" max="15617" width="3.75" style="1" customWidth="1"/>
    <col min="15618" max="15618" width="11.625" style="1" customWidth="1"/>
    <col min="15619" max="15645" width="10.625" style="1" customWidth="1"/>
    <col min="15646" max="15646" width="11.5" style="1" customWidth="1"/>
    <col min="15647" max="15648" width="10.625" style="1" customWidth="1"/>
    <col min="15649" max="15872" width="9" style="1"/>
    <col min="15873" max="15873" width="3.75" style="1" customWidth="1"/>
    <col min="15874" max="15874" width="11.625" style="1" customWidth="1"/>
    <col min="15875" max="15901" width="10.625" style="1" customWidth="1"/>
    <col min="15902" max="15902" width="11.5" style="1" customWidth="1"/>
    <col min="15903" max="15904" width="10.625" style="1" customWidth="1"/>
    <col min="15905" max="16128" width="9" style="1"/>
    <col min="16129" max="16129" width="3.75" style="1" customWidth="1"/>
    <col min="16130" max="16130" width="11.625" style="1" customWidth="1"/>
    <col min="16131" max="16157" width="10.625" style="1" customWidth="1"/>
    <col min="16158" max="16158" width="11.5" style="1" customWidth="1"/>
    <col min="16159" max="16160" width="10.625" style="1" customWidth="1"/>
    <col min="16161" max="16384" width="9" style="1"/>
  </cols>
  <sheetData>
    <row r="1" spans="1:36" ht="15" customHeight="1" x14ac:dyDescent="0.15">
      <c r="A1" s="163" t="s">
        <v>60</v>
      </c>
      <c r="B1" s="164"/>
      <c r="C1" s="184" t="s">
        <v>17</v>
      </c>
      <c r="D1" s="48"/>
      <c r="E1" s="49"/>
      <c r="F1" s="49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1"/>
      <c r="AA1" s="174" t="s">
        <v>24</v>
      </c>
      <c r="AB1" s="175"/>
      <c r="AC1" s="176"/>
      <c r="AD1" s="161" t="s">
        <v>34</v>
      </c>
      <c r="AE1" s="161"/>
      <c r="AF1" s="161"/>
      <c r="AG1" s="152" t="s">
        <v>35</v>
      </c>
      <c r="AH1" s="155" t="s">
        <v>36</v>
      </c>
      <c r="AI1" s="158" t="s">
        <v>31</v>
      </c>
    </row>
    <row r="2" spans="1:36" ht="20.100000000000001" customHeight="1" x14ac:dyDescent="0.15">
      <c r="A2" s="165"/>
      <c r="B2" s="166"/>
      <c r="C2" s="170"/>
      <c r="D2" s="148" t="s">
        <v>24</v>
      </c>
      <c r="E2" s="149"/>
      <c r="F2" s="150"/>
      <c r="G2" s="182"/>
      <c r="H2" s="182"/>
      <c r="I2" s="182"/>
      <c r="J2" s="182"/>
      <c r="K2" s="182"/>
      <c r="L2" s="182"/>
      <c r="M2" s="182"/>
      <c r="N2" s="182"/>
      <c r="O2" s="182"/>
      <c r="P2" s="182"/>
      <c r="Q2" s="182"/>
      <c r="R2" s="182"/>
      <c r="S2" s="182"/>
      <c r="T2" s="182"/>
      <c r="U2" s="182"/>
      <c r="V2" s="182"/>
      <c r="W2" s="182"/>
      <c r="X2" s="183"/>
      <c r="Y2" s="172" t="s">
        <v>22</v>
      </c>
      <c r="Z2" s="180" t="s">
        <v>23</v>
      </c>
      <c r="AA2" s="177"/>
      <c r="AB2" s="178"/>
      <c r="AC2" s="179"/>
      <c r="AD2" s="162"/>
      <c r="AE2" s="162"/>
      <c r="AF2" s="162"/>
      <c r="AG2" s="153"/>
      <c r="AH2" s="156"/>
      <c r="AI2" s="159"/>
    </row>
    <row r="3" spans="1:36" ht="20.100000000000001" customHeight="1" x14ac:dyDescent="0.15">
      <c r="A3" s="165"/>
      <c r="B3" s="166"/>
      <c r="C3" s="170"/>
      <c r="D3" s="151"/>
      <c r="E3" s="149"/>
      <c r="F3" s="149"/>
      <c r="G3" s="144" t="s">
        <v>27</v>
      </c>
      <c r="H3" s="145"/>
      <c r="I3" s="145"/>
      <c r="J3" s="144" t="s">
        <v>28</v>
      </c>
      <c r="K3" s="145"/>
      <c r="L3" s="145"/>
      <c r="M3" s="144" t="s">
        <v>29</v>
      </c>
      <c r="N3" s="145"/>
      <c r="O3" s="145"/>
      <c r="P3" s="144" t="s">
        <v>30</v>
      </c>
      <c r="Q3" s="145"/>
      <c r="R3" s="145"/>
      <c r="S3" s="144" t="s">
        <v>26</v>
      </c>
      <c r="T3" s="145"/>
      <c r="U3" s="145"/>
      <c r="V3" s="144" t="s">
        <v>25</v>
      </c>
      <c r="W3" s="145"/>
      <c r="X3" s="145"/>
      <c r="Y3" s="172"/>
      <c r="Z3" s="180"/>
      <c r="AA3" s="177"/>
      <c r="AB3" s="178"/>
      <c r="AC3" s="179"/>
      <c r="AD3" s="162"/>
      <c r="AE3" s="162"/>
      <c r="AF3" s="162"/>
      <c r="AG3" s="153"/>
      <c r="AH3" s="156"/>
      <c r="AI3" s="159"/>
    </row>
    <row r="4" spans="1:36" ht="20.100000000000001" customHeight="1" thickBot="1" x14ac:dyDescent="0.2">
      <c r="A4" s="167"/>
      <c r="B4" s="168"/>
      <c r="C4" s="171"/>
      <c r="D4" s="27" t="s">
        <v>21</v>
      </c>
      <c r="E4" s="28" t="s">
        <v>18</v>
      </c>
      <c r="F4" s="28" t="s">
        <v>19</v>
      </c>
      <c r="G4" s="38" t="s">
        <v>21</v>
      </c>
      <c r="H4" s="39" t="s">
        <v>18</v>
      </c>
      <c r="I4" s="39" t="s">
        <v>19</v>
      </c>
      <c r="J4" s="38" t="s">
        <v>21</v>
      </c>
      <c r="K4" s="39" t="s">
        <v>18</v>
      </c>
      <c r="L4" s="39" t="s">
        <v>19</v>
      </c>
      <c r="M4" s="38" t="s">
        <v>21</v>
      </c>
      <c r="N4" s="39" t="s">
        <v>18</v>
      </c>
      <c r="O4" s="39" t="s">
        <v>19</v>
      </c>
      <c r="P4" s="38" t="s">
        <v>21</v>
      </c>
      <c r="Q4" s="39" t="s">
        <v>18</v>
      </c>
      <c r="R4" s="39" t="s">
        <v>19</v>
      </c>
      <c r="S4" s="38" t="s">
        <v>21</v>
      </c>
      <c r="T4" s="39" t="s">
        <v>18</v>
      </c>
      <c r="U4" s="39" t="s">
        <v>19</v>
      </c>
      <c r="V4" s="38" t="s">
        <v>21</v>
      </c>
      <c r="W4" s="39" t="s">
        <v>18</v>
      </c>
      <c r="X4" s="39" t="s">
        <v>19</v>
      </c>
      <c r="Y4" s="173"/>
      <c r="Z4" s="181"/>
      <c r="AA4" s="56" t="s">
        <v>21</v>
      </c>
      <c r="AB4" s="39" t="s">
        <v>41</v>
      </c>
      <c r="AC4" s="63" t="s">
        <v>20</v>
      </c>
      <c r="AD4" s="77"/>
      <c r="AE4" s="73" t="s">
        <v>41</v>
      </c>
      <c r="AF4" s="74" t="s">
        <v>20</v>
      </c>
      <c r="AG4" s="154"/>
      <c r="AH4" s="157"/>
      <c r="AI4" s="160"/>
    </row>
    <row r="5" spans="1:36" s="11" customFormat="1" ht="39.75" customHeight="1" thickBot="1" x14ac:dyDescent="0.2">
      <c r="A5" s="146" t="s">
        <v>33</v>
      </c>
      <c r="B5" s="147"/>
      <c r="C5" s="24">
        <f>SUM(C6:C38)</f>
        <v>1142458</v>
      </c>
      <c r="D5" s="29">
        <f>SUM(E5:F5)</f>
        <v>20292.200000000008</v>
      </c>
      <c r="E5" s="30">
        <f>SUM(E6:E38)</f>
        <v>18566.900000000009</v>
      </c>
      <c r="F5" s="30">
        <f>SUM(F6:F38)</f>
        <v>1725.2999999999997</v>
      </c>
      <c r="G5" s="40">
        <f>SUM(H5:I5)</f>
        <v>375.2</v>
      </c>
      <c r="H5" s="40">
        <f t="shared" ref="H5:AC5" si="0">SUM(H6:H38)</f>
        <v>375.2</v>
      </c>
      <c r="I5" s="40">
        <f t="shared" si="0"/>
        <v>0</v>
      </c>
      <c r="J5" s="40">
        <f>SUM(K5:L5)</f>
        <v>15870.900000000001</v>
      </c>
      <c r="K5" s="40">
        <f t="shared" si="0"/>
        <v>14751.900000000001</v>
      </c>
      <c r="L5" s="40">
        <f t="shared" si="0"/>
        <v>1119</v>
      </c>
      <c r="M5" s="40">
        <f>SUM(N5:O5)</f>
        <v>898.70000000000016</v>
      </c>
      <c r="N5" s="40">
        <f t="shared" si="0"/>
        <v>691.80000000000018</v>
      </c>
      <c r="O5" s="40">
        <f t="shared" si="0"/>
        <v>206.89999999999995</v>
      </c>
      <c r="P5" s="40">
        <f>SUM(Q5:R5)</f>
        <v>2574.4</v>
      </c>
      <c r="Q5" s="40">
        <f t="shared" si="0"/>
        <v>2502.1</v>
      </c>
      <c r="R5" s="40">
        <f t="shared" si="0"/>
        <v>72.3</v>
      </c>
      <c r="S5" s="40">
        <f>SUM(T5:U5)</f>
        <v>2.4</v>
      </c>
      <c r="T5" s="40">
        <f t="shared" si="0"/>
        <v>1.5</v>
      </c>
      <c r="U5" s="40">
        <f t="shared" si="0"/>
        <v>0.9</v>
      </c>
      <c r="V5" s="40">
        <f>SUM(W5:X5)</f>
        <v>570.6</v>
      </c>
      <c r="W5" s="40">
        <f t="shared" si="0"/>
        <v>244.4</v>
      </c>
      <c r="X5" s="40">
        <f t="shared" si="0"/>
        <v>326.20000000000005</v>
      </c>
      <c r="Y5" s="45">
        <f t="shared" si="0"/>
        <v>9694.0999999999985</v>
      </c>
      <c r="Z5" s="52">
        <f t="shared" si="0"/>
        <v>29986.299999999996</v>
      </c>
      <c r="AA5" s="57">
        <f t="shared" si="0"/>
        <v>20292.199999999997</v>
      </c>
      <c r="AB5" s="64">
        <f t="shared" si="0"/>
        <v>17717.8</v>
      </c>
      <c r="AC5" s="65">
        <f t="shared" si="0"/>
        <v>2574.3999999999992</v>
      </c>
      <c r="AD5" s="78">
        <f>AA5/C5/30*1000000</f>
        <v>592.0626112002949</v>
      </c>
      <c r="AE5" s="104">
        <f>AB5/C5/30*1000000</f>
        <v>516.94971135335686</v>
      </c>
      <c r="AF5" s="105">
        <f>AC5/C5/30*1000000</f>
        <v>75.112899846938191</v>
      </c>
      <c r="AG5" s="106">
        <f>Z5/C5/30*1000000</f>
        <v>874.90597757933608</v>
      </c>
      <c r="AH5" s="80">
        <f>Y5/C5/30*1000000</f>
        <v>282.84336637904119</v>
      </c>
      <c r="AI5" s="82">
        <f>AC5*100/AA5</f>
        <v>12.686648071672858</v>
      </c>
    </row>
    <row r="6" spans="1:36" s="5" customFormat="1" ht="20.100000000000001" customHeight="1" thickTop="1" x14ac:dyDescent="0.15">
      <c r="A6" s="19">
        <v>1</v>
      </c>
      <c r="B6" s="20" t="s">
        <v>0</v>
      </c>
      <c r="C6" s="25">
        <v>275649</v>
      </c>
      <c r="D6" s="31">
        <f>G6+J6+M6+P6+S6+V6</f>
        <v>4754.2999999999993</v>
      </c>
      <c r="E6" s="32">
        <f>H6+K6+N6+Q6+T6+W6</f>
        <v>4710.3000000000011</v>
      </c>
      <c r="F6" s="32">
        <f>I6+L6+O6+R6+U6+X6</f>
        <v>44</v>
      </c>
      <c r="G6" s="41">
        <f t="shared" ref="G6:G38" si="1">SUM(H6:I6)</f>
        <v>0</v>
      </c>
      <c r="H6" s="107">
        <v>0</v>
      </c>
      <c r="I6" s="107">
        <v>0</v>
      </c>
      <c r="J6" s="41">
        <f>SUM(K6:L6)</f>
        <v>3710.5</v>
      </c>
      <c r="K6" s="107">
        <v>3686.3</v>
      </c>
      <c r="L6" s="107">
        <v>24.2</v>
      </c>
      <c r="M6" s="41">
        <f>SUM(N6:O6)</f>
        <v>241.20000000000002</v>
      </c>
      <c r="N6" s="107">
        <v>237.4</v>
      </c>
      <c r="O6" s="107">
        <v>3.8</v>
      </c>
      <c r="P6" s="41">
        <f>SUM(Q6:R6)</f>
        <v>717.4</v>
      </c>
      <c r="Q6" s="107">
        <v>716.5</v>
      </c>
      <c r="R6" s="107">
        <v>0.9</v>
      </c>
      <c r="S6" s="41">
        <f>SUM(T6:U6)</f>
        <v>0</v>
      </c>
      <c r="T6" s="107">
        <v>0</v>
      </c>
      <c r="U6" s="107">
        <v>0</v>
      </c>
      <c r="V6" s="41">
        <f>SUM(W6:X6)</f>
        <v>85.199999999999989</v>
      </c>
      <c r="W6" s="107">
        <v>70.099999999999994</v>
      </c>
      <c r="X6" s="107">
        <v>15.1</v>
      </c>
      <c r="Y6" s="46">
        <v>3028.4</v>
      </c>
      <c r="Z6" s="53">
        <f>D6+Y6</f>
        <v>7782.6999999999989</v>
      </c>
      <c r="AA6" s="58">
        <f t="shared" ref="AA6:AA38" si="2">SUM(AB6:AC6)</f>
        <v>4754.2999999999993</v>
      </c>
      <c r="AB6" s="66">
        <f t="shared" ref="AB6:AB38" si="3">G6+J6+M6+S6+V6</f>
        <v>4036.8999999999996</v>
      </c>
      <c r="AC6" s="67">
        <f t="shared" ref="AC6:AC38" si="4">P6</f>
        <v>717.4</v>
      </c>
      <c r="AD6" s="79">
        <f t="shared" ref="AD6:AD38" si="5">AA6/C6/30*1000000</f>
        <v>574.92197202480918</v>
      </c>
      <c r="AE6" s="75">
        <f t="shared" ref="AE6:AE38" si="6">AB6/C6/30*1000000</f>
        <v>488.16913296740898</v>
      </c>
      <c r="AF6" s="76">
        <f t="shared" ref="AF6:AF38" si="7">AC6/C6/30*1000000</f>
        <v>86.75283905740028</v>
      </c>
      <c r="AG6" s="55">
        <f t="shared" ref="AG6:AG38" si="8">Z6/C6/30*1000000</f>
        <v>941.13649363260265</v>
      </c>
      <c r="AH6" s="81">
        <f t="shared" ref="AH6:AH38" si="9">Y6/C6/30*1000000</f>
        <v>366.21452160779347</v>
      </c>
      <c r="AI6" s="83">
        <f t="shared" ref="AI6:AI38" si="10">AC6*100/AA6</f>
        <v>15.089497928191324</v>
      </c>
    </row>
    <row r="7" spans="1:36" s="5" customFormat="1" ht="20.100000000000001" customHeight="1" x14ac:dyDescent="0.15">
      <c r="A7" s="21">
        <v>2</v>
      </c>
      <c r="B7" s="22" t="s">
        <v>1</v>
      </c>
      <c r="C7" s="108">
        <v>44958</v>
      </c>
      <c r="D7" s="31">
        <f t="shared" ref="D7:F38" si="11">G7+J7+M7+P7+S7+V7</f>
        <v>951.80000000000007</v>
      </c>
      <c r="E7" s="32">
        <f t="shared" si="11"/>
        <v>765.30000000000007</v>
      </c>
      <c r="F7" s="32">
        <f t="shared" si="11"/>
        <v>186.5</v>
      </c>
      <c r="G7" s="41">
        <f>SUM(H7:I7)</f>
        <v>0</v>
      </c>
      <c r="H7" s="107">
        <v>0</v>
      </c>
      <c r="I7" s="107">
        <v>0</v>
      </c>
      <c r="J7" s="41">
        <f t="shared" ref="J7:J38" si="12">SUM(K7:L7)</f>
        <v>727.80000000000007</v>
      </c>
      <c r="K7" s="107">
        <v>648.6</v>
      </c>
      <c r="L7" s="107">
        <v>79.2</v>
      </c>
      <c r="M7" s="41">
        <f t="shared" ref="M7:M38" si="13">SUM(N7:O7)</f>
        <v>35.700000000000003</v>
      </c>
      <c r="N7" s="107">
        <v>20.6</v>
      </c>
      <c r="O7" s="107">
        <v>15.1</v>
      </c>
      <c r="P7" s="41">
        <f>SUM(Q7:R7)</f>
        <v>112.19999999999999</v>
      </c>
      <c r="Q7" s="107">
        <v>88.1</v>
      </c>
      <c r="R7" s="107">
        <v>24.1</v>
      </c>
      <c r="S7" s="41">
        <f>SUM(T7:U7)</f>
        <v>0</v>
      </c>
      <c r="T7" s="107">
        <v>0</v>
      </c>
      <c r="U7" s="107">
        <v>0</v>
      </c>
      <c r="V7" s="41">
        <f t="shared" ref="V7:V38" si="14">SUM(W7:X7)</f>
        <v>76.099999999999994</v>
      </c>
      <c r="W7" s="107">
        <v>8</v>
      </c>
      <c r="X7" s="107">
        <v>68.099999999999994</v>
      </c>
      <c r="Y7" s="46">
        <v>439.9</v>
      </c>
      <c r="Z7" s="53">
        <f>D7+Y7</f>
        <v>1391.7</v>
      </c>
      <c r="AA7" s="58">
        <f>SUM(AB7:AC7)</f>
        <v>951.80000000000018</v>
      </c>
      <c r="AB7" s="66">
        <f>G7+J7+M7+S7+V7</f>
        <v>839.60000000000014</v>
      </c>
      <c r="AC7" s="67">
        <f>P7</f>
        <v>112.19999999999999</v>
      </c>
      <c r="AD7" s="79">
        <f t="shared" si="5"/>
        <v>705.69568634429186</v>
      </c>
      <c r="AE7" s="75">
        <f t="shared" si="6"/>
        <v>622.50693239616248</v>
      </c>
      <c r="AF7" s="76">
        <f t="shared" si="7"/>
        <v>83.18875394812936</v>
      </c>
      <c r="AG7" s="55">
        <f t="shared" si="8"/>
        <v>1031.8519507095511</v>
      </c>
      <c r="AH7" s="81">
        <f t="shared" si="9"/>
        <v>326.15626436525935</v>
      </c>
      <c r="AI7" s="83">
        <f t="shared" si="10"/>
        <v>11.788190796385791</v>
      </c>
    </row>
    <row r="8" spans="1:36" s="5" customFormat="1" ht="20.100000000000001" customHeight="1" x14ac:dyDescent="0.15">
      <c r="A8" s="21">
        <v>3</v>
      </c>
      <c r="B8" s="14" t="s">
        <v>2</v>
      </c>
      <c r="C8" s="108">
        <v>31641</v>
      </c>
      <c r="D8" s="31">
        <f t="shared" si="11"/>
        <v>622.70000000000005</v>
      </c>
      <c r="E8" s="32">
        <f t="shared" si="11"/>
        <v>544</v>
      </c>
      <c r="F8" s="32">
        <f t="shared" si="11"/>
        <v>78.7</v>
      </c>
      <c r="G8" s="41">
        <f>SUM(H8:I8)</f>
        <v>0</v>
      </c>
      <c r="H8" s="107">
        <v>0</v>
      </c>
      <c r="I8" s="107">
        <v>0</v>
      </c>
      <c r="J8" s="41">
        <f t="shared" si="12"/>
        <v>550.70000000000005</v>
      </c>
      <c r="K8" s="107">
        <v>491.3</v>
      </c>
      <c r="L8" s="107">
        <v>59.4</v>
      </c>
      <c r="M8" s="41">
        <f t="shared" si="13"/>
        <v>57.2</v>
      </c>
      <c r="N8" s="107">
        <v>42.7</v>
      </c>
      <c r="O8" s="107">
        <v>14.5</v>
      </c>
      <c r="P8" s="41">
        <f>SUM(Q8:R8)</f>
        <v>14.8</v>
      </c>
      <c r="Q8" s="107">
        <v>10</v>
      </c>
      <c r="R8" s="107">
        <v>4.8</v>
      </c>
      <c r="S8" s="41">
        <f>SUM(T8:U8)</f>
        <v>0</v>
      </c>
      <c r="T8" s="107">
        <v>0</v>
      </c>
      <c r="U8" s="107">
        <v>0</v>
      </c>
      <c r="V8" s="41">
        <f t="shared" si="14"/>
        <v>0</v>
      </c>
      <c r="W8" s="107">
        <v>0</v>
      </c>
      <c r="X8" s="107">
        <v>0</v>
      </c>
      <c r="Y8" s="46">
        <v>79.8</v>
      </c>
      <c r="Z8" s="53">
        <f t="shared" ref="Z8:Z37" si="15">D8+Y8</f>
        <v>702.5</v>
      </c>
      <c r="AA8" s="58">
        <f>SUM(AB8:AC8)</f>
        <v>622.70000000000005</v>
      </c>
      <c r="AB8" s="66">
        <f>G8+J8+M8+S8+V8</f>
        <v>607.90000000000009</v>
      </c>
      <c r="AC8" s="67">
        <f>P8</f>
        <v>14.8</v>
      </c>
      <c r="AD8" s="79">
        <f t="shared" si="5"/>
        <v>656.00539384553792</v>
      </c>
      <c r="AE8" s="75">
        <f t="shared" si="6"/>
        <v>640.41380908736562</v>
      </c>
      <c r="AF8" s="76">
        <f t="shared" si="7"/>
        <v>15.591584758172417</v>
      </c>
      <c r="AG8" s="55">
        <f t="shared" si="8"/>
        <v>740.07353328487306</v>
      </c>
      <c r="AH8" s="81">
        <f t="shared" si="9"/>
        <v>84.068139439335027</v>
      </c>
      <c r="AI8" s="83">
        <f t="shared" si="10"/>
        <v>2.3767464268508109</v>
      </c>
    </row>
    <row r="9" spans="1:36" s="5" customFormat="1" ht="20.100000000000001" customHeight="1" x14ac:dyDescent="0.15">
      <c r="A9" s="21">
        <v>4</v>
      </c>
      <c r="B9" s="14" t="s">
        <v>3</v>
      </c>
      <c r="C9" s="108">
        <v>89031</v>
      </c>
      <c r="D9" s="33">
        <f t="shared" si="11"/>
        <v>1376.9</v>
      </c>
      <c r="E9" s="32">
        <f t="shared" si="11"/>
        <v>1332.4</v>
      </c>
      <c r="F9" s="32">
        <f>I9+L9+O9+R9+U9+X9</f>
        <v>44.5</v>
      </c>
      <c r="G9" s="42">
        <f>SUM(H9:I9)</f>
        <v>0</v>
      </c>
      <c r="H9" s="23">
        <v>0</v>
      </c>
      <c r="I9" s="23">
        <v>0</v>
      </c>
      <c r="J9" s="42">
        <f t="shared" si="12"/>
        <v>1210</v>
      </c>
      <c r="K9" s="107">
        <v>1177.4000000000001</v>
      </c>
      <c r="L9" s="107">
        <v>32.6</v>
      </c>
      <c r="M9" s="42">
        <f t="shared" si="13"/>
        <v>67.399999999999991</v>
      </c>
      <c r="N9" s="107">
        <v>59.3</v>
      </c>
      <c r="O9" s="107">
        <v>8.1</v>
      </c>
      <c r="P9" s="42">
        <f>SUM(Q9:R9)</f>
        <v>95.7</v>
      </c>
      <c r="Q9" s="107">
        <v>95.7</v>
      </c>
      <c r="R9" s="107">
        <v>0</v>
      </c>
      <c r="S9" s="42">
        <f t="shared" ref="S9:S37" si="16">SUM(T9:U9)</f>
        <v>0</v>
      </c>
      <c r="T9" s="23">
        <v>0</v>
      </c>
      <c r="U9" s="23">
        <v>0</v>
      </c>
      <c r="V9" s="42">
        <f t="shared" si="14"/>
        <v>3.8</v>
      </c>
      <c r="W9" s="107">
        <v>0</v>
      </c>
      <c r="X9" s="107">
        <v>3.8</v>
      </c>
      <c r="Y9" s="47">
        <v>886.8</v>
      </c>
      <c r="Z9" s="53">
        <f t="shared" si="15"/>
        <v>2263.6999999999998</v>
      </c>
      <c r="AA9" s="59">
        <f t="shared" si="2"/>
        <v>1376.9</v>
      </c>
      <c r="AB9" s="68">
        <f t="shared" si="3"/>
        <v>1281.2</v>
      </c>
      <c r="AC9" s="69">
        <f t="shared" si="4"/>
        <v>95.7</v>
      </c>
      <c r="AD9" s="109">
        <f t="shared" si="5"/>
        <v>515.51332307473433</v>
      </c>
      <c r="AE9" s="110">
        <f t="shared" si="6"/>
        <v>479.68310663327003</v>
      </c>
      <c r="AF9" s="111">
        <f t="shared" si="7"/>
        <v>35.830216441464202</v>
      </c>
      <c r="AG9" s="112">
        <f t="shared" si="8"/>
        <v>847.53250740378814</v>
      </c>
      <c r="AH9" s="113">
        <f t="shared" si="9"/>
        <v>332.01918432905393</v>
      </c>
      <c r="AI9" s="114">
        <f t="shared" si="10"/>
        <v>6.9503958166896647</v>
      </c>
    </row>
    <row r="10" spans="1:36" s="5" customFormat="1" ht="20.100000000000001" customHeight="1" x14ac:dyDescent="0.15">
      <c r="A10" s="21">
        <v>5</v>
      </c>
      <c r="B10" s="14" t="s">
        <v>42</v>
      </c>
      <c r="C10" s="108">
        <v>90792</v>
      </c>
      <c r="D10" s="33">
        <f t="shared" si="11"/>
        <v>1371.4</v>
      </c>
      <c r="E10" s="32">
        <f t="shared" si="11"/>
        <v>1259.3</v>
      </c>
      <c r="F10" s="32">
        <f t="shared" si="11"/>
        <v>112.1</v>
      </c>
      <c r="G10" s="42">
        <f t="shared" si="1"/>
        <v>0</v>
      </c>
      <c r="H10" s="23">
        <v>0</v>
      </c>
      <c r="I10" s="23">
        <v>0</v>
      </c>
      <c r="J10" s="42">
        <f t="shared" si="12"/>
        <v>1067.2</v>
      </c>
      <c r="K10" s="23">
        <v>974.9</v>
      </c>
      <c r="L10" s="23">
        <v>92.3</v>
      </c>
      <c r="M10" s="42">
        <f t="shared" si="13"/>
        <v>56</v>
      </c>
      <c r="N10" s="23">
        <v>36.200000000000003</v>
      </c>
      <c r="O10" s="23">
        <v>19.8</v>
      </c>
      <c r="P10" s="42">
        <f t="shared" ref="P10:P38" si="17">SUM(Q10:R10)</f>
        <v>248.2</v>
      </c>
      <c r="Q10" s="23">
        <v>248.2</v>
      </c>
      <c r="R10" s="23">
        <v>0</v>
      </c>
      <c r="S10" s="42">
        <f t="shared" si="16"/>
        <v>0</v>
      </c>
      <c r="T10" s="23">
        <v>0</v>
      </c>
      <c r="U10" s="23">
        <v>0</v>
      </c>
      <c r="V10" s="42">
        <f t="shared" si="14"/>
        <v>0</v>
      </c>
      <c r="W10" s="23">
        <v>0</v>
      </c>
      <c r="X10" s="23">
        <v>0</v>
      </c>
      <c r="Y10" s="47">
        <v>699.1</v>
      </c>
      <c r="Z10" s="53">
        <f t="shared" si="15"/>
        <v>2070.5</v>
      </c>
      <c r="AA10" s="59">
        <f t="shared" si="2"/>
        <v>1371.4</v>
      </c>
      <c r="AB10" s="68">
        <f t="shared" si="3"/>
        <v>1123.2</v>
      </c>
      <c r="AC10" s="69">
        <f t="shared" si="4"/>
        <v>248.2</v>
      </c>
      <c r="AD10" s="109">
        <f t="shared" si="5"/>
        <v>503.49516844362205</v>
      </c>
      <c r="AE10" s="110">
        <f t="shared" si="6"/>
        <v>412.37113402061857</v>
      </c>
      <c r="AF10" s="111">
        <f t="shared" si="7"/>
        <v>91.124034423003494</v>
      </c>
      <c r="AG10" s="112">
        <f t="shared" si="8"/>
        <v>760.16242253355654</v>
      </c>
      <c r="AH10" s="113">
        <f t="shared" si="9"/>
        <v>256.66725408993449</v>
      </c>
      <c r="AI10" s="114">
        <f t="shared" si="10"/>
        <v>18.098293714452382</v>
      </c>
    </row>
    <row r="11" spans="1:36" s="5" customFormat="1" ht="20.100000000000001" customHeight="1" x14ac:dyDescent="0.15">
      <c r="A11" s="21">
        <v>6</v>
      </c>
      <c r="B11" s="14" t="s">
        <v>16</v>
      </c>
      <c r="C11" s="108">
        <v>30803</v>
      </c>
      <c r="D11" s="33">
        <f>G11+J11+M11+P11+S11+V11</f>
        <v>646.4</v>
      </c>
      <c r="E11" s="32">
        <f t="shared" si="11"/>
        <v>465.5</v>
      </c>
      <c r="F11" s="32">
        <f t="shared" si="11"/>
        <v>180.9</v>
      </c>
      <c r="G11" s="42">
        <f>SUM(H11:I11)</f>
        <v>0</v>
      </c>
      <c r="H11" s="23">
        <v>0</v>
      </c>
      <c r="I11" s="23">
        <v>0</v>
      </c>
      <c r="J11" s="42">
        <f t="shared" si="12"/>
        <v>541.6</v>
      </c>
      <c r="K11" s="23">
        <v>384.2</v>
      </c>
      <c r="L11" s="23">
        <v>157.4</v>
      </c>
      <c r="M11" s="42">
        <f t="shared" si="13"/>
        <v>37.299999999999997</v>
      </c>
      <c r="N11" s="23">
        <v>16.100000000000001</v>
      </c>
      <c r="O11" s="23">
        <v>21.2</v>
      </c>
      <c r="P11" s="42">
        <f t="shared" si="17"/>
        <v>67.5</v>
      </c>
      <c r="Q11" s="23">
        <v>65.2</v>
      </c>
      <c r="R11" s="23">
        <v>2.2999999999999998</v>
      </c>
      <c r="S11" s="42">
        <f t="shared" si="16"/>
        <v>0</v>
      </c>
      <c r="T11" s="23">
        <v>0</v>
      </c>
      <c r="U11" s="23">
        <v>0</v>
      </c>
      <c r="V11" s="42">
        <f t="shared" si="14"/>
        <v>0</v>
      </c>
      <c r="W11" s="23">
        <v>0</v>
      </c>
      <c r="X11" s="23">
        <v>0</v>
      </c>
      <c r="Y11" s="47">
        <v>255.1</v>
      </c>
      <c r="Z11" s="53">
        <f t="shared" si="15"/>
        <v>901.5</v>
      </c>
      <c r="AA11" s="59">
        <f t="shared" si="2"/>
        <v>646.4</v>
      </c>
      <c r="AB11" s="68">
        <f t="shared" si="3"/>
        <v>578.9</v>
      </c>
      <c r="AC11" s="69">
        <f t="shared" si="4"/>
        <v>67.5</v>
      </c>
      <c r="AD11" s="109">
        <f t="shared" si="5"/>
        <v>699.49896655087707</v>
      </c>
      <c r="AE11" s="110">
        <f t="shared" si="6"/>
        <v>626.45413325541892</v>
      </c>
      <c r="AF11" s="111">
        <f t="shared" si="7"/>
        <v>73.044833295458233</v>
      </c>
      <c r="AG11" s="112">
        <f t="shared" si="8"/>
        <v>975.55432912378672</v>
      </c>
      <c r="AH11" s="113">
        <f t="shared" si="9"/>
        <v>276.05536257290959</v>
      </c>
      <c r="AI11" s="114">
        <f t="shared" si="10"/>
        <v>10.442450495049505</v>
      </c>
      <c r="AJ11" s="17"/>
    </row>
    <row r="12" spans="1:36" s="5" customFormat="1" ht="20.100000000000001" customHeight="1" x14ac:dyDescent="0.15">
      <c r="A12" s="21">
        <v>7</v>
      </c>
      <c r="B12" s="14" t="s">
        <v>4</v>
      </c>
      <c r="C12" s="108">
        <v>23537</v>
      </c>
      <c r="D12" s="33">
        <f>G12+J12+M12+P12+S12+V12</f>
        <v>423.40000000000009</v>
      </c>
      <c r="E12" s="32">
        <f t="shared" si="11"/>
        <v>400.20000000000005</v>
      </c>
      <c r="F12" s="32">
        <f t="shared" si="11"/>
        <v>23.2</v>
      </c>
      <c r="G12" s="42">
        <f>SUM(H12:I12)</f>
        <v>0</v>
      </c>
      <c r="H12" s="23">
        <v>0</v>
      </c>
      <c r="I12" s="23">
        <v>0</v>
      </c>
      <c r="J12" s="42">
        <f t="shared" si="12"/>
        <v>309.8</v>
      </c>
      <c r="K12" s="23">
        <v>294.60000000000002</v>
      </c>
      <c r="L12" s="23">
        <v>15.2</v>
      </c>
      <c r="M12" s="42">
        <f t="shared" si="13"/>
        <v>25.3</v>
      </c>
      <c r="N12" s="23">
        <v>24.1</v>
      </c>
      <c r="O12" s="23">
        <v>1.2</v>
      </c>
      <c r="P12" s="42">
        <f>SUM(Q12:R12)</f>
        <v>82.600000000000009</v>
      </c>
      <c r="Q12" s="23">
        <v>76.900000000000006</v>
      </c>
      <c r="R12" s="23">
        <v>5.7</v>
      </c>
      <c r="S12" s="42">
        <f t="shared" si="16"/>
        <v>0.6</v>
      </c>
      <c r="T12" s="23">
        <v>0.6</v>
      </c>
      <c r="U12" s="23">
        <v>0</v>
      </c>
      <c r="V12" s="42">
        <f t="shared" si="14"/>
        <v>5.0999999999999996</v>
      </c>
      <c r="W12" s="23">
        <v>4</v>
      </c>
      <c r="X12" s="23">
        <v>1.1000000000000001</v>
      </c>
      <c r="Y12" s="47">
        <v>156.9</v>
      </c>
      <c r="Z12" s="53">
        <f t="shared" si="15"/>
        <v>580.30000000000007</v>
      </c>
      <c r="AA12" s="59">
        <f>SUM(AB12:AC12)</f>
        <v>423.40000000000009</v>
      </c>
      <c r="AB12" s="68">
        <f>G12+J12+M12+S12+V12</f>
        <v>340.80000000000007</v>
      </c>
      <c r="AC12" s="69">
        <f>P12</f>
        <v>82.600000000000009</v>
      </c>
      <c r="AD12" s="109">
        <f t="shared" si="5"/>
        <v>599.62328815623653</v>
      </c>
      <c r="AE12" s="110">
        <f t="shared" si="6"/>
        <v>482.64434719802875</v>
      </c>
      <c r="AF12" s="111">
        <f t="shared" si="7"/>
        <v>116.97894095820764</v>
      </c>
      <c r="AG12" s="112">
        <f t="shared" si="8"/>
        <v>821.82662757927255</v>
      </c>
      <c r="AH12" s="113">
        <f t="shared" si="9"/>
        <v>222.20333942303606</v>
      </c>
      <c r="AI12" s="114">
        <f t="shared" si="10"/>
        <v>19.50873878129428</v>
      </c>
    </row>
    <row r="13" spans="1:36" s="5" customFormat="1" ht="20.100000000000001" customHeight="1" x14ac:dyDescent="0.15">
      <c r="A13" s="21">
        <v>8</v>
      </c>
      <c r="B13" s="14" t="s">
        <v>44</v>
      </c>
      <c r="C13" s="108">
        <v>104239</v>
      </c>
      <c r="D13" s="33">
        <f t="shared" si="11"/>
        <v>1806.8999999999999</v>
      </c>
      <c r="E13" s="32">
        <f t="shared" si="11"/>
        <v>1619.4</v>
      </c>
      <c r="F13" s="32">
        <f t="shared" si="11"/>
        <v>187.5</v>
      </c>
      <c r="G13" s="42">
        <f t="shared" si="1"/>
        <v>0</v>
      </c>
      <c r="H13" s="23">
        <v>0</v>
      </c>
      <c r="I13" s="23">
        <v>0</v>
      </c>
      <c r="J13" s="42">
        <f t="shared" si="12"/>
        <v>1488.1</v>
      </c>
      <c r="K13" s="23">
        <v>1352.1</v>
      </c>
      <c r="L13" s="23">
        <v>136</v>
      </c>
      <c r="M13" s="42">
        <f t="shared" si="13"/>
        <v>101.80000000000001</v>
      </c>
      <c r="N13" s="23">
        <v>82.9</v>
      </c>
      <c r="O13" s="23">
        <v>18.899999999999999</v>
      </c>
      <c r="P13" s="42">
        <f t="shared" si="17"/>
        <v>184.4</v>
      </c>
      <c r="Q13" s="23">
        <v>184.4</v>
      </c>
      <c r="R13" s="23">
        <v>0</v>
      </c>
      <c r="S13" s="42">
        <f t="shared" si="16"/>
        <v>0</v>
      </c>
      <c r="T13" s="23">
        <v>0</v>
      </c>
      <c r="U13" s="23">
        <v>0</v>
      </c>
      <c r="V13" s="42">
        <f t="shared" si="14"/>
        <v>32.6</v>
      </c>
      <c r="W13" s="23">
        <v>0</v>
      </c>
      <c r="X13" s="23">
        <v>32.6</v>
      </c>
      <c r="Y13" s="47">
        <v>639.9</v>
      </c>
      <c r="Z13" s="53">
        <f t="shared" si="15"/>
        <v>2446.7999999999997</v>
      </c>
      <c r="AA13" s="59">
        <f t="shared" si="2"/>
        <v>1806.8999999999999</v>
      </c>
      <c r="AB13" s="68">
        <f t="shared" si="3"/>
        <v>1622.4999999999998</v>
      </c>
      <c r="AC13" s="69">
        <f t="shared" si="4"/>
        <v>184.4</v>
      </c>
      <c r="AD13" s="109">
        <f t="shared" si="5"/>
        <v>577.80677097823263</v>
      </c>
      <c r="AE13" s="110">
        <f t="shared" si="6"/>
        <v>518.83971770002904</v>
      </c>
      <c r="AF13" s="111">
        <f t="shared" si="7"/>
        <v>58.967053278203622</v>
      </c>
      <c r="AG13" s="112">
        <f t="shared" si="8"/>
        <v>782.43267874787739</v>
      </c>
      <c r="AH13" s="113">
        <f t="shared" si="9"/>
        <v>204.62590776964475</v>
      </c>
      <c r="AI13" s="114">
        <f t="shared" si="10"/>
        <v>10.205324035641155</v>
      </c>
    </row>
    <row r="14" spans="1:36" s="5" customFormat="1" ht="17.25" customHeight="1" x14ac:dyDescent="0.15">
      <c r="A14" s="21">
        <v>9</v>
      </c>
      <c r="B14" s="14" t="s">
        <v>45</v>
      </c>
      <c r="C14" s="108">
        <v>16937</v>
      </c>
      <c r="D14" s="33">
        <f>G14+J14+M14+P14+S14+V14</f>
        <v>326.39999999999998</v>
      </c>
      <c r="E14" s="32">
        <f t="shared" si="11"/>
        <v>250.6</v>
      </c>
      <c r="F14" s="32">
        <f t="shared" si="11"/>
        <v>75.800000000000011</v>
      </c>
      <c r="G14" s="42">
        <f>SUM(H14:I14)</f>
        <v>0</v>
      </c>
      <c r="H14" s="23">
        <v>0</v>
      </c>
      <c r="I14" s="23">
        <v>0</v>
      </c>
      <c r="J14" s="42">
        <f t="shared" si="12"/>
        <v>265.5</v>
      </c>
      <c r="K14" s="23">
        <v>205.9</v>
      </c>
      <c r="L14" s="23">
        <v>59.6</v>
      </c>
      <c r="M14" s="42">
        <f t="shared" si="13"/>
        <v>20.399999999999999</v>
      </c>
      <c r="N14" s="23">
        <v>12.6</v>
      </c>
      <c r="O14" s="23">
        <v>7.8</v>
      </c>
      <c r="P14" s="42">
        <f t="shared" si="17"/>
        <v>40.5</v>
      </c>
      <c r="Q14" s="23">
        <v>32.1</v>
      </c>
      <c r="R14" s="23">
        <v>8.4</v>
      </c>
      <c r="S14" s="42">
        <f t="shared" si="16"/>
        <v>0</v>
      </c>
      <c r="T14" s="23">
        <v>0</v>
      </c>
      <c r="U14" s="23">
        <v>0</v>
      </c>
      <c r="V14" s="42">
        <f t="shared" si="14"/>
        <v>0</v>
      </c>
      <c r="W14" s="23">
        <v>0</v>
      </c>
      <c r="X14" s="23">
        <v>0</v>
      </c>
      <c r="Y14" s="47">
        <v>67.2</v>
      </c>
      <c r="Z14" s="53">
        <f t="shared" si="15"/>
        <v>393.59999999999997</v>
      </c>
      <c r="AA14" s="59">
        <f t="shared" si="2"/>
        <v>326.39999999999998</v>
      </c>
      <c r="AB14" s="68">
        <f>G14+J14+M14+S14+V14</f>
        <v>285.89999999999998</v>
      </c>
      <c r="AC14" s="69">
        <f>P14</f>
        <v>40.5</v>
      </c>
      <c r="AD14" s="115">
        <f t="shared" si="5"/>
        <v>642.38058688079354</v>
      </c>
      <c r="AE14" s="110">
        <f t="shared" si="6"/>
        <v>562.67343685422441</v>
      </c>
      <c r="AF14" s="111">
        <f t="shared" si="7"/>
        <v>79.707150026569053</v>
      </c>
      <c r="AG14" s="112">
        <f t="shared" si="8"/>
        <v>774.6354135915451</v>
      </c>
      <c r="AH14" s="116">
        <f t="shared" si="9"/>
        <v>132.25482671075162</v>
      </c>
      <c r="AI14" s="114">
        <f t="shared" si="10"/>
        <v>12.408088235294118</v>
      </c>
    </row>
    <row r="15" spans="1:36" s="5" customFormat="1" ht="20.100000000000001" customHeight="1" x14ac:dyDescent="0.15">
      <c r="A15" s="21">
        <v>10</v>
      </c>
      <c r="B15" s="14" t="s">
        <v>5</v>
      </c>
      <c r="C15" s="108">
        <v>28366</v>
      </c>
      <c r="D15" s="33">
        <f t="shared" si="11"/>
        <v>519.5</v>
      </c>
      <c r="E15" s="32">
        <f t="shared" si="11"/>
        <v>448.4</v>
      </c>
      <c r="F15" s="32">
        <f t="shared" si="11"/>
        <v>71.099999999999994</v>
      </c>
      <c r="G15" s="42">
        <f t="shared" si="1"/>
        <v>375.2</v>
      </c>
      <c r="H15" s="23">
        <v>375.2</v>
      </c>
      <c r="I15" s="23">
        <v>0</v>
      </c>
      <c r="J15" s="42">
        <f t="shared" si="12"/>
        <v>43.4</v>
      </c>
      <c r="K15" s="23">
        <v>0</v>
      </c>
      <c r="L15" s="23">
        <v>43.4</v>
      </c>
      <c r="M15" s="42">
        <f t="shared" si="13"/>
        <v>9.9</v>
      </c>
      <c r="N15" s="23">
        <v>0</v>
      </c>
      <c r="O15" s="23">
        <v>9.9</v>
      </c>
      <c r="P15" s="42">
        <f t="shared" si="17"/>
        <v>71.8</v>
      </c>
      <c r="Q15" s="23">
        <v>71.8</v>
      </c>
      <c r="R15" s="23">
        <v>0</v>
      </c>
      <c r="S15" s="42">
        <f t="shared" si="16"/>
        <v>0</v>
      </c>
      <c r="T15" s="23">
        <v>0</v>
      </c>
      <c r="U15" s="23">
        <v>0</v>
      </c>
      <c r="V15" s="42">
        <f t="shared" si="14"/>
        <v>19.2</v>
      </c>
      <c r="W15" s="23">
        <v>1.4</v>
      </c>
      <c r="X15" s="23">
        <v>17.8</v>
      </c>
      <c r="Y15" s="47">
        <v>316.89999999999998</v>
      </c>
      <c r="Z15" s="53">
        <f t="shared" si="15"/>
        <v>836.4</v>
      </c>
      <c r="AA15" s="59">
        <f t="shared" si="2"/>
        <v>519.49999999999989</v>
      </c>
      <c r="AB15" s="68">
        <f>G15+J15+M15+S15+V15</f>
        <v>447.69999999999993</v>
      </c>
      <c r="AC15" s="69">
        <f>P15</f>
        <v>71.8</v>
      </c>
      <c r="AD15" s="109">
        <f t="shared" si="5"/>
        <v>610.47263155420796</v>
      </c>
      <c r="AE15" s="110">
        <f t="shared" si="6"/>
        <v>526.09932078309703</v>
      </c>
      <c r="AF15" s="111">
        <f t="shared" si="7"/>
        <v>84.373310771110951</v>
      </c>
      <c r="AG15" s="112">
        <f t="shared" si="8"/>
        <v>982.86681238101949</v>
      </c>
      <c r="AH15" s="113">
        <f t="shared" si="9"/>
        <v>372.39418082681146</v>
      </c>
      <c r="AI15" s="114">
        <f t="shared" si="10"/>
        <v>13.820981713185759</v>
      </c>
    </row>
    <row r="16" spans="1:36" s="5" customFormat="1" ht="20.100000000000001" customHeight="1" x14ac:dyDescent="0.15">
      <c r="A16" s="21">
        <v>11</v>
      </c>
      <c r="B16" s="14" t="s">
        <v>46</v>
      </c>
      <c r="C16" s="108">
        <v>23740</v>
      </c>
      <c r="D16" s="33">
        <f>G16+J16+M16+P16+S16+V16</f>
        <v>466.4</v>
      </c>
      <c r="E16" s="32">
        <f t="shared" si="11"/>
        <v>430.6</v>
      </c>
      <c r="F16" s="32">
        <f t="shared" si="11"/>
        <v>35.799999999999997</v>
      </c>
      <c r="G16" s="42">
        <f t="shared" si="1"/>
        <v>0</v>
      </c>
      <c r="H16" s="23">
        <v>0</v>
      </c>
      <c r="I16" s="23">
        <v>0</v>
      </c>
      <c r="J16" s="42">
        <f t="shared" si="12"/>
        <v>355.6</v>
      </c>
      <c r="K16" s="23">
        <v>346.5</v>
      </c>
      <c r="L16" s="23">
        <v>9.1</v>
      </c>
      <c r="M16" s="42">
        <f t="shared" si="13"/>
        <v>20.2</v>
      </c>
      <c r="N16" s="23">
        <v>16.7</v>
      </c>
      <c r="O16" s="23">
        <v>3.5</v>
      </c>
      <c r="P16" s="42">
        <f t="shared" si="17"/>
        <v>43.9</v>
      </c>
      <c r="Q16" s="23">
        <v>43.3</v>
      </c>
      <c r="R16" s="23">
        <v>0.6</v>
      </c>
      <c r="S16" s="42">
        <f t="shared" si="16"/>
        <v>0</v>
      </c>
      <c r="T16" s="23">
        <v>0</v>
      </c>
      <c r="U16" s="23">
        <v>0</v>
      </c>
      <c r="V16" s="42">
        <f t="shared" si="14"/>
        <v>46.7</v>
      </c>
      <c r="W16" s="23">
        <v>24.1</v>
      </c>
      <c r="X16" s="23">
        <v>22.6</v>
      </c>
      <c r="Y16" s="47">
        <v>150.69999999999999</v>
      </c>
      <c r="Z16" s="53">
        <f t="shared" si="15"/>
        <v>617.09999999999991</v>
      </c>
      <c r="AA16" s="59">
        <f t="shared" si="2"/>
        <v>466.4</v>
      </c>
      <c r="AB16" s="68">
        <f t="shared" si="3"/>
        <v>422.5</v>
      </c>
      <c r="AC16" s="69">
        <f t="shared" si="4"/>
        <v>43.9</v>
      </c>
      <c r="AD16" s="109">
        <f t="shared" si="5"/>
        <v>654.87222690255533</v>
      </c>
      <c r="AE16" s="110">
        <f t="shared" si="6"/>
        <v>593.23223813535526</v>
      </c>
      <c r="AF16" s="111">
        <f t="shared" si="7"/>
        <v>61.639988767200222</v>
      </c>
      <c r="AG16" s="112">
        <f t="shared" si="8"/>
        <v>866.47009267059798</v>
      </c>
      <c r="AH16" s="113">
        <f t="shared" si="9"/>
        <v>211.59786576804268</v>
      </c>
      <c r="AI16" s="114">
        <f t="shared" si="10"/>
        <v>9.412521440823328</v>
      </c>
    </row>
    <row r="17" spans="1:35" s="5" customFormat="1" ht="20.100000000000001" customHeight="1" x14ac:dyDescent="0.15">
      <c r="A17" s="21">
        <v>12</v>
      </c>
      <c r="B17" s="14" t="s">
        <v>47</v>
      </c>
      <c r="C17" s="108">
        <v>22777</v>
      </c>
      <c r="D17" s="33">
        <f t="shared" si="11"/>
        <v>491.1</v>
      </c>
      <c r="E17" s="32">
        <f t="shared" si="11"/>
        <v>417.7</v>
      </c>
      <c r="F17" s="32">
        <f t="shared" si="11"/>
        <v>73.400000000000006</v>
      </c>
      <c r="G17" s="42">
        <f t="shared" si="1"/>
        <v>0</v>
      </c>
      <c r="H17" s="23">
        <v>0</v>
      </c>
      <c r="I17" s="23">
        <v>0</v>
      </c>
      <c r="J17" s="42">
        <f t="shared" si="12"/>
        <v>413.7</v>
      </c>
      <c r="K17" s="23">
        <v>359.5</v>
      </c>
      <c r="L17" s="23">
        <v>54.2</v>
      </c>
      <c r="M17" s="42">
        <f t="shared" si="13"/>
        <v>12.3</v>
      </c>
      <c r="N17" s="23">
        <v>12</v>
      </c>
      <c r="O17" s="23">
        <v>0.3</v>
      </c>
      <c r="P17" s="42">
        <f t="shared" si="17"/>
        <v>49</v>
      </c>
      <c r="Q17" s="23">
        <v>46.2</v>
      </c>
      <c r="R17" s="23">
        <v>2.8</v>
      </c>
      <c r="S17" s="42">
        <f t="shared" si="16"/>
        <v>0</v>
      </c>
      <c r="T17" s="23">
        <v>0</v>
      </c>
      <c r="U17" s="23">
        <v>0</v>
      </c>
      <c r="V17" s="42">
        <f t="shared" si="14"/>
        <v>16.100000000000001</v>
      </c>
      <c r="W17" s="23">
        <v>0</v>
      </c>
      <c r="X17" s="23">
        <v>16.100000000000001</v>
      </c>
      <c r="Y17" s="47">
        <v>233</v>
      </c>
      <c r="Z17" s="53">
        <f t="shared" si="15"/>
        <v>724.1</v>
      </c>
      <c r="AA17" s="59">
        <f t="shared" si="2"/>
        <v>491.1</v>
      </c>
      <c r="AB17" s="68">
        <f t="shared" si="3"/>
        <v>442.1</v>
      </c>
      <c r="AC17" s="69">
        <f t="shared" si="4"/>
        <v>49</v>
      </c>
      <c r="AD17" s="109">
        <f t="shared" si="5"/>
        <v>718.70746805988495</v>
      </c>
      <c r="AE17" s="110">
        <f t="shared" si="6"/>
        <v>646.99770236056838</v>
      </c>
      <c r="AF17" s="111">
        <f t="shared" si="7"/>
        <v>71.709765699316563</v>
      </c>
      <c r="AG17" s="112">
        <f t="shared" si="8"/>
        <v>1059.6947212831658</v>
      </c>
      <c r="AH17" s="113">
        <f t="shared" si="9"/>
        <v>340.98725322328079</v>
      </c>
      <c r="AI17" s="114">
        <f t="shared" si="10"/>
        <v>9.977601303196904</v>
      </c>
    </row>
    <row r="18" spans="1:35" s="5" customFormat="1" ht="20.100000000000001" customHeight="1" x14ac:dyDescent="0.15">
      <c r="A18" s="21">
        <v>13</v>
      </c>
      <c r="B18" s="14" t="s">
        <v>48</v>
      </c>
      <c r="C18" s="108">
        <v>106804</v>
      </c>
      <c r="D18" s="33">
        <f t="shared" si="11"/>
        <v>1892.6</v>
      </c>
      <c r="E18" s="32">
        <f t="shared" si="11"/>
        <v>1720.3</v>
      </c>
      <c r="F18" s="32">
        <f t="shared" si="11"/>
        <v>172.3</v>
      </c>
      <c r="G18" s="42">
        <f t="shared" si="1"/>
        <v>0</v>
      </c>
      <c r="H18" s="23">
        <v>0</v>
      </c>
      <c r="I18" s="23">
        <v>0</v>
      </c>
      <c r="J18" s="42">
        <f t="shared" si="12"/>
        <v>1614</v>
      </c>
      <c r="K18" s="23">
        <v>1485.7</v>
      </c>
      <c r="L18" s="23">
        <v>128.30000000000001</v>
      </c>
      <c r="M18" s="42">
        <f t="shared" si="13"/>
        <v>96</v>
      </c>
      <c r="N18" s="23">
        <v>52</v>
      </c>
      <c r="O18" s="23">
        <v>44</v>
      </c>
      <c r="P18" s="42">
        <f t="shared" si="17"/>
        <v>182.6</v>
      </c>
      <c r="Q18" s="23">
        <v>182.6</v>
      </c>
      <c r="R18" s="23">
        <v>0</v>
      </c>
      <c r="S18" s="42">
        <f t="shared" si="16"/>
        <v>0</v>
      </c>
      <c r="T18" s="23">
        <v>0</v>
      </c>
      <c r="U18" s="23">
        <v>0</v>
      </c>
      <c r="V18" s="42">
        <f t="shared" si="14"/>
        <v>0</v>
      </c>
      <c r="W18" s="23">
        <v>0</v>
      </c>
      <c r="X18" s="23">
        <v>0</v>
      </c>
      <c r="Y18" s="47">
        <v>1030.7</v>
      </c>
      <c r="Z18" s="53">
        <f t="shared" si="15"/>
        <v>2923.3</v>
      </c>
      <c r="AA18" s="59">
        <f t="shared" si="2"/>
        <v>1892.6</v>
      </c>
      <c r="AB18" s="68">
        <f t="shared" si="3"/>
        <v>1710</v>
      </c>
      <c r="AC18" s="69">
        <f t="shared" si="4"/>
        <v>182.6</v>
      </c>
      <c r="AD18" s="109">
        <f t="shared" si="5"/>
        <v>590.67700335817631</v>
      </c>
      <c r="AE18" s="110">
        <f t="shared" si="6"/>
        <v>533.68787685854454</v>
      </c>
      <c r="AF18" s="111">
        <f t="shared" si="7"/>
        <v>56.989126499631723</v>
      </c>
      <c r="AG18" s="55">
        <f t="shared" si="8"/>
        <v>912.35659088923012</v>
      </c>
      <c r="AH18" s="113">
        <f t="shared" si="9"/>
        <v>321.67958753105376</v>
      </c>
      <c r="AI18" s="114">
        <f t="shared" si="10"/>
        <v>9.6481031385395752</v>
      </c>
    </row>
    <row r="19" spans="1:35" s="5" customFormat="1" ht="20.100000000000001" customHeight="1" x14ac:dyDescent="0.15">
      <c r="A19" s="21">
        <v>14</v>
      </c>
      <c r="B19" s="14" t="s">
        <v>37</v>
      </c>
      <c r="C19" s="108">
        <v>53999</v>
      </c>
      <c r="D19" s="33">
        <f t="shared" si="11"/>
        <v>1056.0999999999999</v>
      </c>
      <c r="E19" s="32">
        <f t="shared" si="11"/>
        <v>960.09999999999991</v>
      </c>
      <c r="F19" s="32">
        <f t="shared" si="11"/>
        <v>96</v>
      </c>
      <c r="G19" s="42">
        <f t="shared" si="1"/>
        <v>0</v>
      </c>
      <c r="H19" s="23">
        <v>0</v>
      </c>
      <c r="I19" s="23">
        <v>0</v>
      </c>
      <c r="J19" s="42">
        <f t="shared" si="12"/>
        <v>834.19999999999993</v>
      </c>
      <c r="K19" s="23">
        <v>803.9</v>
      </c>
      <c r="L19" s="23">
        <v>30.3</v>
      </c>
      <c r="M19" s="42">
        <f t="shared" si="13"/>
        <v>0</v>
      </c>
      <c r="N19" s="23">
        <v>0</v>
      </c>
      <c r="O19" s="23">
        <v>0</v>
      </c>
      <c r="P19" s="42">
        <f t="shared" si="17"/>
        <v>138.80000000000001</v>
      </c>
      <c r="Q19" s="23">
        <v>125.9</v>
      </c>
      <c r="R19" s="23">
        <v>12.9</v>
      </c>
      <c r="S19" s="42">
        <f t="shared" si="16"/>
        <v>0</v>
      </c>
      <c r="T19" s="23">
        <v>0</v>
      </c>
      <c r="U19" s="23">
        <v>0</v>
      </c>
      <c r="V19" s="42">
        <f t="shared" si="14"/>
        <v>83.1</v>
      </c>
      <c r="W19" s="23">
        <v>30.3</v>
      </c>
      <c r="X19" s="23">
        <v>52.8</v>
      </c>
      <c r="Y19" s="47">
        <v>327.7</v>
      </c>
      <c r="Z19" s="53">
        <f t="shared" si="15"/>
        <v>1383.8</v>
      </c>
      <c r="AA19" s="59">
        <f t="shared" si="2"/>
        <v>1056.0999999999999</v>
      </c>
      <c r="AB19" s="68">
        <f t="shared" si="3"/>
        <v>917.3</v>
      </c>
      <c r="AC19" s="69">
        <f t="shared" si="4"/>
        <v>138.80000000000001</v>
      </c>
      <c r="AD19" s="109">
        <f t="shared" si="5"/>
        <v>651.92565294419012</v>
      </c>
      <c r="AE19" s="110">
        <f t="shared" si="6"/>
        <v>566.24505392075162</v>
      </c>
      <c r="AF19" s="111">
        <f t="shared" si="7"/>
        <v>85.680599023438717</v>
      </c>
      <c r="AG19" s="55">
        <f t="shared" si="8"/>
        <v>854.21334962993137</v>
      </c>
      <c r="AH19" s="113">
        <f t="shared" si="9"/>
        <v>202.28769668574108</v>
      </c>
      <c r="AI19" s="114">
        <f t="shared" si="10"/>
        <v>13.142694820566238</v>
      </c>
    </row>
    <row r="20" spans="1:35" s="5" customFormat="1" ht="20.100000000000001" customHeight="1" x14ac:dyDescent="0.15">
      <c r="A20" s="21">
        <v>15</v>
      </c>
      <c r="B20" s="14" t="s">
        <v>38</v>
      </c>
      <c r="C20" s="108">
        <v>14788</v>
      </c>
      <c r="D20" s="33">
        <f t="shared" si="11"/>
        <v>329.20000000000005</v>
      </c>
      <c r="E20" s="32">
        <f t="shared" si="11"/>
        <v>297.5</v>
      </c>
      <c r="F20" s="32">
        <f t="shared" si="11"/>
        <v>31.700000000000003</v>
      </c>
      <c r="G20" s="42">
        <f>SUM(H20:I20)</f>
        <v>0</v>
      </c>
      <c r="H20" s="23">
        <v>0</v>
      </c>
      <c r="I20" s="23">
        <v>0</v>
      </c>
      <c r="J20" s="42">
        <f t="shared" si="12"/>
        <v>261.3</v>
      </c>
      <c r="K20" s="23">
        <v>252.4</v>
      </c>
      <c r="L20" s="23">
        <v>8.9</v>
      </c>
      <c r="M20" s="42">
        <f t="shared" si="13"/>
        <v>0</v>
      </c>
      <c r="N20" s="23">
        <v>0</v>
      </c>
      <c r="O20" s="23">
        <v>0</v>
      </c>
      <c r="P20" s="42">
        <f>SUM(Q20:R20)</f>
        <v>36.299999999999997</v>
      </c>
      <c r="Q20" s="23">
        <v>36</v>
      </c>
      <c r="R20" s="23">
        <v>0.3</v>
      </c>
      <c r="S20" s="42">
        <f t="shared" si="16"/>
        <v>0</v>
      </c>
      <c r="T20" s="23">
        <v>0</v>
      </c>
      <c r="U20" s="23">
        <v>0</v>
      </c>
      <c r="V20" s="42">
        <f t="shared" si="14"/>
        <v>31.6</v>
      </c>
      <c r="W20" s="23">
        <v>9.1</v>
      </c>
      <c r="X20" s="23">
        <v>22.5</v>
      </c>
      <c r="Y20" s="47">
        <v>110.5</v>
      </c>
      <c r="Z20" s="53">
        <f t="shared" si="15"/>
        <v>439.70000000000005</v>
      </c>
      <c r="AA20" s="59">
        <f>SUM(AB20:AC20)</f>
        <v>329.20000000000005</v>
      </c>
      <c r="AB20" s="68">
        <f>G20+J20+M20+S20+V20</f>
        <v>292.90000000000003</v>
      </c>
      <c r="AC20" s="69">
        <f>P20</f>
        <v>36.299999999999997</v>
      </c>
      <c r="AD20" s="109">
        <f t="shared" si="5"/>
        <v>742.0430980073935</v>
      </c>
      <c r="AE20" s="110">
        <f t="shared" si="6"/>
        <v>660.21999819673613</v>
      </c>
      <c r="AF20" s="111">
        <f t="shared" si="7"/>
        <v>81.823099810657297</v>
      </c>
      <c r="AG20" s="112">
        <f t="shared" si="8"/>
        <v>991.11892525471126</v>
      </c>
      <c r="AH20" s="113">
        <f t="shared" si="9"/>
        <v>249.07582724731765</v>
      </c>
      <c r="AI20" s="114">
        <f t="shared" si="10"/>
        <v>11.02673147023086</v>
      </c>
    </row>
    <row r="21" spans="1:35" s="5" customFormat="1" ht="20.100000000000001" customHeight="1" x14ac:dyDescent="0.15">
      <c r="A21" s="10">
        <v>16</v>
      </c>
      <c r="B21" s="9" t="s">
        <v>39</v>
      </c>
      <c r="C21" s="26">
        <v>5196</v>
      </c>
      <c r="D21" s="34">
        <f t="shared" si="11"/>
        <v>89.199999999999989</v>
      </c>
      <c r="E21" s="35">
        <f t="shared" si="11"/>
        <v>84.4</v>
      </c>
      <c r="F21" s="35">
        <f t="shared" si="11"/>
        <v>4.8</v>
      </c>
      <c r="G21" s="43">
        <f>SUM(H21:I21)</f>
        <v>0</v>
      </c>
      <c r="H21" s="117">
        <v>0</v>
      </c>
      <c r="I21" s="117">
        <v>0</v>
      </c>
      <c r="J21" s="43">
        <f t="shared" si="12"/>
        <v>49.699999999999996</v>
      </c>
      <c r="K21" s="117">
        <v>47.9</v>
      </c>
      <c r="L21" s="117">
        <v>1.8</v>
      </c>
      <c r="M21" s="43">
        <f t="shared" si="13"/>
        <v>9.4</v>
      </c>
      <c r="N21" s="117">
        <v>6.4</v>
      </c>
      <c r="O21" s="117">
        <v>3</v>
      </c>
      <c r="P21" s="43">
        <f>SUM(Q21:R21)</f>
        <v>30.1</v>
      </c>
      <c r="Q21" s="117">
        <v>30.1</v>
      </c>
      <c r="R21" s="117">
        <v>0</v>
      </c>
      <c r="S21" s="43">
        <f t="shared" si="16"/>
        <v>0</v>
      </c>
      <c r="T21" s="117">
        <v>0</v>
      </c>
      <c r="U21" s="117">
        <v>0</v>
      </c>
      <c r="V21" s="43">
        <f t="shared" si="14"/>
        <v>0</v>
      </c>
      <c r="W21" s="117">
        <v>0</v>
      </c>
      <c r="X21" s="117">
        <v>0</v>
      </c>
      <c r="Y21" s="47">
        <v>36.4</v>
      </c>
      <c r="Z21" s="53">
        <f t="shared" si="15"/>
        <v>125.6</v>
      </c>
      <c r="AA21" s="59">
        <f t="shared" si="2"/>
        <v>89.199999999999989</v>
      </c>
      <c r="AB21" s="68">
        <f t="shared" si="3"/>
        <v>59.099999999999994</v>
      </c>
      <c r="AC21" s="69">
        <f t="shared" si="4"/>
        <v>30.1</v>
      </c>
      <c r="AD21" s="109">
        <f t="shared" si="5"/>
        <v>572.2350526045675</v>
      </c>
      <c r="AE21" s="110">
        <f t="shared" si="6"/>
        <v>379.13779830638953</v>
      </c>
      <c r="AF21" s="111">
        <f t="shared" si="7"/>
        <v>193.09725429817809</v>
      </c>
      <c r="AG21" s="112">
        <f t="shared" si="8"/>
        <v>805.74801129073637</v>
      </c>
      <c r="AH21" s="113">
        <f t="shared" si="9"/>
        <v>233.51295868616884</v>
      </c>
      <c r="AI21" s="114">
        <f t="shared" si="10"/>
        <v>33.744394618834086</v>
      </c>
    </row>
    <row r="22" spans="1:35" s="5" customFormat="1" ht="20.100000000000001" customHeight="1" x14ac:dyDescent="0.15">
      <c r="A22" s="10">
        <v>17</v>
      </c>
      <c r="B22" s="9" t="s">
        <v>40</v>
      </c>
      <c r="C22" s="26">
        <v>11366</v>
      </c>
      <c r="D22" s="34">
        <f t="shared" si="11"/>
        <v>227.79999999999998</v>
      </c>
      <c r="E22" s="35">
        <f t="shared" si="11"/>
        <v>194.79999999999998</v>
      </c>
      <c r="F22" s="35">
        <f t="shared" si="11"/>
        <v>33</v>
      </c>
      <c r="G22" s="43">
        <f t="shared" si="1"/>
        <v>0</v>
      </c>
      <c r="H22" s="117">
        <v>0</v>
      </c>
      <c r="I22" s="117">
        <v>0</v>
      </c>
      <c r="J22" s="43">
        <f t="shared" si="12"/>
        <v>168.89999999999998</v>
      </c>
      <c r="K22" s="117">
        <v>143.69999999999999</v>
      </c>
      <c r="L22" s="117">
        <v>25.2</v>
      </c>
      <c r="M22" s="43">
        <f t="shared" si="13"/>
        <v>12.2</v>
      </c>
      <c r="N22" s="117">
        <v>7.2</v>
      </c>
      <c r="O22" s="117">
        <v>5</v>
      </c>
      <c r="P22" s="43">
        <f t="shared" si="17"/>
        <v>38.300000000000004</v>
      </c>
      <c r="Q22" s="117">
        <v>37.200000000000003</v>
      </c>
      <c r="R22" s="117">
        <v>1.1000000000000001</v>
      </c>
      <c r="S22" s="43">
        <f t="shared" si="16"/>
        <v>0.9</v>
      </c>
      <c r="T22" s="117">
        <v>0.9</v>
      </c>
      <c r="U22" s="117">
        <v>0</v>
      </c>
      <c r="V22" s="43">
        <f t="shared" si="14"/>
        <v>7.5</v>
      </c>
      <c r="W22" s="117">
        <v>5.8</v>
      </c>
      <c r="X22" s="117">
        <v>1.7</v>
      </c>
      <c r="Y22" s="47">
        <v>67.099999999999994</v>
      </c>
      <c r="Z22" s="53">
        <f t="shared" si="15"/>
        <v>294.89999999999998</v>
      </c>
      <c r="AA22" s="59">
        <f t="shared" si="2"/>
        <v>227.79999999999998</v>
      </c>
      <c r="AB22" s="68">
        <f t="shared" si="3"/>
        <v>189.49999999999997</v>
      </c>
      <c r="AC22" s="69">
        <f t="shared" si="4"/>
        <v>38.300000000000004</v>
      </c>
      <c r="AD22" s="109">
        <f t="shared" si="5"/>
        <v>668.07437386356969</v>
      </c>
      <c r="AE22" s="110">
        <f t="shared" si="6"/>
        <v>555.7510704440142</v>
      </c>
      <c r="AF22" s="111">
        <f t="shared" si="7"/>
        <v>112.32330341955542</v>
      </c>
      <c r="AG22" s="112">
        <f t="shared" si="8"/>
        <v>864.86010909730771</v>
      </c>
      <c r="AH22" s="113">
        <f t="shared" si="9"/>
        <v>196.78573523373802</v>
      </c>
      <c r="AI22" s="114">
        <f t="shared" si="10"/>
        <v>16.812993854258124</v>
      </c>
    </row>
    <row r="23" spans="1:35" s="5" customFormat="1" ht="20.100000000000001" customHeight="1" x14ac:dyDescent="0.15">
      <c r="A23" s="10">
        <v>18</v>
      </c>
      <c r="B23" s="9" t="s">
        <v>49</v>
      </c>
      <c r="C23" s="26">
        <v>32511</v>
      </c>
      <c r="D23" s="34">
        <f t="shared" si="11"/>
        <v>550.9</v>
      </c>
      <c r="E23" s="35">
        <f t="shared" si="11"/>
        <v>519.29999999999995</v>
      </c>
      <c r="F23" s="35">
        <f t="shared" si="11"/>
        <v>31.6</v>
      </c>
      <c r="G23" s="43">
        <v>0</v>
      </c>
      <c r="H23" s="117">
        <v>0</v>
      </c>
      <c r="I23" s="118">
        <v>0</v>
      </c>
      <c r="J23" s="43">
        <f t="shared" si="12"/>
        <v>411.6</v>
      </c>
      <c r="K23" s="117">
        <v>393.6</v>
      </c>
      <c r="L23" s="118">
        <v>18</v>
      </c>
      <c r="M23" s="43">
        <f t="shared" si="13"/>
        <v>0</v>
      </c>
      <c r="N23" s="117">
        <v>0</v>
      </c>
      <c r="O23" s="118">
        <v>0</v>
      </c>
      <c r="P23" s="43">
        <f t="shared" si="17"/>
        <v>93.2</v>
      </c>
      <c r="Q23" s="117">
        <v>93.2</v>
      </c>
      <c r="R23" s="119">
        <v>0</v>
      </c>
      <c r="S23" s="43">
        <f t="shared" si="16"/>
        <v>0</v>
      </c>
      <c r="T23" s="117">
        <v>0</v>
      </c>
      <c r="U23" s="118">
        <v>0</v>
      </c>
      <c r="V23" s="43">
        <f t="shared" si="14"/>
        <v>46.1</v>
      </c>
      <c r="W23" s="117">
        <v>32.5</v>
      </c>
      <c r="X23" s="118">
        <v>13.6</v>
      </c>
      <c r="Y23" s="47">
        <v>171.1</v>
      </c>
      <c r="Z23" s="53">
        <f t="shared" si="15"/>
        <v>722</v>
      </c>
      <c r="AA23" s="59">
        <f t="shared" si="2"/>
        <v>550.90000000000009</v>
      </c>
      <c r="AB23" s="68">
        <f t="shared" si="3"/>
        <v>457.70000000000005</v>
      </c>
      <c r="AC23" s="69">
        <f t="shared" si="4"/>
        <v>93.2</v>
      </c>
      <c r="AD23" s="109">
        <f t="shared" si="5"/>
        <v>564.83446628320678</v>
      </c>
      <c r="AE23" s="110">
        <f t="shared" si="6"/>
        <v>469.27706519844571</v>
      </c>
      <c r="AF23" s="111">
        <f t="shared" si="7"/>
        <v>95.557401084761054</v>
      </c>
      <c r="AG23" s="112">
        <f t="shared" si="8"/>
        <v>740.26227020598151</v>
      </c>
      <c r="AH23" s="113">
        <f t="shared" si="9"/>
        <v>175.42780392277484</v>
      </c>
      <c r="AI23" s="114">
        <f t="shared" si="10"/>
        <v>16.917770920312215</v>
      </c>
    </row>
    <row r="24" spans="1:35" s="5" customFormat="1" ht="20.100000000000001" customHeight="1" x14ac:dyDescent="0.15">
      <c r="A24" s="10">
        <v>19</v>
      </c>
      <c r="B24" s="9" t="s">
        <v>50</v>
      </c>
      <c r="C24" s="26">
        <v>26128</v>
      </c>
      <c r="D24" s="34">
        <f t="shared" si="11"/>
        <v>455.1</v>
      </c>
      <c r="E24" s="35">
        <f t="shared" si="11"/>
        <v>429.40000000000003</v>
      </c>
      <c r="F24" s="35">
        <f t="shared" si="11"/>
        <v>25.7</v>
      </c>
      <c r="G24" s="43">
        <v>0</v>
      </c>
      <c r="H24" s="117">
        <v>0</v>
      </c>
      <c r="I24" s="117">
        <v>0</v>
      </c>
      <c r="J24" s="43">
        <f t="shared" si="12"/>
        <v>339.1</v>
      </c>
      <c r="K24" s="117">
        <v>325.60000000000002</v>
      </c>
      <c r="L24" s="117">
        <v>13.5</v>
      </c>
      <c r="M24" s="43">
        <v>0</v>
      </c>
      <c r="N24" s="117">
        <v>0</v>
      </c>
      <c r="O24" s="117">
        <v>0</v>
      </c>
      <c r="P24" s="43">
        <f t="shared" si="17"/>
        <v>77.099999999999994</v>
      </c>
      <c r="Q24" s="117">
        <v>77.099999999999994</v>
      </c>
      <c r="R24" s="117">
        <v>0</v>
      </c>
      <c r="S24" s="43">
        <f t="shared" si="16"/>
        <v>0</v>
      </c>
      <c r="T24" s="117">
        <v>0</v>
      </c>
      <c r="U24" s="117">
        <v>0</v>
      </c>
      <c r="V24" s="43">
        <f t="shared" si="14"/>
        <v>38.9</v>
      </c>
      <c r="W24" s="117">
        <v>26.7</v>
      </c>
      <c r="X24" s="117">
        <v>12.2</v>
      </c>
      <c r="Y24" s="47">
        <v>351.2</v>
      </c>
      <c r="Z24" s="53">
        <f t="shared" si="15"/>
        <v>806.3</v>
      </c>
      <c r="AA24" s="59">
        <f t="shared" si="2"/>
        <v>455.1</v>
      </c>
      <c r="AB24" s="68">
        <f t="shared" si="3"/>
        <v>378</v>
      </c>
      <c r="AC24" s="69">
        <f t="shared" si="4"/>
        <v>77.099999999999994</v>
      </c>
      <c r="AD24" s="109">
        <f t="shared" si="5"/>
        <v>580.60318432333133</v>
      </c>
      <c r="AE24" s="110">
        <f t="shared" si="6"/>
        <v>482.24127372933248</v>
      </c>
      <c r="AF24" s="111">
        <f t="shared" si="7"/>
        <v>98.361910593998772</v>
      </c>
      <c r="AG24" s="112">
        <f t="shared" si="8"/>
        <v>1028.6538068993673</v>
      </c>
      <c r="AH24" s="113">
        <f t="shared" si="9"/>
        <v>448.05062257603595</v>
      </c>
      <c r="AI24" s="114">
        <f t="shared" si="10"/>
        <v>16.941331575477914</v>
      </c>
    </row>
    <row r="25" spans="1:35" s="5" customFormat="1" ht="20.100000000000001" customHeight="1" x14ac:dyDescent="0.15">
      <c r="A25" s="10">
        <v>20</v>
      </c>
      <c r="B25" s="9" t="s">
        <v>6</v>
      </c>
      <c r="C25" s="26">
        <v>4543</v>
      </c>
      <c r="D25" s="34">
        <f t="shared" si="11"/>
        <v>80.099999999999994</v>
      </c>
      <c r="E25" s="35">
        <f t="shared" si="11"/>
        <v>73.800000000000011</v>
      </c>
      <c r="F25" s="35">
        <f t="shared" si="11"/>
        <v>6.3000000000000007</v>
      </c>
      <c r="G25" s="43">
        <f t="shared" si="1"/>
        <v>0</v>
      </c>
      <c r="H25" s="117">
        <v>0</v>
      </c>
      <c r="I25" s="117">
        <v>0</v>
      </c>
      <c r="J25" s="43">
        <f t="shared" si="12"/>
        <v>58.1</v>
      </c>
      <c r="K25" s="117">
        <v>53.7</v>
      </c>
      <c r="L25" s="117">
        <v>4.4000000000000004</v>
      </c>
      <c r="M25" s="43">
        <f t="shared" si="13"/>
        <v>5.3</v>
      </c>
      <c r="N25" s="23">
        <v>3.6</v>
      </c>
      <c r="O25" s="117">
        <v>1.7</v>
      </c>
      <c r="P25" s="43">
        <f t="shared" si="17"/>
        <v>14.6</v>
      </c>
      <c r="Q25" s="117">
        <v>14.6</v>
      </c>
      <c r="R25" s="117">
        <v>0</v>
      </c>
      <c r="S25" s="43">
        <f t="shared" si="16"/>
        <v>0</v>
      </c>
      <c r="T25" s="117">
        <v>0</v>
      </c>
      <c r="U25" s="117">
        <v>0</v>
      </c>
      <c r="V25" s="43">
        <f t="shared" si="14"/>
        <v>2.1</v>
      </c>
      <c r="W25" s="117">
        <v>1.9</v>
      </c>
      <c r="X25" s="117">
        <v>0.2</v>
      </c>
      <c r="Y25" s="47">
        <v>44.8</v>
      </c>
      <c r="Z25" s="53">
        <f t="shared" si="15"/>
        <v>124.89999999999999</v>
      </c>
      <c r="AA25" s="59">
        <f t="shared" si="2"/>
        <v>80.099999999999994</v>
      </c>
      <c r="AB25" s="68">
        <f t="shared" si="3"/>
        <v>65.5</v>
      </c>
      <c r="AC25" s="69">
        <f t="shared" si="4"/>
        <v>14.6</v>
      </c>
      <c r="AD25" s="109">
        <f t="shared" si="5"/>
        <v>587.71736737838432</v>
      </c>
      <c r="AE25" s="110">
        <f t="shared" si="6"/>
        <v>480.59285347420939</v>
      </c>
      <c r="AF25" s="111">
        <f t="shared" si="7"/>
        <v>107.12451390417492</v>
      </c>
      <c r="AG25" s="112">
        <f t="shared" si="8"/>
        <v>916.42820456379786</v>
      </c>
      <c r="AH25" s="113">
        <f t="shared" si="9"/>
        <v>328.71083718541342</v>
      </c>
      <c r="AI25" s="114">
        <f t="shared" si="10"/>
        <v>18.227215980024969</v>
      </c>
    </row>
    <row r="26" spans="1:35" s="5" customFormat="1" ht="22.5" customHeight="1" x14ac:dyDescent="0.15">
      <c r="A26" s="10">
        <v>21</v>
      </c>
      <c r="B26" s="9" t="s">
        <v>7</v>
      </c>
      <c r="C26" s="108">
        <v>15104</v>
      </c>
      <c r="D26" s="33">
        <f>G26+J26+M26+P26+S26+V26</f>
        <v>215.29999999999998</v>
      </c>
      <c r="E26" s="32">
        <f>H26+K26+N26+Q26+T26+W26</f>
        <v>187.5</v>
      </c>
      <c r="F26" s="32">
        <f>I26+L26+O26+R26+U26+X26</f>
        <v>27.799999999999997</v>
      </c>
      <c r="G26" s="42">
        <f>SUM(H26:I26)</f>
        <v>0</v>
      </c>
      <c r="H26" s="23">
        <v>0</v>
      </c>
      <c r="I26" s="23">
        <v>0</v>
      </c>
      <c r="J26" s="42">
        <f>SUM(K26:L26)</f>
        <v>186</v>
      </c>
      <c r="K26" s="23">
        <v>164.8</v>
      </c>
      <c r="L26" s="23">
        <v>21.2</v>
      </c>
      <c r="M26" s="42">
        <f>SUM(N26:O26)</f>
        <v>8.6999999999999993</v>
      </c>
      <c r="N26" s="23">
        <v>2.1</v>
      </c>
      <c r="O26" s="23">
        <v>6.6</v>
      </c>
      <c r="P26" s="42">
        <f>SUM(Q26:R26)</f>
        <v>20.6</v>
      </c>
      <c r="Q26" s="23">
        <v>20.6</v>
      </c>
      <c r="R26" s="23">
        <v>0</v>
      </c>
      <c r="S26" s="43">
        <f t="shared" si="16"/>
        <v>0</v>
      </c>
      <c r="T26" s="23">
        <v>0</v>
      </c>
      <c r="U26" s="23">
        <v>0</v>
      </c>
      <c r="V26" s="43">
        <f t="shared" si="14"/>
        <v>0</v>
      </c>
      <c r="W26" s="23">
        <v>0</v>
      </c>
      <c r="X26" s="23">
        <v>0</v>
      </c>
      <c r="Y26" s="47">
        <v>141.5</v>
      </c>
      <c r="Z26" s="53">
        <f t="shared" si="15"/>
        <v>356.79999999999995</v>
      </c>
      <c r="AA26" s="59">
        <f t="shared" si="2"/>
        <v>215.29999999999998</v>
      </c>
      <c r="AB26" s="68">
        <f t="shared" si="3"/>
        <v>194.7</v>
      </c>
      <c r="AC26" s="69">
        <f t="shared" si="4"/>
        <v>20.6</v>
      </c>
      <c r="AD26" s="109">
        <f t="shared" si="5"/>
        <v>475.15007062146896</v>
      </c>
      <c r="AE26" s="110">
        <f t="shared" si="6"/>
        <v>429.6875</v>
      </c>
      <c r="AF26" s="111">
        <f t="shared" si="7"/>
        <v>45.462570621468934</v>
      </c>
      <c r="AG26" s="112">
        <f t="shared" si="8"/>
        <v>787.42937853107333</v>
      </c>
      <c r="AH26" s="113">
        <f t="shared" si="9"/>
        <v>312.27930790960448</v>
      </c>
      <c r="AI26" s="114">
        <f t="shared" si="10"/>
        <v>9.5680445889456571</v>
      </c>
    </row>
    <row r="27" spans="1:35" s="5" customFormat="1" ht="20.100000000000001" customHeight="1" x14ac:dyDescent="0.15">
      <c r="A27" s="10">
        <v>22</v>
      </c>
      <c r="B27" s="9" t="s">
        <v>8</v>
      </c>
      <c r="C27" s="26">
        <v>6616</v>
      </c>
      <c r="D27" s="34">
        <f t="shared" si="11"/>
        <v>116</v>
      </c>
      <c r="E27" s="35">
        <f t="shared" si="11"/>
        <v>104.50000000000001</v>
      </c>
      <c r="F27" s="35">
        <f t="shared" si="11"/>
        <v>11.5</v>
      </c>
      <c r="G27" s="43">
        <f t="shared" si="1"/>
        <v>0</v>
      </c>
      <c r="H27" s="117">
        <v>0</v>
      </c>
      <c r="I27" s="117">
        <v>0</v>
      </c>
      <c r="J27" s="43">
        <f t="shared" si="12"/>
        <v>94</v>
      </c>
      <c r="K27" s="117">
        <v>85.7</v>
      </c>
      <c r="L27" s="117">
        <v>8.3000000000000007</v>
      </c>
      <c r="M27" s="42">
        <f>SUM(N27:O27)</f>
        <v>6</v>
      </c>
      <c r="N27" s="23">
        <v>4.9000000000000004</v>
      </c>
      <c r="O27" s="117">
        <v>1.1000000000000001</v>
      </c>
      <c r="P27" s="43">
        <f t="shared" si="17"/>
        <v>13.9</v>
      </c>
      <c r="Q27" s="117">
        <v>13.9</v>
      </c>
      <c r="R27" s="117">
        <v>0</v>
      </c>
      <c r="S27" s="43">
        <f t="shared" si="16"/>
        <v>0</v>
      </c>
      <c r="T27" s="117">
        <v>0</v>
      </c>
      <c r="U27" s="117">
        <v>0</v>
      </c>
      <c r="V27" s="43">
        <f t="shared" si="14"/>
        <v>2.1</v>
      </c>
      <c r="W27" s="23">
        <v>0</v>
      </c>
      <c r="X27" s="117">
        <v>2.1</v>
      </c>
      <c r="Y27" s="47">
        <v>37.9</v>
      </c>
      <c r="Z27" s="53">
        <f t="shared" si="15"/>
        <v>153.9</v>
      </c>
      <c r="AA27" s="59">
        <f t="shared" si="2"/>
        <v>116</v>
      </c>
      <c r="AB27" s="68">
        <f>G27+J27+M27+S27+V27</f>
        <v>102.1</v>
      </c>
      <c r="AC27" s="69">
        <f t="shared" si="4"/>
        <v>13.9</v>
      </c>
      <c r="AD27" s="109">
        <f t="shared" si="5"/>
        <v>584.44175735590488</v>
      </c>
      <c r="AE27" s="110">
        <f t="shared" si="6"/>
        <v>514.40951229343011</v>
      </c>
      <c r="AF27" s="111">
        <f t="shared" si="7"/>
        <v>70.032245062474814</v>
      </c>
      <c r="AG27" s="112">
        <f t="shared" si="8"/>
        <v>775.39298669891173</v>
      </c>
      <c r="AH27" s="113">
        <f t="shared" si="9"/>
        <v>190.95122934300684</v>
      </c>
      <c r="AI27" s="114">
        <f t="shared" si="10"/>
        <v>11.982758620689655</v>
      </c>
    </row>
    <row r="28" spans="1:35" s="5" customFormat="1" ht="20.100000000000001" customHeight="1" x14ac:dyDescent="0.15">
      <c r="A28" s="10">
        <v>23</v>
      </c>
      <c r="B28" s="9" t="s">
        <v>9</v>
      </c>
      <c r="C28" s="26">
        <v>4608</v>
      </c>
      <c r="D28" s="34">
        <f t="shared" si="11"/>
        <v>90.199999999999989</v>
      </c>
      <c r="E28" s="35">
        <f t="shared" si="11"/>
        <v>85.199999999999989</v>
      </c>
      <c r="F28" s="35">
        <f t="shared" si="11"/>
        <v>5</v>
      </c>
      <c r="G28" s="43">
        <f t="shared" si="1"/>
        <v>0</v>
      </c>
      <c r="H28" s="117">
        <v>0</v>
      </c>
      <c r="I28" s="117">
        <v>0</v>
      </c>
      <c r="J28" s="43">
        <f t="shared" si="12"/>
        <v>74.399999999999991</v>
      </c>
      <c r="K28" s="117">
        <v>70.599999999999994</v>
      </c>
      <c r="L28" s="117">
        <v>3.8</v>
      </c>
      <c r="M28" s="43">
        <f t="shared" si="13"/>
        <v>9.7000000000000011</v>
      </c>
      <c r="N28" s="117">
        <v>8.8000000000000007</v>
      </c>
      <c r="O28" s="117">
        <v>0.9</v>
      </c>
      <c r="P28" s="43">
        <f t="shared" si="17"/>
        <v>6.1</v>
      </c>
      <c r="Q28" s="117">
        <v>5.8</v>
      </c>
      <c r="R28" s="23">
        <v>0.3</v>
      </c>
      <c r="S28" s="43">
        <f t="shared" si="16"/>
        <v>0</v>
      </c>
      <c r="T28" s="117">
        <v>0</v>
      </c>
      <c r="U28" s="117">
        <v>0</v>
      </c>
      <c r="V28" s="43">
        <f t="shared" si="14"/>
        <v>0</v>
      </c>
      <c r="W28" s="117">
        <v>0</v>
      </c>
      <c r="X28" s="117">
        <v>0</v>
      </c>
      <c r="Y28" s="47">
        <v>0</v>
      </c>
      <c r="Z28" s="53">
        <f t="shared" si="15"/>
        <v>90.199999999999989</v>
      </c>
      <c r="AA28" s="59">
        <f t="shared" si="2"/>
        <v>90.199999999999989</v>
      </c>
      <c r="AB28" s="68">
        <f t="shared" si="3"/>
        <v>84.1</v>
      </c>
      <c r="AC28" s="69">
        <f t="shared" si="4"/>
        <v>6.1</v>
      </c>
      <c r="AD28" s="109">
        <f t="shared" si="5"/>
        <v>652.48842592592587</v>
      </c>
      <c r="AE28" s="110">
        <f t="shared" si="6"/>
        <v>608.36226851851836</v>
      </c>
      <c r="AF28" s="111">
        <f t="shared" si="7"/>
        <v>44.126157407407405</v>
      </c>
      <c r="AG28" s="112">
        <f t="shared" si="8"/>
        <v>652.48842592592587</v>
      </c>
      <c r="AH28" s="113">
        <f t="shared" si="9"/>
        <v>0</v>
      </c>
      <c r="AI28" s="114">
        <f t="shared" si="10"/>
        <v>6.7627494456762758</v>
      </c>
    </row>
    <row r="29" spans="1:35" s="5" customFormat="1" ht="20.100000000000001" customHeight="1" x14ac:dyDescent="0.15">
      <c r="A29" s="10">
        <v>24</v>
      </c>
      <c r="B29" s="9" t="s">
        <v>10</v>
      </c>
      <c r="C29" s="26">
        <v>10321</v>
      </c>
      <c r="D29" s="34">
        <f>G29+J29+M29+P29+S29+V29</f>
        <v>197.9</v>
      </c>
      <c r="E29" s="35">
        <f t="shared" si="11"/>
        <v>184.9</v>
      </c>
      <c r="F29" s="35">
        <f t="shared" si="11"/>
        <v>13</v>
      </c>
      <c r="G29" s="43">
        <f>SUM(H29:I29)</f>
        <v>0</v>
      </c>
      <c r="H29" s="117">
        <v>0</v>
      </c>
      <c r="I29" s="117">
        <v>0</v>
      </c>
      <c r="J29" s="43">
        <f t="shared" si="12"/>
        <v>135.69999999999999</v>
      </c>
      <c r="K29" s="117">
        <v>128.5</v>
      </c>
      <c r="L29" s="117">
        <v>7.2</v>
      </c>
      <c r="M29" s="43">
        <f t="shared" si="13"/>
        <v>6.3000000000000007</v>
      </c>
      <c r="N29" s="117">
        <v>4.7</v>
      </c>
      <c r="O29" s="117">
        <v>1.6</v>
      </c>
      <c r="P29" s="43">
        <f>SUM(Q29:R29)</f>
        <v>49</v>
      </c>
      <c r="Q29" s="117">
        <v>47.9</v>
      </c>
      <c r="R29" s="117">
        <v>1.1000000000000001</v>
      </c>
      <c r="S29" s="43">
        <f t="shared" si="16"/>
        <v>0</v>
      </c>
      <c r="T29" s="117">
        <v>0</v>
      </c>
      <c r="U29" s="117">
        <v>0</v>
      </c>
      <c r="V29" s="43">
        <f t="shared" si="14"/>
        <v>6.9</v>
      </c>
      <c r="W29" s="117">
        <v>3.8</v>
      </c>
      <c r="X29" s="117">
        <v>3.1</v>
      </c>
      <c r="Y29" s="47">
        <v>71.5</v>
      </c>
      <c r="Z29" s="53">
        <f t="shared" si="15"/>
        <v>269.39999999999998</v>
      </c>
      <c r="AA29" s="60">
        <f>SUM(AB29:AC29)</f>
        <v>197.9</v>
      </c>
      <c r="AB29" s="43">
        <f>G29+J29+M29+S29+V29</f>
        <v>148.9</v>
      </c>
      <c r="AC29" s="70">
        <f>P29</f>
        <v>49</v>
      </c>
      <c r="AD29" s="109">
        <f t="shared" si="5"/>
        <v>639.14995316991258</v>
      </c>
      <c r="AE29" s="110">
        <f t="shared" si="6"/>
        <v>480.89655395149049</v>
      </c>
      <c r="AF29" s="111">
        <f t="shared" si="7"/>
        <v>158.25339921842198</v>
      </c>
      <c r="AG29" s="112">
        <f t="shared" si="8"/>
        <v>870.07072958046706</v>
      </c>
      <c r="AH29" s="113">
        <f t="shared" si="9"/>
        <v>230.92077641055454</v>
      </c>
      <c r="AI29" s="114">
        <f t="shared" si="10"/>
        <v>24.759979787771602</v>
      </c>
    </row>
    <row r="30" spans="1:35" s="5" customFormat="1" ht="20.100000000000001" customHeight="1" x14ac:dyDescent="0.15">
      <c r="A30" s="10">
        <v>25</v>
      </c>
      <c r="B30" s="9" t="s">
        <v>11</v>
      </c>
      <c r="C30" s="26">
        <v>13617</v>
      </c>
      <c r="D30" s="34">
        <f t="shared" si="11"/>
        <v>253.4</v>
      </c>
      <c r="E30" s="35">
        <f t="shared" si="11"/>
        <v>228.2</v>
      </c>
      <c r="F30" s="35">
        <f t="shared" si="11"/>
        <v>25.2</v>
      </c>
      <c r="G30" s="43">
        <f t="shared" si="1"/>
        <v>0</v>
      </c>
      <c r="H30" s="117">
        <v>0</v>
      </c>
      <c r="I30" s="117">
        <v>0</v>
      </c>
      <c r="J30" s="43">
        <f t="shared" si="12"/>
        <v>212.20000000000002</v>
      </c>
      <c r="K30" s="117">
        <v>202.9</v>
      </c>
      <c r="L30" s="117">
        <v>9.3000000000000007</v>
      </c>
      <c r="M30" s="43">
        <f t="shared" si="13"/>
        <v>10.199999999999999</v>
      </c>
      <c r="N30" s="117">
        <v>6.5</v>
      </c>
      <c r="O30" s="117">
        <v>3.7</v>
      </c>
      <c r="P30" s="43">
        <f t="shared" si="17"/>
        <v>20.8</v>
      </c>
      <c r="Q30" s="117">
        <v>18.7</v>
      </c>
      <c r="R30" s="117">
        <v>2.1</v>
      </c>
      <c r="S30" s="43">
        <f t="shared" si="16"/>
        <v>0</v>
      </c>
      <c r="T30" s="117">
        <v>0</v>
      </c>
      <c r="U30" s="117">
        <v>0</v>
      </c>
      <c r="V30" s="43">
        <f t="shared" si="14"/>
        <v>10.199999999999999</v>
      </c>
      <c r="W30" s="117">
        <v>0.1</v>
      </c>
      <c r="X30" s="23">
        <v>10.1</v>
      </c>
      <c r="Y30" s="120">
        <v>73</v>
      </c>
      <c r="Z30" s="53">
        <f t="shared" si="15"/>
        <v>326.39999999999998</v>
      </c>
      <c r="AA30" s="59">
        <f t="shared" si="2"/>
        <v>253.4</v>
      </c>
      <c r="AB30" s="68">
        <f t="shared" si="3"/>
        <v>232.6</v>
      </c>
      <c r="AC30" s="69">
        <f t="shared" si="4"/>
        <v>20.8</v>
      </c>
      <c r="AD30" s="109">
        <f t="shared" si="5"/>
        <v>620.30305255685312</v>
      </c>
      <c r="AE30" s="110">
        <f t="shared" si="6"/>
        <v>569.38630633277035</v>
      </c>
      <c r="AF30" s="111">
        <f t="shared" si="7"/>
        <v>50.916746224082644</v>
      </c>
      <c r="AG30" s="112">
        <f t="shared" si="8"/>
        <v>799.00124843945059</v>
      </c>
      <c r="AH30" s="113">
        <f t="shared" si="9"/>
        <v>178.6981958825977</v>
      </c>
      <c r="AI30" s="114">
        <f t="shared" si="10"/>
        <v>8.208366219415943</v>
      </c>
    </row>
    <row r="31" spans="1:35" s="5" customFormat="1" ht="20.100000000000001" customHeight="1" x14ac:dyDescent="0.15">
      <c r="A31" s="10">
        <v>26</v>
      </c>
      <c r="B31" s="9" t="s">
        <v>51</v>
      </c>
      <c r="C31" s="26">
        <v>7700</v>
      </c>
      <c r="D31" s="34">
        <f t="shared" si="11"/>
        <v>141.5</v>
      </c>
      <c r="E31" s="35">
        <f t="shared" si="11"/>
        <v>134.70000000000002</v>
      </c>
      <c r="F31" s="35">
        <f t="shared" si="11"/>
        <v>6.8</v>
      </c>
      <c r="G31" s="43">
        <f t="shared" si="1"/>
        <v>0</v>
      </c>
      <c r="H31" s="117">
        <v>0</v>
      </c>
      <c r="I31" s="117">
        <v>0</v>
      </c>
      <c r="J31" s="43">
        <f t="shared" si="12"/>
        <v>106.5</v>
      </c>
      <c r="K31" s="117">
        <v>105.2</v>
      </c>
      <c r="L31" s="117">
        <v>1.3</v>
      </c>
      <c r="M31" s="43">
        <f t="shared" si="13"/>
        <v>6.3</v>
      </c>
      <c r="N31" s="117">
        <v>5.3</v>
      </c>
      <c r="O31" s="117">
        <v>1</v>
      </c>
      <c r="P31" s="43">
        <f t="shared" si="17"/>
        <v>23</v>
      </c>
      <c r="Q31" s="117">
        <v>22.3</v>
      </c>
      <c r="R31" s="117">
        <v>0.7</v>
      </c>
      <c r="S31" s="43">
        <f t="shared" si="16"/>
        <v>0</v>
      </c>
      <c r="T31" s="117">
        <v>0</v>
      </c>
      <c r="U31" s="117">
        <v>0</v>
      </c>
      <c r="V31" s="43">
        <f t="shared" si="14"/>
        <v>5.6999999999999993</v>
      </c>
      <c r="W31" s="117">
        <v>1.9</v>
      </c>
      <c r="X31" s="117">
        <v>3.8</v>
      </c>
      <c r="Y31" s="47">
        <v>69.8</v>
      </c>
      <c r="Z31" s="53">
        <f t="shared" si="15"/>
        <v>211.3</v>
      </c>
      <c r="AA31" s="61">
        <f t="shared" si="2"/>
        <v>141.5</v>
      </c>
      <c r="AB31" s="68">
        <f t="shared" si="3"/>
        <v>118.5</v>
      </c>
      <c r="AC31" s="69">
        <f t="shared" si="4"/>
        <v>23</v>
      </c>
      <c r="AD31" s="109">
        <f t="shared" si="5"/>
        <v>612.55411255411263</v>
      </c>
      <c r="AE31" s="110">
        <f t="shared" si="6"/>
        <v>512.98701298701292</v>
      </c>
      <c r="AF31" s="111">
        <f t="shared" si="7"/>
        <v>99.567099567099575</v>
      </c>
      <c r="AG31" s="112">
        <f t="shared" si="8"/>
        <v>914.71861471861484</v>
      </c>
      <c r="AH31" s="113">
        <f t="shared" si="9"/>
        <v>302.16450216450215</v>
      </c>
      <c r="AI31" s="114">
        <f t="shared" si="10"/>
        <v>16.25441696113074</v>
      </c>
    </row>
    <row r="32" spans="1:35" s="5" customFormat="1" ht="20.100000000000001" customHeight="1" x14ac:dyDescent="0.15">
      <c r="A32" s="10">
        <v>27</v>
      </c>
      <c r="B32" s="9" t="s">
        <v>12</v>
      </c>
      <c r="C32" s="26">
        <v>2853</v>
      </c>
      <c r="D32" s="34">
        <f t="shared" si="11"/>
        <v>51.699999999999996</v>
      </c>
      <c r="E32" s="35">
        <f t="shared" si="11"/>
        <v>49.599999999999994</v>
      </c>
      <c r="F32" s="35">
        <f t="shared" si="11"/>
        <v>2.1</v>
      </c>
      <c r="G32" s="43">
        <f>SUM(H32:I32)</f>
        <v>0</v>
      </c>
      <c r="H32" s="117">
        <v>0</v>
      </c>
      <c r="I32" s="117">
        <v>0</v>
      </c>
      <c r="J32" s="43">
        <f t="shared" si="12"/>
        <v>40.799999999999997</v>
      </c>
      <c r="K32" s="117">
        <v>40.5</v>
      </c>
      <c r="L32" s="117">
        <v>0.3</v>
      </c>
      <c r="M32" s="43">
        <f t="shared" si="13"/>
        <v>2</v>
      </c>
      <c r="N32" s="117">
        <v>1.8</v>
      </c>
      <c r="O32" s="117">
        <v>0.2</v>
      </c>
      <c r="P32" s="43">
        <f t="shared" si="17"/>
        <v>7</v>
      </c>
      <c r="Q32" s="117">
        <v>6.3</v>
      </c>
      <c r="R32" s="117">
        <v>0.7</v>
      </c>
      <c r="S32" s="43">
        <f t="shared" si="16"/>
        <v>0</v>
      </c>
      <c r="T32" s="117">
        <v>0</v>
      </c>
      <c r="U32" s="117">
        <v>0</v>
      </c>
      <c r="V32" s="43">
        <f t="shared" si="14"/>
        <v>1.9</v>
      </c>
      <c r="W32" s="117">
        <v>1</v>
      </c>
      <c r="X32" s="117">
        <v>0.9</v>
      </c>
      <c r="Y32" s="47">
        <v>24.9</v>
      </c>
      <c r="Z32" s="53">
        <f t="shared" si="15"/>
        <v>76.599999999999994</v>
      </c>
      <c r="AA32" s="59">
        <f>SUM(AB32:AC32)</f>
        <v>51.699999999999996</v>
      </c>
      <c r="AB32" s="68">
        <f>G32+J32+M32+S32+V32</f>
        <v>44.699999999999996</v>
      </c>
      <c r="AC32" s="69">
        <f>P32</f>
        <v>7</v>
      </c>
      <c r="AD32" s="109">
        <f t="shared" si="5"/>
        <v>604.04252833274916</v>
      </c>
      <c r="AE32" s="110">
        <f t="shared" si="6"/>
        <v>522.25727304591646</v>
      </c>
      <c r="AF32" s="111">
        <f t="shared" si="7"/>
        <v>81.785255286832566</v>
      </c>
      <c r="AG32" s="112">
        <f t="shared" si="8"/>
        <v>894.96436499591061</v>
      </c>
      <c r="AH32" s="113">
        <f t="shared" si="9"/>
        <v>290.92183666316157</v>
      </c>
      <c r="AI32" s="114">
        <f t="shared" si="10"/>
        <v>13.539651837524179</v>
      </c>
    </row>
    <row r="33" spans="1:35" s="5" customFormat="1" ht="20.100000000000001" customHeight="1" x14ac:dyDescent="0.15">
      <c r="A33" s="10">
        <v>28</v>
      </c>
      <c r="B33" s="9" t="s">
        <v>32</v>
      </c>
      <c r="C33" s="26">
        <v>2249</v>
      </c>
      <c r="D33" s="34">
        <f t="shared" si="11"/>
        <v>46</v>
      </c>
      <c r="E33" s="35">
        <f t="shared" si="11"/>
        <v>39.5</v>
      </c>
      <c r="F33" s="35">
        <f t="shared" si="11"/>
        <v>6.5</v>
      </c>
      <c r="G33" s="43">
        <f t="shared" si="1"/>
        <v>0</v>
      </c>
      <c r="H33" s="117">
        <v>0</v>
      </c>
      <c r="I33" s="117">
        <v>0</v>
      </c>
      <c r="J33" s="43">
        <f t="shared" si="12"/>
        <v>37.799999999999997</v>
      </c>
      <c r="K33" s="117">
        <v>32.9</v>
      </c>
      <c r="L33" s="117">
        <v>4.9000000000000004</v>
      </c>
      <c r="M33" s="43">
        <f t="shared" si="13"/>
        <v>2.5</v>
      </c>
      <c r="N33" s="117">
        <v>1.7</v>
      </c>
      <c r="O33" s="117">
        <v>0.8</v>
      </c>
      <c r="P33" s="43">
        <f t="shared" si="17"/>
        <v>5.7</v>
      </c>
      <c r="Q33" s="117">
        <v>4.9000000000000004</v>
      </c>
      <c r="R33" s="117">
        <v>0.8</v>
      </c>
      <c r="S33" s="43">
        <f t="shared" si="16"/>
        <v>0</v>
      </c>
      <c r="T33" s="117">
        <v>0</v>
      </c>
      <c r="U33" s="117">
        <v>0</v>
      </c>
      <c r="V33" s="43">
        <f t="shared" si="14"/>
        <v>0</v>
      </c>
      <c r="W33" s="117">
        <v>0</v>
      </c>
      <c r="X33" s="117">
        <v>0</v>
      </c>
      <c r="Y33" s="47">
        <v>15.4</v>
      </c>
      <c r="Z33" s="53">
        <f t="shared" si="15"/>
        <v>61.4</v>
      </c>
      <c r="AA33" s="59">
        <f>SUM(AB33:AC33)</f>
        <v>46</v>
      </c>
      <c r="AB33" s="68">
        <f t="shared" si="3"/>
        <v>40.299999999999997</v>
      </c>
      <c r="AC33" s="69">
        <f t="shared" si="4"/>
        <v>5.7</v>
      </c>
      <c r="AD33" s="109">
        <f t="shared" si="5"/>
        <v>681.7844968133985</v>
      </c>
      <c r="AE33" s="110">
        <f t="shared" si="6"/>
        <v>597.30250481695555</v>
      </c>
      <c r="AF33" s="111">
        <f t="shared" si="7"/>
        <v>84.481991996442872</v>
      </c>
      <c r="AG33" s="112">
        <f t="shared" si="8"/>
        <v>910.03408922484061</v>
      </c>
      <c r="AH33" s="113">
        <f t="shared" si="9"/>
        <v>228.24959241144214</v>
      </c>
      <c r="AI33" s="114">
        <f t="shared" si="10"/>
        <v>12.391304347826088</v>
      </c>
    </row>
    <row r="34" spans="1:35" s="5" customFormat="1" ht="20.100000000000001" customHeight="1" x14ac:dyDescent="0.15">
      <c r="A34" s="10">
        <v>29</v>
      </c>
      <c r="B34" s="9" t="s">
        <v>13</v>
      </c>
      <c r="C34" s="26">
        <v>7761</v>
      </c>
      <c r="D34" s="34">
        <f t="shared" si="11"/>
        <v>127.10000000000001</v>
      </c>
      <c r="E34" s="35">
        <f t="shared" si="11"/>
        <v>125</v>
      </c>
      <c r="F34" s="35">
        <f t="shared" si="11"/>
        <v>2.1</v>
      </c>
      <c r="G34" s="43">
        <f t="shared" si="1"/>
        <v>0</v>
      </c>
      <c r="H34" s="117">
        <v>0</v>
      </c>
      <c r="I34" s="117">
        <v>0</v>
      </c>
      <c r="J34" s="43">
        <f t="shared" si="12"/>
        <v>88</v>
      </c>
      <c r="K34" s="117">
        <v>87.8</v>
      </c>
      <c r="L34" s="117">
        <v>0.2</v>
      </c>
      <c r="M34" s="43">
        <f t="shared" si="13"/>
        <v>6</v>
      </c>
      <c r="N34" s="117">
        <v>5.7</v>
      </c>
      <c r="O34" s="117">
        <v>0.3</v>
      </c>
      <c r="P34" s="43">
        <f t="shared" si="17"/>
        <v>15.7</v>
      </c>
      <c r="Q34" s="117">
        <v>15.5</v>
      </c>
      <c r="R34" s="117">
        <v>0.2</v>
      </c>
      <c r="S34" s="43">
        <f t="shared" si="16"/>
        <v>0.9</v>
      </c>
      <c r="T34" s="117">
        <v>0</v>
      </c>
      <c r="U34" s="117">
        <v>0.9</v>
      </c>
      <c r="V34" s="43">
        <f t="shared" si="14"/>
        <v>16.5</v>
      </c>
      <c r="W34" s="117">
        <v>16</v>
      </c>
      <c r="X34" s="117">
        <v>0.5</v>
      </c>
      <c r="Y34" s="47">
        <v>25.7</v>
      </c>
      <c r="Z34" s="53">
        <f t="shared" si="15"/>
        <v>152.80000000000001</v>
      </c>
      <c r="AA34" s="59">
        <f>SUM(AB34:AC34)</f>
        <v>127.10000000000001</v>
      </c>
      <c r="AB34" s="68">
        <f t="shared" si="3"/>
        <v>111.4</v>
      </c>
      <c r="AC34" s="69">
        <f t="shared" si="4"/>
        <v>15.7</v>
      </c>
      <c r="AD34" s="109">
        <f t="shared" si="5"/>
        <v>545.89185242451583</v>
      </c>
      <c r="AE34" s="110">
        <f t="shared" si="6"/>
        <v>478.46067946570457</v>
      </c>
      <c r="AF34" s="111">
        <f t="shared" si="7"/>
        <v>67.431172958811146</v>
      </c>
      <c r="AG34" s="112">
        <f t="shared" si="8"/>
        <v>656.27281707683721</v>
      </c>
      <c r="AH34" s="113">
        <f t="shared" si="9"/>
        <v>110.38096465232142</v>
      </c>
      <c r="AI34" s="114">
        <f t="shared" si="10"/>
        <v>12.352478363493312</v>
      </c>
    </row>
    <row r="35" spans="1:35" s="5" customFormat="1" ht="20.100000000000001" customHeight="1" x14ac:dyDescent="0.15">
      <c r="A35" s="10">
        <v>30</v>
      </c>
      <c r="B35" s="9" t="s">
        <v>14</v>
      </c>
      <c r="C35" s="26">
        <v>3854</v>
      </c>
      <c r="D35" s="34">
        <f>G35+J35+M35+P35+S35+V35</f>
        <v>68.3</v>
      </c>
      <c r="E35" s="35">
        <f t="shared" si="11"/>
        <v>57.2</v>
      </c>
      <c r="F35" s="35">
        <f t="shared" si="11"/>
        <v>11.1</v>
      </c>
      <c r="G35" s="43">
        <f>SUM(H35:I35)</f>
        <v>0</v>
      </c>
      <c r="H35" s="117">
        <v>0</v>
      </c>
      <c r="I35" s="117">
        <v>0</v>
      </c>
      <c r="J35" s="43">
        <f t="shared" si="12"/>
        <v>56.7</v>
      </c>
      <c r="K35" s="117">
        <v>46.9</v>
      </c>
      <c r="L35" s="117">
        <v>9.8000000000000007</v>
      </c>
      <c r="M35" s="43">
        <f t="shared" si="13"/>
        <v>3.4000000000000004</v>
      </c>
      <c r="N35" s="117">
        <v>2.2000000000000002</v>
      </c>
      <c r="O35" s="117">
        <v>1.2</v>
      </c>
      <c r="P35" s="43">
        <f t="shared" si="17"/>
        <v>8.1999999999999993</v>
      </c>
      <c r="Q35" s="117">
        <v>8.1</v>
      </c>
      <c r="R35" s="117">
        <v>0.1</v>
      </c>
      <c r="S35" s="43">
        <f t="shared" si="16"/>
        <v>0</v>
      </c>
      <c r="T35" s="117">
        <v>0</v>
      </c>
      <c r="U35" s="117">
        <v>0</v>
      </c>
      <c r="V35" s="43">
        <f t="shared" si="14"/>
        <v>0</v>
      </c>
      <c r="W35" s="117">
        <v>0</v>
      </c>
      <c r="X35" s="117">
        <v>0</v>
      </c>
      <c r="Y35" s="47">
        <v>18.899999999999999</v>
      </c>
      <c r="Z35" s="53">
        <f t="shared" si="15"/>
        <v>87.199999999999989</v>
      </c>
      <c r="AA35" s="59">
        <f t="shared" si="2"/>
        <v>68.3</v>
      </c>
      <c r="AB35" s="68">
        <f>G35+J35+M35+S35+V35</f>
        <v>60.1</v>
      </c>
      <c r="AC35" s="69">
        <f>P35</f>
        <v>8.1999999999999993</v>
      </c>
      <c r="AD35" s="109">
        <f t="shared" si="5"/>
        <v>590.72824770800889</v>
      </c>
      <c r="AE35" s="110">
        <f t="shared" si="6"/>
        <v>519.80626189240616</v>
      </c>
      <c r="AF35" s="111">
        <f t="shared" si="7"/>
        <v>70.921985815602824</v>
      </c>
      <c r="AG35" s="112">
        <f t="shared" si="8"/>
        <v>754.19477599031302</v>
      </c>
      <c r="AH35" s="113">
        <f t="shared" si="9"/>
        <v>163.46652828230407</v>
      </c>
      <c r="AI35" s="114">
        <f t="shared" si="10"/>
        <v>12.005856515373353</v>
      </c>
    </row>
    <row r="36" spans="1:35" s="5" customFormat="1" ht="20.100000000000001" customHeight="1" x14ac:dyDescent="0.15">
      <c r="A36" s="10">
        <v>31</v>
      </c>
      <c r="B36" s="9" t="s">
        <v>53</v>
      </c>
      <c r="C36" s="26">
        <v>5009</v>
      </c>
      <c r="D36" s="34">
        <f t="shared" si="11"/>
        <v>86.3</v>
      </c>
      <c r="E36" s="35">
        <f t="shared" si="11"/>
        <v>82.2</v>
      </c>
      <c r="F36" s="35">
        <f t="shared" si="11"/>
        <v>4.0999999999999996</v>
      </c>
      <c r="G36" s="43">
        <f t="shared" si="1"/>
        <v>0</v>
      </c>
      <c r="H36" s="117">
        <v>0</v>
      </c>
      <c r="I36" s="117">
        <v>0</v>
      </c>
      <c r="J36" s="43">
        <f t="shared" si="12"/>
        <v>62.6</v>
      </c>
      <c r="K36" s="117">
        <v>61.6</v>
      </c>
      <c r="L36" s="117">
        <v>1</v>
      </c>
      <c r="M36" s="43">
        <f t="shared" si="13"/>
        <v>2.5</v>
      </c>
      <c r="N36" s="23">
        <v>2.2999999999999998</v>
      </c>
      <c r="O36" s="117">
        <v>0.2</v>
      </c>
      <c r="P36" s="43">
        <f t="shared" si="17"/>
        <v>10.7</v>
      </c>
      <c r="Q36" s="117">
        <v>10.6</v>
      </c>
      <c r="R36" s="117">
        <v>0.1</v>
      </c>
      <c r="S36" s="43">
        <f t="shared" si="16"/>
        <v>0</v>
      </c>
      <c r="T36" s="117">
        <v>0</v>
      </c>
      <c r="U36" s="117">
        <v>0</v>
      </c>
      <c r="V36" s="43">
        <f t="shared" si="14"/>
        <v>10.5</v>
      </c>
      <c r="W36" s="117">
        <v>7.7</v>
      </c>
      <c r="X36" s="117">
        <v>2.8</v>
      </c>
      <c r="Y36" s="47">
        <v>11</v>
      </c>
      <c r="Z36" s="53">
        <f t="shared" si="15"/>
        <v>97.3</v>
      </c>
      <c r="AA36" s="59">
        <f t="shared" si="2"/>
        <v>86.3</v>
      </c>
      <c r="AB36" s="68">
        <f t="shared" si="3"/>
        <v>75.599999999999994</v>
      </c>
      <c r="AC36" s="69">
        <f t="shared" si="4"/>
        <v>10.7</v>
      </c>
      <c r="AD36" s="109">
        <f t="shared" si="5"/>
        <v>574.29959406401815</v>
      </c>
      <c r="AE36" s="110">
        <f t="shared" si="6"/>
        <v>503.09443002595327</v>
      </c>
      <c r="AF36" s="111">
        <f t="shared" si="7"/>
        <v>71.205164038064808</v>
      </c>
      <c r="AG36" s="112">
        <f t="shared" si="8"/>
        <v>647.50116457043998</v>
      </c>
      <c r="AH36" s="113">
        <f t="shared" si="9"/>
        <v>73.201570506421774</v>
      </c>
      <c r="AI36" s="114">
        <f t="shared" si="10"/>
        <v>12.398609501738123</v>
      </c>
    </row>
    <row r="37" spans="1:35" s="5" customFormat="1" ht="20.100000000000001" customHeight="1" x14ac:dyDescent="0.15">
      <c r="A37" s="10">
        <v>32</v>
      </c>
      <c r="B37" s="9" t="s">
        <v>54</v>
      </c>
      <c r="C37" s="26">
        <v>14498</v>
      </c>
      <c r="D37" s="34">
        <f t="shared" si="11"/>
        <v>278.2</v>
      </c>
      <c r="E37" s="35">
        <f t="shared" si="11"/>
        <v>215.7</v>
      </c>
      <c r="F37" s="35">
        <f t="shared" si="11"/>
        <v>62.499999999999993</v>
      </c>
      <c r="G37" s="43">
        <f t="shared" si="1"/>
        <v>0</v>
      </c>
      <c r="H37" s="117">
        <v>0</v>
      </c>
      <c r="I37" s="117">
        <v>0</v>
      </c>
      <c r="J37" s="43">
        <f t="shared" si="12"/>
        <v>225.1</v>
      </c>
      <c r="K37" s="117">
        <v>174.7</v>
      </c>
      <c r="L37" s="117">
        <v>50.4</v>
      </c>
      <c r="M37" s="43">
        <f t="shared" si="13"/>
        <v>20.100000000000001</v>
      </c>
      <c r="N37" s="117">
        <v>9.9</v>
      </c>
      <c r="O37" s="117">
        <v>10.199999999999999</v>
      </c>
      <c r="P37" s="43">
        <f t="shared" si="17"/>
        <v>33</v>
      </c>
      <c r="Q37" s="117">
        <v>31.1</v>
      </c>
      <c r="R37" s="117">
        <v>1.9</v>
      </c>
      <c r="S37" s="43">
        <f t="shared" si="16"/>
        <v>0</v>
      </c>
      <c r="T37" s="117">
        <v>0</v>
      </c>
      <c r="U37" s="117">
        <v>0</v>
      </c>
      <c r="V37" s="43">
        <f t="shared" si="14"/>
        <v>0</v>
      </c>
      <c r="W37" s="117">
        <v>0</v>
      </c>
      <c r="X37" s="117">
        <v>0</v>
      </c>
      <c r="Y37" s="47">
        <v>70.3</v>
      </c>
      <c r="Z37" s="53">
        <f t="shared" si="15"/>
        <v>348.5</v>
      </c>
      <c r="AA37" s="59">
        <f t="shared" si="2"/>
        <v>278.2</v>
      </c>
      <c r="AB37" s="68">
        <f t="shared" si="3"/>
        <v>245.2</v>
      </c>
      <c r="AC37" s="69">
        <f t="shared" si="4"/>
        <v>33</v>
      </c>
      <c r="AD37" s="109">
        <f t="shared" si="5"/>
        <v>639.6284544994711</v>
      </c>
      <c r="AE37" s="110">
        <f t="shared" si="6"/>
        <v>563.75592035683087</v>
      </c>
      <c r="AF37" s="111">
        <f t="shared" si="7"/>
        <v>75.872534142640362</v>
      </c>
      <c r="AG37" s="112">
        <f t="shared" si="8"/>
        <v>801.25994390030814</v>
      </c>
      <c r="AH37" s="113">
        <f t="shared" si="9"/>
        <v>161.6314894008369</v>
      </c>
      <c r="AI37" s="114">
        <f t="shared" si="10"/>
        <v>11.86196980589504</v>
      </c>
    </row>
    <row r="38" spans="1:35" s="5" customFormat="1" ht="20.100000000000001" customHeight="1" thickBot="1" x14ac:dyDescent="0.2">
      <c r="A38" s="15">
        <v>33</v>
      </c>
      <c r="B38" s="16" t="s">
        <v>15</v>
      </c>
      <c r="C38" s="121">
        <v>10463</v>
      </c>
      <c r="D38" s="36">
        <f t="shared" si="11"/>
        <v>182.1</v>
      </c>
      <c r="E38" s="37">
        <f t="shared" si="11"/>
        <v>149.4</v>
      </c>
      <c r="F38" s="37">
        <f t="shared" si="11"/>
        <v>32.700000000000003</v>
      </c>
      <c r="G38" s="44">
        <f t="shared" si="1"/>
        <v>0</v>
      </c>
      <c r="H38" s="122">
        <v>0</v>
      </c>
      <c r="I38" s="122">
        <v>0</v>
      </c>
      <c r="J38" s="44">
        <f t="shared" si="12"/>
        <v>130.30000000000001</v>
      </c>
      <c r="K38" s="122">
        <v>122</v>
      </c>
      <c r="L38" s="122">
        <v>8.3000000000000007</v>
      </c>
      <c r="M38" s="44">
        <f t="shared" si="13"/>
        <v>7.3999999999999995</v>
      </c>
      <c r="N38" s="122">
        <v>6.1</v>
      </c>
      <c r="O38" s="122">
        <v>1.3</v>
      </c>
      <c r="P38" s="44">
        <f t="shared" si="17"/>
        <v>21.7</v>
      </c>
      <c r="Q38" s="122">
        <v>21.3</v>
      </c>
      <c r="R38" s="122">
        <v>0.4</v>
      </c>
      <c r="S38" s="44">
        <f>SUM(T38:U38)</f>
        <v>0</v>
      </c>
      <c r="T38" s="122">
        <v>0</v>
      </c>
      <c r="U38" s="122">
        <v>0</v>
      </c>
      <c r="V38" s="44">
        <f t="shared" si="14"/>
        <v>22.7</v>
      </c>
      <c r="W38" s="122">
        <v>0</v>
      </c>
      <c r="X38" s="122">
        <v>22.7</v>
      </c>
      <c r="Y38" s="123">
        <v>41</v>
      </c>
      <c r="Z38" s="54">
        <f>D38+Y38</f>
        <v>223.1</v>
      </c>
      <c r="AA38" s="62">
        <f t="shared" si="2"/>
        <v>182.1</v>
      </c>
      <c r="AB38" s="71">
        <f t="shared" si="3"/>
        <v>160.4</v>
      </c>
      <c r="AC38" s="72">
        <f t="shared" si="4"/>
        <v>21.7</v>
      </c>
      <c r="AD38" s="124">
        <f t="shared" si="5"/>
        <v>580.13953932906429</v>
      </c>
      <c r="AE38" s="125">
        <f t="shared" si="6"/>
        <v>511.00704068304185</v>
      </c>
      <c r="AF38" s="126">
        <f t="shared" si="7"/>
        <v>69.132498646022498</v>
      </c>
      <c r="AG38" s="127">
        <f t="shared" si="8"/>
        <v>710.75854598744786</v>
      </c>
      <c r="AH38" s="128">
        <f t="shared" si="9"/>
        <v>130.61900665838351</v>
      </c>
      <c r="AI38" s="129">
        <f t="shared" si="10"/>
        <v>11.916529379461835</v>
      </c>
    </row>
    <row r="39" spans="1:35" s="5" customFormat="1" ht="15" customHeight="1" x14ac:dyDescent="0.15">
      <c r="A39" s="6"/>
      <c r="C39" s="6"/>
      <c r="D39" s="13"/>
      <c r="E39" s="7"/>
      <c r="F39" s="7"/>
      <c r="AD39" s="8"/>
      <c r="AE39" s="8"/>
      <c r="AF39" s="8"/>
      <c r="AG39" s="8"/>
      <c r="AH39" s="8"/>
    </row>
    <row r="40" spans="1:35" s="5" customFormat="1" ht="15" customHeight="1" x14ac:dyDescent="0.15">
      <c r="A40" s="6"/>
      <c r="C40" s="6"/>
      <c r="D40" s="13"/>
      <c r="E40" s="7"/>
      <c r="F40" s="7"/>
      <c r="AD40" s="8"/>
      <c r="AE40" s="8"/>
      <c r="AF40" s="8"/>
      <c r="AG40" s="8"/>
      <c r="AH40" s="8"/>
    </row>
    <row r="41" spans="1:35" s="5" customFormat="1" ht="15" customHeight="1" x14ac:dyDescent="0.15">
      <c r="A41" s="6"/>
      <c r="C41" s="6"/>
      <c r="D41" s="18"/>
      <c r="E41" s="7"/>
      <c r="F41" s="7"/>
      <c r="AD41" s="8"/>
      <c r="AE41" s="8"/>
      <c r="AF41" s="8"/>
      <c r="AG41" s="8"/>
      <c r="AH41" s="8"/>
    </row>
    <row r="42" spans="1:35" s="5" customFormat="1" ht="15" customHeight="1" x14ac:dyDescent="0.15">
      <c r="A42" s="6"/>
      <c r="C42" s="6"/>
      <c r="D42" s="18"/>
      <c r="E42" s="7"/>
      <c r="F42" s="7"/>
      <c r="AD42" s="8"/>
      <c r="AE42" s="8"/>
      <c r="AF42" s="8"/>
      <c r="AG42" s="8"/>
      <c r="AH42" s="8"/>
    </row>
    <row r="43" spans="1:35" s="5" customFormat="1" ht="15" customHeight="1" x14ac:dyDescent="0.15">
      <c r="A43" s="6"/>
      <c r="C43" s="6"/>
      <c r="D43" s="18"/>
      <c r="E43" s="7"/>
      <c r="F43" s="7"/>
      <c r="AD43" s="8"/>
      <c r="AE43" s="8"/>
      <c r="AF43" s="8"/>
      <c r="AG43" s="8"/>
      <c r="AH43" s="8"/>
    </row>
    <row r="44" spans="1:35" s="5" customFormat="1" ht="15" customHeight="1" x14ac:dyDescent="0.15">
      <c r="A44" s="6"/>
      <c r="C44" s="6"/>
      <c r="D44" s="18"/>
      <c r="E44" s="7"/>
      <c r="F44" s="7"/>
      <c r="AD44" s="8"/>
      <c r="AE44" s="8"/>
      <c r="AF44" s="8"/>
      <c r="AG44" s="8"/>
      <c r="AH44" s="8"/>
    </row>
    <row r="45" spans="1:35" s="5" customFormat="1" ht="15" customHeight="1" x14ac:dyDescent="0.15">
      <c r="A45" s="6"/>
      <c r="C45" s="6"/>
      <c r="D45" s="18"/>
      <c r="E45" s="7"/>
      <c r="F45" s="7"/>
      <c r="AD45" s="8"/>
      <c r="AE45" s="8"/>
      <c r="AF45" s="8"/>
      <c r="AG45" s="8"/>
      <c r="AH45" s="8"/>
    </row>
    <row r="46" spans="1:35" s="5" customFormat="1" ht="15" customHeight="1" x14ac:dyDescent="0.15">
      <c r="A46" s="6"/>
      <c r="C46" s="6"/>
      <c r="D46" s="18"/>
      <c r="E46" s="7"/>
      <c r="F46" s="7"/>
      <c r="AD46" s="8"/>
      <c r="AE46" s="8"/>
      <c r="AF46" s="8"/>
      <c r="AG46" s="8"/>
      <c r="AH46" s="8"/>
    </row>
    <row r="47" spans="1:35" s="5" customFormat="1" ht="15" customHeight="1" x14ac:dyDescent="0.15">
      <c r="A47" s="6"/>
      <c r="C47" s="6"/>
      <c r="D47" s="18"/>
      <c r="E47" s="7"/>
      <c r="F47" s="7"/>
      <c r="AD47" s="8"/>
      <c r="AE47" s="8"/>
      <c r="AF47" s="8"/>
      <c r="AG47" s="8"/>
      <c r="AH47" s="8"/>
    </row>
    <row r="48" spans="1:35" s="5" customFormat="1" ht="15" customHeight="1" x14ac:dyDescent="0.15">
      <c r="A48" s="6"/>
      <c r="C48" s="6"/>
      <c r="D48" s="18"/>
      <c r="E48" s="7"/>
      <c r="F48" s="7"/>
      <c r="AD48" s="8"/>
      <c r="AE48" s="8"/>
      <c r="AF48" s="8"/>
      <c r="AG48" s="8"/>
      <c r="AH48" s="8"/>
    </row>
    <row r="49" spans="1:34" s="5" customFormat="1" ht="15" customHeight="1" x14ac:dyDescent="0.15">
      <c r="A49" s="6"/>
      <c r="C49" s="6"/>
      <c r="D49" s="18"/>
      <c r="E49" s="7"/>
      <c r="F49" s="7"/>
      <c r="AD49" s="8"/>
      <c r="AE49" s="8"/>
      <c r="AF49" s="8"/>
      <c r="AG49" s="8"/>
      <c r="AH49" s="8"/>
    </row>
    <row r="50" spans="1:34" s="5" customFormat="1" ht="15" customHeight="1" x14ac:dyDescent="0.15">
      <c r="A50" s="6"/>
      <c r="C50" s="6"/>
      <c r="D50" s="18"/>
      <c r="E50" s="7"/>
      <c r="F50" s="7"/>
      <c r="AD50" s="8"/>
      <c r="AE50" s="8"/>
      <c r="AF50" s="8"/>
      <c r="AG50" s="8"/>
      <c r="AH50" s="8"/>
    </row>
    <row r="51" spans="1:34" s="5" customFormat="1" ht="15" customHeight="1" x14ac:dyDescent="0.15">
      <c r="A51" s="6"/>
      <c r="C51" s="6"/>
      <c r="D51" s="18"/>
      <c r="E51" s="7"/>
      <c r="F51" s="7"/>
      <c r="AD51" s="8"/>
      <c r="AE51" s="8"/>
      <c r="AF51" s="8"/>
      <c r="AG51" s="8"/>
      <c r="AH51" s="8"/>
    </row>
    <row r="52" spans="1:34" s="5" customFormat="1" ht="15" customHeight="1" x14ac:dyDescent="0.15">
      <c r="A52" s="6"/>
      <c r="C52" s="6"/>
      <c r="D52" s="18"/>
      <c r="E52" s="7"/>
      <c r="F52" s="7"/>
      <c r="AD52" s="8"/>
      <c r="AE52" s="8"/>
      <c r="AF52" s="8"/>
      <c r="AG52" s="8"/>
      <c r="AH52" s="8"/>
    </row>
    <row r="53" spans="1:34" s="5" customFormat="1" ht="15" customHeight="1" x14ac:dyDescent="0.15">
      <c r="A53" s="6"/>
      <c r="C53" s="6"/>
      <c r="D53" s="18"/>
      <c r="E53" s="7"/>
      <c r="F53" s="7"/>
      <c r="AD53" s="8"/>
      <c r="AE53" s="8"/>
      <c r="AF53" s="8"/>
      <c r="AG53" s="8"/>
      <c r="AH53" s="8"/>
    </row>
    <row r="54" spans="1:34" s="5" customFormat="1" ht="15" customHeight="1" x14ac:dyDescent="0.15">
      <c r="A54" s="6"/>
      <c r="C54" s="6"/>
      <c r="D54" s="18"/>
      <c r="E54" s="7"/>
      <c r="F54" s="7"/>
      <c r="AD54" s="8"/>
      <c r="AE54" s="8"/>
      <c r="AF54" s="8"/>
      <c r="AG54" s="8"/>
      <c r="AH54" s="8"/>
    </row>
    <row r="55" spans="1:34" s="5" customFormat="1" ht="15" customHeight="1" x14ac:dyDescent="0.15">
      <c r="A55" s="6"/>
      <c r="C55" s="6"/>
      <c r="D55" s="18"/>
      <c r="E55" s="7"/>
      <c r="F55" s="7"/>
      <c r="AD55" s="8"/>
      <c r="AE55" s="8"/>
      <c r="AF55" s="8"/>
      <c r="AG55" s="8"/>
      <c r="AH55" s="8"/>
    </row>
    <row r="56" spans="1:34" s="5" customFormat="1" ht="15" customHeight="1" x14ac:dyDescent="0.15">
      <c r="A56" s="6"/>
      <c r="C56" s="6"/>
      <c r="D56" s="18"/>
      <c r="E56" s="7"/>
      <c r="F56" s="7"/>
      <c r="AD56" s="8"/>
      <c r="AE56" s="8"/>
      <c r="AF56" s="8"/>
      <c r="AG56" s="8"/>
      <c r="AH56" s="8"/>
    </row>
    <row r="57" spans="1:34" s="5" customFormat="1" ht="15" customHeight="1" x14ac:dyDescent="0.15">
      <c r="A57" s="6"/>
      <c r="C57" s="6"/>
      <c r="D57" s="18"/>
      <c r="E57" s="7"/>
      <c r="F57" s="7"/>
      <c r="AD57" s="8"/>
      <c r="AE57" s="8"/>
      <c r="AF57" s="8"/>
      <c r="AG57" s="8"/>
      <c r="AH57" s="8"/>
    </row>
    <row r="58" spans="1:34" s="5" customFormat="1" ht="15" customHeight="1" x14ac:dyDescent="0.15">
      <c r="A58" s="6"/>
      <c r="C58" s="6"/>
      <c r="D58" s="18"/>
      <c r="E58" s="7"/>
      <c r="F58" s="7"/>
      <c r="AD58" s="8"/>
      <c r="AE58" s="8"/>
      <c r="AF58" s="8"/>
      <c r="AG58" s="8"/>
      <c r="AH58" s="8"/>
    </row>
    <row r="59" spans="1:34" s="5" customFormat="1" ht="15" customHeight="1" x14ac:dyDescent="0.15">
      <c r="A59" s="6"/>
      <c r="C59" s="6"/>
      <c r="D59" s="18"/>
      <c r="E59" s="7"/>
      <c r="F59" s="7"/>
      <c r="AD59" s="8"/>
      <c r="AE59" s="8"/>
      <c r="AF59" s="8"/>
      <c r="AG59" s="8"/>
      <c r="AH59" s="8"/>
    </row>
    <row r="60" spans="1:34" s="5" customFormat="1" ht="15" customHeight="1" x14ac:dyDescent="0.15">
      <c r="A60" s="6"/>
      <c r="C60" s="6"/>
      <c r="D60" s="18"/>
      <c r="E60" s="7"/>
      <c r="F60" s="7"/>
      <c r="AD60" s="8"/>
      <c r="AE60" s="8"/>
      <c r="AF60" s="8"/>
      <c r="AG60" s="8"/>
      <c r="AH60" s="8"/>
    </row>
  </sheetData>
  <mergeCells count="18">
    <mergeCell ref="AH1:AH4"/>
    <mergeCell ref="V3:X3"/>
    <mergeCell ref="A5:B5"/>
    <mergeCell ref="A1:B4"/>
    <mergeCell ref="C1:C4"/>
    <mergeCell ref="AI1:AI4"/>
    <mergeCell ref="D2:F3"/>
    <mergeCell ref="G2:X2"/>
    <mergeCell ref="Y2:Y4"/>
    <mergeCell ref="Z2:Z4"/>
    <mergeCell ref="G3:I3"/>
    <mergeCell ref="J3:L3"/>
    <mergeCell ref="M3:O3"/>
    <mergeCell ref="P3:R3"/>
    <mergeCell ref="S3:U3"/>
    <mergeCell ref="AA1:AC3"/>
    <mergeCell ref="AD1:AF3"/>
    <mergeCell ref="AG1:AG4"/>
  </mergeCells>
  <phoneticPr fontId="2"/>
  <printOptions horizontalCentered="1"/>
  <pageMargins left="0.78740157480314965" right="0.78740157480314965" top="0.98425196850393704" bottom="0.59055118110236227" header="0.51181102362204722" footer="0.51181102362204722"/>
  <pageSetup paperSize="8" scale="68" fitToWidth="0" orientation="landscape" r:id="rId1"/>
  <headerFooter alignWithMargins="0">
    <oddHeader>&amp;C&amp;14令和７年６月分　市町村ごみ排出量（速報値）月例報告&amp;R&amp;14《資料１》</oddHeader>
  </headerFooter>
  <colBreaks count="1" manualBreakCount="1">
    <brk id="26" max="37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85886C-457C-43E6-804F-6D1761FE3A58}">
  <dimension ref="A1:AJ60"/>
  <sheetViews>
    <sheetView view="pageBreakPreview" zoomScaleNormal="80" zoomScaleSheetLayoutView="100" workbookViewId="0">
      <selection sqref="A1:B4"/>
    </sheetView>
  </sheetViews>
  <sheetFormatPr defaultRowHeight="15" customHeight="1" x14ac:dyDescent="0.15"/>
  <cols>
    <col min="1" max="1" width="3.75" style="3" customWidth="1"/>
    <col min="2" max="2" width="11.625" style="1" customWidth="1"/>
    <col min="3" max="3" width="10.625" style="3" customWidth="1"/>
    <col min="4" max="4" width="10.625" style="12" customWidth="1"/>
    <col min="5" max="6" width="10.625" style="2" customWidth="1"/>
    <col min="7" max="29" width="10.625" style="1" customWidth="1"/>
    <col min="30" max="30" width="11.5" style="4" customWidth="1"/>
    <col min="31" max="32" width="10.625" style="4" customWidth="1"/>
    <col min="33" max="34" width="9" style="4"/>
    <col min="35" max="256" width="9" style="1"/>
    <col min="257" max="257" width="3.75" style="1" customWidth="1"/>
    <col min="258" max="258" width="11.625" style="1" customWidth="1"/>
    <col min="259" max="285" width="10.625" style="1" customWidth="1"/>
    <col min="286" max="286" width="11.5" style="1" customWidth="1"/>
    <col min="287" max="288" width="10.625" style="1" customWidth="1"/>
    <col min="289" max="512" width="9" style="1"/>
    <col min="513" max="513" width="3.75" style="1" customWidth="1"/>
    <col min="514" max="514" width="11.625" style="1" customWidth="1"/>
    <col min="515" max="541" width="10.625" style="1" customWidth="1"/>
    <col min="542" max="542" width="11.5" style="1" customWidth="1"/>
    <col min="543" max="544" width="10.625" style="1" customWidth="1"/>
    <col min="545" max="768" width="9" style="1"/>
    <col min="769" max="769" width="3.75" style="1" customWidth="1"/>
    <col min="770" max="770" width="11.625" style="1" customWidth="1"/>
    <col min="771" max="797" width="10.625" style="1" customWidth="1"/>
    <col min="798" max="798" width="11.5" style="1" customWidth="1"/>
    <col min="799" max="800" width="10.625" style="1" customWidth="1"/>
    <col min="801" max="1024" width="9" style="1"/>
    <col min="1025" max="1025" width="3.75" style="1" customWidth="1"/>
    <col min="1026" max="1026" width="11.625" style="1" customWidth="1"/>
    <col min="1027" max="1053" width="10.625" style="1" customWidth="1"/>
    <col min="1054" max="1054" width="11.5" style="1" customWidth="1"/>
    <col min="1055" max="1056" width="10.625" style="1" customWidth="1"/>
    <col min="1057" max="1280" width="9" style="1"/>
    <col min="1281" max="1281" width="3.75" style="1" customWidth="1"/>
    <col min="1282" max="1282" width="11.625" style="1" customWidth="1"/>
    <col min="1283" max="1309" width="10.625" style="1" customWidth="1"/>
    <col min="1310" max="1310" width="11.5" style="1" customWidth="1"/>
    <col min="1311" max="1312" width="10.625" style="1" customWidth="1"/>
    <col min="1313" max="1536" width="9" style="1"/>
    <col min="1537" max="1537" width="3.75" style="1" customWidth="1"/>
    <col min="1538" max="1538" width="11.625" style="1" customWidth="1"/>
    <col min="1539" max="1565" width="10.625" style="1" customWidth="1"/>
    <col min="1566" max="1566" width="11.5" style="1" customWidth="1"/>
    <col min="1567" max="1568" width="10.625" style="1" customWidth="1"/>
    <col min="1569" max="1792" width="9" style="1"/>
    <col min="1793" max="1793" width="3.75" style="1" customWidth="1"/>
    <col min="1794" max="1794" width="11.625" style="1" customWidth="1"/>
    <col min="1795" max="1821" width="10.625" style="1" customWidth="1"/>
    <col min="1822" max="1822" width="11.5" style="1" customWidth="1"/>
    <col min="1823" max="1824" width="10.625" style="1" customWidth="1"/>
    <col min="1825" max="2048" width="9" style="1"/>
    <col min="2049" max="2049" width="3.75" style="1" customWidth="1"/>
    <col min="2050" max="2050" width="11.625" style="1" customWidth="1"/>
    <col min="2051" max="2077" width="10.625" style="1" customWidth="1"/>
    <col min="2078" max="2078" width="11.5" style="1" customWidth="1"/>
    <col min="2079" max="2080" width="10.625" style="1" customWidth="1"/>
    <col min="2081" max="2304" width="9" style="1"/>
    <col min="2305" max="2305" width="3.75" style="1" customWidth="1"/>
    <col min="2306" max="2306" width="11.625" style="1" customWidth="1"/>
    <col min="2307" max="2333" width="10.625" style="1" customWidth="1"/>
    <col min="2334" max="2334" width="11.5" style="1" customWidth="1"/>
    <col min="2335" max="2336" width="10.625" style="1" customWidth="1"/>
    <col min="2337" max="2560" width="9" style="1"/>
    <col min="2561" max="2561" width="3.75" style="1" customWidth="1"/>
    <col min="2562" max="2562" width="11.625" style="1" customWidth="1"/>
    <col min="2563" max="2589" width="10.625" style="1" customWidth="1"/>
    <col min="2590" max="2590" width="11.5" style="1" customWidth="1"/>
    <col min="2591" max="2592" width="10.625" style="1" customWidth="1"/>
    <col min="2593" max="2816" width="9" style="1"/>
    <col min="2817" max="2817" width="3.75" style="1" customWidth="1"/>
    <col min="2818" max="2818" width="11.625" style="1" customWidth="1"/>
    <col min="2819" max="2845" width="10.625" style="1" customWidth="1"/>
    <col min="2846" max="2846" width="11.5" style="1" customWidth="1"/>
    <col min="2847" max="2848" width="10.625" style="1" customWidth="1"/>
    <col min="2849" max="3072" width="9" style="1"/>
    <col min="3073" max="3073" width="3.75" style="1" customWidth="1"/>
    <col min="3074" max="3074" width="11.625" style="1" customWidth="1"/>
    <col min="3075" max="3101" width="10.625" style="1" customWidth="1"/>
    <col min="3102" max="3102" width="11.5" style="1" customWidth="1"/>
    <col min="3103" max="3104" width="10.625" style="1" customWidth="1"/>
    <col min="3105" max="3328" width="9" style="1"/>
    <col min="3329" max="3329" width="3.75" style="1" customWidth="1"/>
    <col min="3330" max="3330" width="11.625" style="1" customWidth="1"/>
    <col min="3331" max="3357" width="10.625" style="1" customWidth="1"/>
    <col min="3358" max="3358" width="11.5" style="1" customWidth="1"/>
    <col min="3359" max="3360" width="10.625" style="1" customWidth="1"/>
    <col min="3361" max="3584" width="9" style="1"/>
    <col min="3585" max="3585" width="3.75" style="1" customWidth="1"/>
    <col min="3586" max="3586" width="11.625" style="1" customWidth="1"/>
    <col min="3587" max="3613" width="10.625" style="1" customWidth="1"/>
    <col min="3614" max="3614" width="11.5" style="1" customWidth="1"/>
    <col min="3615" max="3616" width="10.625" style="1" customWidth="1"/>
    <col min="3617" max="3840" width="9" style="1"/>
    <col min="3841" max="3841" width="3.75" style="1" customWidth="1"/>
    <col min="3842" max="3842" width="11.625" style="1" customWidth="1"/>
    <col min="3843" max="3869" width="10.625" style="1" customWidth="1"/>
    <col min="3870" max="3870" width="11.5" style="1" customWidth="1"/>
    <col min="3871" max="3872" width="10.625" style="1" customWidth="1"/>
    <col min="3873" max="4096" width="9" style="1"/>
    <col min="4097" max="4097" width="3.75" style="1" customWidth="1"/>
    <col min="4098" max="4098" width="11.625" style="1" customWidth="1"/>
    <col min="4099" max="4125" width="10.625" style="1" customWidth="1"/>
    <col min="4126" max="4126" width="11.5" style="1" customWidth="1"/>
    <col min="4127" max="4128" width="10.625" style="1" customWidth="1"/>
    <col min="4129" max="4352" width="9" style="1"/>
    <col min="4353" max="4353" width="3.75" style="1" customWidth="1"/>
    <col min="4354" max="4354" width="11.625" style="1" customWidth="1"/>
    <col min="4355" max="4381" width="10.625" style="1" customWidth="1"/>
    <col min="4382" max="4382" width="11.5" style="1" customWidth="1"/>
    <col min="4383" max="4384" width="10.625" style="1" customWidth="1"/>
    <col min="4385" max="4608" width="9" style="1"/>
    <col min="4609" max="4609" width="3.75" style="1" customWidth="1"/>
    <col min="4610" max="4610" width="11.625" style="1" customWidth="1"/>
    <col min="4611" max="4637" width="10.625" style="1" customWidth="1"/>
    <col min="4638" max="4638" width="11.5" style="1" customWidth="1"/>
    <col min="4639" max="4640" width="10.625" style="1" customWidth="1"/>
    <col min="4641" max="4864" width="9" style="1"/>
    <col min="4865" max="4865" width="3.75" style="1" customWidth="1"/>
    <col min="4866" max="4866" width="11.625" style="1" customWidth="1"/>
    <col min="4867" max="4893" width="10.625" style="1" customWidth="1"/>
    <col min="4894" max="4894" width="11.5" style="1" customWidth="1"/>
    <col min="4895" max="4896" width="10.625" style="1" customWidth="1"/>
    <col min="4897" max="5120" width="9" style="1"/>
    <col min="5121" max="5121" width="3.75" style="1" customWidth="1"/>
    <col min="5122" max="5122" width="11.625" style="1" customWidth="1"/>
    <col min="5123" max="5149" width="10.625" style="1" customWidth="1"/>
    <col min="5150" max="5150" width="11.5" style="1" customWidth="1"/>
    <col min="5151" max="5152" width="10.625" style="1" customWidth="1"/>
    <col min="5153" max="5376" width="9" style="1"/>
    <col min="5377" max="5377" width="3.75" style="1" customWidth="1"/>
    <col min="5378" max="5378" width="11.625" style="1" customWidth="1"/>
    <col min="5379" max="5405" width="10.625" style="1" customWidth="1"/>
    <col min="5406" max="5406" width="11.5" style="1" customWidth="1"/>
    <col min="5407" max="5408" width="10.625" style="1" customWidth="1"/>
    <col min="5409" max="5632" width="9" style="1"/>
    <col min="5633" max="5633" width="3.75" style="1" customWidth="1"/>
    <col min="5634" max="5634" width="11.625" style="1" customWidth="1"/>
    <col min="5635" max="5661" width="10.625" style="1" customWidth="1"/>
    <col min="5662" max="5662" width="11.5" style="1" customWidth="1"/>
    <col min="5663" max="5664" width="10.625" style="1" customWidth="1"/>
    <col min="5665" max="5888" width="9" style="1"/>
    <col min="5889" max="5889" width="3.75" style="1" customWidth="1"/>
    <col min="5890" max="5890" width="11.625" style="1" customWidth="1"/>
    <col min="5891" max="5917" width="10.625" style="1" customWidth="1"/>
    <col min="5918" max="5918" width="11.5" style="1" customWidth="1"/>
    <col min="5919" max="5920" width="10.625" style="1" customWidth="1"/>
    <col min="5921" max="6144" width="9" style="1"/>
    <col min="6145" max="6145" width="3.75" style="1" customWidth="1"/>
    <col min="6146" max="6146" width="11.625" style="1" customWidth="1"/>
    <col min="6147" max="6173" width="10.625" style="1" customWidth="1"/>
    <col min="6174" max="6174" width="11.5" style="1" customWidth="1"/>
    <col min="6175" max="6176" width="10.625" style="1" customWidth="1"/>
    <col min="6177" max="6400" width="9" style="1"/>
    <col min="6401" max="6401" width="3.75" style="1" customWidth="1"/>
    <col min="6402" max="6402" width="11.625" style="1" customWidth="1"/>
    <col min="6403" max="6429" width="10.625" style="1" customWidth="1"/>
    <col min="6430" max="6430" width="11.5" style="1" customWidth="1"/>
    <col min="6431" max="6432" width="10.625" style="1" customWidth="1"/>
    <col min="6433" max="6656" width="9" style="1"/>
    <col min="6657" max="6657" width="3.75" style="1" customWidth="1"/>
    <col min="6658" max="6658" width="11.625" style="1" customWidth="1"/>
    <col min="6659" max="6685" width="10.625" style="1" customWidth="1"/>
    <col min="6686" max="6686" width="11.5" style="1" customWidth="1"/>
    <col min="6687" max="6688" width="10.625" style="1" customWidth="1"/>
    <col min="6689" max="6912" width="9" style="1"/>
    <col min="6913" max="6913" width="3.75" style="1" customWidth="1"/>
    <col min="6914" max="6914" width="11.625" style="1" customWidth="1"/>
    <col min="6915" max="6941" width="10.625" style="1" customWidth="1"/>
    <col min="6942" max="6942" width="11.5" style="1" customWidth="1"/>
    <col min="6943" max="6944" width="10.625" style="1" customWidth="1"/>
    <col min="6945" max="7168" width="9" style="1"/>
    <col min="7169" max="7169" width="3.75" style="1" customWidth="1"/>
    <col min="7170" max="7170" width="11.625" style="1" customWidth="1"/>
    <col min="7171" max="7197" width="10.625" style="1" customWidth="1"/>
    <col min="7198" max="7198" width="11.5" style="1" customWidth="1"/>
    <col min="7199" max="7200" width="10.625" style="1" customWidth="1"/>
    <col min="7201" max="7424" width="9" style="1"/>
    <col min="7425" max="7425" width="3.75" style="1" customWidth="1"/>
    <col min="7426" max="7426" width="11.625" style="1" customWidth="1"/>
    <col min="7427" max="7453" width="10.625" style="1" customWidth="1"/>
    <col min="7454" max="7454" width="11.5" style="1" customWidth="1"/>
    <col min="7455" max="7456" width="10.625" style="1" customWidth="1"/>
    <col min="7457" max="7680" width="9" style="1"/>
    <col min="7681" max="7681" width="3.75" style="1" customWidth="1"/>
    <col min="7682" max="7682" width="11.625" style="1" customWidth="1"/>
    <col min="7683" max="7709" width="10.625" style="1" customWidth="1"/>
    <col min="7710" max="7710" width="11.5" style="1" customWidth="1"/>
    <col min="7711" max="7712" width="10.625" style="1" customWidth="1"/>
    <col min="7713" max="7936" width="9" style="1"/>
    <col min="7937" max="7937" width="3.75" style="1" customWidth="1"/>
    <col min="7938" max="7938" width="11.625" style="1" customWidth="1"/>
    <col min="7939" max="7965" width="10.625" style="1" customWidth="1"/>
    <col min="7966" max="7966" width="11.5" style="1" customWidth="1"/>
    <col min="7967" max="7968" width="10.625" style="1" customWidth="1"/>
    <col min="7969" max="8192" width="9" style="1"/>
    <col min="8193" max="8193" width="3.75" style="1" customWidth="1"/>
    <col min="8194" max="8194" width="11.625" style="1" customWidth="1"/>
    <col min="8195" max="8221" width="10.625" style="1" customWidth="1"/>
    <col min="8222" max="8222" width="11.5" style="1" customWidth="1"/>
    <col min="8223" max="8224" width="10.625" style="1" customWidth="1"/>
    <col min="8225" max="8448" width="9" style="1"/>
    <col min="8449" max="8449" width="3.75" style="1" customWidth="1"/>
    <col min="8450" max="8450" width="11.625" style="1" customWidth="1"/>
    <col min="8451" max="8477" width="10.625" style="1" customWidth="1"/>
    <col min="8478" max="8478" width="11.5" style="1" customWidth="1"/>
    <col min="8479" max="8480" width="10.625" style="1" customWidth="1"/>
    <col min="8481" max="8704" width="9" style="1"/>
    <col min="8705" max="8705" width="3.75" style="1" customWidth="1"/>
    <col min="8706" max="8706" width="11.625" style="1" customWidth="1"/>
    <col min="8707" max="8733" width="10.625" style="1" customWidth="1"/>
    <col min="8734" max="8734" width="11.5" style="1" customWidth="1"/>
    <col min="8735" max="8736" width="10.625" style="1" customWidth="1"/>
    <col min="8737" max="8960" width="9" style="1"/>
    <col min="8961" max="8961" width="3.75" style="1" customWidth="1"/>
    <col min="8962" max="8962" width="11.625" style="1" customWidth="1"/>
    <col min="8963" max="8989" width="10.625" style="1" customWidth="1"/>
    <col min="8990" max="8990" width="11.5" style="1" customWidth="1"/>
    <col min="8991" max="8992" width="10.625" style="1" customWidth="1"/>
    <col min="8993" max="9216" width="9" style="1"/>
    <col min="9217" max="9217" width="3.75" style="1" customWidth="1"/>
    <col min="9218" max="9218" width="11.625" style="1" customWidth="1"/>
    <col min="9219" max="9245" width="10.625" style="1" customWidth="1"/>
    <col min="9246" max="9246" width="11.5" style="1" customWidth="1"/>
    <col min="9247" max="9248" width="10.625" style="1" customWidth="1"/>
    <col min="9249" max="9472" width="9" style="1"/>
    <col min="9473" max="9473" width="3.75" style="1" customWidth="1"/>
    <col min="9474" max="9474" width="11.625" style="1" customWidth="1"/>
    <col min="9475" max="9501" width="10.625" style="1" customWidth="1"/>
    <col min="9502" max="9502" width="11.5" style="1" customWidth="1"/>
    <col min="9503" max="9504" width="10.625" style="1" customWidth="1"/>
    <col min="9505" max="9728" width="9" style="1"/>
    <col min="9729" max="9729" width="3.75" style="1" customWidth="1"/>
    <col min="9730" max="9730" width="11.625" style="1" customWidth="1"/>
    <col min="9731" max="9757" width="10.625" style="1" customWidth="1"/>
    <col min="9758" max="9758" width="11.5" style="1" customWidth="1"/>
    <col min="9759" max="9760" width="10.625" style="1" customWidth="1"/>
    <col min="9761" max="9984" width="9" style="1"/>
    <col min="9985" max="9985" width="3.75" style="1" customWidth="1"/>
    <col min="9986" max="9986" width="11.625" style="1" customWidth="1"/>
    <col min="9987" max="10013" width="10.625" style="1" customWidth="1"/>
    <col min="10014" max="10014" width="11.5" style="1" customWidth="1"/>
    <col min="10015" max="10016" width="10.625" style="1" customWidth="1"/>
    <col min="10017" max="10240" width="9" style="1"/>
    <col min="10241" max="10241" width="3.75" style="1" customWidth="1"/>
    <col min="10242" max="10242" width="11.625" style="1" customWidth="1"/>
    <col min="10243" max="10269" width="10.625" style="1" customWidth="1"/>
    <col min="10270" max="10270" width="11.5" style="1" customWidth="1"/>
    <col min="10271" max="10272" width="10.625" style="1" customWidth="1"/>
    <col min="10273" max="10496" width="9" style="1"/>
    <col min="10497" max="10497" width="3.75" style="1" customWidth="1"/>
    <col min="10498" max="10498" width="11.625" style="1" customWidth="1"/>
    <col min="10499" max="10525" width="10.625" style="1" customWidth="1"/>
    <col min="10526" max="10526" width="11.5" style="1" customWidth="1"/>
    <col min="10527" max="10528" width="10.625" style="1" customWidth="1"/>
    <col min="10529" max="10752" width="9" style="1"/>
    <col min="10753" max="10753" width="3.75" style="1" customWidth="1"/>
    <col min="10754" max="10754" width="11.625" style="1" customWidth="1"/>
    <col min="10755" max="10781" width="10.625" style="1" customWidth="1"/>
    <col min="10782" max="10782" width="11.5" style="1" customWidth="1"/>
    <col min="10783" max="10784" width="10.625" style="1" customWidth="1"/>
    <col min="10785" max="11008" width="9" style="1"/>
    <col min="11009" max="11009" width="3.75" style="1" customWidth="1"/>
    <col min="11010" max="11010" width="11.625" style="1" customWidth="1"/>
    <col min="11011" max="11037" width="10.625" style="1" customWidth="1"/>
    <col min="11038" max="11038" width="11.5" style="1" customWidth="1"/>
    <col min="11039" max="11040" width="10.625" style="1" customWidth="1"/>
    <col min="11041" max="11264" width="9" style="1"/>
    <col min="11265" max="11265" width="3.75" style="1" customWidth="1"/>
    <col min="11266" max="11266" width="11.625" style="1" customWidth="1"/>
    <col min="11267" max="11293" width="10.625" style="1" customWidth="1"/>
    <col min="11294" max="11294" width="11.5" style="1" customWidth="1"/>
    <col min="11295" max="11296" width="10.625" style="1" customWidth="1"/>
    <col min="11297" max="11520" width="9" style="1"/>
    <col min="11521" max="11521" width="3.75" style="1" customWidth="1"/>
    <col min="11522" max="11522" width="11.625" style="1" customWidth="1"/>
    <col min="11523" max="11549" width="10.625" style="1" customWidth="1"/>
    <col min="11550" max="11550" width="11.5" style="1" customWidth="1"/>
    <col min="11551" max="11552" width="10.625" style="1" customWidth="1"/>
    <col min="11553" max="11776" width="9" style="1"/>
    <col min="11777" max="11777" width="3.75" style="1" customWidth="1"/>
    <col min="11778" max="11778" width="11.625" style="1" customWidth="1"/>
    <col min="11779" max="11805" width="10.625" style="1" customWidth="1"/>
    <col min="11806" max="11806" width="11.5" style="1" customWidth="1"/>
    <col min="11807" max="11808" width="10.625" style="1" customWidth="1"/>
    <col min="11809" max="12032" width="9" style="1"/>
    <col min="12033" max="12033" width="3.75" style="1" customWidth="1"/>
    <col min="12034" max="12034" width="11.625" style="1" customWidth="1"/>
    <col min="12035" max="12061" width="10.625" style="1" customWidth="1"/>
    <col min="12062" max="12062" width="11.5" style="1" customWidth="1"/>
    <col min="12063" max="12064" width="10.625" style="1" customWidth="1"/>
    <col min="12065" max="12288" width="9" style="1"/>
    <col min="12289" max="12289" width="3.75" style="1" customWidth="1"/>
    <col min="12290" max="12290" width="11.625" style="1" customWidth="1"/>
    <col min="12291" max="12317" width="10.625" style="1" customWidth="1"/>
    <col min="12318" max="12318" width="11.5" style="1" customWidth="1"/>
    <col min="12319" max="12320" width="10.625" style="1" customWidth="1"/>
    <col min="12321" max="12544" width="9" style="1"/>
    <col min="12545" max="12545" width="3.75" style="1" customWidth="1"/>
    <col min="12546" max="12546" width="11.625" style="1" customWidth="1"/>
    <col min="12547" max="12573" width="10.625" style="1" customWidth="1"/>
    <col min="12574" max="12574" width="11.5" style="1" customWidth="1"/>
    <col min="12575" max="12576" width="10.625" style="1" customWidth="1"/>
    <col min="12577" max="12800" width="9" style="1"/>
    <col min="12801" max="12801" width="3.75" style="1" customWidth="1"/>
    <col min="12802" max="12802" width="11.625" style="1" customWidth="1"/>
    <col min="12803" max="12829" width="10.625" style="1" customWidth="1"/>
    <col min="12830" max="12830" width="11.5" style="1" customWidth="1"/>
    <col min="12831" max="12832" width="10.625" style="1" customWidth="1"/>
    <col min="12833" max="13056" width="9" style="1"/>
    <col min="13057" max="13057" width="3.75" style="1" customWidth="1"/>
    <col min="13058" max="13058" width="11.625" style="1" customWidth="1"/>
    <col min="13059" max="13085" width="10.625" style="1" customWidth="1"/>
    <col min="13086" max="13086" width="11.5" style="1" customWidth="1"/>
    <col min="13087" max="13088" width="10.625" style="1" customWidth="1"/>
    <col min="13089" max="13312" width="9" style="1"/>
    <col min="13313" max="13313" width="3.75" style="1" customWidth="1"/>
    <col min="13314" max="13314" width="11.625" style="1" customWidth="1"/>
    <col min="13315" max="13341" width="10.625" style="1" customWidth="1"/>
    <col min="13342" max="13342" width="11.5" style="1" customWidth="1"/>
    <col min="13343" max="13344" width="10.625" style="1" customWidth="1"/>
    <col min="13345" max="13568" width="9" style="1"/>
    <col min="13569" max="13569" width="3.75" style="1" customWidth="1"/>
    <col min="13570" max="13570" width="11.625" style="1" customWidth="1"/>
    <col min="13571" max="13597" width="10.625" style="1" customWidth="1"/>
    <col min="13598" max="13598" width="11.5" style="1" customWidth="1"/>
    <col min="13599" max="13600" width="10.625" style="1" customWidth="1"/>
    <col min="13601" max="13824" width="9" style="1"/>
    <col min="13825" max="13825" width="3.75" style="1" customWidth="1"/>
    <col min="13826" max="13826" width="11.625" style="1" customWidth="1"/>
    <col min="13827" max="13853" width="10.625" style="1" customWidth="1"/>
    <col min="13854" max="13854" width="11.5" style="1" customWidth="1"/>
    <col min="13855" max="13856" width="10.625" style="1" customWidth="1"/>
    <col min="13857" max="14080" width="9" style="1"/>
    <col min="14081" max="14081" width="3.75" style="1" customWidth="1"/>
    <col min="14082" max="14082" width="11.625" style="1" customWidth="1"/>
    <col min="14083" max="14109" width="10.625" style="1" customWidth="1"/>
    <col min="14110" max="14110" width="11.5" style="1" customWidth="1"/>
    <col min="14111" max="14112" width="10.625" style="1" customWidth="1"/>
    <col min="14113" max="14336" width="9" style="1"/>
    <col min="14337" max="14337" width="3.75" style="1" customWidth="1"/>
    <col min="14338" max="14338" width="11.625" style="1" customWidth="1"/>
    <col min="14339" max="14365" width="10.625" style="1" customWidth="1"/>
    <col min="14366" max="14366" width="11.5" style="1" customWidth="1"/>
    <col min="14367" max="14368" width="10.625" style="1" customWidth="1"/>
    <col min="14369" max="14592" width="9" style="1"/>
    <col min="14593" max="14593" width="3.75" style="1" customWidth="1"/>
    <col min="14594" max="14594" width="11.625" style="1" customWidth="1"/>
    <col min="14595" max="14621" width="10.625" style="1" customWidth="1"/>
    <col min="14622" max="14622" width="11.5" style="1" customWidth="1"/>
    <col min="14623" max="14624" width="10.625" style="1" customWidth="1"/>
    <col min="14625" max="14848" width="9" style="1"/>
    <col min="14849" max="14849" width="3.75" style="1" customWidth="1"/>
    <col min="14850" max="14850" width="11.625" style="1" customWidth="1"/>
    <col min="14851" max="14877" width="10.625" style="1" customWidth="1"/>
    <col min="14878" max="14878" width="11.5" style="1" customWidth="1"/>
    <col min="14879" max="14880" width="10.625" style="1" customWidth="1"/>
    <col min="14881" max="15104" width="9" style="1"/>
    <col min="15105" max="15105" width="3.75" style="1" customWidth="1"/>
    <col min="15106" max="15106" width="11.625" style="1" customWidth="1"/>
    <col min="15107" max="15133" width="10.625" style="1" customWidth="1"/>
    <col min="15134" max="15134" width="11.5" style="1" customWidth="1"/>
    <col min="15135" max="15136" width="10.625" style="1" customWidth="1"/>
    <col min="15137" max="15360" width="9" style="1"/>
    <col min="15361" max="15361" width="3.75" style="1" customWidth="1"/>
    <col min="15362" max="15362" width="11.625" style="1" customWidth="1"/>
    <col min="15363" max="15389" width="10.625" style="1" customWidth="1"/>
    <col min="15390" max="15390" width="11.5" style="1" customWidth="1"/>
    <col min="15391" max="15392" width="10.625" style="1" customWidth="1"/>
    <col min="15393" max="15616" width="9" style="1"/>
    <col min="15617" max="15617" width="3.75" style="1" customWidth="1"/>
    <col min="15618" max="15618" width="11.625" style="1" customWidth="1"/>
    <col min="15619" max="15645" width="10.625" style="1" customWidth="1"/>
    <col min="15646" max="15646" width="11.5" style="1" customWidth="1"/>
    <col min="15647" max="15648" width="10.625" style="1" customWidth="1"/>
    <col min="15649" max="15872" width="9" style="1"/>
    <col min="15873" max="15873" width="3.75" style="1" customWidth="1"/>
    <col min="15874" max="15874" width="11.625" style="1" customWidth="1"/>
    <col min="15875" max="15901" width="10.625" style="1" customWidth="1"/>
    <col min="15902" max="15902" width="11.5" style="1" customWidth="1"/>
    <col min="15903" max="15904" width="10.625" style="1" customWidth="1"/>
    <col min="15905" max="16128" width="9" style="1"/>
    <col min="16129" max="16129" width="3.75" style="1" customWidth="1"/>
    <col min="16130" max="16130" width="11.625" style="1" customWidth="1"/>
    <col min="16131" max="16157" width="10.625" style="1" customWidth="1"/>
    <col min="16158" max="16158" width="11.5" style="1" customWidth="1"/>
    <col min="16159" max="16160" width="10.625" style="1" customWidth="1"/>
    <col min="16161" max="16384" width="9" style="1"/>
  </cols>
  <sheetData>
    <row r="1" spans="1:36" ht="15" customHeight="1" x14ac:dyDescent="0.15">
      <c r="A1" s="163" t="s">
        <v>61</v>
      </c>
      <c r="B1" s="164"/>
      <c r="C1" s="184" t="s">
        <v>17</v>
      </c>
      <c r="D1" s="48"/>
      <c r="E1" s="49"/>
      <c r="F1" s="49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1"/>
      <c r="AA1" s="174" t="s">
        <v>24</v>
      </c>
      <c r="AB1" s="175"/>
      <c r="AC1" s="176"/>
      <c r="AD1" s="161" t="s">
        <v>34</v>
      </c>
      <c r="AE1" s="161"/>
      <c r="AF1" s="161"/>
      <c r="AG1" s="152" t="s">
        <v>35</v>
      </c>
      <c r="AH1" s="155" t="s">
        <v>36</v>
      </c>
      <c r="AI1" s="158" t="s">
        <v>31</v>
      </c>
    </row>
    <row r="2" spans="1:36" ht="20.100000000000001" customHeight="1" x14ac:dyDescent="0.15">
      <c r="A2" s="165"/>
      <c r="B2" s="166"/>
      <c r="C2" s="170"/>
      <c r="D2" s="148" t="s">
        <v>24</v>
      </c>
      <c r="E2" s="149"/>
      <c r="F2" s="150"/>
      <c r="G2" s="182"/>
      <c r="H2" s="182"/>
      <c r="I2" s="182"/>
      <c r="J2" s="182"/>
      <c r="K2" s="182"/>
      <c r="L2" s="182"/>
      <c r="M2" s="182"/>
      <c r="N2" s="182"/>
      <c r="O2" s="182"/>
      <c r="P2" s="182"/>
      <c r="Q2" s="182"/>
      <c r="R2" s="182"/>
      <c r="S2" s="182"/>
      <c r="T2" s="182"/>
      <c r="U2" s="182"/>
      <c r="V2" s="182"/>
      <c r="W2" s="182"/>
      <c r="X2" s="183"/>
      <c r="Y2" s="172" t="s">
        <v>22</v>
      </c>
      <c r="Z2" s="180" t="s">
        <v>23</v>
      </c>
      <c r="AA2" s="177"/>
      <c r="AB2" s="178"/>
      <c r="AC2" s="179"/>
      <c r="AD2" s="162"/>
      <c r="AE2" s="162"/>
      <c r="AF2" s="162"/>
      <c r="AG2" s="153"/>
      <c r="AH2" s="156"/>
      <c r="AI2" s="159"/>
    </row>
    <row r="3" spans="1:36" ht="20.100000000000001" customHeight="1" x14ac:dyDescent="0.15">
      <c r="A3" s="165"/>
      <c r="B3" s="166"/>
      <c r="C3" s="170"/>
      <c r="D3" s="151"/>
      <c r="E3" s="149"/>
      <c r="F3" s="149"/>
      <c r="G3" s="144" t="s">
        <v>27</v>
      </c>
      <c r="H3" s="145"/>
      <c r="I3" s="145"/>
      <c r="J3" s="144" t="s">
        <v>28</v>
      </c>
      <c r="K3" s="145"/>
      <c r="L3" s="145"/>
      <c r="M3" s="144" t="s">
        <v>29</v>
      </c>
      <c r="N3" s="145"/>
      <c r="O3" s="145"/>
      <c r="P3" s="144" t="s">
        <v>30</v>
      </c>
      <c r="Q3" s="145"/>
      <c r="R3" s="145"/>
      <c r="S3" s="144" t="s">
        <v>26</v>
      </c>
      <c r="T3" s="145"/>
      <c r="U3" s="145"/>
      <c r="V3" s="144" t="s">
        <v>25</v>
      </c>
      <c r="W3" s="145"/>
      <c r="X3" s="145"/>
      <c r="Y3" s="172"/>
      <c r="Z3" s="180"/>
      <c r="AA3" s="177"/>
      <c r="AB3" s="178"/>
      <c r="AC3" s="179"/>
      <c r="AD3" s="162"/>
      <c r="AE3" s="162"/>
      <c r="AF3" s="162"/>
      <c r="AG3" s="153"/>
      <c r="AH3" s="156"/>
      <c r="AI3" s="159"/>
    </row>
    <row r="4" spans="1:36" ht="20.100000000000001" customHeight="1" thickBot="1" x14ac:dyDescent="0.2">
      <c r="A4" s="167"/>
      <c r="B4" s="168"/>
      <c r="C4" s="171"/>
      <c r="D4" s="27" t="s">
        <v>21</v>
      </c>
      <c r="E4" s="28" t="s">
        <v>18</v>
      </c>
      <c r="F4" s="28" t="s">
        <v>19</v>
      </c>
      <c r="G4" s="38" t="s">
        <v>21</v>
      </c>
      <c r="H4" s="39" t="s">
        <v>18</v>
      </c>
      <c r="I4" s="39" t="s">
        <v>19</v>
      </c>
      <c r="J4" s="38" t="s">
        <v>21</v>
      </c>
      <c r="K4" s="39" t="s">
        <v>18</v>
      </c>
      <c r="L4" s="39" t="s">
        <v>19</v>
      </c>
      <c r="M4" s="38" t="s">
        <v>21</v>
      </c>
      <c r="N4" s="39" t="s">
        <v>18</v>
      </c>
      <c r="O4" s="39" t="s">
        <v>19</v>
      </c>
      <c r="P4" s="38" t="s">
        <v>21</v>
      </c>
      <c r="Q4" s="39" t="s">
        <v>18</v>
      </c>
      <c r="R4" s="39" t="s">
        <v>19</v>
      </c>
      <c r="S4" s="38" t="s">
        <v>21</v>
      </c>
      <c r="T4" s="39" t="s">
        <v>18</v>
      </c>
      <c r="U4" s="39" t="s">
        <v>19</v>
      </c>
      <c r="V4" s="38" t="s">
        <v>21</v>
      </c>
      <c r="W4" s="39" t="s">
        <v>18</v>
      </c>
      <c r="X4" s="39" t="s">
        <v>19</v>
      </c>
      <c r="Y4" s="173"/>
      <c r="Z4" s="181"/>
      <c r="AA4" s="56" t="s">
        <v>21</v>
      </c>
      <c r="AB4" s="39" t="s">
        <v>41</v>
      </c>
      <c r="AC4" s="63" t="s">
        <v>20</v>
      </c>
      <c r="AD4" s="77"/>
      <c r="AE4" s="73" t="s">
        <v>41</v>
      </c>
      <c r="AF4" s="74" t="s">
        <v>20</v>
      </c>
      <c r="AG4" s="154"/>
      <c r="AH4" s="157"/>
      <c r="AI4" s="160"/>
    </row>
    <row r="5" spans="1:36" s="11" customFormat="1" ht="39.75" customHeight="1" thickBot="1" x14ac:dyDescent="0.2">
      <c r="A5" s="146" t="s">
        <v>33</v>
      </c>
      <c r="B5" s="147"/>
      <c r="C5" s="24">
        <f>SUM(C6:C38)</f>
        <v>1144812</v>
      </c>
      <c r="D5" s="29">
        <f>SUM(E5:F5)</f>
        <v>20583.699999999997</v>
      </c>
      <c r="E5" s="30">
        <f>SUM(E6:E38)</f>
        <v>18873.699999999997</v>
      </c>
      <c r="F5" s="30">
        <f>SUM(F6:F38)</f>
        <v>1709.9999999999998</v>
      </c>
      <c r="G5" s="40">
        <f>SUM(H5:I5)</f>
        <v>373.6</v>
      </c>
      <c r="H5" s="40">
        <f t="shared" ref="H5:AC5" si="0">SUM(H6:H38)</f>
        <v>373.6</v>
      </c>
      <c r="I5" s="40">
        <f t="shared" si="0"/>
        <v>0</v>
      </c>
      <c r="J5" s="40">
        <f>SUM(K5:L5)</f>
        <v>16263.899999999994</v>
      </c>
      <c r="K5" s="40">
        <f t="shared" si="0"/>
        <v>15176.899999999994</v>
      </c>
      <c r="L5" s="40">
        <f t="shared" si="0"/>
        <v>1087.0000000000005</v>
      </c>
      <c r="M5" s="40">
        <f>SUM(N5:O5)</f>
        <v>796.10000000000036</v>
      </c>
      <c r="N5" s="40">
        <f t="shared" si="0"/>
        <v>586.50000000000023</v>
      </c>
      <c r="O5" s="40">
        <f t="shared" si="0"/>
        <v>209.60000000000008</v>
      </c>
      <c r="P5" s="40">
        <f>SUM(Q5:R5)</f>
        <v>2609.2999999999993</v>
      </c>
      <c r="Q5" s="40">
        <f t="shared" si="0"/>
        <v>2534.8999999999992</v>
      </c>
      <c r="R5" s="40">
        <f t="shared" si="0"/>
        <v>74.400000000000006</v>
      </c>
      <c r="S5" s="40">
        <f>SUM(T5:U5)</f>
        <v>2</v>
      </c>
      <c r="T5" s="40">
        <f t="shared" si="0"/>
        <v>1.2</v>
      </c>
      <c r="U5" s="40">
        <f t="shared" si="0"/>
        <v>0.8</v>
      </c>
      <c r="V5" s="40">
        <f>SUM(W5:X5)</f>
        <v>538.80000000000007</v>
      </c>
      <c r="W5" s="40">
        <f t="shared" si="0"/>
        <v>200.60000000000002</v>
      </c>
      <c r="X5" s="40">
        <f t="shared" si="0"/>
        <v>338.20000000000005</v>
      </c>
      <c r="Y5" s="45">
        <f t="shared" si="0"/>
        <v>9848.0000000000018</v>
      </c>
      <c r="Z5" s="52">
        <f t="shared" si="0"/>
        <v>30431.700000000008</v>
      </c>
      <c r="AA5" s="57">
        <f t="shared" si="0"/>
        <v>20583.700000000004</v>
      </c>
      <c r="AB5" s="64">
        <f t="shared" si="0"/>
        <v>17974.400000000001</v>
      </c>
      <c r="AC5" s="65">
        <f t="shared" si="0"/>
        <v>2609.2999999999997</v>
      </c>
      <c r="AD5" s="78">
        <f>AA5/C5/31*1000000</f>
        <v>579.99944321045314</v>
      </c>
      <c r="AE5" s="104">
        <f>AB5/C5/31*1000000</f>
        <v>506.47560895475385</v>
      </c>
      <c r="AF5" s="105">
        <f>AC5/C5/31*1000000</f>
        <v>73.523834255699171</v>
      </c>
      <c r="AG5" s="106">
        <f>Z5/C5/31*1000000</f>
        <v>857.4925332154836</v>
      </c>
      <c r="AH5" s="80">
        <f>Y5/C5/31*1000000</f>
        <v>277.4930900050303</v>
      </c>
      <c r="AI5" s="82">
        <f>AC5*100/AA5</f>
        <v>12.676535316779779</v>
      </c>
    </row>
    <row r="6" spans="1:36" s="5" customFormat="1" ht="20.100000000000001" customHeight="1" thickTop="1" x14ac:dyDescent="0.15">
      <c r="A6" s="19">
        <v>1</v>
      </c>
      <c r="B6" s="20" t="s">
        <v>0</v>
      </c>
      <c r="C6" s="25">
        <v>275651</v>
      </c>
      <c r="D6" s="31">
        <f>G6+J6+M6+P6+S6+V6</f>
        <v>4731.9000000000005</v>
      </c>
      <c r="E6" s="32">
        <f>H6+K6+N6+Q6+T6+W6</f>
        <v>4670.3999999999996</v>
      </c>
      <c r="F6" s="32">
        <f>I6+L6+O6+R6+U6+X6</f>
        <v>61.5</v>
      </c>
      <c r="G6" s="41">
        <f t="shared" ref="G6:G38" si="1">SUM(H6:I6)</f>
        <v>0</v>
      </c>
      <c r="H6" s="107">
        <v>0</v>
      </c>
      <c r="I6" s="107">
        <v>0</v>
      </c>
      <c r="J6" s="41">
        <f>SUM(K6:L6)</f>
        <v>3715.7000000000003</v>
      </c>
      <c r="K6" s="107">
        <v>3679.4</v>
      </c>
      <c r="L6" s="107">
        <v>36.299999999999997</v>
      </c>
      <c r="M6" s="41">
        <f>SUM(N6:O6)</f>
        <v>204.7</v>
      </c>
      <c r="N6" s="107">
        <v>202.1</v>
      </c>
      <c r="O6" s="107">
        <v>2.6</v>
      </c>
      <c r="P6" s="41">
        <f>SUM(Q6:R6)</f>
        <v>732.9</v>
      </c>
      <c r="Q6" s="107">
        <v>732</v>
      </c>
      <c r="R6" s="107">
        <v>0.9</v>
      </c>
      <c r="S6" s="41">
        <f>SUM(T6:U6)</f>
        <v>0</v>
      </c>
      <c r="T6" s="107">
        <v>0</v>
      </c>
      <c r="U6" s="107">
        <v>0</v>
      </c>
      <c r="V6" s="41">
        <f>SUM(W6:X6)</f>
        <v>78.599999999999994</v>
      </c>
      <c r="W6" s="107">
        <v>56.9</v>
      </c>
      <c r="X6" s="107">
        <v>21.7</v>
      </c>
      <c r="Y6" s="46">
        <v>3070.4</v>
      </c>
      <c r="Z6" s="53">
        <f>D6+Y6</f>
        <v>7802.3000000000011</v>
      </c>
      <c r="AA6" s="58">
        <f t="shared" ref="AA6:AA38" si="2">SUM(AB6:AC6)</f>
        <v>4731.8999999999996</v>
      </c>
      <c r="AB6" s="66">
        <f t="shared" ref="AB6:AB38" si="3">G6+J6+M6+S6+V6</f>
        <v>3999</v>
      </c>
      <c r="AC6" s="67">
        <f t="shared" ref="AC6:AC38" si="4">P6</f>
        <v>732.9</v>
      </c>
      <c r="AD6" s="79">
        <f t="shared" ref="AD6:AD38" si="5">AA6/C6/31*1000000</f>
        <v>553.75070463691748</v>
      </c>
      <c r="AE6" s="75">
        <f t="shared" ref="AE6:AE38" si="6">AB6/C6/31*1000000</f>
        <v>467.98306554302366</v>
      </c>
      <c r="AF6" s="76">
        <f t="shared" ref="AF6:AF38" si="7">AC6/C6/31*1000000</f>
        <v>85.76763909389399</v>
      </c>
      <c r="AG6" s="55">
        <f t="shared" ref="AG6:AG38" si="8">Z6/C6/31*1000000</f>
        <v>913.0643341551222</v>
      </c>
      <c r="AH6" s="81">
        <f t="shared" ref="AH6:AH38" si="9">Y6/C6/31*1000000</f>
        <v>359.31362951820449</v>
      </c>
      <c r="AI6" s="83">
        <f t="shared" ref="AI6:AI38" si="10">AC6*100/AA6</f>
        <v>15.488492994357447</v>
      </c>
    </row>
    <row r="7" spans="1:36" s="5" customFormat="1" ht="20.100000000000001" customHeight="1" x14ac:dyDescent="0.15">
      <c r="A7" s="21">
        <v>2</v>
      </c>
      <c r="B7" s="22" t="s">
        <v>1</v>
      </c>
      <c r="C7" s="108">
        <v>44905</v>
      </c>
      <c r="D7" s="31">
        <f t="shared" ref="D7:F38" si="11">G7+J7+M7+P7+S7+V7</f>
        <v>967.9</v>
      </c>
      <c r="E7" s="32">
        <f t="shared" si="11"/>
        <v>795.19999999999993</v>
      </c>
      <c r="F7" s="32">
        <f t="shared" si="11"/>
        <v>172.70000000000002</v>
      </c>
      <c r="G7" s="41">
        <f>SUM(H7:I7)</f>
        <v>0</v>
      </c>
      <c r="H7" s="107">
        <v>0</v>
      </c>
      <c r="I7" s="107">
        <v>0</v>
      </c>
      <c r="J7" s="41">
        <f t="shared" ref="J7:J38" si="12">SUM(K7:L7)</f>
        <v>764.19999999999993</v>
      </c>
      <c r="K7" s="107">
        <v>686.8</v>
      </c>
      <c r="L7" s="107">
        <v>77.400000000000006</v>
      </c>
      <c r="M7" s="41">
        <f t="shared" ref="M7:M38" si="13">SUM(N7:O7)</f>
        <v>33.599999999999994</v>
      </c>
      <c r="N7" s="107">
        <v>17.899999999999999</v>
      </c>
      <c r="O7" s="107">
        <v>15.7</v>
      </c>
      <c r="P7" s="41">
        <f>SUM(Q7:R7)</f>
        <v>108.2</v>
      </c>
      <c r="Q7" s="107">
        <v>82.7</v>
      </c>
      <c r="R7" s="107">
        <v>25.5</v>
      </c>
      <c r="S7" s="41">
        <f>SUM(T7:U7)</f>
        <v>0</v>
      </c>
      <c r="T7" s="107">
        <v>0</v>
      </c>
      <c r="U7" s="107">
        <v>0</v>
      </c>
      <c r="V7" s="41">
        <f t="shared" ref="V7:V38" si="14">SUM(W7:X7)</f>
        <v>61.9</v>
      </c>
      <c r="W7" s="107">
        <v>7.8</v>
      </c>
      <c r="X7" s="107">
        <v>54.1</v>
      </c>
      <c r="Y7" s="46">
        <v>470.5</v>
      </c>
      <c r="Z7" s="53">
        <f>D7+Y7</f>
        <v>1438.4</v>
      </c>
      <c r="AA7" s="58">
        <f>SUM(AB7:AC7)</f>
        <v>967.9</v>
      </c>
      <c r="AB7" s="66">
        <f>G7+J7+M7+S7+V7</f>
        <v>859.69999999999993</v>
      </c>
      <c r="AC7" s="67">
        <f>P7</f>
        <v>108.2</v>
      </c>
      <c r="AD7" s="79">
        <f t="shared" si="5"/>
        <v>695.30298731012783</v>
      </c>
      <c r="AE7" s="75">
        <f t="shared" si="6"/>
        <v>617.57617335521934</v>
      </c>
      <c r="AF7" s="76">
        <f t="shared" si="7"/>
        <v>77.726813954908394</v>
      </c>
      <c r="AG7" s="55">
        <f t="shared" si="8"/>
        <v>1033.2925064024053</v>
      </c>
      <c r="AH7" s="81">
        <f t="shared" si="9"/>
        <v>337.98951909227719</v>
      </c>
      <c r="AI7" s="83">
        <f t="shared" si="10"/>
        <v>11.178840789337741</v>
      </c>
    </row>
    <row r="8" spans="1:36" s="5" customFormat="1" ht="20.100000000000001" customHeight="1" x14ac:dyDescent="0.15">
      <c r="A8" s="21">
        <v>3</v>
      </c>
      <c r="B8" s="14" t="s">
        <v>2</v>
      </c>
      <c r="C8" s="108">
        <v>31603</v>
      </c>
      <c r="D8" s="31">
        <f t="shared" si="11"/>
        <v>624.30000000000007</v>
      </c>
      <c r="E8" s="32">
        <f t="shared" si="11"/>
        <v>541.9</v>
      </c>
      <c r="F8" s="32">
        <f t="shared" si="11"/>
        <v>82.4</v>
      </c>
      <c r="G8" s="41">
        <f>SUM(H8:I8)</f>
        <v>0</v>
      </c>
      <c r="H8" s="107">
        <v>0</v>
      </c>
      <c r="I8" s="107">
        <v>0</v>
      </c>
      <c r="J8" s="41">
        <f t="shared" si="12"/>
        <v>551.20000000000005</v>
      </c>
      <c r="K8" s="107">
        <v>494.1</v>
      </c>
      <c r="L8" s="107">
        <v>57.1</v>
      </c>
      <c r="M8" s="41">
        <f t="shared" si="13"/>
        <v>59.6</v>
      </c>
      <c r="N8" s="107">
        <v>38.5</v>
      </c>
      <c r="O8" s="107">
        <v>21.1</v>
      </c>
      <c r="P8" s="41">
        <f>SUM(Q8:R8)</f>
        <v>13.5</v>
      </c>
      <c r="Q8" s="107">
        <v>9.3000000000000007</v>
      </c>
      <c r="R8" s="107">
        <v>4.2</v>
      </c>
      <c r="S8" s="41">
        <f>SUM(T8:U8)</f>
        <v>0</v>
      </c>
      <c r="T8" s="107">
        <v>0</v>
      </c>
      <c r="U8" s="107">
        <v>0</v>
      </c>
      <c r="V8" s="41">
        <f t="shared" si="14"/>
        <v>0</v>
      </c>
      <c r="W8" s="107">
        <v>0</v>
      </c>
      <c r="X8" s="107">
        <v>0</v>
      </c>
      <c r="Y8" s="46">
        <v>88</v>
      </c>
      <c r="Z8" s="53">
        <f t="shared" ref="Z8:Z37" si="15">D8+Y8</f>
        <v>712.30000000000007</v>
      </c>
      <c r="AA8" s="58">
        <f>SUM(AB8:AC8)</f>
        <v>624.30000000000007</v>
      </c>
      <c r="AB8" s="66">
        <f>G8+J8+M8+S8+V8</f>
        <v>610.80000000000007</v>
      </c>
      <c r="AC8" s="67">
        <f>P8</f>
        <v>13.5</v>
      </c>
      <c r="AD8" s="79">
        <f t="shared" si="5"/>
        <v>637.24044164855729</v>
      </c>
      <c r="AE8" s="75">
        <f t="shared" si="6"/>
        <v>623.46061470276925</v>
      </c>
      <c r="AF8" s="76">
        <f t="shared" si="7"/>
        <v>13.77982694578812</v>
      </c>
      <c r="AG8" s="55">
        <f t="shared" si="8"/>
        <v>727.06449877665773</v>
      </c>
      <c r="AH8" s="81">
        <f t="shared" si="9"/>
        <v>89.82405712810035</v>
      </c>
      <c r="AI8" s="83">
        <f t="shared" si="10"/>
        <v>2.162421912542047</v>
      </c>
    </row>
    <row r="9" spans="1:36" s="5" customFormat="1" ht="20.100000000000001" customHeight="1" x14ac:dyDescent="0.15">
      <c r="A9" s="21">
        <v>4</v>
      </c>
      <c r="B9" s="14" t="s">
        <v>3</v>
      </c>
      <c r="C9" s="108">
        <v>89016</v>
      </c>
      <c r="D9" s="33">
        <f t="shared" si="11"/>
        <v>1393.0000000000002</v>
      </c>
      <c r="E9" s="32">
        <f t="shared" si="11"/>
        <v>1352.3000000000002</v>
      </c>
      <c r="F9" s="32">
        <f>I9+L9+O9+R9+U9+X9</f>
        <v>40.700000000000003</v>
      </c>
      <c r="G9" s="42">
        <f>SUM(H9:I9)</f>
        <v>0</v>
      </c>
      <c r="H9" s="23">
        <v>0</v>
      </c>
      <c r="I9" s="23">
        <v>0</v>
      </c>
      <c r="J9" s="42">
        <f t="shared" si="12"/>
        <v>1215.1000000000001</v>
      </c>
      <c r="K9" s="107">
        <v>1186.9000000000001</v>
      </c>
      <c r="L9" s="107">
        <v>28.2</v>
      </c>
      <c r="M9" s="42">
        <f t="shared" si="13"/>
        <v>55.5</v>
      </c>
      <c r="N9" s="107">
        <v>47.5</v>
      </c>
      <c r="O9" s="107">
        <v>8</v>
      </c>
      <c r="P9" s="42">
        <f>SUM(Q9:R9)</f>
        <v>117.9</v>
      </c>
      <c r="Q9" s="107">
        <v>117.9</v>
      </c>
      <c r="R9" s="107">
        <v>0</v>
      </c>
      <c r="S9" s="42">
        <f t="shared" ref="S9:S37" si="16">SUM(T9:U9)</f>
        <v>0</v>
      </c>
      <c r="T9" s="23">
        <v>0</v>
      </c>
      <c r="U9" s="23">
        <v>0</v>
      </c>
      <c r="V9" s="42">
        <f t="shared" si="14"/>
        <v>4.5</v>
      </c>
      <c r="W9" s="107">
        <v>0</v>
      </c>
      <c r="X9" s="107">
        <v>4.5</v>
      </c>
      <c r="Y9" s="47">
        <v>923.6</v>
      </c>
      <c r="Z9" s="53">
        <f t="shared" si="15"/>
        <v>2316.6000000000004</v>
      </c>
      <c r="AA9" s="59">
        <f t="shared" si="2"/>
        <v>1393.0000000000002</v>
      </c>
      <c r="AB9" s="68">
        <f t="shared" si="3"/>
        <v>1275.1000000000001</v>
      </c>
      <c r="AC9" s="69">
        <f t="shared" si="4"/>
        <v>117.9</v>
      </c>
      <c r="AD9" s="109">
        <f t="shared" si="5"/>
        <v>504.80232622188981</v>
      </c>
      <c r="AE9" s="110">
        <f t="shared" si="6"/>
        <v>462.07713292572271</v>
      </c>
      <c r="AF9" s="111">
        <f t="shared" si="7"/>
        <v>42.725193296167134</v>
      </c>
      <c r="AG9" s="112">
        <f t="shared" si="8"/>
        <v>839.50112629262753</v>
      </c>
      <c r="AH9" s="113">
        <f t="shared" si="9"/>
        <v>334.6988000707376</v>
      </c>
      <c r="AI9" s="114">
        <f t="shared" si="10"/>
        <v>8.4637473079684113</v>
      </c>
    </row>
    <row r="10" spans="1:36" s="5" customFormat="1" ht="20.100000000000001" customHeight="1" x14ac:dyDescent="0.15">
      <c r="A10" s="21">
        <v>5</v>
      </c>
      <c r="B10" s="14" t="s">
        <v>42</v>
      </c>
      <c r="C10" s="108">
        <v>90740</v>
      </c>
      <c r="D10" s="33">
        <f t="shared" si="11"/>
        <v>1376.9</v>
      </c>
      <c r="E10" s="32">
        <f t="shared" si="11"/>
        <v>1285.7</v>
      </c>
      <c r="F10" s="32">
        <f t="shared" si="11"/>
        <v>91.2</v>
      </c>
      <c r="G10" s="42">
        <f t="shared" si="1"/>
        <v>0</v>
      </c>
      <c r="H10" s="23">
        <v>0</v>
      </c>
      <c r="I10" s="23">
        <v>0</v>
      </c>
      <c r="J10" s="42">
        <f t="shared" si="12"/>
        <v>1093.7</v>
      </c>
      <c r="K10" s="23">
        <v>1018.4</v>
      </c>
      <c r="L10" s="23">
        <v>75.3</v>
      </c>
      <c r="M10" s="42">
        <f t="shared" si="13"/>
        <v>45.4</v>
      </c>
      <c r="N10" s="23">
        <v>29.5</v>
      </c>
      <c r="O10" s="23">
        <v>15.9</v>
      </c>
      <c r="P10" s="42">
        <f t="shared" ref="P10:P38" si="17">SUM(Q10:R10)</f>
        <v>237.8</v>
      </c>
      <c r="Q10" s="23">
        <v>237.8</v>
      </c>
      <c r="R10" s="23">
        <v>0</v>
      </c>
      <c r="S10" s="42">
        <f t="shared" si="16"/>
        <v>0</v>
      </c>
      <c r="T10" s="23">
        <v>0</v>
      </c>
      <c r="U10" s="23">
        <v>0</v>
      </c>
      <c r="V10" s="42">
        <f t="shared" si="14"/>
        <v>0</v>
      </c>
      <c r="W10" s="23">
        <v>0</v>
      </c>
      <c r="X10" s="23">
        <v>0</v>
      </c>
      <c r="Y10" s="47">
        <v>720.7</v>
      </c>
      <c r="Z10" s="53">
        <f t="shared" si="15"/>
        <v>2097.6000000000004</v>
      </c>
      <c r="AA10" s="59">
        <f t="shared" si="2"/>
        <v>1376.9</v>
      </c>
      <c r="AB10" s="68">
        <f t="shared" si="3"/>
        <v>1139.1000000000001</v>
      </c>
      <c r="AC10" s="69">
        <f t="shared" si="4"/>
        <v>237.8</v>
      </c>
      <c r="AD10" s="109">
        <f t="shared" si="5"/>
        <v>489.48786678706273</v>
      </c>
      <c r="AE10" s="110">
        <f t="shared" si="6"/>
        <v>404.94998115850325</v>
      </c>
      <c r="AF10" s="111">
        <f t="shared" si="7"/>
        <v>84.537885628559451</v>
      </c>
      <c r="AG10" s="112">
        <f t="shared" si="8"/>
        <v>745.69667323156568</v>
      </c>
      <c r="AH10" s="113">
        <f t="shared" si="9"/>
        <v>256.2088064445029</v>
      </c>
      <c r="AI10" s="114">
        <f t="shared" si="10"/>
        <v>17.27068051419856</v>
      </c>
    </row>
    <row r="11" spans="1:36" s="5" customFormat="1" ht="20.100000000000001" customHeight="1" x14ac:dyDescent="0.15">
      <c r="A11" s="21">
        <v>6</v>
      </c>
      <c r="B11" s="14" t="s">
        <v>16</v>
      </c>
      <c r="C11" s="108">
        <v>30777</v>
      </c>
      <c r="D11" s="33">
        <f>G11+J11+M11+P11+S11+V11</f>
        <v>671.19999999999993</v>
      </c>
      <c r="E11" s="32">
        <f t="shared" si="11"/>
        <v>494.9</v>
      </c>
      <c r="F11" s="32">
        <f t="shared" si="11"/>
        <v>176.3</v>
      </c>
      <c r="G11" s="42">
        <f>SUM(H11:I11)</f>
        <v>0</v>
      </c>
      <c r="H11" s="23">
        <v>0</v>
      </c>
      <c r="I11" s="23">
        <v>0</v>
      </c>
      <c r="J11" s="42">
        <f t="shared" si="12"/>
        <v>572.1</v>
      </c>
      <c r="K11" s="23">
        <v>419.2</v>
      </c>
      <c r="L11" s="23">
        <v>152.9</v>
      </c>
      <c r="M11" s="42">
        <f t="shared" si="13"/>
        <v>33.299999999999997</v>
      </c>
      <c r="N11" s="23">
        <v>13.5</v>
      </c>
      <c r="O11" s="23">
        <v>19.8</v>
      </c>
      <c r="P11" s="42">
        <f t="shared" si="17"/>
        <v>65.8</v>
      </c>
      <c r="Q11" s="23">
        <v>62.2</v>
      </c>
      <c r="R11" s="23">
        <v>3.6</v>
      </c>
      <c r="S11" s="42">
        <f t="shared" si="16"/>
        <v>0</v>
      </c>
      <c r="T11" s="23">
        <v>0</v>
      </c>
      <c r="U11" s="23">
        <v>0</v>
      </c>
      <c r="V11" s="42">
        <f t="shared" si="14"/>
        <v>0</v>
      </c>
      <c r="W11" s="23">
        <v>0</v>
      </c>
      <c r="X11" s="23">
        <v>0</v>
      </c>
      <c r="Y11" s="47">
        <v>263.7</v>
      </c>
      <c r="Z11" s="53">
        <f t="shared" si="15"/>
        <v>934.89999999999986</v>
      </c>
      <c r="AA11" s="59">
        <f t="shared" si="2"/>
        <v>671.19999999999993</v>
      </c>
      <c r="AB11" s="68">
        <f t="shared" si="3"/>
        <v>605.4</v>
      </c>
      <c r="AC11" s="69">
        <f t="shared" si="4"/>
        <v>65.8</v>
      </c>
      <c r="AD11" s="109">
        <f t="shared" si="5"/>
        <v>703.49978565895981</v>
      </c>
      <c r="AE11" s="110">
        <f t="shared" si="6"/>
        <v>634.53332872159456</v>
      </c>
      <c r="AF11" s="111">
        <f t="shared" si="7"/>
        <v>68.966456937365251</v>
      </c>
      <c r="AG11" s="112">
        <f t="shared" si="8"/>
        <v>979.88967463134907</v>
      </c>
      <c r="AH11" s="113">
        <f t="shared" si="9"/>
        <v>276.38988897238926</v>
      </c>
      <c r="AI11" s="114">
        <f t="shared" si="10"/>
        <v>9.8033373063170455</v>
      </c>
      <c r="AJ11" s="17"/>
    </row>
    <row r="12" spans="1:36" s="5" customFormat="1" ht="20.100000000000001" customHeight="1" x14ac:dyDescent="0.15">
      <c r="A12" s="21">
        <v>7</v>
      </c>
      <c r="B12" s="14" t="s">
        <v>4</v>
      </c>
      <c r="C12" s="108">
        <v>23498</v>
      </c>
      <c r="D12" s="33">
        <f>G12+J12+M12+P12+S12+V12</f>
        <v>461.9</v>
      </c>
      <c r="E12" s="32">
        <f t="shared" si="11"/>
        <v>437.4</v>
      </c>
      <c r="F12" s="32">
        <f t="shared" si="11"/>
        <v>24.499999999999996</v>
      </c>
      <c r="G12" s="42">
        <f>SUM(H12:I12)</f>
        <v>0</v>
      </c>
      <c r="H12" s="23">
        <v>0</v>
      </c>
      <c r="I12" s="23">
        <v>0</v>
      </c>
      <c r="J12" s="42">
        <f t="shared" si="12"/>
        <v>352.9</v>
      </c>
      <c r="K12" s="23">
        <v>338.7</v>
      </c>
      <c r="L12" s="23">
        <v>14.2</v>
      </c>
      <c r="M12" s="42">
        <f t="shared" si="13"/>
        <v>22.2</v>
      </c>
      <c r="N12" s="23">
        <v>19.8</v>
      </c>
      <c r="O12" s="23">
        <v>2.4</v>
      </c>
      <c r="P12" s="42">
        <f>SUM(Q12:R12)</f>
        <v>81.5</v>
      </c>
      <c r="Q12" s="23">
        <v>75.5</v>
      </c>
      <c r="R12" s="23">
        <v>6</v>
      </c>
      <c r="S12" s="42">
        <f t="shared" si="16"/>
        <v>0.5</v>
      </c>
      <c r="T12" s="23">
        <v>0.5</v>
      </c>
      <c r="U12" s="23">
        <v>0</v>
      </c>
      <c r="V12" s="42">
        <f t="shared" si="14"/>
        <v>4.8</v>
      </c>
      <c r="W12" s="23">
        <v>2.9</v>
      </c>
      <c r="X12" s="23">
        <v>1.9</v>
      </c>
      <c r="Y12" s="47">
        <v>163.69999999999999</v>
      </c>
      <c r="Z12" s="53">
        <f t="shared" si="15"/>
        <v>625.59999999999991</v>
      </c>
      <c r="AA12" s="59">
        <f>SUM(AB12:AC12)</f>
        <v>461.9</v>
      </c>
      <c r="AB12" s="68">
        <f>G12+J12+M12+S12+V12</f>
        <v>380.4</v>
      </c>
      <c r="AC12" s="69">
        <f>P12</f>
        <v>81.5</v>
      </c>
      <c r="AD12" s="109">
        <f t="shared" si="5"/>
        <v>634.09651885266828</v>
      </c>
      <c r="AE12" s="110">
        <f t="shared" si="6"/>
        <v>522.21328376608574</v>
      </c>
      <c r="AF12" s="111">
        <f t="shared" si="7"/>
        <v>111.88323508658253</v>
      </c>
      <c r="AG12" s="112">
        <f t="shared" si="8"/>
        <v>858.82394932719046</v>
      </c>
      <c r="AH12" s="113">
        <f t="shared" si="9"/>
        <v>224.72743047452218</v>
      </c>
      <c r="AI12" s="114">
        <f t="shared" si="10"/>
        <v>17.644511799090711</v>
      </c>
    </row>
    <row r="13" spans="1:36" s="5" customFormat="1" ht="20.100000000000001" customHeight="1" x14ac:dyDescent="0.15">
      <c r="A13" s="21">
        <v>8</v>
      </c>
      <c r="B13" s="14" t="s">
        <v>44</v>
      </c>
      <c r="C13" s="108">
        <v>104145</v>
      </c>
      <c r="D13" s="33">
        <f t="shared" si="11"/>
        <v>1868.7</v>
      </c>
      <c r="E13" s="32">
        <f t="shared" si="11"/>
        <v>1670.3</v>
      </c>
      <c r="F13" s="32">
        <f t="shared" si="11"/>
        <v>198.4</v>
      </c>
      <c r="G13" s="42">
        <f t="shared" si="1"/>
        <v>0</v>
      </c>
      <c r="H13" s="23">
        <v>0</v>
      </c>
      <c r="I13" s="23">
        <v>0</v>
      </c>
      <c r="J13" s="42">
        <f t="shared" si="12"/>
        <v>1574.4</v>
      </c>
      <c r="K13" s="23">
        <v>1428.7</v>
      </c>
      <c r="L13" s="23">
        <v>145.69999999999999</v>
      </c>
      <c r="M13" s="42">
        <f t="shared" si="13"/>
        <v>90.1</v>
      </c>
      <c r="N13" s="23">
        <v>68.3</v>
      </c>
      <c r="O13" s="23">
        <v>21.8</v>
      </c>
      <c r="P13" s="42">
        <f t="shared" si="17"/>
        <v>173.3</v>
      </c>
      <c r="Q13" s="23">
        <v>173.3</v>
      </c>
      <c r="R13" s="23">
        <v>0</v>
      </c>
      <c r="S13" s="42">
        <f t="shared" si="16"/>
        <v>0</v>
      </c>
      <c r="T13" s="23">
        <v>0</v>
      </c>
      <c r="U13" s="23">
        <v>0</v>
      </c>
      <c r="V13" s="42">
        <f t="shared" si="14"/>
        <v>30.9</v>
      </c>
      <c r="W13" s="23">
        <v>0</v>
      </c>
      <c r="X13" s="23">
        <v>30.9</v>
      </c>
      <c r="Y13" s="47">
        <v>677.8</v>
      </c>
      <c r="Z13" s="53">
        <f t="shared" si="15"/>
        <v>2546.5</v>
      </c>
      <c r="AA13" s="59">
        <f t="shared" si="2"/>
        <v>1868.7</v>
      </c>
      <c r="AB13" s="68">
        <f t="shared" si="3"/>
        <v>1695.4</v>
      </c>
      <c r="AC13" s="69">
        <f t="shared" si="4"/>
        <v>173.3</v>
      </c>
      <c r="AD13" s="109">
        <f t="shared" si="5"/>
        <v>578.81458698247957</v>
      </c>
      <c r="AE13" s="110">
        <f t="shared" si="6"/>
        <v>525.13632512982053</v>
      </c>
      <c r="AF13" s="111">
        <f t="shared" si="7"/>
        <v>53.678261852658906</v>
      </c>
      <c r="AG13" s="112">
        <f t="shared" si="8"/>
        <v>788.75760996997053</v>
      </c>
      <c r="AH13" s="113">
        <f t="shared" si="9"/>
        <v>209.94302298749108</v>
      </c>
      <c r="AI13" s="114">
        <f t="shared" si="10"/>
        <v>9.2738267244608554</v>
      </c>
    </row>
    <row r="14" spans="1:36" s="5" customFormat="1" ht="17.25" customHeight="1" x14ac:dyDescent="0.15">
      <c r="A14" s="21">
        <v>9</v>
      </c>
      <c r="B14" s="14" t="s">
        <v>45</v>
      </c>
      <c r="C14" s="108">
        <v>16912</v>
      </c>
      <c r="D14" s="33">
        <f>G14+J14+M14+P14+S14+V14</f>
        <v>313.2</v>
      </c>
      <c r="E14" s="32">
        <f t="shared" si="11"/>
        <v>230.2</v>
      </c>
      <c r="F14" s="32">
        <f t="shared" si="11"/>
        <v>83</v>
      </c>
      <c r="G14" s="42">
        <f>SUM(H14:I14)</f>
        <v>0</v>
      </c>
      <c r="H14" s="23">
        <v>0</v>
      </c>
      <c r="I14" s="23">
        <v>0</v>
      </c>
      <c r="J14" s="42">
        <f t="shared" si="12"/>
        <v>252.5</v>
      </c>
      <c r="K14" s="23">
        <v>190.5</v>
      </c>
      <c r="L14" s="23">
        <v>62</v>
      </c>
      <c r="M14" s="42">
        <f t="shared" si="13"/>
        <v>17.2</v>
      </c>
      <c r="N14" s="23">
        <v>8.1</v>
      </c>
      <c r="O14" s="23">
        <v>9.1</v>
      </c>
      <c r="P14" s="42">
        <f t="shared" si="17"/>
        <v>43.5</v>
      </c>
      <c r="Q14" s="23">
        <v>31.6</v>
      </c>
      <c r="R14" s="23">
        <v>11.9</v>
      </c>
      <c r="S14" s="42">
        <f t="shared" si="16"/>
        <v>0</v>
      </c>
      <c r="T14" s="23">
        <v>0</v>
      </c>
      <c r="U14" s="23">
        <v>0</v>
      </c>
      <c r="V14" s="42">
        <f t="shared" si="14"/>
        <v>0</v>
      </c>
      <c r="W14" s="23">
        <v>0</v>
      </c>
      <c r="X14" s="23">
        <v>0</v>
      </c>
      <c r="Y14" s="47">
        <v>68.599999999999994</v>
      </c>
      <c r="Z14" s="53">
        <f t="shared" si="15"/>
        <v>381.79999999999995</v>
      </c>
      <c r="AA14" s="59">
        <f t="shared" si="2"/>
        <v>313.2</v>
      </c>
      <c r="AB14" s="68">
        <f>G14+J14+M14+S14+V14</f>
        <v>269.7</v>
      </c>
      <c r="AC14" s="69">
        <f>P14</f>
        <v>43.5</v>
      </c>
      <c r="AD14" s="115">
        <f t="shared" si="5"/>
        <v>597.399822992645</v>
      </c>
      <c r="AE14" s="110">
        <f t="shared" si="6"/>
        <v>514.42762535477766</v>
      </c>
      <c r="AF14" s="111">
        <f t="shared" si="7"/>
        <v>82.972197637867367</v>
      </c>
      <c r="AG14" s="112">
        <f t="shared" si="8"/>
        <v>728.24793237098299</v>
      </c>
      <c r="AH14" s="116">
        <f t="shared" si="9"/>
        <v>130.84810937833797</v>
      </c>
      <c r="AI14" s="114">
        <f t="shared" si="10"/>
        <v>13.888888888888889</v>
      </c>
    </row>
    <row r="15" spans="1:36" s="5" customFormat="1" ht="20.100000000000001" customHeight="1" x14ac:dyDescent="0.15">
      <c r="A15" s="21">
        <v>10</v>
      </c>
      <c r="B15" s="14" t="s">
        <v>5</v>
      </c>
      <c r="C15" s="108">
        <v>28363</v>
      </c>
      <c r="D15" s="33">
        <f t="shared" si="11"/>
        <v>516.80000000000007</v>
      </c>
      <c r="E15" s="32">
        <f t="shared" si="11"/>
        <v>449.9</v>
      </c>
      <c r="F15" s="32">
        <f t="shared" si="11"/>
        <v>66.899999999999991</v>
      </c>
      <c r="G15" s="42">
        <f t="shared" si="1"/>
        <v>373.6</v>
      </c>
      <c r="H15" s="23">
        <v>373.6</v>
      </c>
      <c r="I15" s="23">
        <v>0</v>
      </c>
      <c r="J15" s="42">
        <f t="shared" si="12"/>
        <v>41.9</v>
      </c>
      <c r="K15" s="23">
        <v>0</v>
      </c>
      <c r="L15" s="23">
        <v>41.9</v>
      </c>
      <c r="M15" s="42">
        <f t="shared" si="13"/>
        <v>8.1999999999999993</v>
      </c>
      <c r="N15" s="23">
        <v>0</v>
      </c>
      <c r="O15" s="23">
        <v>8.1999999999999993</v>
      </c>
      <c r="P15" s="42">
        <f t="shared" si="17"/>
        <v>74.900000000000006</v>
      </c>
      <c r="Q15" s="23">
        <v>74.900000000000006</v>
      </c>
      <c r="R15" s="23">
        <v>0</v>
      </c>
      <c r="S15" s="42">
        <f t="shared" si="16"/>
        <v>0</v>
      </c>
      <c r="T15" s="23">
        <v>0</v>
      </c>
      <c r="U15" s="23">
        <v>0</v>
      </c>
      <c r="V15" s="42">
        <f t="shared" si="14"/>
        <v>18.2</v>
      </c>
      <c r="W15" s="23">
        <v>1.4</v>
      </c>
      <c r="X15" s="23">
        <v>16.8</v>
      </c>
      <c r="Y15" s="47">
        <v>297.3</v>
      </c>
      <c r="Z15" s="53">
        <f t="shared" si="15"/>
        <v>814.10000000000014</v>
      </c>
      <c r="AA15" s="59">
        <f t="shared" si="2"/>
        <v>516.79999999999995</v>
      </c>
      <c r="AB15" s="68">
        <f>G15+J15+M15+S15+V15</f>
        <v>441.9</v>
      </c>
      <c r="AC15" s="69">
        <f>P15</f>
        <v>74.900000000000006</v>
      </c>
      <c r="AD15" s="109">
        <f t="shared" si="5"/>
        <v>587.77166526585631</v>
      </c>
      <c r="AE15" s="110">
        <f t="shared" si="6"/>
        <v>502.58571764895873</v>
      </c>
      <c r="AF15" s="111">
        <f t="shared" si="7"/>
        <v>85.185947616897522</v>
      </c>
      <c r="AG15" s="112">
        <f t="shared" si="8"/>
        <v>925.89959886403585</v>
      </c>
      <c r="AH15" s="113">
        <f t="shared" si="9"/>
        <v>338.12793359817942</v>
      </c>
      <c r="AI15" s="114">
        <f t="shared" si="10"/>
        <v>14.493034055727557</v>
      </c>
    </row>
    <row r="16" spans="1:36" s="5" customFormat="1" ht="20.100000000000001" customHeight="1" x14ac:dyDescent="0.15">
      <c r="A16" s="21">
        <v>11</v>
      </c>
      <c r="B16" s="14" t="s">
        <v>46</v>
      </c>
      <c r="C16" s="108">
        <v>23717</v>
      </c>
      <c r="D16" s="33">
        <f>G16+J16+M16+P16+S16+V16</f>
        <v>485.5</v>
      </c>
      <c r="E16" s="32">
        <f t="shared" si="11"/>
        <v>451.40000000000003</v>
      </c>
      <c r="F16" s="32">
        <f t="shared" si="11"/>
        <v>34.1</v>
      </c>
      <c r="G16" s="42">
        <f t="shared" si="1"/>
        <v>0</v>
      </c>
      <c r="H16" s="23">
        <v>0</v>
      </c>
      <c r="I16" s="23">
        <v>0</v>
      </c>
      <c r="J16" s="42">
        <f t="shared" si="12"/>
        <v>384</v>
      </c>
      <c r="K16" s="23">
        <v>376.3</v>
      </c>
      <c r="L16" s="23">
        <v>7.7</v>
      </c>
      <c r="M16" s="42">
        <f t="shared" si="13"/>
        <v>14.899999999999999</v>
      </c>
      <c r="N16" s="23">
        <v>12.7</v>
      </c>
      <c r="O16" s="23">
        <v>2.2000000000000002</v>
      </c>
      <c r="P16" s="42">
        <f t="shared" si="17"/>
        <v>46.300000000000004</v>
      </c>
      <c r="Q16" s="23">
        <v>45.1</v>
      </c>
      <c r="R16" s="23">
        <v>1.2</v>
      </c>
      <c r="S16" s="42">
        <f t="shared" si="16"/>
        <v>0</v>
      </c>
      <c r="T16" s="23">
        <v>0</v>
      </c>
      <c r="U16" s="23">
        <v>0</v>
      </c>
      <c r="V16" s="42">
        <f t="shared" si="14"/>
        <v>40.299999999999997</v>
      </c>
      <c r="W16" s="23">
        <v>17.3</v>
      </c>
      <c r="X16" s="23">
        <v>23</v>
      </c>
      <c r="Y16" s="47">
        <v>150</v>
      </c>
      <c r="Z16" s="53">
        <f t="shared" si="15"/>
        <v>635.5</v>
      </c>
      <c r="AA16" s="59">
        <f t="shared" si="2"/>
        <v>485.5</v>
      </c>
      <c r="AB16" s="68">
        <f t="shared" si="3"/>
        <v>439.2</v>
      </c>
      <c r="AC16" s="69">
        <f t="shared" si="4"/>
        <v>46.300000000000004</v>
      </c>
      <c r="AD16" s="109">
        <f t="shared" si="5"/>
        <v>660.34027586038053</v>
      </c>
      <c r="AE16" s="110">
        <f t="shared" si="6"/>
        <v>597.36652761664084</v>
      </c>
      <c r="AF16" s="111">
        <f t="shared" si="7"/>
        <v>62.973748243739692</v>
      </c>
      <c r="AG16" s="112">
        <f t="shared" si="8"/>
        <v>864.35889868027152</v>
      </c>
      <c r="AH16" s="113">
        <f t="shared" si="9"/>
        <v>204.01862281989102</v>
      </c>
      <c r="AI16" s="114">
        <f t="shared" si="10"/>
        <v>9.5365602471678681</v>
      </c>
    </row>
    <row r="17" spans="1:35" s="5" customFormat="1" ht="20.100000000000001" customHeight="1" x14ac:dyDescent="0.15">
      <c r="A17" s="21">
        <v>12</v>
      </c>
      <c r="B17" s="14" t="s">
        <v>47</v>
      </c>
      <c r="C17" s="108">
        <v>22762</v>
      </c>
      <c r="D17" s="33">
        <f t="shared" si="11"/>
        <v>493.7</v>
      </c>
      <c r="E17" s="32">
        <f t="shared" si="11"/>
        <v>431.1</v>
      </c>
      <c r="F17" s="32">
        <f t="shared" si="11"/>
        <v>62.600000000000009</v>
      </c>
      <c r="G17" s="42">
        <f t="shared" si="1"/>
        <v>0</v>
      </c>
      <c r="H17" s="23">
        <v>0</v>
      </c>
      <c r="I17" s="23">
        <v>0</v>
      </c>
      <c r="J17" s="42">
        <f t="shared" si="12"/>
        <v>418</v>
      </c>
      <c r="K17" s="23">
        <v>371.8</v>
      </c>
      <c r="L17" s="23">
        <v>46.2</v>
      </c>
      <c r="M17" s="42">
        <f t="shared" si="13"/>
        <v>13.2</v>
      </c>
      <c r="N17" s="23">
        <v>13.1</v>
      </c>
      <c r="O17" s="23">
        <v>0.1</v>
      </c>
      <c r="P17" s="42">
        <f t="shared" si="17"/>
        <v>49.7</v>
      </c>
      <c r="Q17" s="23">
        <v>46.2</v>
      </c>
      <c r="R17" s="23">
        <v>3.5</v>
      </c>
      <c r="S17" s="42">
        <f t="shared" si="16"/>
        <v>0</v>
      </c>
      <c r="T17" s="23">
        <v>0</v>
      </c>
      <c r="U17" s="23">
        <v>0</v>
      </c>
      <c r="V17" s="42">
        <f t="shared" si="14"/>
        <v>12.8</v>
      </c>
      <c r="W17" s="23">
        <v>0</v>
      </c>
      <c r="X17" s="23">
        <v>12.8</v>
      </c>
      <c r="Y17" s="47">
        <v>241.7</v>
      </c>
      <c r="Z17" s="53">
        <f t="shared" si="15"/>
        <v>735.4</v>
      </c>
      <c r="AA17" s="59">
        <f t="shared" si="2"/>
        <v>493.7</v>
      </c>
      <c r="AB17" s="68">
        <f t="shared" si="3"/>
        <v>444</v>
      </c>
      <c r="AC17" s="69">
        <f t="shared" si="4"/>
        <v>49.7</v>
      </c>
      <c r="AD17" s="109">
        <f t="shared" si="5"/>
        <v>699.66639362151409</v>
      </c>
      <c r="AE17" s="110">
        <f t="shared" si="6"/>
        <v>629.2320817661581</v>
      </c>
      <c r="AF17" s="111">
        <f t="shared" si="7"/>
        <v>70.434311855355986</v>
      </c>
      <c r="AG17" s="112">
        <f t="shared" si="8"/>
        <v>1042.2010651595328</v>
      </c>
      <c r="AH17" s="113">
        <f t="shared" si="9"/>
        <v>342.53467153801893</v>
      </c>
      <c r="AI17" s="114">
        <f t="shared" si="10"/>
        <v>10.066842211869556</v>
      </c>
    </row>
    <row r="18" spans="1:35" s="5" customFormat="1" ht="20.100000000000001" customHeight="1" x14ac:dyDescent="0.15">
      <c r="A18" s="21">
        <v>13</v>
      </c>
      <c r="B18" s="14" t="s">
        <v>48</v>
      </c>
      <c r="C18" s="108">
        <v>106684</v>
      </c>
      <c r="D18" s="33">
        <f t="shared" si="11"/>
        <v>1871.8</v>
      </c>
      <c r="E18" s="32">
        <f t="shared" si="11"/>
        <v>1706.8</v>
      </c>
      <c r="F18" s="32">
        <f t="shared" si="11"/>
        <v>165</v>
      </c>
      <c r="G18" s="42">
        <f t="shared" si="1"/>
        <v>0</v>
      </c>
      <c r="H18" s="23">
        <v>0</v>
      </c>
      <c r="I18" s="23">
        <v>0</v>
      </c>
      <c r="J18" s="42">
        <f t="shared" si="12"/>
        <v>1610.6</v>
      </c>
      <c r="K18" s="23">
        <v>1486.3</v>
      </c>
      <c r="L18" s="23">
        <v>124.3</v>
      </c>
      <c r="M18" s="42">
        <f t="shared" si="13"/>
        <v>88.300000000000011</v>
      </c>
      <c r="N18" s="23">
        <v>47.6</v>
      </c>
      <c r="O18" s="23">
        <v>40.700000000000003</v>
      </c>
      <c r="P18" s="42">
        <f t="shared" si="17"/>
        <v>172.9</v>
      </c>
      <c r="Q18" s="23">
        <v>172.9</v>
      </c>
      <c r="R18" s="23">
        <v>0</v>
      </c>
      <c r="S18" s="42">
        <f t="shared" si="16"/>
        <v>0</v>
      </c>
      <c r="T18" s="23">
        <v>0</v>
      </c>
      <c r="U18" s="23">
        <v>0</v>
      </c>
      <c r="V18" s="42">
        <f t="shared" si="14"/>
        <v>0</v>
      </c>
      <c r="W18" s="23">
        <v>0</v>
      </c>
      <c r="X18" s="23">
        <v>0</v>
      </c>
      <c r="Y18" s="47">
        <v>1034</v>
      </c>
      <c r="Z18" s="53">
        <f t="shared" si="15"/>
        <v>2905.8</v>
      </c>
      <c r="AA18" s="59">
        <f t="shared" si="2"/>
        <v>1871.8</v>
      </c>
      <c r="AB18" s="68">
        <f t="shared" si="3"/>
        <v>1698.8999999999999</v>
      </c>
      <c r="AC18" s="69">
        <f t="shared" si="4"/>
        <v>172.9</v>
      </c>
      <c r="AD18" s="109">
        <f t="shared" si="5"/>
        <v>565.97657719330289</v>
      </c>
      <c r="AE18" s="110">
        <f t="shared" si="6"/>
        <v>513.6967662109746</v>
      </c>
      <c r="AF18" s="111">
        <f t="shared" si="7"/>
        <v>52.279810982328272</v>
      </c>
      <c r="AG18" s="55">
        <f t="shared" si="8"/>
        <v>878.62738434036737</v>
      </c>
      <c r="AH18" s="113">
        <f t="shared" si="9"/>
        <v>312.65080714706437</v>
      </c>
      <c r="AI18" s="114">
        <f t="shared" si="10"/>
        <v>9.2370979805534787</v>
      </c>
    </row>
    <row r="19" spans="1:35" s="5" customFormat="1" ht="20.100000000000001" customHeight="1" x14ac:dyDescent="0.15">
      <c r="A19" s="21">
        <v>14</v>
      </c>
      <c r="B19" s="14" t="s">
        <v>37</v>
      </c>
      <c r="C19" s="108">
        <v>54047</v>
      </c>
      <c r="D19" s="33">
        <f t="shared" si="11"/>
        <v>1094.8</v>
      </c>
      <c r="E19" s="32">
        <f t="shared" si="11"/>
        <v>995.90000000000009</v>
      </c>
      <c r="F19" s="32">
        <f t="shared" si="11"/>
        <v>98.9</v>
      </c>
      <c r="G19" s="42">
        <f t="shared" si="1"/>
        <v>0</v>
      </c>
      <c r="H19" s="23">
        <v>0</v>
      </c>
      <c r="I19" s="23">
        <v>0</v>
      </c>
      <c r="J19" s="42">
        <f t="shared" si="12"/>
        <v>857.30000000000007</v>
      </c>
      <c r="K19" s="23">
        <v>822.6</v>
      </c>
      <c r="L19" s="23">
        <v>34.700000000000003</v>
      </c>
      <c r="M19" s="42">
        <f t="shared" si="13"/>
        <v>0</v>
      </c>
      <c r="N19" s="23">
        <v>0</v>
      </c>
      <c r="O19" s="23">
        <v>0</v>
      </c>
      <c r="P19" s="42">
        <f t="shared" si="17"/>
        <v>146.29999999999998</v>
      </c>
      <c r="Q19" s="23">
        <v>137.6</v>
      </c>
      <c r="R19" s="23">
        <v>8.6999999999999993</v>
      </c>
      <c r="S19" s="42">
        <f t="shared" si="16"/>
        <v>0</v>
      </c>
      <c r="T19" s="23">
        <v>0</v>
      </c>
      <c r="U19" s="23">
        <v>0</v>
      </c>
      <c r="V19" s="42">
        <f t="shared" si="14"/>
        <v>91.2</v>
      </c>
      <c r="W19" s="23">
        <v>35.700000000000003</v>
      </c>
      <c r="X19" s="23">
        <v>55.5</v>
      </c>
      <c r="Y19" s="47">
        <v>295.2</v>
      </c>
      <c r="Z19" s="53">
        <f t="shared" si="15"/>
        <v>1390</v>
      </c>
      <c r="AA19" s="59">
        <f t="shared" si="2"/>
        <v>1094.8000000000002</v>
      </c>
      <c r="AB19" s="68">
        <f t="shared" si="3"/>
        <v>948.50000000000011</v>
      </c>
      <c r="AC19" s="69">
        <f t="shared" si="4"/>
        <v>146.29999999999998</v>
      </c>
      <c r="AD19" s="109">
        <f t="shared" si="5"/>
        <v>653.43366018942902</v>
      </c>
      <c r="AE19" s="110">
        <f t="shared" si="6"/>
        <v>566.11420048380842</v>
      </c>
      <c r="AF19" s="111">
        <f t="shared" si="7"/>
        <v>87.319459705620602</v>
      </c>
      <c r="AG19" s="55">
        <f t="shared" si="8"/>
        <v>829.62439501580764</v>
      </c>
      <c r="AH19" s="113">
        <f t="shared" si="9"/>
        <v>176.1907348263787</v>
      </c>
      <c r="AI19" s="114">
        <f t="shared" si="10"/>
        <v>13.363171355498718</v>
      </c>
    </row>
    <row r="20" spans="1:35" s="5" customFormat="1" ht="20.100000000000001" customHeight="1" x14ac:dyDescent="0.15">
      <c r="A20" s="21">
        <v>15</v>
      </c>
      <c r="B20" s="14" t="s">
        <v>38</v>
      </c>
      <c r="C20" s="108">
        <v>14782</v>
      </c>
      <c r="D20" s="33">
        <f t="shared" si="11"/>
        <v>340.7</v>
      </c>
      <c r="E20" s="32">
        <f t="shared" si="11"/>
        <v>313</v>
      </c>
      <c r="F20" s="32">
        <f t="shared" si="11"/>
        <v>27.700000000000003</v>
      </c>
      <c r="G20" s="42">
        <f>SUM(H20:I20)</f>
        <v>0</v>
      </c>
      <c r="H20" s="23">
        <v>0</v>
      </c>
      <c r="I20" s="23">
        <v>0</v>
      </c>
      <c r="J20" s="42">
        <f t="shared" si="12"/>
        <v>273.2</v>
      </c>
      <c r="K20" s="23">
        <v>265.3</v>
      </c>
      <c r="L20" s="23">
        <v>7.9</v>
      </c>
      <c r="M20" s="42">
        <f t="shared" si="13"/>
        <v>0</v>
      </c>
      <c r="N20" s="23">
        <v>0</v>
      </c>
      <c r="O20" s="23">
        <v>0</v>
      </c>
      <c r="P20" s="42">
        <f>SUM(Q20:R20)</f>
        <v>37.5</v>
      </c>
      <c r="Q20" s="23">
        <v>37.5</v>
      </c>
      <c r="R20" s="23">
        <v>0</v>
      </c>
      <c r="S20" s="42">
        <f t="shared" si="16"/>
        <v>0</v>
      </c>
      <c r="T20" s="23">
        <v>0</v>
      </c>
      <c r="U20" s="23">
        <v>0</v>
      </c>
      <c r="V20" s="42">
        <f t="shared" si="14"/>
        <v>30</v>
      </c>
      <c r="W20" s="23">
        <v>10.199999999999999</v>
      </c>
      <c r="X20" s="23">
        <v>19.8</v>
      </c>
      <c r="Y20" s="47">
        <v>124.5</v>
      </c>
      <c r="Z20" s="53">
        <f t="shared" si="15"/>
        <v>465.2</v>
      </c>
      <c r="AA20" s="59">
        <f>SUM(AB20:AC20)</f>
        <v>340.7</v>
      </c>
      <c r="AB20" s="68">
        <f>G20+J20+M20+S20+V20</f>
        <v>303.2</v>
      </c>
      <c r="AC20" s="69">
        <f>P20</f>
        <v>37.5</v>
      </c>
      <c r="AD20" s="109">
        <f t="shared" si="5"/>
        <v>743.49361254533619</v>
      </c>
      <c r="AE20" s="110">
        <f t="shared" si="6"/>
        <v>661.65912334530663</v>
      </c>
      <c r="AF20" s="111">
        <f t="shared" si="7"/>
        <v>81.83448920002968</v>
      </c>
      <c r="AG20" s="112">
        <f t="shared" si="8"/>
        <v>1015.184116689435</v>
      </c>
      <c r="AH20" s="113">
        <f t="shared" si="9"/>
        <v>271.69050414409855</v>
      </c>
      <c r="AI20" s="114">
        <f t="shared" si="10"/>
        <v>11.006750807161726</v>
      </c>
    </row>
    <row r="21" spans="1:35" s="5" customFormat="1" ht="20.100000000000001" customHeight="1" x14ac:dyDescent="0.15">
      <c r="A21" s="10">
        <v>16</v>
      </c>
      <c r="B21" s="9" t="s">
        <v>39</v>
      </c>
      <c r="C21" s="26">
        <v>5187</v>
      </c>
      <c r="D21" s="34">
        <f t="shared" si="11"/>
        <v>96.9</v>
      </c>
      <c r="E21" s="35">
        <f t="shared" si="11"/>
        <v>87.9</v>
      </c>
      <c r="F21" s="35">
        <f t="shared" si="11"/>
        <v>9</v>
      </c>
      <c r="G21" s="43">
        <f>SUM(H21:I21)</f>
        <v>0</v>
      </c>
      <c r="H21" s="117">
        <v>0</v>
      </c>
      <c r="I21" s="117">
        <v>0</v>
      </c>
      <c r="J21" s="43">
        <f t="shared" si="12"/>
        <v>55</v>
      </c>
      <c r="K21" s="117">
        <v>53.3</v>
      </c>
      <c r="L21" s="117">
        <v>1.7</v>
      </c>
      <c r="M21" s="43">
        <f t="shared" si="13"/>
        <v>12</v>
      </c>
      <c r="N21" s="117">
        <v>4.7</v>
      </c>
      <c r="O21" s="117">
        <v>7.3</v>
      </c>
      <c r="P21" s="43">
        <f>SUM(Q21:R21)</f>
        <v>29.9</v>
      </c>
      <c r="Q21" s="117">
        <v>29.9</v>
      </c>
      <c r="R21" s="117">
        <v>0</v>
      </c>
      <c r="S21" s="43">
        <f t="shared" si="16"/>
        <v>0</v>
      </c>
      <c r="T21" s="117">
        <v>0</v>
      </c>
      <c r="U21" s="117">
        <v>0</v>
      </c>
      <c r="V21" s="43">
        <f t="shared" si="14"/>
        <v>0</v>
      </c>
      <c r="W21" s="117">
        <v>0</v>
      </c>
      <c r="X21" s="117">
        <v>0</v>
      </c>
      <c r="Y21" s="47">
        <v>34.1</v>
      </c>
      <c r="Z21" s="53">
        <f t="shared" si="15"/>
        <v>131</v>
      </c>
      <c r="AA21" s="59">
        <f t="shared" si="2"/>
        <v>96.9</v>
      </c>
      <c r="AB21" s="68">
        <f t="shared" si="3"/>
        <v>67</v>
      </c>
      <c r="AC21" s="69">
        <f t="shared" si="4"/>
        <v>29.9</v>
      </c>
      <c r="AD21" s="109">
        <f t="shared" si="5"/>
        <v>602.62318326834452</v>
      </c>
      <c r="AE21" s="110">
        <f t="shared" si="6"/>
        <v>416.67444044354062</v>
      </c>
      <c r="AF21" s="111">
        <f t="shared" si="7"/>
        <v>185.94874282480393</v>
      </c>
      <c r="AG21" s="112">
        <f t="shared" si="8"/>
        <v>814.69181638960924</v>
      </c>
      <c r="AH21" s="113">
        <f t="shared" si="9"/>
        <v>212.06863312126472</v>
      </c>
      <c r="AI21" s="114">
        <f t="shared" si="10"/>
        <v>30.856553147574818</v>
      </c>
    </row>
    <row r="22" spans="1:35" s="5" customFormat="1" ht="20.100000000000001" customHeight="1" x14ac:dyDescent="0.15">
      <c r="A22" s="10">
        <v>17</v>
      </c>
      <c r="B22" s="9" t="s">
        <v>40</v>
      </c>
      <c r="C22" s="26">
        <v>11360</v>
      </c>
      <c r="D22" s="34">
        <f t="shared" si="11"/>
        <v>233.09999999999997</v>
      </c>
      <c r="E22" s="35">
        <f t="shared" si="11"/>
        <v>205.89999999999998</v>
      </c>
      <c r="F22" s="35">
        <f t="shared" si="11"/>
        <v>27.200000000000003</v>
      </c>
      <c r="G22" s="43">
        <f t="shared" si="1"/>
        <v>0</v>
      </c>
      <c r="H22" s="117">
        <v>0</v>
      </c>
      <c r="I22" s="117">
        <v>0</v>
      </c>
      <c r="J22" s="43">
        <f t="shared" si="12"/>
        <v>177.5</v>
      </c>
      <c r="K22" s="117">
        <v>156.9</v>
      </c>
      <c r="L22" s="117">
        <v>20.6</v>
      </c>
      <c r="M22" s="43">
        <f t="shared" si="13"/>
        <v>9.1</v>
      </c>
      <c r="N22" s="117">
        <v>5</v>
      </c>
      <c r="O22" s="117">
        <v>4.0999999999999996</v>
      </c>
      <c r="P22" s="43">
        <f t="shared" si="17"/>
        <v>38.799999999999997</v>
      </c>
      <c r="Q22" s="117">
        <v>37.799999999999997</v>
      </c>
      <c r="R22" s="117">
        <v>1</v>
      </c>
      <c r="S22" s="43">
        <f t="shared" si="16"/>
        <v>0.7</v>
      </c>
      <c r="T22" s="117">
        <v>0.7</v>
      </c>
      <c r="U22" s="117">
        <v>0</v>
      </c>
      <c r="V22" s="43">
        <f t="shared" si="14"/>
        <v>7</v>
      </c>
      <c r="W22" s="117">
        <v>5.5</v>
      </c>
      <c r="X22" s="117">
        <v>1.5</v>
      </c>
      <c r="Y22" s="47">
        <v>57.8</v>
      </c>
      <c r="Z22" s="53">
        <f t="shared" si="15"/>
        <v>290.89999999999998</v>
      </c>
      <c r="AA22" s="59">
        <f t="shared" si="2"/>
        <v>233.09999999999997</v>
      </c>
      <c r="AB22" s="68">
        <f t="shared" si="3"/>
        <v>194.29999999999998</v>
      </c>
      <c r="AC22" s="69">
        <f t="shared" si="4"/>
        <v>38.799999999999997</v>
      </c>
      <c r="AD22" s="109">
        <f t="shared" si="5"/>
        <v>661.9150386188096</v>
      </c>
      <c r="AE22" s="110">
        <f t="shared" si="6"/>
        <v>551.73784643343936</v>
      </c>
      <c r="AF22" s="111">
        <f t="shared" si="7"/>
        <v>110.17719218537027</v>
      </c>
      <c r="AG22" s="112">
        <f t="shared" si="8"/>
        <v>826.04497955474778</v>
      </c>
      <c r="AH22" s="113">
        <f t="shared" si="9"/>
        <v>164.12994093593821</v>
      </c>
      <c r="AI22" s="114">
        <f t="shared" si="10"/>
        <v>16.645216645216646</v>
      </c>
    </row>
    <row r="23" spans="1:35" s="5" customFormat="1" ht="20.100000000000001" customHeight="1" x14ac:dyDescent="0.15">
      <c r="A23" s="10">
        <v>18</v>
      </c>
      <c r="B23" s="9" t="s">
        <v>49</v>
      </c>
      <c r="C23" s="26">
        <v>35505</v>
      </c>
      <c r="D23" s="34">
        <f t="shared" si="11"/>
        <v>552.9</v>
      </c>
      <c r="E23" s="35">
        <f t="shared" si="11"/>
        <v>514.29999999999995</v>
      </c>
      <c r="F23" s="35">
        <f t="shared" si="11"/>
        <v>38.599999999999994</v>
      </c>
      <c r="G23" s="43">
        <v>0</v>
      </c>
      <c r="H23" s="117">
        <v>0</v>
      </c>
      <c r="I23" s="118">
        <v>0</v>
      </c>
      <c r="J23" s="43">
        <f t="shared" si="12"/>
        <v>408.2</v>
      </c>
      <c r="K23" s="117">
        <v>387.3</v>
      </c>
      <c r="L23" s="118">
        <v>20.9</v>
      </c>
      <c r="M23" s="43">
        <f t="shared" si="13"/>
        <v>0</v>
      </c>
      <c r="N23" s="117">
        <v>0</v>
      </c>
      <c r="O23" s="118">
        <v>0</v>
      </c>
      <c r="P23" s="43">
        <f t="shared" si="17"/>
        <v>102.6</v>
      </c>
      <c r="Q23" s="117">
        <v>102.6</v>
      </c>
      <c r="R23" s="119">
        <v>0</v>
      </c>
      <c r="S23" s="43">
        <f t="shared" si="16"/>
        <v>0</v>
      </c>
      <c r="T23" s="117">
        <v>0</v>
      </c>
      <c r="U23" s="118">
        <v>0</v>
      </c>
      <c r="V23" s="43">
        <f t="shared" si="14"/>
        <v>42.099999999999994</v>
      </c>
      <c r="W23" s="117">
        <v>24.4</v>
      </c>
      <c r="X23" s="118">
        <v>17.7</v>
      </c>
      <c r="Y23" s="47">
        <v>177.8</v>
      </c>
      <c r="Z23" s="53">
        <f t="shared" si="15"/>
        <v>730.7</v>
      </c>
      <c r="AA23" s="59">
        <f t="shared" si="2"/>
        <v>552.9</v>
      </c>
      <c r="AB23" s="68">
        <f t="shared" si="3"/>
        <v>450.29999999999995</v>
      </c>
      <c r="AC23" s="69">
        <f t="shared" si="4"/>
        <v>102.6</v>
      </c>
      <c r="AD23" s="109">
        <f t="shared" si="5"/>
        <v>502.33724464069121</v>
      </c>
      <c r="AE23" s="110">
        <f t="shared" si="6"/>
        <v>409.12002398571752</v>
      </c>
      <c r="AF23" s="111">
        <f t="shared" si="7"/>
        <v>93.217220654973616</v>
      </c>
      <c r="AG23" s="112">
        <f t="shared" si="8"/>
        <v>663.87741844628874</v>
      </c>
      <c r="AH23" s="113">
        <f t="shared" si="9"/>
        <v>161.54017380559756</v>
      </c>
      <c r="AI23" s="114">
        <f t="shared" si="10"/>
        <v>18.556701030927837</v>
      </c>
    </row>
    <row r="24" spans="1:35" s="5" customFormat="1" ht="20.100000000000001" customHeight="1" x14ac:dyDescent="0.15">
      <c r="A24" s="10">
        <v>19</v>
      </c>
      <c r="B24" s="9" t="s">
        <v>50</v>
      </c>
      <c r="C24" s="26">
        <v>26138</v>
      </c>
      <c r="D24" s="34">
        <f t="shared" si="11"/>
        <v>477.8</v>
      </c>
      <c r="E24" s="35">
        <f t="shared" si="11"/>
        <v>450.1</v>
      </c>
      <c r="F24" s="35">
        <f t="shared" si="11"/>
        <v>27.7</v>
      </c>
      <c r="G24" s="43">
        <v>0</v>
      </c>
      <c r="H24" s="117">
        <v>0</v>
      </c>
      <c r="I24" s="117">
        <v>0</v>
      </c>
      <c r="J24" s="43">
        <f t="shared" si="12"/>
        <v>354.3</v>
      </c>
      <c r="K24" s="117">
        <v>341.6</v>
      </c>
      <c r="L24" s="117">
        <v>12.7</v>
      </c>
      <c r="M24" s="43">
        <v>0</v>
      </c>
      <c r="N24" s="117">
        <v>0</v>
      </c>
      <c r="O24" s="117">
        <v>0</v>
      </c>
      <c r="P24" s="43">
        <f t="shared" si="17"/>
        <v>86.5</v>
      </c>
      <c r="Q24" s="117">
        <v>86.5</v>
      </c>
      <c r="R24" s="117">
        <v>0</v>
      </c>
      <c r="S24" s="43">
        <f t="shared" si="16"/>
        <v>0</v>
      </c>
      <c r="T24" s="117">
        <v>0</v>
      </c>
      <c r="U24" s="117">
        <v>0</v>
      </c>
      <c r="V24" s="43">
        <f t="shared" si="14"/>
        <v>37</v>
      </c>
      <c r="W24" s="117">
        <v>22</v>
      </c>
      <c r="X24" s="117">
        <v>15</v>
      </c>
      <c r="Y24" s="47">
        <v>376.2</v>
      </c>
      <c r="Z24" s="53">
        <f t="shared" si="15"/>
        <v>854</v>
      </c>
      <c r="AA24" s="59">
        <f t="shared" si="2"/>
        <v>477.8</v>
      </c>
      <c r="AB24" s="68">
        <f t="shared" si="3"/>
        <v>391.3</v>
      </c>
      <c r="AC24" s="69">
        <f t="shared" si="4"/>
        <v>86.5</v>
      </c>
      <c r="AD24" s="109">
        <f t="shared" si="5"/>
        <v>589.67416121380563</v>
      </c>
      <c r="AE24" s="110">
        <f t="shared" si="6"/>
        <v>482.92067660728787</v>
      </c>
      <c r="AF24" s="111">
        <f t="shared" si="7"/>
        <v>106.75348460651777</v>
      </c>
      <c r="AG24" s="112">
        <f t="shared" si="8"/>
        <v>1053.9592584273546</v>
      </c>
      <c r="AH24" s="113">
        <f t="shared" si="9"/>
        <v>464.28509721354897</v>
      </c>
      <c r="AI24" s="114">
        <f t="shared" si="10"/>
        <v>18.103809125156967</v>
      </c>
    </row>
    <row r="25" spans="1:35" s="5" customFormat="1" ht="20.100000000000001" customHeight="1" x14ac:dyDescent="0.15">
      <c r="A25" s="10">
        <v>20</v>
      </c>
      <c r="B25" s="9" t="s">
        <v>6</v>
      </c>
      <c r="C25" s="26">
        <v>4533</v>
      </c>
      <c r="D25" s="34">
        <f t="shared" si="11"/>
        <v>76.8</v>
      </c>
      <c r="E25" s="35">
        <f t="shared" si="11"/>
        <v>71.100000000000009</v>
      </c>
      <c r="F25" s="35">
        <f t="shared" si="11"/>
        <v>5.6999999999999993</v>
      </c>
      <c r="G25" s="43">
        <f t="shared" si="1"/>
        <v>0</v>
      </c>
      <c r="H25" s="117">
        <v>0</v>
      </c>
      <c r="I25" s="117">
        <v>0</v>
      </c>
      <c r="J25" s="43">
        <f t="shared" si="12"/>
        <v>57.300000000000004</v>
      </c>
      <c r="K25" s="117">
        <v>54.2</v>
      </c>
      <c r="L25" s="117">
        <v>3.1</v>
      </c>
      <c r="M25" s="43">
        <f t="shared" si="13"/>
        <v>5.2</v>
      </c>
      <c r="N25" s="23">
        <v>2.7</v>
      </c>
      <c r="O25" s="117">
        <v>2.5</v>
      </c>
      <c r="P25" s="43">
        <f t="shared" si="17"/>
        <v>13</v>
      </c>
      <c r="Q25" s="117">
        <v>13</v>
      </c>
      <c r="R25" s="117">
        <v>0</v>
      </c>
      <c r="S25" s="43">
        <f t="shared" si="16"/>
        <v>0</v>
      </c>
      <c r="T25" s="117">
        <v>0</v>
      </c>
      <c r="U25" s="117">
        <v>0</v>
      </c>
      <c r="V25" s="43">
        <f t="shared" si="14"/>
        <v>1.3</v>
      </c>
      <c r="W25" s="117">
        <v>1.2</v>
      </c>
      <c r="X25" s="117">
        <v>0.1</v>
      </c>
      <c r="Y25" s="47">
        <v>44</v>
      </c>
      <c r="Z25" s="53">
        <f t="shared" si="15"/>
        <v>120.8</v>
      </c>
      <c r="AA25" s="59">
        <f t="shared" si="2"/>
        <v>76.800000000000011</v>
      </c>
      <c r="AB25" s="68">
        <f t="shared" si="3"/>
        <v>63.800000000000004</v>
      </c>
      <c r="AC25" s="69">
        <f t="shared" si="4"/>
        <v>13</v>
      </c>
      <c r="AD25" s="109">
        <f t="shared" si="5"/>
        <v>546.52974957836102</v>
      </c>
      <c r="AE25" s="110">
        <f t="shared" si="6"/>
        <v>454.01820342577372</v>
      </c>
      <c r="AF25" s="111">
        <f t="shared" si="7"/>
        <v>92.51154615258713</v>
      </c>
      <c r="AG25" s="112">
        <f t="shared" si="8"/>
        <v>859.64575194096335</v>
      </c>
      <c r="AH25" s="113">
        <f t="shared" si="9"/>
        <v>313.1160023626025</v>
      </c>
      <c r="AI25" s="114">
        <f t="shared" si="10"/>
        <v>16.927083333333332</v>
      </c>
    </row>
    <row r="26" spans="1:35" s="5" customFormat="1" ht="22.5" customHeight="1" x14ac:dyDescent="0.15">
      <c r="A26" s="10">
        <v>21</v>
      </c>
      <c r="B26" s="9" t="s">
        <v>7</v>
      </c>
      <c r="C26" s="108">
        <v>15101</v>
      </c>
      <c r="D26" s="33">
        <f>G26+J26+M26+P26+S26+V26</f>
        <v>217.7</v>
      </c>
      <c r="E26" s="32">
        <f>H26+K26+N26+Q26+T26+W26</f>
        <v>189.1</v>
      </c>
      <c r="F26" s="32">
        <f>I26+L26+O26+R26+U26+X26</f>
        <v>28.6</v>
      </c>
      <c r="G26" s="42">
        <f>SUM(H26:I26)</f>
        <v>0</v>
      </c>
      <c r="H26" s="23">
        <v>0</v>
      </c>
      <c r="I26" s="23">
        <v>0</v>
      </c>
      <c r="J26" s="42">
        <f>SUM(K26:L26)</f>
        <v>188</v>
      </c>
      <c r="K26" s="23">
        <v>166.4</v>
      </c>
      <c r="L26" s="23">
        <v>21.6</v>
      </c>
      <c r="M26" s="42">
        <f>SUM(N26:O26)</f>
        <v>9</v>
      </c>
      <c r="N26" s="23">
        <v>2</v>
      </c>
      <c r="O26" s="23">
        <v>7</v>
      </c>
      <c r="P26" s="42">
        <f>SUM(Q26:R26)</f>
        <v>20.7</v>
      </c>
      <c r="Q26" s="23">
        <v>20.7</v>
      </c>
      <c r="R26" s="23">
        <v>0</v>
      </c>
      <c r="S26" s="43">
        <f t="shared" si="16"/>
        <v>0</v>
      </c>
      <c r="T26" s="23">
        <v>0</v>
      </c>
      <c r="U26" s="23">
        <v>0</v>
      </c>
      <c r="V26" s="43">
        <f t="shared" si="14"/>
        <v>0</v>
      </c>
      <c r="W26" s="23">
        <v>0</v>
      </c>
      <c r="X26" s="23">
        <v>0</v>
      </c>
      <c r="Y26" s="47">
        <v>133</v>
      </c>
      <c r="Z26" s="53">
        <f t="shared" si="15"/>
        <v>350.7</v>
      </c>
      <c r="AA26" s="59">
        <f t="shared" si="2"/>
        <v>217.7</v>
      </c>
      <c r="AB26" s="68">
        <f t="shared" si="3"/>
        <v>197</v>
      </c>
      <c r="AC26" s="69">
        <f t="shared" si="4"/>
        <v>20.7</v>
      </c>
      <c r="AD26" s="109">
        <f t="shared" si="5"/>
        <v>465.0407685028336</v>
      </c>
      <c r="AE26" s="110">
        <f t="shared" si="6"/>
        <v>420.82237664243559</v>
      </c>
      <c r="AF26" s="111">
        <f t="shared" si="7"/>
        <v>44.21839186039805</v>
      </c>
      <c r="AG26" s="112">
        <f t="shared" si="8"/>
        <v>749.14927659138152</v>
      </c>
      <c r="AH26" s="113">
        <f t="shared" si="9"/>
        <v>284.10850808854786</v>
      </c>
      <c r="AI26" s="114">
        <f t="shared" si="10"/>
        <v>9.5084979329352333</v>
      </c>
    </row>
    <row r="27" spans="1:35" s="5" customFormat="1" ht="20.100000000000001" customHeight="1" x14ac:dyDescent="0.15">
      <c r="A27" s="10">
        <v>22</v>
      </c>
      <c r="B27" s="9" t="s">
        <v>8</v>
      </c>
      <c r="C27" s="26">
        <v>6600</v>
      </c>
      <c r="D27" s="34">
        <f t="shared" si="11"/>
        <v>114</v>
      </c>
      <c r="E27" s="35">
        <f t="shared" si="11"/>
        <v>105.19999999999999</v>
      </c>
      <c r="F27" s="35">
        <f t="shared" si="11"/>
        <v>8.8000000000000007</v>
      </c>
      <c r="G27" s="43">
        <f t="shared" si="1"/>
        <v>0</v>
      </c>
      <c r="H27" s="117">
        <v>0</v>
      </c>
      <c r="I27" s="117">
        <v>0</v>
      </c>
      <c r="J27" s="43">
        <f t="shared" si="12"/>
        <v>95.9</v>
      </c>
      <c r="K27" s="117">
        <v>89</v>
      </c>
      <c r="L27" s="117">
        <v>6.9</v>
      </c>
      <c r="M27" s="42">
        <f>SUM(N27:O27)</f>
        <v>4.8</v>
      </c>
      <c r="N27" s="23">
        <v>4.0999999999999996</v>
      </c>
      <c r="O27" s="117">
        <v>0.7</v>
      </c>
      <c r="P27" s="43">
        <f t="shared" si="17"/>
        <v>12.1</v>
      </c>
      <c r="Q27" s="117">
        <v>12.1</v>
      </c>
      <c r="R27" s="117">
        <v>0</v>
      </c>
      <c r="S27" s="43">
        <f t="shared" si="16"/>
        <v>0</v>
      </c>
      <c r="T27" s="117">
        <v>0</v>
      </c>
      <c r="U27" s="117">
        <v>0</v>
      </c>
      <c r="V27" s="43">
        <f t="shared" si="14"/>
        <v>1.2</v>
      </c>
      <c r="W27" s="23">
        <v>0</v>
      </c>
      <c r="X27" s="117">
        <v>1.2</v>
      </c>
      <c r="Y27" s="47">
        <v>36.4</v>
      </c>
      <c r="Z27" s="53">
        <f t="shared" si="15"/>
        <v>150.4</v>
      </c>
      <c r="AA27" s="59">
        <f t="shared" si="2"/>
        <v>114</v>
      </c>
      <c r="AB27" s="68">
        <f>G27+J27+M27+S27+V27</f>
        <v>101.9</v>
      </c>
      <c r="AC27" s="69">
        <f t="shared" si="4"/>
        <v>12.1</v>
      </c>
      <c r="AD27" s="109">
        <f t="shared" si="5"/>
        <v>557.18475073313778</v>
      </c>
      <c r="AE27" s="110">
        <f t="shared" si="6"/>
        <v>498.04496578690129</v>
      </c>
      <c r="AF27" s="111">
        <f t="shared" si="7"/>
        <v>59.13978494623656</v>
      </c>
      <c r="AG27" s="112">
        <f t="shared" si="8"/>
        <v>735.09286412512222</v>
      </c>
      <c r="AH27" s="113">
        <f t="shared" si="9"/>
        <v>177.90811339198433</v>
      </c>
      <c r="AI27" s="114">
        <f t="shared" si="10"/>
        <v>10.614035087719298</v>
      </c>
    </row>
    <row r="28" spans="1:35" s="5" customFormat="1" ht="20.100000000000001" customHeight="1" x14ac:dyDescent="0.15">
      <c r="A28" s="10">
        <v>23</v>
      </c>
      <c r="B28" s="9" t="s">
        <v>9</v>
      </c>
      <c r="C28" s="26">
        <v>4603</v>
      </c>
      <c r="D28" s="34">
        <f t="shared" si="11"/>
        <v>93.700000000000017</v>
      </c>
      <c r="E28" s="35">
        <f t="shared" si="11"/>
        <v>88.7</v>
      </c>
      <c r="F28" s="35">
        <f t="shared" si="11"/>
        <v>5</v>
      </c>
      <c r="G28" s="43">
        <f t="shared" si="1"/>
        <v>0</v>
      </c>
      <c r="H28" s="117">
        <v>0</v>
      </c>
      <c r="I28" s="117">
        <v>0</v>
      </c>
      <c r="J28" s="43">
        <f t="shared" si="12"/>
        <v>80.300000000000011</v>
      </c>
      <c r="K28" s="117">
        <v>76.900000000000006</v>
      </c>
      <c r="L28" s="117">
        <v>3.4</v>
      </c>
      <c r="M28" s="43">
        <f t="shared" si="13"/>
        <v>8.4</v>
      </c>
      <c r="N28" s="117">
        <v>7.1</v>
      </c>
      <c r="O28" s="117">
        <v>1.3</v>
      </c>
      <c r="P28" s="43">
        <f t="shared" si="17"/>
        <v>5</v>
      </c>
      <c r="Q28" s="117">
        <v>4.7</v>
      </c>
      <c r="R28" s="23">
        <v>0.3</v>
      </c>
      <c r="S28" s="43">
        <f t="shared" si="16"/>
        <v>0</v>
      </c>
      <c r="T28" s="117">
        <v>0</v>
      </c>
      <c r="U28" s="117">
        <v>0</v>
      </c>
      <c r="V28" s="43">
        <f t="shared" si="14"/>
        <v>0</v>
      </c>
      <c r="W28" s="117">
        <v>0</v>
      </c>
      <c r="X28" s="117">
        <v>0</v>
      </c>
      <c r="Y28" s="47">
        <v>0</v>
      </c>
      <c r="Z28" s="53">
        <f t="shared" si="15"/>
        <v>93.700000000000017</v>
      </c>
      <c r="AA28" s="59">
        <f t="shared" si="2"/>
        <v>93.700000000000017</v>
      </c>
      <c r="AB28" s="68">
        <f t="shared" si="3"/>
        <v>88.700000000000017</v>
      </c>
      <c r="AC28" s="69">
        <f t="shared" si="4"/>
        <v>5</v>
      </c>
      <c r="AD28" s="109">
        <f t="shared" si="5"/>
        <v>656.6544960159224</v>
      </c>
      <c r="AE28" s="110">
        <f t="shared" si="6"/>
        <v>621.61423475573451</v>
      </c>
      <c r="AF28" s="111">
        <f t="shared" si="7"/>
        <v>35.040261260187961</v>
      </c>
      <c r="AG28" s="112">
        <f t="shared" si="8"/>
        <v>656.6544960159224</v>
      </c>
      <c r="AH28" s="113">
        <f t="shared" si="9"/>
        <v>0</v>
      </c>
      <c r="AI28" s="114">
        <f t="shared" si="10"/>
        <v>5.3361792956243317</v>
      </c>
    </row>
    <row r="29" spans="1:35" s="5" customFormat="1" ht="20.100000000000001" customHeight="1" x14ac:dyDescent="0.15">
      <c r="A29" s="10">
        <v>24</v>
      </c>
      <c r="B29" s="9" t="s">
        <v>10</v>
      </c>
      <c r="C29" s="26">
        <v>10313</v>
      </c>
      <c r="D29" s="34">
        <f>G29+J29+M29+P29+S29+V29</f>
        <v>200.8</v>
      </c>
      <c r="E29" s="35">
        <f t="shared" si="11"/>
        <v>187.6</v>
      </c>
      <c r="F29" s="35">
        <f t="shared" si="11"/>
        <v>13.2</v>
      </c>
      <c r="G29" s="43">
        <f>SUM(H29:I29)</f>
        <v>0</v>
      </c>
      <c r="H29" s="117">
        <v>0</v>
      </c>
      <c r="I29" s="117">
        <v>0</v>
      </c>
      <c r="J29" s="43">
        <f t="shared" si="12"/>
        <v>136.4</v>
      </c>
      <c r="K29" s="117">
        <v>129.80000000000001</v>
      </c>
      <c r="L29" s="117">
        <v>6.6</v>
      </c>
      <c r="M29" s="43">
        <f t="shared" si="13"/>
        <v>6.6</v>
      </c>
      <c r="N29" s="117">
        <v>4.7</v>
      </c>
      <c r="O29" s="117">
        <v>1.9</v>
      </c>
      <c r="P29" s="43">
        <f>SUM(Q29:R29)</f>
        <v>50.900000000000006</v>
      </c>
      <c r="Q29" s="117">
        <v>49.7</v>
      </c>
      <c r="R29" s="117">
        <v>1.2</v>
      </c>
      <c r="S29" s="43">
        <f t="shared" si="16"/>
        <v>0</v>
      </c>
      <c r="T29" s="117">
        <v>0</v>
      </c>
      <c r="U29" s="117">
        <v>0</v>
      </c>
      <c r="V29" s="43">
        <f t="shared" si="14"/>
        <v>6.9</v>
      </c>
      <c r="W29" s="117">
        <v>3.4</v>
      </c>
      <c r="X29" s="117">
        <v>3.5</v>
      </c>
      <c r="Y29" s="47">
        <v>60</v>
      </c>
      <c r="Z29" s="53">
        <f t="shared" si="15"/>
        <v>260.8</v>
      </c>
      <c r="AA29" s="60">
        <f>SUM(AB29:AC29)</f>
        <v>200.8</v>
      </c>
      <c r="AB29" s="43">
        <f>G29+J29+M29+S29+V29</f>
        <v>149.9</v>
      </c>
      <c r="AC29" s="70">
        <f>P29</f>
        <v>50.900000000000006</v>
      </c>
      <c r="AD29" s="109">
        <f t="shared" si="5"/>
        <v>628.08293947820323</v>
      </c>
      <c r="AE29" s="110">
        <f t="shared" si="6"/>
        <v>468.87267244911692</v>
      </c>
      <c r="AF29" s="111">
        <f t="shared" si="7"/>
        <v>159.2102670290864</v>
      </c>
      <c r="AG29" s="112">
        <f t="shared" si="8"/>
        <v>815.75712458125201</v>
      </c>
      <c r="AH29" s="113">
        <f t="shared" si="9"/>
        <v>187.67418510304879</v>
      </c>
      <c r="AI29" s="114">
        <f t="shared" si="10"/>
        <v>25.348605577689245</v>
      </c>
    </row>
    <row r="30" spans="1:35" s="5" customFormat="1" ht="20.100000000000001" customHeight="1" x14ac:dyDescent="0.15">
      <c r="A30" s="10">
        <v>25</v>
      </c>
      <c r="B30" s="9" t="s">
        <v>11</v>
      </c>
      <c r="C30" s="26">
        <v>13591</v>
      </c>
      <c r="D30" s="34">
        <f t="shared" si="11"/>
        <v>281.7</v>
      </c>
      <c r="E30" s="35">
        <f t="shared" si="11"/>
        <v>246.9</v>
      </c>
      <c r="F30" s="35">
        <f t="shared" si="11"/>
        <v>34.799999999999997</v>
      </c>
      <c r="G30" s="43">
        <f t="shared" si="1"/>
        <v>0</v>
      </c>
      <c r="H30" s="117">
        <v>0</v>
      </c>
      <c r="I30" s="117">
        <v>0</v>
      </c>
      <c r="J30" s="43">
        <f t="shared" si="12"/>
        <v>236.29999999999998</v>
      </c>
      <c r="K30" s="117">
        <v>224.6</v>
      </c>
      <c r="L30" s="117">
        <v>11.7</v>
      </c>
      <c r="M30" s="43">
        <f t="shared" si="13"/>
        <v>9.5</v>
      </c>
      <c r="N30" s="117">
        <v>5.5</v>
      </c>
      <c r="O30" s="117">
        <v>4</v>
      </c>
      <c r="P30" s="43">
        <f t="shared" si="17"/>
        <v>19.2</v>
      </c>
      <c r="Q30" s="117">
        <v>16.5</v>
      </c>
      <c r="R30" s="117">
        <v>2.7</v>
      </c>
      <c r="S30" s="43">
        <f t="shared" si="16"/>
        <v>0</v>
      </c>
      <c r="T30" s="117">
        <v>0</v>
      </c>
      <c r="U30" s="117">
        <v>0</v>
      </c>
      <c r="V30" s="43">
        <f t="shared" si="14"/>
        <v>16.7</v>
      </c>
      <c r="W30" s="117">
        <v>0.3</v>
      </c>
      <c r="X30" s="23">
        <v>16.399999999999999</v>
      </c>
      <c r="Y30" s="120">
        <v>74.099999999999994</v>
      </c>
      <c r="Z30" s="53">
        <f t="shared" si="15"/>
        <v>355.79999999999995</v>
      </c>
      <c r="AA30" s="59">
        <f t="shared" si="2"/>
        <v>281.7</v>
      </c>
      <c r="AB30" s="68">
        <f t="shared" si="3"/>
        <v>262.5</v>
      </c>
      <c r="AC30" s="69">
        <f t="shared" si="4"/>
        <v>19.2</v>
      </c>
      <c r="AD30" s="109">
        <f t="shared" si="5"/>
        <v>668.611343844717</v>
      </c>
      <c r="AE30" s="110">
        <f t="shared" si="6"/>
        <v>623.04038963165851</v>
      </c>
      <c r="AF30" s="111">
        <f t="shared" si="7"/>
        <v>45.57095421305845</v>
      </c>
      <c r="AG30" s="112">
        <f t="shared" si="8"/>
        <v>844.48674526073944</v>
      </c>
      <c r="AH30" s="113">
        <f t="shared" si="9"/>
        <v>175.87540141602244</v>
      </c>
      <c r="AI30" s="114">
        <f t="shared" si="10"/>
        <v>6.8157614483493081</v>
      </c>
    </row>
    <row r="31" spans="1:35" s="5" customFormat="1" ht="20.100000000000001" customHeight="1" x14ac:dyDescent="0.15">
      <c r="A31" s="10">
        <v>26</v>
      </c>
      <c r="B31" s="9" t="s">
        <v>51</v>
      </c>
      <c r="C31" s="26">
        <v>7697</v>
      </c>
      <c r="D31" s="34">
        <f t="shared" si="11"/>
        <v>151.30000000000001</v>
      </c>
      <c r="E31" s="35">
        <f t="shared" si="11"/>
        <v>140.9</v>
      </c>
      <c r="F31" s="35">
        <f t="shared" si="11"/>
        <v>10.4</v>
      </c>
      <c r="G31" s="43">
        <f t="shared" si="1"/>
        <v>0</v>
      </c>
      <c r="H31" s="117">
        <v>0</v>
      </c>
      <c r="I31" s="117">
        <v>0</v>
      </c>
      <c r="J31" s="43">
        <f t="shared" si="12"/>
        <v>114.10000000000001</v>
      </c>
      <c r="K31" s="117">
        <v>111.9</v>
      </c>
      <c r="L31" s="117">
        <v>2.2000000000000002</v>
      </c>
      <c r="M31" s="43">
        <f t="shared" si="13"/>
        <v>6.4</v>
      </c>
      <c r="N31" s="117">
        <v>5</v>
      </c>
      <c r="O31" s="117">
        <v>1.4</v>
      </c>
      <c r="P31" s="43">
        <f t="shared" si="17"/>
        <v>22.1</v>
      </c>
      <c r="Q31" s="117">
        <v>21.5</v>
      </c>
      <c r="R31" s="117">
        <v>0.6</v>
      </c>
      <c r="S31" s="43">
        <f t="shared" si="16"/>
        <v>0</v>
      </c>
      <c r="T31" s="117">
        <v>0</v>
      </c>
      <c r="U31" s="117">
        <v>0</v>
      </c>
      <c r="V31" s="43">
        <f t="shared" si="14"/>
        <v>8.6999999999999993</v>
      </c>
      <c r="W31" s="117">
        <v>2.5</v>
      </c>
      <c r="X31" s="117">
        <v>6.2</v>
      </c>
      <c r="Y31" s="47">
        <v>61.7</v>
      </c>
      <c r="Z31" s="53">
        <f t="shared" si="15"/>
        <v>213</v>
      </c>
      <c r="AA31" s="61">
        <f t="shared" si="2"/>
        <v>151.30000000000001</v>
      </c>
      <c r="AB31" s="68">
        <f t="shared" si="3"/>
        <v>129.20000000000002</v>
      </c>
      <c r="AC31" s="69">
        <f t="shared" si="4"/>
        <v>22.1</v>
      </c>
      <c r="AD31" s="109">
        <f t="shared" si="5"/>
        <v>634.09707175397205</v>
      </c>
      <c r="AE31" s="110">
        <f t="shared" si="6"/>
        <v>541.47615116069528</v>
      </c>
      <c r="AF31" s="111">
        <f t="shared" si="7"/>
        <v>92.620920593276807</v>
      </c>
      <c r="AG31" s="112">
        <f t="shared" si="8"/>
        <v>892.68127087637833</v>
      </c>
      <c r="AH31" s="113">
        <f t="shared" si="9"/>
        <v>258.58419912240635</v>
      </c>
      <c r="AI31" s="114">
        <f t="shared" si="10"/>
        <v>14.606741573033707</v>
      </c>
    </row>
    <row r="32" spans="1:35" s="5" customFormat="1" ht="20.100000000000001" customHeight="1" x14ac:dyDescent="0.15">
      <c r="A32" s="10">
        <v>27</v>
      </c>
      <c r="B32" s="9" t="s">
        <v>12</v>
      </c>
      <c r="C32" s="26">
        <v>2844</v>
      </c>
      <c r="D32" s="34">
        <f t="shared" si="11"/>
        <v>51.300000000000004</v>
      </c>
      <c r="E32" s="35">
        <f t="shared" si="11"/>
        <v>48.3</v>
      </c>
      <c r="F32" s="35">
        <f t="shared" si="11"/>
        <v>3</v>
      </c>
      <c r="G32" s="43">
        <f>SUM(H32:I32)</f>
        <v>0</v>
      </c>
      <c r="H32" s="117">
        <v>0</v>
      </c>
      <c r="I32" s="117">
        <v>0</v>
      </c>
      <c r="J32" s="43">
        <f t="shared" si="12"/>
        <v>39.6</v>
      </c>
      <c r="K32" s="117">
        <v>39.4</v>
      </c>
      <c r="L32" s="117">
        <v>0.2</v>
      </c>
      <c r="M32" s="43">
        <f t="shared" si="13"/>
        <v>1.6</v>
      </c>
      <c r="N32" s="117">
        <v>1.3</v>
      </c>
      <c r="O32" s="117">
        <v>0.3</v>
      </c>
      <c r="P32" s="43">
        <f t="shared" si="17"/>
        <v>7.2</v>
      </c>
      <c r="Q32" s="117">
        <v>6.7</v>
      </c>
      <c r="R32" s="117">
        <v>0.5</v>
      </c>
      <c r="S32" s="43">
        <f t="shared" si="16"/>
        <v>0</v>
      </c>
      <c r="T32" s="117">
        <v>0</v>
      </c>
      <c r="U32" s="117">
        <v>0</v>
      </c>
      <c r="V32" s="43">
        <f t="shared" si="14"/>
        <v>2.9</v>
      </c>
      <c r="W32" s="117">
        <v>0.9</v>
      </c>
      <c r="X32" s="117">
        <v>2</v>
      </c>
      <c r="Y32" s="47">
        <v>18.100000000000001</v>
      </c>
      <c r="Z32" s="53">
        <f t="shared" si="15"/>
        <v>69.400000000000006</v>
      </c>
      <c r="AA32" s="59">
        <f>SUM(AB32:AC32)</f>
        <v>51.300000000000004</v>
      </c>
      <c r="AB32" s="68">
        <f>G32+J32+M32+S32+V32</f>
        <v>44.1</v>
      </c>
      <c r="AC32" s="69">
        <f>P32</f>
        <v>7.2</v>
      </c>
      <c r="AD32" s="109">
        <f t="shared" si="5"/>
        <v>581.87015108207447</v>
      </c>
      <c r="AE32" s="110">
        <f t="shared" si="6"/>
        <v>500.20416496529197</v>
      </c>
      <c r="AF32" s="111">
        <f t="shared" si="7"/>
        <v>81.665986116782364</v>
      </c>
      <c r="AG32" s="112">
        <f t="shared" si="8"/>
        <v>787.16936618120781</v>
      </c>
      <c r="AH32" s="113">
        <f t="shared" si="9"/>
        <v>205.29921509913345</v>
      </c>
      <c r="AI32" s="114">
        <f t="shared" si="10"/>
        <v>14.035087719298245</v>
      </c>
    </row>
    <row r="33" spans="1:35" s="5" customFormat="1" ht="20.100000000000001" customHeight="1" x14ac:dyDescent="0.15">
      <c r="A33" s="10">
        <v>28</v>
      </c>
      <c r="B33" s="9" t="s">
        <v>32</v>
      </c>
      <c r="C33" s="26">
        <v>2249</v>
      </c>
      <c r="D33" s="34">
        <f t="shared" si="11"/>
        <v>45.199999999999996</v>
      </c>
      <c r="E33" s="35">
        <f t="shared" si="11"/>
        <v>39.199999999999996</v>
      </c>
      <c r="F33" s="35">
        <f t="shared" si="11"/>
        <v>6</v>
      </c>
      <c r="G33" s="43">
        <f t="shared" si="1"/>
        <v>0</v>
      </c>
      <c r="H33" s="117">
        <v>0</v>
      </c>
      <c r="I33" s="117">
        <v>0</v>
      </c>
      <c r="J33" s="43">
        <f t="shared" si="12"/>
        <v>38.299999999999997</v>
      </c>
      <c r="K33" s="117">
        <v>33</v>
      </c>
      <c r="L33" s="117">
        <v>5.3</v>
      </c>
      <c r="M33" s="43">
        <f t="shared" si="13"/>
        <v>1.9</v>
      </c>
      <c r="N33" s="117">
        <v>1.4</v>
      </c>
      <c r="O33" s="117">
        <v>0.5</v>
      </c>
      <c r="P33" s="43">
        <f t="shared" si="17"/>
        <v>5</v>
      </c>
      <c r="Q33" s="117">
        <v>4.8</v>
      </c>
      <c r="R33" s="117">
        <v>0.2</v>
      </c>
      <c r="S33" s="43">
        <f t="shared" si="16"/>
        <v>0</v>
      </c>
      <c r="T33" s="117">
        <v>0</v>
      </c>
      <c r="U33" s="117">
        <v>0</v>
      </c>
      <c r="V33" s="43">
        <f t="shared" si="14"/>
        <v>0</v>
      </c>
      <c r="W33" s="117">
        <v>0</v>
      </c>
      <c r="X33" s="117">
        <v>0</v>
      </c>
      <c r="Y33" s="47">
        <v>15</v>
      </c>
      <c r="Z33" s="53">
        <f t="shared" si="15"/>
        <v>60.199999999999996</v>
      </c>
      <c r="AA33" s="59">
        <f>SUM(AB33:AC33)</f>
        <v>45.199999999999996</v>
      </c>
      <c r="AB33" s="68">
        <f t="shared" si="3"/>
        <v>40.199999999999996</v>
      </c>
      <c r="AC33" s="69">
        <f t="shared" si="4"/>
        <v>5</v>
      </c>
      <c r="AD33" s="109">
        <f t="shared" si="5"/>
        <v>648.31681464163273</v>
      </c>
      <c r="AE33" s="110">
        <f t="shared" si="6"/>
        <v>576.60035284499202</v>
      </c>
      <c r="AF33" s="111">
        <f t="shared" si="7"/>
        <v>71.716461796640786</v>
      </c>
      <c r="AG33" s="112">
        <f t="shared" si="8"/>
        <v>863.4662000315551</v>
      </c>
      <c r="AH33" s="113">
        <f t="shared" si="9"/>
        <v>215.1493853899224</v>
      </c>
      <c r="AI33" s="114">
        <f t="shared" si="10"/>
        <v>11.061946902654869</v>
      </c>
    </row>
    <row r="34" spans="1:35" s="5" customFormat="1" ht="20.100000000000001" customHeight="1" x14ac:dyDescent="0.15">
      <c r="A34" s="10">
        <v>29</v>
      </c>
      <c r="B34" s="9" t="s">
        <v>13</v>
      </c>
      <c r="C34" s="26">
        <v>7745</v>
      </c>
      <c r="D34" s="34">
        <f t="shared" si="11"/>
        <v>126.10000000000001</v>
      </c>
      <c r="E34" s="35">
        <f t="shared" si="11"/>
        <v>121.00000000000001</v>
      </c>
      <c r="F34" s="35">
        <f t="shared" si="11"/>
        <v>5.0999999999999996</v>
      </c>
      <c r="G34" s="43">
        <f t="shared" si="1"/>
        <v>0</v>
      </c>
      <c r="H34" s="117">
        <v>0</v>
      </c>
      <c r="I34" s="117">
        <v>0</v>
      </c>
      <c r="J34" s="43">
        <f t="shared" si="12"/>
        <v>98.100000000000009</v>
      </c>
      <c r="K34" s="117">
        <v>97.2</v>
      </c>
      <c r="L34" s="117">
        <v>0.9</v>
      </c>
      <c r="M34" s="43">
        <f t="shared" si="13"/>
        <v>5.2</v>
      </c>
      <c r="N34" s="117">
        <v>4.9000000000000004</v>
      </c>
      <c r="O34" s="117">
        <v>0.3</v>
      </c>
      <c r="P34" s="43">
        <f t="shared" si="17"/>
        <v>17.3</v>
      </c>
      <c r="Q34" s="117">
        <v>17.2</v>
      </c>
      <c r="R34" s="117">
        <v>0.1</v>
      </c>
      <c r="S34" s="43">
        <f t="shared" si="16"/>
        <v>0.8</v>
      </c>
      <c r="T34" s="117">
        <v>0</v>
      </c>
      <c r="U34" s="117">
        <v>0.8</v>
      </c>
      <c r="V34" s="43">
        <f t="shared" si="14"/>
        <v>4.7</v>
      </c>
      <c r="W34" s="117">
        <v>1.7</v>
      </c>
      <c r="X34" s="117">
        <v>3</v>
      </c>
      <c r="Y34" s="47">
        <v>21.9</v>
      </c>
      <c r="Z34" s="53">
        <f t="shared" si="15"/>
        <v>148</v>
      </c>
      <c r="AA34" s="59">
        <f>SUM(AB34:AC34)</f>
        <v>126.10000000000001</v>
      </c>
      <c r="AB34" s="68">
        <f t="shared" si="3"/>
        <v>108.80000000000001</v>
      </c>
      <c r="AC34" s="69">
        <f t="shared" si="4"/>
        <v>17.3</v>
      </c>
      <c r="AD34" s="109">
        <f t="shared" si="5"/>
        <v>525.20877152793696</v>
      </c>
      <c r="AE34" s="110">
        <f t="shared" si="6"/>
        <v>453.15395989087654</v>
      </c>
      <c r="AF34" s="111">
        <f t="shared" si="7"/>
        <v>72.05481163706034</v>
      </c>
      <c r="AG34" s="112">
        <f t="shared" si="8"/>
        <v>616.42266602803056</v>
      </c>
      <c r="AH34" s="113">
        <f t="shared" si="9"/>
        <v>91.213894500093701</v>
      </c>
      <c r="AI34" s="114">
        <f t="shared" si="10"/>
        <v>13.719270420301347</v>
      </c>
    </row>
    <row r="35" spans="1:35" s="5" customFormat="1" ht="20.100000000000001" customHeight="1" x14ac:dyDescent="0.15">
      <c r="A35" s="10">
        <v>30</v>
      </c>
      <c r="B35" s="9" t="s">
        <v>14</v>
      </c>
      <c r="C35" s="26">
        <v>3841</v>
      </c>
      <c r="D35" s="34">
        <f>G35+J35+M35+P35+S35+V35</f>
        <v>68.7</v>
      </c>
      <c r="E35" s="35">
        <f t="shared" si="11"/>
        <v>60.4</v>
      </c>
      <c r="F35" s="35">
        <f t="shared" si="11"/>
        <v>8.3000000000000007</v>
      </c>
      <c r="G35" s="43">
        <f>SUM(H35:I35)</f>
        <v>0</v>
      </c>
      <c r="H35" s="117">
        <v>0</v>
      </c>
      <c r="I35" s="117">
        <v>0</v>
      </c>
      <c r="J35" s="43">
        <f t="shared" si="12"/>
        <v>59.4</v>
      </c>
      <c r="K35" s="117">
        <v>52.4</v>
      </c>
      <c r="L35" s="117">
        <v>7</v>
      </c>
      <c r="M35" s="43">
        <f t="shared" si="13"/>
        <v>2.9000000000000004</v>
      </c>
      <c r="N35" s="117">
        <v>1.6</v>
      </c>
      <c r="O35" s="117">
        <v>1.3</v>
      </c>
      <c r="P35" s="43">
        <f t="shared" si="17"/>
        <v>6.4</v>
      </c>
      <c r="Q35" s="117">
        <v>6.4</v>
      </c>
      <c r="R35" s="117">
        <v>0</v>
      </c>
      <c r="S35" s="43">
        <f t="shared" si="16"/>
        <v>0</v>
      </c>
      <c r="T35" s="117">
        <v>0</v>
      </c>
      <c r="U35" s="117">
        <v>0</v>
      </c>
      <c r="V35" s="43">
        <f t="shared" si="14"/>
        <v>0</v>
      </c>
      <c r="W35" s="117">
        <v>0</v>
      </c>
      <c r="X35" s="117">
        <v>0</v>
      </c>
      <c r="Y35" s="47">
        <v>19.5</v>
      </c>
      <c r="Z35" s="53">
        <f t="shared" si="15"/>
        <v>88.2</v>
      </c>
      <c r="AA35" s="59">
        <f t="shared" si="2"/>
        <v>68.7</v>
      </c>
      <c r="AB35" s="68">
        <f>G35+J35+M35+S35+V35</f>
        <v>62.3</v>
      </c>
      <c r="AC35" s="69">
        <f>P35</f>
        <v>6.4</v>
      </c>
      <c r="AD35" s="109">
        <f t="shared" si="5"/>
        <v>576.96668374331284</v>
      </c>
      <c r="AE35" s="110">
        <f t="shared" si="6"/>
        <v>523.21724013403764</v>
      </c>
      <c r="AF35" s="111">
        <f t="shared" si="7"/>
        <v>53.74944360927514</v>
      </c>
      <c r="AG35" s="112">
        <f t="shared" si="8"/>
        <v>740.73451974032298</v>
      </c>
      <c r="AH35" s="113">
        <f t="shared" si="9"/>
        <v>163.7678359970102</v>
      </c>
      <c r="AI35" s="114">
        <f t="shared" si="10"/>
        <v>9.3158660844250356</v>
      </c>
    </row>
    <row r="36" spans="1:35" s="5" customFormat="1" ht="20.100000000000001" customHeight="1" x14ac:dyDescent="0.15">
      <c r="A36" s="10">
        <v>31</v>
      </c>
      <c r="B36" s="9" t="s">
        <v>53</v>
      </c>
      <c r="C36" s="26">
        <v>5001</v>
      </c>
      <c r="D36" s="34">
        <f t="shared" si="11"/>
        <v>104.30000000000001</v>
      </c>
      <c r="E36" s="35">
        <f t="shared" si="11"/>
        <v>96.2</v>
      </c>
      <c r="F36" s="35">
        <f t="shared" si="11"/>
        <v>8.1</v>
      </c>
      <c r="G36" s="43">
        <f t="shared" si="1"/>
        <v>0</v>
      </c>
      <c r="H36" s="117">
        <v>0</v>
      </c>
      <c r="I36" s="117">
        <v>0</v>
      </c>
      <c r="J36" s="43">
        <f t="shared" si="12"/>
        <v>74.600000000000009</v>
      </c>
      <c r="K36" s="117">
        <v>73.400000000000006</v>
      </c>
      <c r="L36" s="117">
        <v>1.2</v>
      </c>
      <c r="M36" s="43">
        <f t="shared" si="13"/>
        <v>3.7</v>
      </c>
      <c r="N36" s="23">
        <v>3.6</v>
      </c>
      <c r="O36" s="117">
        <v>0.1</v>
      </c>
      <c r="P36" s="43">
        <f t="shared" si="17"/>
        <v>12.7</v>
      </c>
      <c r="Q36" s="117">
        <v>12.7</v>
      </c>
      <c r="R36" s="117">
        <v>0</v>
      </c>
      <c r="S36" s="43">
        <f t="shared" si="16"/>
        <v>0</v>
      </c>
      <c r="T36" s="117">
        <v>0</v>
      </c>
      <c r="U36" s="117">
        <v>0</v>
      </c>
      <c r="V36" s="43">
        <f t="shared" si="14"/>
        <v>13.3</v>
      </c>
      <c r="W36" s="117">
        <v>6.5</v>
      </c>
      <c r="X36" s="117">
        <v>6.8</v>
      </c>
      <c r="Y36" s="47">
        <v>11.5</v>
      </c>
      <c r="Z36" s="53">
        <f t="shared" si="15"/>
        <v>115.80000000000001</v>
      </c>
      <c r="AA36" s="59">
        <f t="shared" si="2"/>
        <v>104.30000000000001</v>
      </c>
      <c r="AB36" s="68">
        <f t="shared" si="3"/>
        <v>91.600000000000009</v>
      </c>
      <c r="AC36" s="69">
        <f t="shared" si="4"/>
        <v>12.7</v>
      </c>
      <c r="AD36" s="109">
        <f t="shared" si="5"/>
        <v>672.76867207203725</v>
      </c>
      <c r="AE36" s="110">
        <f t="shared" si="6"/>
        <v>590.84957202107978</v>
      </c>
      <c r="AF36" s="111">
        <f t="shared" si="7"/>
        <v>81.919100050957553</v>
      </c>
      <c r="AG36" s="112">
        <f t="shared" si="8"/>
        <v>746.94738471660514</v>
      </c>
      <c r="AH36" s="113">
        <f t="shared" si="9"/>
        <v>74.178712644567867</v>
      </c>
      <c r="AI36" s="114">
        <f t="shared" si="10"/>
        <v>12.176414189837008</v>
      </c>
    </row>
    <row r="37" spans="1:35" s="5" customFormat="1" ht="20.100000000000001" customHeight="1" x14ac:dyDescent="0.15">
      <c r="A37" s="10">
        <v>32</v>
      </c>
      <c r="B37" s="9" t="s">
        <v>54</v>
      </c>
      <c r="C37" s="26">
        <v>14472</v>
      </c>
      <c r="D37" s="34">
        <f t="shared" si="11"/>
        <v>292.7</v>
      </c>
      <c r="E37" s="35">
        <f t="shared" si="11"/>
        <v>238</v>
      </c>
      <c r="F37" s="35">
        <f t="shared" si="11"/>
        <v>54.699999999999996</v>
      </c>
      <c r="G37" s="43">
        <f t="shared" si="1"/>
        <v>0</v>
      </c>
      <c r="H37" s="117">
        <v>0</v>
      </c>
      <c r="I37" s="117">
        <v>0</v>
      </c>
      <c r="J37" s="43">
        <f t="shared" si="12"/>
        <v>242.20000000000002</v>
      </c>
      <c r="K37" s="117">
        <v>197.8</v>
      </c>
      <c r="L37" s="117">
        <v>44.4</v>
      </c>
      <c r="M37" s="43">
        <f t="shared" si="13"/>
        <v>16.600000000000001</v>
      </c>
      <c r="N37" s="117">
        <v>8.1999999999999993</v>
      </c>
      <c r="O37" s="117">
        <v>8.4</v>
      </c>
      <c r="P37" s="43">
        <f t="shared" si="17"/>
        <v>33.9</v>
      </c>
      <c r="Q37" s="117">
        <v>32</v>
      </c>
      <c r="R37" s="117">
        <v>1.9</v>
      </c>
      <c r="S37" s="43">
        <f t="shared" si="16"/>
        <v>0</v>
      </c>
      <c r="T37" s="117">
        <v>0</v>
      </c>
      <c r="U37" s="117">
        <v>0</v>
      </c>
      <c r="V37" s="43">
        <f t="shared" si="14"/>
        <v>0</v>
      </c>
      <c r="W37" s="117">
        <v>0</v>
      </c>
      <c r="X37" s="117">
        <v>0</v>
      </c>
      <c r="Y37" s="47">
        <v>75.2</v>
      </c>
      <c r="Z37" s="53">
        <f t="shared" si="15"/>
        <v>367.9</v>
      </c>
      <c r="AA37" s="59">
        <f t="shared" si="2"/>
        <v>292.7</v>
      </c>
      <c r="AB37" s="68">
        <f t="shared" si="3"/>
        <v>258.8</v>
      </c>
      <c r="AC37" s="69">
        <f t="shared" si="4"/>
        <v>33.9</v>
      </c>
      <c r="AD37" s="109">
        <f t="shared" si="5"/>
        <v>652.42782503254341</v>
      </c>
      <c r="AE37" s="110">
        <f t="shared" si="6"/>
        <v>576.86478004244009</v>
      </c>
      <c r="AF37" s="111">
        <f t="shared" si="7"/>
        <v>75.563044990103251</v>
      </c>
      <c r="AG37" s="112">
        <f t="shared" si="8"/>
        <v>820.04850300468979</v>
      </c>
      <c r="AH37" s="113">
        <f t="shared" si="9"/>
        <v>167.62067797214644</v>
      </c>
      <c r="AI37" s="114">
        <f t="shared" si="10"/>
        <v>11.581824393577042</v>
      </c>
    </row>
    <row r="38" spans="1:35" s="5" customFormat="1" ht="20.100000000000001" customHeight="1" thickBot="1" x14ac:dyDescent="0.2">
      <c r="A38" s="15">
        <v>33</v>
      </c>
      <c r="B38" s="16" t="s">
        <v>15</v>
      </c>
      <c r="C38" s="121">
        <v>10430</v>
      </c>
      <c r="D38" s="36">
        <f t="shared" si="11"/>
        <v>186.4</v>
      </c>
      <c r="E38" s="37">
        <f t="shared" si="11"/>
        <v>156.5</v>
      </c>
      <c r="F38" s="37">
        <f t="shared" si="11"/>
        <v>29.900000000000002</v>
      </c>
      <c r="G38" s="44">
        <f t="shared" si="1"/>
        <v>0</v>
      </c>
      <c r="H38" s="122">
        <v>0</v>
      </c>
      <c r="I38" s="122">
        <v>0</v>
      </c>
      <c r="J38" s="44">
        <f t="shared" si="12"/>
        <v>131.6</v>
      </c>
      <c r="K38" s="122">
        <v>126.8</v>
      </c>
      <c r="L38" s="122">
        <v>4.8</v>
      </c>
      <c r="M38" s="44">
        <f t="shared" si="13"/>
        <v>7</v>
      </c>
      <c r="N38" s="122">
        <v>6.1</v>
      </c>
      <c r="O38" s="122">
        <v>0.9</v>
      </c>
      <c r="P38" s="44">
        <f t="shared" si="17"/>
        <v>24</v>
      </c>
      <c r="Q38" s="122">
        <v>23.6</v>
      </c>
      <c r="R38" s="122">
        <v>0.4</v>
      </c>
      <c r="S38" s="44">
        <f>SUM(T38:U38)</f>
        <v>0</v>
      </c>
      <c r="T38" s="122">
        <v>0</v>
      </c>
      <c r="U38" s="122">
        <v>0</v>
      </c>
      <c r="V38" s="44">
        <f t="shared" si="14"/>
        <v>23.8</v>
      </c>
      <c r="W38" s="122">
        <v>0</v>
      </c>
      <c r="X38" s="122">
        <v>23.8</v>
      </c>
      <c r="Y38" s="123">
        <v>42</v>
      </c>
      <c r="Z38" s="54">
        <f>D38+Y38</f>
        <v>228.4</v>
      </c>
      <c r="AA38" s="62">
        <f t="shared" si="2"/>
        <v>186.4</v>
      </c>
      <c r="AB38" s="71">
        <f t="shared" si="3"/>
        <v>162.4</v>
      </c>
      <c r="AC38" s="72">
        <f t="shared" si="4"/>
        <v>24</v>
      </c>
      <c r="AD38" s="124">
        <f t="shared" si="5"/>
        <v>576.50078866792433</v>
      </c>
      <c r="AE38" s="125">
        <f t="shared" si="6"/>
        <v>502.27321931153932</v>
      </c>
      <c r="AF38" s="126">
        <f t="shared" si="7"/>
        <v>74.227569356385104</v>
      </c>
      <c r="AG38" s="127">
        <f t="shared" si="8"/>
        <v>706.39903504159838</v>
      </c>
      <c r="AH38" s="128">
        <f t="shared" si="9"/>
        <v>129.89824637367397</v>
      </c>
      <c r="AI38" s="129">
        <f t="shared" si="10"/>
        <v>12.875536480686694</v>
      </c>
    </row>
    <row r="39" spans="1:35" s="5" customFormat="1" ht="15" customHeight="1" x14ac:dyDescent="0.15">
      <c r="A39" s="6"/>
      <c r="C39" s="6"/>
      <c r="D39" s="13"/>
      <c r="E39" s="7"/>
      <c r="F39" s="7"/>
      <c r="AD39" s="8"/>
      <c r="AE39" s="8"/>
      <c r="AF39" s="8"/>
      <c r="AG39" s="8"/>
      <c r="AH39" s="8"/>
    </row>
    <row r="40" spans="1:35" s="5" customFormat="1" ht="15" customHeight="1" x14ac:dyDescent="0.15">
      <c r="A40" s="6"/>
      <c r="C40" s="6"/>
      <c r="D40" s="13"/>
      <c r="E40" s="7"/>
      <c r="F40" s="7"/>
      <c r="AD40" s="8"/>
      <c r="AE40" s="8"/>
      <c r="AF40" s="8"/>
      <c r="AG40" s="8"/>
      <c r="AH40" s="8"/>
    </row>
    <row r="41" spans="1:35" s="5" customFormat="1" ht="15" customHeight="1" x14ac:dyDescent="0.15">
      <c r="A41" s="6"/>
      <c r="C41" s="6"/>
      <c r="D41" s="18"/>
      <c r="E41" s="7"/>
      <c r="F41" s="7"/>
      <c r="AD41" s="8"/>
      <c r="AE41" s="8"/>
      <c r="AF41" s="8"/>
      <c r="AG41" s="8"/>
      <c r="AH41" s="8"/>
    </row>
    <row r="42" spans="1:35" s="5" customFormat="1" ht="15" customHeight="1" x14ac:dyDescent="0.15">
      <c r="A42" s="6"/>
      <c r="C42" s="6"/>
      <c r="D42" s="18"/>
      <c r="E42" s="7"/>
      <c r="F42" s="7"/>
      <c r="AD42" s="8"/>
      <c r="AE42" s="8"/>
      <c r="AF42" s="8"/>
      <c r="AG42" s="8"/>
      <c r="AH42" s="8"/>
    </row>
    <row r="43" spans="1:35" s="5" customFormat="1" ht="15" customHeight="1" x14ac:dyDescent="0.15">
      <c r="A43" s="6"/>
      <c r="C43" s="6"/>
      <c r="D43" s="18"/>
      <c r="E43" s="7"/>
      <c r="F43" s="7"/>
      <c r="AD43" s="8"/>
      <c r="AE43" s="8"/>
      <c r="AF43" s="8"/>
      <c r="AG43" s="8"/>
      <c r="AH43" s="8"/>
    </row>
    <row r="44" spans="1:35" s="5" customFormat="1" ht="15" customHeight="1" x14ac:dyDescent="0.15">
      <c r="A44" s="6"/>
      <c r="C44" s="6"/>
      <c r="D44" s="18"/>
      <c r="E44" s="7"/>
      <c r="F44" s="7"/>
      <c r="AD44" s="8"/>
      <c r="AE44" s="8"/>
      <c r="AF44" s="8"/>
      <c r="AG44" s="8"/>
      <c r="AH44" s="8"/>
    </row>
    <row r="45" spans="1:35" s="5" customFormat="1" ht="15" customHeight="1" x14ac:dyDescent="0.15">
      <c r="A45" s="6"/>
      <c r="C45" s="6"/>
      <c r="D45" s="18"/>
      <c r="E45" s="7"/>
      <c r="F45" s="7"/>
      <c r="AD45" s="8"/>
      <c r="AE45" s="8"/>
      <c r="AF45" s="8"/>
      <c r="AG45" s="8"/>
      <c r="AH45" s="8"/>
    </row>
    <row r="46" spans="1:35" s="5" customFormat="1" ht="15" customHeight="1" x14ac:dyDescent="0.15">
      <c r="A46" s="6"/>
      <c r="C46" s="6"/>
      <c r="D46" s="18"/>
      <c r="E46" s="7"/>
      <c r="F46" s="7"/>
      <c r="AD46" s="8"/>
      <c r="AE46" s="8"/>
      <c r="AF46" s="8"/>
      <c r="AG46" s="8"/>
      <c r="AH46" s="8"/>
    </row>
    <row r="47" spans="1:35" s="5" customFormat="1" ht="15" customHeight="1" x14ac:dyDescent="0.15">
      <c r="A47" s="6"/>
      <c r="C47" s="6"/>
      <c r="D47" s="18"/>
      <c r="E47" s="7"/>
      <c r="F47" s="7"/>
      <c r="AD47" s="8"/>
      <c r="AE47" s="8"/>
      <c r="AF47" s="8"/>
      <c r="AG47" s="8"/>
      <c r="AH47" s="8"/>
    </row>
    <row r="48" spans="1:35" s="5" customFormat="1" ht="15" customHeight="1" x14ac:dyDescent="0.15">
      <c r="A48" s="6"/>
      <c r="C48" s="6"/>
      <c r="D48" s="18"/>
      <c r="E48" s="7"/>
      <c r="F48" s="7"/>
      <c r="AD48" s="8"/>
      <c r="AE48" s="8"/>
      <c r="AF48" s="8"/>
      <c r="AG48" s="8"/>
      <c r="AH48" s="8"/>
    </row>
    <row r="49" spans="1:34" s="5" customFormat="1" ht="15" customHeight="1" x14ac:dyDescent="0.15">
      <c r="A49" s="6"/>
      <c r="C49" s="6"/>
      <c r="D49" s="18"/>
      <c r="E49" s="7"/>
      <c r="F49" s="7"/>
      <c r="AD49" s="8"/>
      <c r="AE49" s="8"/>
      <c r="AF49" s="8"/>
      <c r="AG49" s="8"/>
      <c r="AH49" s="8"/>
    </row>
    <row r="50" spans="1:34" s="5" customFormat="1" ht="15" customHeight="1" x14ac:dyDescent="0.15">
      <c r="A50" s="6"/>
      <c r="C50" s="6"/>
      <c r="D50" s="18"/>
      <c r="E50" s="7"/>
      <c r="F50" s="7"/>
      <c r="AD50" s="8"/>
      <c r="AE50" s="8"/>
      <c r="AF50" s="8"/>
      <c r="AG50" s="8"/>
      <c r="AH50" s="8"/>
    </row>
    <row r="51" spans="1:34" s="5" customFormat="1" ht="15" customHeight="1" x14ac:dyDescent="0.15">
      <c r="A51" s="6"/>
      <c r="C51" s="6"/>
      <c r="D51" s="18"/>
      <c r="E51" s="7"/>
      <c r="F51" s="7"/>
      <c r="AD51" s="8"/>
      <c r="AE51" s="8"/>
      <c r="AF51" s="8"/>
      <c r="AG51" s="8"/>
      <c r="AH51" s="8"/>
    </row>
    <row r="52" spans="1:34" s="5" customFormat="1" ht="15" customHeight="1" x14ac:dyDescent="0.15">
      <c r="A52" s="6"/>
      <c r="C52" s="6"/>
      <c r="D52" s="18"/>
      <c r="E52" s="7"/>
      <c r="F52" s="7"/>
      <c r="AD52" s="8"/>
      <c r="AE52" s="8"/>
      <c r="AF52" s="8"/>
      <c r="AG52" s="8"/>
      <c r="AH52" s="8"/>
    </row>
    <row r="53" spans="1:34" s="5" customFormat="1" ht="15" customHeight="1" x14ac:dyDescent="0.15">
      <c r="A53" s="6"/>
      <c r="C53" s="6"/>
      <c r="D53" s="18"/>
      <c r="E53" s="7"/>
      <c r="F53" s="7"/>
      <c r="AD53" s="8"/>
      <c r="AE53" s="8"/>
      <c r="AF53" s="8"/>
      <c r="AG53" s="8"/>
      <c r="AH53" s="8"/>
    </row>
    <row r="54" spans="1:34" s="5" customFormat="1" ht="15" customHeight="1" x14ac:dyDescent="0.15">
      <c r="A54" s="6"/>
      <c r="C54" s="6"/>
      <c r="D54" s="18"/>
      <c r="E54" s="7"/>
      <c r="F54" s="7"/>
      <c r="AD54" s="8"/>
      <c r="AE54" s="8"/>
      <c r="AF54" s="8"/>
      <c r="AG54" s="8"/>
      <c r="AH54" s="8"/>
    </row>
    <row r="55" spans="1:34" s="5" customFormat="1" ht="15" customHeight="1" x14ac:dyDescent="0.15">
      <c r="A55" s="6"/>
      <c r="C55" s="6"/>
      <c r="D55" s="18"/>
      <c r="E55" s="7"/>
      <c r="F55" s="7"/>
      <c r="AD55" s="8"/>
      <c r="AE55" s="8"/>
      <c r="AF55" s="8"/>
      <c r="AG55" s="8"/>
      <c r="AH55" s="8"/>
    </row>
    <row r="56" spans="1:34" s="5" customFormat="1" ht="15" customHeight="1" x14ac:dyDescent="0.15">
      <c r="A56" s="6"/>
      <c r="C56" s="6"/>
      <c r="D56" s="18"/>
      <c r="E56" s="7"/>
      <c r="F56" s="7"/>
      <c r="AD56" s="8"/>
      <c r="AE56" s="8"/>
      <c r="AF56" s="8"/>
      <c r="AG56" s="8"/>
      <c r="AH56" s="8"/>
    </row>
    <row r="57" spans="1:34" s="5" customFormat="1" ht="15" customHeight="1" x14ac:dyDescent="0.15">
      <c r="A57" s="6"/>
      <c r="C57" s="6"/>
      <c r="D57" s="18"/>
      <c r="E57" s="7"/>
      <c r="F57" s="7"/>
      <c r="AD57" s="8"/>
      <c r="AE57" s="8"/>
      <c r="AF57" s="8"/>
      <c r="AG57" s="8"/>
      <c r="AH57" s="8"/>
    </row>
    <row r="58" spans="1:34" s="5" customFormat="1" ht="15" customHeight="1" x14ac:dyDescent="0.15">
      <c r="A58" s="6"/>
      <c r="C58" s="6"/>
      <c r="D58" s="18"/>
      <c r="E58" s="7"/>
      <c r="F58" s="7"/>
      <c r="AD58" s="8"/>
      <c r="AE58" s="8"/>
      <c r="AF58" s="8"/>
      <c r="AG58" s="8"/>
      <c r="AH58" s="8"/>
    </row>
    <row r="59" spans="1:34" s="5" customFormat="1" ht="15" customHeight="1" x14ac:dyDescent="0.15">
      <c r="A59" s="6"/>
      <c r="C59" s="6"/>
      <c r="D59" s="18"/>
      <c r="E59" s="7"/>
      <c r="F59" s="7"/>
      <c r="AD59" s="8"/>
      <c r="AE59" s="8"/>
      <c r="AF59" s="8"/>
      <c r="AG59" s="8"/>
      <c r="AH59" s="8"/>
    </row>
    <row r="60" spans="1:34" s="5" customFormat="1" ht="15" customHeight="1" x14ac:dyDescent="0.15">
      <c r="A60" s="6"/>
      <c r="C60" s="6"/>
      <c r="D60" s="18"/>
      <c r="E60" s="7"/>
      <c r="F60" s="7"/>
      <c r="AD60" s="8"/>
      <c r="AE60" s="8"/>
      <c r="AF60" s="8"/>
      <c r="AG60" s="8"/>
      <c r="AH60" s="8"/>
    </row>
  </sheetData>
  <mergeCells count="18">
    <mergeCell ref="AH1:AH4"/>
    <mergeCell ref="V3:X3"/>
    <mergeCell ref="A5:B5"/>
    <mergeCell ref="A1:B4"/>
    <mergeCell ref="C1:C4"/>
    <mergeCell ref="AI1:AI4"/>
    <mergeCell ref="D2:F3"/>
    <mergeCell ref="G2:X2"/>
    <mergeCell ref="Y2:Y4"/>
    <mergeCell ref="Z2:Z4"/>
    <mergeCell ref="G3:I3"/>
    <mergeCell ref="J3:L3"/>
    <mergeCell ref="M3:O3"/>
    <mergeCell ref="P3:R3"/>
    <mergeCell ref="S3:U3"/>
    <mergeCell ref="AA1:AC3"/>
    <mergeCell ref="AD1:AF3"/>
    <mergeCell ref="AG1:AG4"/>
  </mergeCells>
  <phoneticPr fontId="2"/>
  <printOptions horizontalCentered="1"/>
  <pageMargins left="0.78740157480314965" right="0.78740157480314965" top="0.98425196850393704" bottom="0.59055118110236227" header="0.51181102362204722" footer="0.51181102362204722"/>
  <pageSetup paperSize="8" scale="70" fitToWidth="0" orientation="landscape" r:id="rId1"/>
  <headerFooter alignWithMargins="0">
    <oddHeader>&amp;C&amp;14令和７年７月分　市町村ごみ排出量（速報値）月例報告&amp;R&amp;14《資料１》</oddHeader>
  </headerFooter>
  <colBreaks count="1" manualBreakCount="1">
    <brk id="26" max="37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789BFF-41D9-4F08-BC69-5781C496FF4B}">
  <dimension ref="A1:AJ60"/>
  <sheetViews>
    <sheetView view="pageBreakPreview" zoomScaleNormal="80" zoomScaleSheetLayoutView="100" workbookViewId="0">
      <selection sqref="A1:B4"/>
    </sheetView>
  </sheetViews>
  <sheetFormatPr defaultRowHeight="15" customHeight="1" x14ac:dyDescent="0.15"/>
  <cols>
    <col min="1" max="1" width="3.75" style="3" customWidth="1"/>
    <col min="2" max="2" width="11.625" style="1" customWidth="1"/>
    <col min="3" max="3" width="10.625" style="3" customWidth="1"/>
    <col min="4" max="4" width="10.625" style="12" customWidth="1"/>
    <col min="5" max="6" width="10.625" style="2" customWidth="1"/>
    <col min="7" max="29" width="10.625" style="1" customWidth="1"/>
    <col min="30" max="30" width="11.5" style="4" customWidth="1"/>
    <col min="31" max="32" width="10.625" style="4" customWidth="1"/>
    <col min="33" max="34" width="9" style="4"/>
    <col min="35" max="256" width="9" style="1"/>
    <col min="257" max="257" width="3.75" style="1" customWidth="1"/>
    <col min="258" max="258" width="11.625" style="1" customWidth="1"/>
    <col min="259" max="285" width="10.625" style="1" customWidth="1"/>
    <col min="286" max="286" width="11.5" style="1" customWidth="1"/>
    <col min="287" max="288" width="10.625" style="1" customWidth="1"/>
    <col min="289" max="512" width="9" style="1"/>
    <col min="513" max="513" width="3.75" style="1" customWidth="1"/>
    <col min="514" max="514" width="11.625" style="1" customWidth="1"/>
    <col min="515" max="541" width="10.625" style="1" customWidth="1"/>
    <col min="542" max="542" width="11.5" style="1" customWidth="1"/>
    <col min="543" max="544" width="10.625" style="1" customWidth="1"/>
    <col min="545" max="768" width="9" style="1"/>
    <col min="769" max="769" width="3.75" style="1" customWidth="1"/>
    <col min="770" max="770" width="11.625" style="1" customWidth="1"/>
    <col min="771" max="797" width="10.625" style="1" customWidth="1"/>
    <col min="798" max="798" width="11.5" style="1" customWidth="1"/>
    <col min="799" max="800" width="10.625" style="1" customWidth="1"/>
    <col min="801" max="1024" width="9" style="1"/>
    <col min="1025" max="1025" width="3.75" style="1" customWidth="1"/>
    <col min="1026" max="1026" width="11.625" style="1" customWidth="1"/>
    <col min="1027" max="1053" width="10.625" style="1" customWidth="1"/>
    <col min="1054" max="1054" width="11.5" style="1" customWidth="1"/>
    <col min="1055" max="1056" width="10.625" style="1" customWidth="1"/>
    <col min="1057" max="1280" width="9" style="1"/>
    <col min="1281" max="1281" width="3.75" style="1" customWidth="1"/>
    <col min="1282" max="1282" width="11.625" style="1" customWidth="1"/>
    <col min="1283" max="1309" width="10.625" style="1" customWidth="1"/>
    <col min="1310" max="1310" width="11.5" style="1" customWidth="1"/>
    <col min="1311" max="1312" width="10.625" style="1" customWidth="1"/>
    <col min="1313" max="1536" width="9" style="1"/>
    <col min="1537" max="1537" width="3.75" style="1" customWidth="1"/>
    <col min="1538" max="1538" width="11.625" style="1" customWidth="1"/>
    <col min="1539" max="1565" width="10.625" style="1" customWidth="1"/>
    <col min="1566" max="1566" width="11.5" style="1" customWidth="1"/>
    <col min="1567" max="1568" width="10.625" style="1" customWidth="1"/>
    <col min="1569" max="1792" width="9" style="1"/>
    <col min="1793" max="1793" width="3.75" style="1" customWidth="1"/>
    <col min="1794" max="1794" width="11.625" style="1" customWidth="1"/>
    <col min="1795" max="1821" width="10.625" style="1" customWidth="1"/>
    <col min="1822" max="1822" width="11.5" style="1" customWidth="1"/>
    <col min="1823" max="1824" width="10.625" style="1" customWidth="1"/>
    <col min="1825" max="2048" width="9" style="1"/>
    <col min="2049" max="2049" width="3.75" style="1" customWidth="1"/>
    <col min="2050" max="2050" width="11.625" style="1" customWidth="1"/>
    <col min="2051" max="2077" width="10.625" style="1" customWidth="1"/>
    <col min="2078" max="2078" width="11.5" style="1" customWidth="1"/>
    <col min="2079" max="2080" width="10.625" style="1" customWidth="1"/>
    <col min="2081" max="2304" width="9" style="1"/>
    <col min="2305" max="2305" width="3.75" style="1" customWidth="1"/>
    <col min="2306" max="2306" width="11.625" style="1" customWidth="1"/>
    <col min="2307" max="2333" width="10.625" style="1" customWidth="1"/>
    <col min="2334" max="2334" width="11.5" style="1" customWidth="1"/>
    <col min="2335" max="2336" width="10.625" style="1" customWidth="1"/>
    <col min="2337" max="2560" width="9" style="1"/>
    <col min="2561" max="2561" width="3.75" style="1" customWidth="1"/>
    <col min="2562" max="2562" width="11.625" style="1" customWidth="1"/>
    <col min="2563" max="2589" width="10.625" style="1" customWidth="1"/>
    <col min="2590" max="2590" width="11.5" style="1" customWidth="1"/>
    <col min="2591" max="2592" width="10.625" style="1" customWidth="1"/>
    <col min="2593" max="2816" width="9" style="1"/>
    <col min="2817" max="2817" width="3.75" style="1" customWidth="1"/>
    <col min="2818" max="2818" width="11.625" style="1" customWidth="1"/>
    <col min="2819" max="2845" width="10.625" style="1" customWidth="1"/>
    <col min="2846" max="2846" width="11.5" style="1" customWidth="1"/>
    <col min="2847" max="2848" width="10.625" style="1" customWidth="1"/>
    <col min="2849" max="3072" width="9" style="1"/>
    <col min="3073" max="3073" width="3.75" style="1" customWidth="1"/>
    <col min="3074" max="3074" width="11.625" style="1" customWidth="1"/>
    <col min="3075" max="3101" width="10.625" style="1" customWidth="1"/>
    <col min="3102" max="3102" width="11.5" style="1" customWidth="1"/>
    <col min="3103" max="3104" width="10.625" style="1" customWidth="1"/>
    <col min="3105" max="3328" width="9" style="1"/>
    <col min="3329" max="3329" width="3.75" style="1" customWidth="1"/>
    <col min="3330" max="3330" width="11.625" style="1" customWidth="1"/>
    <col min="3331" max="3357" width="10.625" style="1" customWidth="1"/>
    <col min="3358" max="3358" width="11.5" style="1" customWidth="1"/>
    <col min="3359" max="3360" width="10.625" style="1" customWidth="1"/>
    <col min="3361" max="3584" width="9" style="1"/>
    <col min="3585" max="3585" width="3.75" style="1" customWidth="1"/>
    <col min="3586" max="3586" width="11.625" style="1" customWidth="1"/>
    <col min="3587" max="3613" width="10.625" style="1" customWidth="1"/>
    <col min="3614" max="3614" width="11.5" style="1" customWidth="1"/>
    <col min="3615" max="3616" width="10.625" style="1" customWidth="1"/>
    <col min="3617" max="3840" width="9" style="1"/>
    <col min="3841" max="3841" width="3.75" style="1" customWidth="1"/>
    <col min="3842" max="3842" width="11.625" style="1" customWidth="1"/>
    <col min="3843" max="3869" width="10.625" style="1" customWidth="1"/>
    <col min="3870" max="3870" width="11.5" style="1" customWidth="1"/>
    <col min="3871" max="3872" width="10.625" style="1" customWidth="1"/>
    <col min="3873" max="4096" width="9" style="1"/>
    <col min="4097" max="4097" width="3.75" style="1" customWidth="1"/>
    <col min="4098" max="4098" width="11.625" style="1" customWidth="1"/>
    <col min="4099" max="4125" width="10.625" style="1" customWidth="1"/>
    <col min="4126" max="4126" width="11.5" style="1" customWidth="1"/>
    <col min="4127" max="4128" width="10.625" style="1" customWidth="1"/>
    <col min="4129" max="4352" width="9" style="1"/>
    <col min="4353" max="4353" width="3.75" style="1" customWidth="1"/>
    <col min="4354" max="4354" width="11.625" style="1" customWidth="1"/>
    <col min="4355" max="4381" width="10.625" style="1" customWidth="1"/>
    <col min="4382" max="4382" width="11.5" style="1" customWidth="1"/>
    <col min="4383" max="4384" width="10.625" style="1" customWidth="1"/>
    <col min="4385" max="4608" width="9" style="1"/>
    <col min="4609" max="4609" width="3.75" style="1" customWidth="1"/>
    <col min="4610" max="4610" width="11.625" style="1" customWidth="1"/>
    <col min="4611" max="4637" width="10.625" style="1" customWidth="1"/>
    <col min="4638" max="4638" width="11.5" style="1" customWidth="1"/>
    <col min="4639" max="4640" width="10.625" style="1" customWidth="1"/>
    <col min="4641" max="4864" width="9" style="1"/>
    <col min="4865" max="4865" width="3.75" style="1" customWidth="1"/>
    <col min="4866" max="4866" width="11.625" style="1" customWidth="1"/>
    <col min="4867" max="4893" width="10.625" style="1" customWidth="1"/>
    <col min="4894" max="4894" width="11.5" style="1" customWidth="1"/>
    <col min="4895" max="4896" width="10.625" style="1" customWidth="1"/>
    <col min="4897" max="5120" width="9" style="1"/>
    <col min="5121" max="5121" width="3.75" style="1" customWidth="1"/>
    <col min="5122" max="5122" width="11.625" style="1" customWidth="1"/>
    <col min="5123" max="5149" width="10.625" style="1" customWidth="1"/>
    <col min="5150" max="5150" width="11.5" style="1" customWidth="1"/>
    <col min="5151" max="5152" width="10.625" style="1" customWidth="1"/>
    <col min="5153" max="5376" width="9" style="1"/>
    <col min="5377" max="5377" width="3.75" style="1" customWidth="1"/>
    <col min="5378" max="5378" width="11.625" style="1" customWidth="1"/>
    <col min="5379" max="5405" width="10.625" style="1" customWidth="1"/>
    <col min="5406" max="5406" width="11.5" style="1" customWidth="1"/>
    <col min="5407" max="5408" width="10.625" style="1" customWidth="1"/>
    <col min="5409" max="5632" width="9" style="1"/>
    <col min="5633" max="5633" width="3.75" style="1" customWidth="1"/>
    <col min="5634" max="5634" width="11.625" style="1" customWidth="1"/>
    <col min="5635" max="5661" width="10.625" style="1" customWidth="1"/>
    <col min="5662" max="5662" width="11.5" style="1" customWidth="1"/>
    <col min="5663" max="5664" width="10.625" style="1" customWidth="1"/>
    <col min="5665" max="5888" width="9" style="1"/>
    <col min="5889" max="5889" width="3.75" style="1" customWidth="1"/>
    <col min="5890" max="5890" width="11.625" style="1" customWidth="1"/>
    <col min="5891" max="5917" width="10.625" style="1" customWidth="1"/>
    <col min="5918" max="5918" width="11.5" style="1" customWidth="1"/>
    <col min="5919" max="5920" width="10.625" style="1" customWidth="1"/>
    <col min="5921" max="6144" width="9" style="1"/>
    <col min="6145" max="6145" width="3.75" style="1" customWidth="1"/>
    <col min="6146" max="6146" width="11.625" style="1" customWidth="1"/>
    <col min="6147" max="6173" width="10.625" style="1" customWidth="1"/>
    <col min="6174" max="6174" width="11.5" style="1" customWidth="1"/>
    <col min="6175" max="6176" width="10.625" style="1" customWidth="1"/>
    <col min="6177" max="6400" width="9" style="1"/>
    <col min="6401" max="6401" width="3.75" style="1" customWidth="1"/>
    <col min="6402" max="6402" width="11.625" style="1" customWidth="1"/>
    <col min="6403" max="6429" width="10.625" style="1" customWidth="1"/>
    <col min="6430" max="6430" width="11.5" style="1" customWidth="1"/>
    <col min="6431" max="6432" width="10.625" style="1" customWidth="1"/>
    <col min="6433" max="6656" width="9" style="1"/>
    <col min="6657" max="6657" width="3.75" style="1" customWidth="1"/>
    <col min="6658" max="6658" width="11.625" style="1" customWidth="1"/>
    <col min="6659" max="6685" width="10.625" style="1" customWidth="1"/>
    <col min="6686" max="6686" width="11.5" style="1" customWidth="1"/>
    <col min="6687" max="6688" width="10.625" style="1" customWidth="1"/>
    <col min="6689" max="6912" width="9" style="1"/>
    <col min="6913" max="6913" width="3.75" style="1" customWidth="1"/>
    <col min="6914" max="6914" width="11.625" style="1" customWidth="1"/>
    <col min="6915" max="6941" width="10.625" style="1" customWidth="1"/>
    <col min="6942" max="6942" width="11.5" style="1" customWidth="1"/>
    <col min="6943" max="6944" width="10.625" style="1" customWidth="1"/>
    <col min="6945" max="7168" width="9" style="1"/>
    <col min="7169" max="7169" width="3.75" style="1" customWidth="1"/>
    <col min="7170" max="7170" width="11.625" style="1" customWidth="1"/>
    <col min="7171" max="7197" width="10.625" style="1" customWidth="1"/>
    <col min="7198" max="7198" width="11.5" style="1" customWidth="1"/>
    <col min="7199" max="7200" width="10.625" style="1" customWidth="1"/>
    <col min="7201" max="7424" width="9" style="1"/>
    <col min="7425" max="7425" width="3.75" style="1" customWidth="1"/>
    <col min="7426" max="7426" width="11.625" style="1" customWidth="1"/>
    <col min="7427" max="7453" width="10.625" style="1" customWidth="1"/>
    <col min="7454" max="7454" width="11.5" style="1" customWidth="1"/>
    <col min="7455" max="7456" width="10.625" style="1" customWidth="1"/>
    <col min="7457" max="7680" width="9" style="1"/>
    <col min="7681" max="7681" width="3.75" style="1" customWidth="1"/>
    <col min="7682" max="7682" width="11.625" style="1" customWidth="1"/>
    <col min="7683" max="7709" width="10.625" style="1" customWidth="1"/>
    <col min="7710" max="7710" width="11.5" style="1" customWidth="1"/>
    <col min="7711" max="7712" width="10.625" style="1" customWidth="1"/>
    <col min="7713" max="7936" width="9" style="1"/>
    <col min="7937" max="7937" width="3.75" style="1" customWidth="1"/>
    <col min="7938" max="7938" width="11.625" style="1" customWidth="1"/>
    <col min="7939" max="7965" width="10.625" style="1" customWidth="1"/>
    <col min="7966" max="7966" width="11.5" style="1" customWidth="1"/>
    <col min="7967" max="7968" width="10.625" style="1" customWidth="1"/>
    <col min="7969" max="8192" width="9" style="1"/>
    <col min="8193" max="8193" width="3.75" style="1" customWidth="1"/>
    <col min="8194" max="8194" width="11.625" style="1" customWidth="1"/>
    <col min="8195" max="8221" width="10.625" style="1" customWidth="1"/>
    <col min="8222" max="8222" width="11.5" style="1" customWidth="1"/>
    <col min="8223" max="8224" width="10.625" style="1" customWidth="1"/>
    <col min="8225" max="8448" width="9" style="1"/>
    <col min="8449" max="8449" width="3.75" style="1" customWidth="1"/>
    <col min="8450" max="8450" width="11.625" style="1" customWidth="1"/>
    <col min="8451" max="8477" width="10.625" style="1" customWidth="1"/>
    <col min="8478" max="8478" width="11.5" style="1" customWidth="1"/>
    <col min="8479" max="8480" width="10.625" style="1" customWidth="1"/>
    <col min="8481" max="8704" width="9" style="1"/>
    <col min="8705" max="8705" width="3.75" style="1" customWidth="1"/>
    <col min="8706" max="8706" width="11.625" style="1" customWidth="1"/>
    <col min="8707" max="8733" width="10.625" style="1" customWidth="1"/>
    <col min="8734" max="8734" width="11.5" style="1" customWidth="1"/>
    <col min="8735" max="8736" width="10.625" style="1" customWidth="1"/>
    <col min="8737" max="8960" width="9" style="1"/>
    <col min="8961" max="8961" width="3.75" style="1" customWidth="1"/>
    <col min="8962" max="8962" width="11.625" style="1" customWidth="1"/>
    <col min="8963" max="8989" width="10.625" style="1" customWidth="1"/>
    <col min="8990" max="8990" width="11.5" style="1" customWidth="1"/>
    <col min="8991" max="8992" width="10.625" style="1" customWidth="1"/>
    <col min="8993" max="9216" width="9" style="1"/>
    <col min="9217" max="9217" width="3.75" style="1" customWidth="1"/>
    <col min="9218" max="9218" width="11.625" style="1" customWidth="1"/>
    <col min="9219" max="9245" width="10.625" style="1" customWidth="1"/>
    <col min="9246" max="9246" width="11.5" style="1" customWidth="1"/>
    <col min="9247" max="9248" width="10.625" style="1" customWidth="1"/>
    <col min="9249" max="9472" width="9" style="1"/>
    <col min="9473" max="9473" width="3.75" style="1" customWidth="1"/>
    <col min="9474" max="9474" width="11.625" style="1" customWidth="1"/>
    <col min="9475" max="9501" width="10.625" style="1" customWidth="1"/>
    <col min="9502" max="9502" width="11.5" style="1" customWidth="1"/>
    <col min="9503" max="9504" width="10.625" style="1" customWidth="1"/>
    <col min="9505" max="9728" width="9" style="1"/>
    <col min="9729" max="9729" width="3.75" style="1" customWidth="1"/>
    <col min="9730" max="9730" width="11.625" style="1" customWidth="1"/>
    <col min="9731" max="9757" width="10.625" style="1" customWidth="1"/>
    <col min="9758" max="9758" width="11.5" style="1" customWidth="1"/>
    <col min="9759" max="9760" width="10.625" style="1" customWidth="1"/>
    <col min="9761" max="9984" width="9" style="1"/>
    <col min="9985" max="9985" width="3.75" style="1" customWidth="1"/>
    <col min="9986" max="9986" width="11.625" style="1" customWidth="1"/>
    <col min="9987" max="10013" width="10.625" style="1" customWidth="1"/>
    <col min="10014" max="10014" width="11.5" style="1" customWidth="1"/>
    <col min="10015" max="10016" width="10.625" style="1" customWidth="1"/>
    <col min="10017" max="10240" width="9" style="1"/>
    <col min="10241" max="10241" width="3.75" style="1" customWidth="1"/>
    <col min="10242" max="10242" width="11.625" style="1" customWidth="1"/>
    <col min="10243" max="10269" width="10.625" style="1" customWidth="1"/>
    <col min="10270" max="10270" width="11.5" style="1" customWidth="1"/>
    <col min="10271" max="10272" width="10.625" style="1" customWidth="1"/>
    <col min="10273" max="10496" width="9" style="1"/>
    <col min="10497" max="10497" width="3.75" style="1" customWidth="1"/>
    <col min="10498" max="10498" width="11.625" style="1" customWidth="1"/>
    <col min="10499" max="10525" width="10.625" style="1" customWidth="1"/>
    <col min="10526" max="10526" width="11.5" style="1" customWidth="1"/>
    <col min="10527" max="10528" width="10.625" style="1" customWidth="1"/>
    <col min="10529" max="10752" width="9" style="1"/>
    <col min="10753" max="10753" width="3.75" style="1" customWidth="1"/>
    <col min="10754" max="10754" width="11.625" style="1" customWidth="1"/>
    <col min="10755" max="10781" width="10.625" style="1" customWidth="1"/>
    <col min="10782" max="10782" width="11.5" style="1" customWidth="1"/>
    <col min="10783" max="10784" width="10.625" style="1" customWidth="1"/>
    <col min="10785" max="11008" width="9" style="1"/>
    <col min="11009" max="11009" width="3.75" style="1" customWidth="1"/>
    <col min="11010" max="11010" width="11.625" style="1" customWidth="1"/>
    <col min="11011" max="11037" width="10.625" style="1" customWidth="1"/>
    <col min="11038" max="11038" width="11.5" style="1" customWidth="1"/>
    <col min="11039" max="11040" width="10.625" style="1" customWidth="1"/>
    <col min="11041" max="11264" width="9" style="1"/>
    <col min="11265" max="11265" width="3.75" style="1" customWidth="1"/>
    <col min="11266" max="11266" width="11.625" style="1" customWidth="1"/>
    <col min="11267" max="11293" width="10.625" style="1" customWidth="1"/>
    <col min="11294" max="11294" width="11.5" style="1" customWidth="1"/>
    <col min="11295" max="11296" width="10.625" style="1" customWidth="1"/>
    <col min="11297" max="11520" width="9" style="1"/>
    <col min="11521" max="11521" width="3.75" style="1" customWidth="1"/>
    <col min="11522" max="11522" width="11.625" style="1" customWidth="1"/>
    <col min="11523" max="11549" width="10.625" style="1" customWidth="1"/>
    <col min="11550" max="11550" width="11.5" style="1" customWidth="1"/>
    <col min="11551" max="11552" width="10.625" style="1" customWidth="1"/>
    <col min="11553" max="11776" width="9" style="1"/>
    <col min="11777" max="11777" width="3.75" style="1" customWidth="1"/>
    <col min="11778" max="11778" width="11.625" style="1" customWidth="1"/>
    <col min="11779" max="11805" width="10.625" style="1" customWidth="1"/>
    <col min="11806" max="11806" width="11.5" style="1" customWidth="1"/>
    <col min="11807" max="11808" width="10.625" style="1" customWidth="1"/>
    <col min="11809" max="12032" width="9" style="1"/>
    <col min="12033" max="12033" width="3.75" style="1" customWidth="1"/>
    <col min="12034" max="12034" width="11.625" style="1" customWidth="1"/>
    <col min="12035" max="12061" width="10.625" style="1" customWidth="1"/>
    <col min="12062" max="12062" width="11.5" style="1" customWidth="1"/>
    <col min="12063" max="12064" width="10.625" style="1" customWidth="1"/>
    <col min="12065" max="12288" width="9" style="1"/>
    <col min="12289" max="12289" width="3.75" style="1" customWidth="1"/>
    <col min="12290" max="12290" width="11.625" style="1" customWidth="1"/>
    <col min="12291" max="12317" width="10.625" style="1" customWidth="1"/>
    <col min="12318" max="12318" width="11.5" style="1" customWidth="1"/>
    <col min="12319" max="12320" width="10.625" style="1" customWidth="1"/>
    <col min="12321" max="12544" width="9" style="1"/>
    <col min="12545" max="12545" width="3.75" style="1" customWidth="1"/>
    <col min="12546" max="12546" width="11.625" style="1" customWidth="1"/>
    <col min="12547" max="12573" width="10.625" style="1" customWidth="1"/>
    <col min="12574" max="12574" width="11.5" style="1" customWidth="1"/>
    <col min="12575" max="12576" width="10.625" style="1" customWidth="1"/>
    <col min="12577" max="12800" width="9" style="1"/>
    <col min="12801" max="12801" width="3.75" style="1" customWidth="1"/>
    <col min="12802" max="12802" width="11.625" style="1" customWidth="1"/>
    <col min="12803" max="12829" width="10.625" style="1" customWidth="1"/>
    <col min="12830" max="12830" width="11.5" style="1" customWidth="1"/>
    <col min="12831" max="12832" width="10.625" style="1" customWidth="1"/>
    <col min="12833" max="13056" width="9" style="1"/>
    <col min="13057" max="13057" width="3.75" style="1" customWidth="1"/>
    <col min="13058" max="13058" width="11.625" style="1" customWidth="1"/>
    <col min="13059" max="13085" width="10.625" style="1" customWidth="1"/>
    <col min="13086" max="13086" width="11.5" style="1" customWidth="1"/>
    <col min="13087" max="13088" width="10.625" style="1" customWidth="1"/>
    <col min="13089" max="13312" width="9" style="1"/>
    <col min="13313" max="13313" width="3.75" style="1" customWidth="1"/>
    <col min="13314" max="13314" width="11.625" style="1" customWidth="1"/>
    <col min="13315" max="13341" width="10.625" style="1" customWidth="1"/>
    <col min="13342" max="13342" width="11.5" style="1" customWidth="1"/>
    <col min="13343" max="13344" width="10.625" style="1" customWidth="1"/>
    <col min="13345" max="13568" width="9" style="1"/>
    <col min="13569" max="13569" width="3.75" style="1" customWidth="1"/>
    <col min="13570" max="13570" width="11.625" style="1" customWidth="1"/>
    <col min="13571" max="13597" width="10.625" style="1" customWidth="1"/>
    <col min="13598" max="13598" width="11.5" style="1" customWidth="1"/>
    <col min="13599" max="13600" width="10.625" style="1" customWidth="1"/>
    <col min="13601" max="13824" width="9" style="1"/>
    <col min="13825" max="13825" width="3.75" style="1" customWidth="1"/>
    <col min="13826" max="13826" width="11.625" style="1" customWidth="1"/>
    <col min="13827" max="13853" width="10.625" style="1" customWidth="1"/>
    <col min="13854" max="13854" width="11.5" style="1" customWidth="1"/>
    <col min="13855" max="13856" width="10.625" style="1" customWidth="1"/>
    <col min="13857" max="14080" width="9" style="1"/>
    <col min="14081" max="14081" width="3.75" style="1" customWidth="1"/>
    <col min="14082" max="14082" width="11.625" style="1" customWidth="1"/>
    <col min="14083" max="14109" width="10.625" style="1" customWidth="1"/>
    <col min="14110" max="14110" width="11.5" style="1" customWidth="1"/>
    <col min="14111" max="14112" width="10.625" style="1" customWidth="1"/>
    <col min="14113" max="14336" width="9" style="1"/>
    <col min="14337" max="14337" width="3.75" style="1" customWidth="1"/>
    <col min="14338" max="14338" width="11.625" style="1" customWidth="1"/>
    <col min="14339" max="14365" width="10.625" style="1" customWidth="1"/>
    <col min="14366" max="14366" width="11.5" style="1" customWidth="1"/>
    <col min="14367" max="14368" width="10.625" style="1" customWidth="1"/>
    <col min="14369" max="14592" width="9" style="1"/>
    <col min="14593" max="14593" width="3.75" style="1" customWidth="1"/>
    <col min="14594" max="14594" width="11.625" style="1" customWidth="1"/>
    <col min="14595" max="14621" width="10.625" style="1" customWidth="1"/>
    <col min="14622" max="14622" width="11.5" style="1" customWidth="1"/>
    <col min="14623" max="14624" width="10.625" style="1" customWidth="1"/>
    <col min="14625" max="14848" width="9" style="1"/>
    <col min="14849" max="14849" width="3.75" style="1" customWidth="1"/>
    <col min="14850" max="14850" width="11.625" style="1" customWidth="1"/>
    <col min="14851" max="14877" width="10.625" style="1" customWidth="1"/>
    <col min="14878" max="14878" width="11.5" style="1" customWidth="1"/>
    <col min="14879" max="14880" width="10.625" style="1" customWidth="1"/>
    <col min="14881" max="15104" width="9" style="1"/>
    <col min="15105" max="15105" width="3.75" style="1" customWidth="1"/>
    <col min="15106" max="15106" width="11.625" style="1" customWidth="1"/>
    <col min="15107" max="15133" width="10.625" style="1" customWidth="1"/>
    <col min="15134" max="15134" width="11.5" style="1" customWidth="1"/>
    <col min="15135" max="15136" width="10.625" style="1" customWidth="1"/>
    <col min="15137" max="15360" width="9" style="1"/>
    <col min="15361" max="15361" width="3.75" style="1" customWidth="1"/>
    <col min="15362" max="15362" width="11.625" style="1" customWidth="1"/>
    <col min="15363" max="15389" width="10.625" style="1" customWidth="1"/>
    <col min="15390" max="15390" width="11.5" style="1" customWidth="1"/>
    <col min="15391" max="15392" width="10.625" style="1" customWidth="1"/>
    <col min="15393" max="15616" width="9" style="1"/>
    <col min="15617" max="15617" width="3.75" style="1" customWidth="1"/>
    <col min="15618" max="15618" width="11.625" style="1" customWidth="1"/>
    <col min="15619" max="15645" width="10.625" style="1" customWidth="1"/>
    <col min="15646" max="15646" width="11.5" style="1" customWidth="1"/>
    <col min="15647" max="15648" width="10.625" style="1" customWidth="1"/>
    <col min="15649" max="15872" width="9" style="1"/>
    <col min="15873" max="15873" width="3.75" style="1" customWidth="1"/>
    <col min="15874" max="15874" width="11.625" style="1" customWidth="1"/>
    <col min="15875" max="15901" width="10.625" style="1" customWidth="1"/>
    <col min="15902" max="15902" width="11.5" style="1" customWidth="1"/>
    <col min="15903" max="15904" width="10.625" style="1" customWidth="1"/>
    <col min="15905" max="16128" width="9" style="1"/>
    <col min="16129" max="16129" width="3.75" style="1" customWidth="1"/>
    <col min="16130" max="16130" width="11.625" style="1" customWidth="1"/>
    <col min="16131" max="16157" width="10.625" style="1" customWidth="1"/>
    <col min="16158" max="16158" width="11.5" style="1" customWidth="1"/>
    <col min="16159" max="16160" width="10.625" style="1" customWidth="1"/>
    <col min="16161" max="16384" width="9" style="1"/>
  </cols>
  <sheetData>
    <row r="1" spans="1:36" ht="15" customHeight="1" x14ac:dyDescent="0.15">
      <c r="A1" s="163" t="s">
        <v>62</v>
      </c>
      <c r="B1" s="164"/>
      <c r="C1" s="184" t="s">
        <v>17</v>
      </c>
      <c r="D1" s="48"/>
      <c r="E1" s="49"/>
      <c r="F1" s="49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1"/>
      <c r="AA1" s="174" t="s">
        <v>24</v>
      </c>
      <c r="AB1" s="175"/>
      <c r="AC1" s="176"/>
      <c r="AD1" s="161" t="s">
        <v>34</v>
      </c>
      <c r="AE1" s="161"/>
      <c r="AF1" s="161"/>
      <c r="AG1" s="152" t="s">
        <v>35</v>
      </c>
      <c r="AH1" s="155" t="s">
        <v>36</v>
      </c>
      <c r="AI1" s="158" t="s">
        <v>31</v>
      </c>
    </row>
    <row r="2" spans="1:36" ht="20.100000000000001" customHeight="1" x14ac:dyDescent="0.15">
      <c r="A2" s="165"/>
      <c r="B2" s="166"/>
      <c r="C2" s="170"/>
      <c r="D2" s="148" t="s">
        <v>24</v>
      </c>
      <c r="E2" s="149"/>
      <c r="F2" s="150"/>
      <c r="G2" s="182"/>
      <c r="H2" s="182"/>
      <c r="I2" s="182"/>
      <c r="J2" s="182"/>
      <c r="K2" s="182"/>
      <c r="L2" s="182"/>
      <c r="M2" s="182"/>
      <c r="N2" s="182"/>
      <c r="O2" s="182"/>
      <c r="P2" s="182"/>
      <c r="Q2" s="182"/>
      <c r="R2" s="182"/>
      <c r="S2" s="182"/>
      <c r="T2" s="182"/>
      <c r="U2" s="182"/>
      <c r="V2" s="182"/>
      <c r="W2" s="182"/>
      <c r="X2" s="183"/>
      <c r="Y2" s="172" t="s">
        <v>22</v>
      </c>
      <c r="Z2" s="180" t="s">
        <v>23</v>
      </c>
      <c r="AA2" s="177"/>
      <c r="AB2" s="178"/>
      <c r="AC2" s="179"/>
      <c r="AD2" s="162"/>
      <c r="AE2" s="162"/>
      <c r="AF2" s="162"/>
      <c r="AG2" s="153"/>
      <c r="AH2" s="156"/>
      <c r="AI2" s="159"/>
    </row>
    <row r="3" spans="1:36" ht="20.100000000000001" customHeight="1" x14ac:dyDescent="0.15">
      <c r="A3" s="165"/>
      <c r="B3" s="166"/>
      <c r="C3" s="170"/>
      <c r="D3" s="151"/>
      <c r="E3" s="149"/>
      <c r="F3" s="149"/>
      <c r="G3" s="144" t="s">
        <v>27</v>
      </c>
      <c r="H3" s="145"/>
      <c r="I3" s="145"/>
      <c r="J3" s="144" t="s">
        <v>28</v>
      </c>
      <c r="K3" s="145"/>
      <c r="L3" s="145"/>
      <c r="M3" s="144" t="s">
        <v>29</v>
      </c>
      <c r="N3" s="145"/>
      <c r="O3" s="145"/>
      <c r="P3" s="144" t="s">
        <v>30</v>
      </c>
      <c r="Q3" s="145"/>
      <c r="R3" s="145"/>
      <c r="S3" s="144" t="s">
        <v>26</v>
      </c>
      <c r="T3" s="145"/>
      <c r="U3" s="145"/>
      <c r="V3" s="144" t="s">
        <v>25</v>
      </c>
      <c r="W3" s="145"/>
      <c r="X3" s="145"/>
      <c r="Y3" s="172"/>
      <c r="Z3" s="180"/>
      <c r="AA3" s="177"/>
      <c r="AB3" s="178"/>
      <c r="AC3" s="179"/>
      <c r="AD3" s="162"/>
      <c r="AE3" s="162"/>
      <c r="AF3" s="162"/>
      <c r="AG3" s="153"/>
      <c r="AH3" s="156"/>
      <c r="AI3" s="159"/>
    </row>
    <row r="4" spans="1:36" ht="20.100000000000001" customHeight="1" thickBot="1" x14ac:dyDescent="0.2">
      <c r="A4" s="167"/>
      <c r="B4" s="168"/>
      <c r="C4" s="171"/>
      <c r="D4" s="27" t="s">
        <v>21</v>
      </c>
      <c r="E4" s="28" t="s">
        <v>18</v>
      </c>
      <c r="F4" s="28" t="s">
        <v>19</v>
      </c>
      <c r="G4" s="38" t="s">
        <v>21</v>
      </c>
      <c r="H4" s="39" t="s">
        <v>18</v>
      </c>
      <c r="I4" s="39" t="s">
        <v>19</v>
      </c>
      <c r="J4" s="38" t="s">
        <v>21</v>
      </c>
      <c r="K4" s="39" t="s">
        <v>18</v>
      </c>
      <c r="L4" s="39" t="s">
        <v>19</v>
      </c>
      <c r="M4" s="38" t="s">
        <v>21</v>
      </c>
      <c r="N4" s="39" t="s">
        <v>18</v>
      </c>
      <c r="O4" s="39" t="s">
        <v>19</v>
      </c>
      <c r="P4" s="38" t="s">
        <v>21</v>
      </c>
      <c r="Q4" s="39" t="s">
        <v>18</v>
      </c>
      <c r="R4" s="39" t="s">
        <v>19</v>
      </c>
      <c r="S4" s="38" t="s">
        <v>21</v>
      </c>
      <c r="T4" s="39" t="s">
        <v>18</v>
      </c>
      <c r="U4" s="39" t="s">
        <v>19</v>
      </c>
      <c r="V4" s="38" t="s">
        <v>21</v>
      </c>
      <c r="W4" s="39" t="s">
        <v>18</v>
      </c>
      <c r="X4" s="39" t="s">
        <v>19</v>
      </c>
      <c r="Y4" s="173"/>
      <c r="Z4" s="181"/>
      <c r="AA4" s="56" t="s">
        <v>21</v>
      </c>
      <c r="AB4" s="39" t="s">
        <v>41</v>
      </c>
      <c r="AC4" s="63" t="s">
        <v>20</v>
      </c>
      <c r="AD4" s="77"/>
      <c r="AE4" s="73" t="s">
        <v>41</v>
      </c>
      <c r="AF4" s="74" t="s">
        <v>20</v>
      </c>
      <c r="AG4" s="154"/>
      <c r="AH4" s="157"/>
      <c r="AI4" s="160"/>
    </row>
    <row r="5" spans="1:36" s="11" customFormat="1" ht="39.75" customHeight="1" thickBot="1" x14ac:dyDescent="0.2">
      <c r="A5" s="146" t="s">
        <v>33</v>
      </c>
      <c r="B5" s="147"/>
      <c r="C5" s="24">
        <f>SUM(C6:C38)</f>
        <v>1141038</v>
      </c>
      <c r="D5" s="29">
        <f>SUM(E5:F5)</f>
        <v>21929.400000000005</v>
      </c>
      <c r="E5" s="30">
        <f>SUM(E6:E38)</f>
        <v>20067.300000000003</v>
      </c>
      <c r="F5" s="30">
        <f>SUM(F6:F38)</f>
        <v>1862.1000000000006</v>
      </c>
      <c r="G5" s="40">
        <f>SUM(H5:I5)</f>
        <v>432.8</v>
      </c>
      <c r="H5" s="40">
        <f t="shared" ref="H5:AC5" si="0">SUM(H6:H38)</f>
        <v>432.8</v>
      </c>
      <c r="I5" s="40">
        <f t="shared" si="0"/>
        <v>0</v>
      </c>
      <c r="J5" s="40">
        <f>SUM(K5:L5)</f>
        <v>17149.400000000001</v>
      </c>
      <c r="K5" s="40">
        <f t="shared" si="0"/>
        <v>15945.200000000003</v>
      </c>
      <c r="L5" s="40">
        <f t="shared" si="0"/>
        <v>1204.2</v>
      </c>
      <c r="M5" s="40">
        <f>SUM(N5:O5)</f>
        <v>885.6</v>
      </c>
      <c r="N5" s="40">
        <f t="shared" si="0"/>
        <v>654.5</v>
      </c>
      <c r="O5" s="40">
        <f t="shared" si="0"/>
        <v>231.1</v>
      </c>
      <c r="P5" s="40">
        <f>SUM(Q5:R5)</f>
        <v>2938.3</v>
      </c>
      <c r="Q5" s="40">
        <f t="shared" si="0"/>
        <v>2848.8</v>
      </c>
      <c r="R5" s="40">
        <f t="shared" si="0"/>
        <v>89.5</v>
      </c>
      <c r="S5" s="40">
        <f>SUM(T5:U5)</f>
        <v>2.9000000000000004</v>
      </c>
      <c r="T5" s="40">
        <f t="shared" si="0"/>
        <v>1.5</v>
      </c>
      <c r="U5" s="40">
        <f t="shared" si="0"/>
        <v>1.4000000000000001</v>
      </c>
      <c r="V5" s="40">
        <f>SUM(W5:X5)</f>
        <v>520.40000000000009</v>
      </c>
      <c r="W5" s="40">
        <f t="shared" si="0"/>
        <v>184.50000000000003</v>
      </c>
      <c r="X5" s="40">
        <f t="shared" si="0"/>
        <v>335.90000000000003</v>
      </c>
      <c r="Y5" s="45">
        <f t="shared" si="0"/>
        <v>9390</v>
      </c>
      <c r="Z5" s="52">
        <f t="shared" si="0"/>
        <v>31319.399999999994</v>
      </c>
      <c r="AA5" s="57">
        <f t="shared" si="0"/>
        <v>21929.400000000005</v>
      </c>
      <c r="AB5" s="64">
        <f t="shared" si="0"/>
        <v>18991.100000000009</v>
      </c>
      <c r="AC5" s="65">
        <f t="shared" si="0"/>
        <v>2938.2999999999997</v>
      </c>
      <c r="AD5" s="78">
        <f>AA5/C5/31*1000000</f>
        <v>619.9618242337242</v>
      </c>
      <c r="AE5" s="104">
        <f>AB5/C5/31*1000000</f>
        <v>536.89371347164445</v>
      </c>
      <c r="AF5" s="105">
        <f>AC5/C5/31*1000000</f>
        <v>83.068110762079726</v>
      </c>
      <c r="AG5" s="106">
        <f>Z5/C5/31*1000000</f>
        <v>885.42469734264023</v>
      </c>
      <c r="AH5" s="80">
        <f>Y5/C5/31*1000000</f>
        <v>265.46287310891626</v>
      </c>
      <c r="AI5" s="82">
        <f>AC5*100/AA5</f>
        <v>13.398907402847316</v>
      </c>
    </row>
    <row r="6" spans="1:36" s="5" customFormat="1" ht="20.100000000000001" customHeight="1" thickTop="1" x14ac:dyDescent="0.15">
      <c r="A6" s="19">
        <v>1</v>
      </c>
      <c r="B6" s="20" t="s">
        <v>0</v>
      </c>
      <c r="C6" s="25">
        <v>275523</v>
      </c>
      <c r="D6" s="31">
        <f>G6+J6+M6+P6+S6+V6</f>
        <v>4871.3999999999996</v>
      </c>
      <c r="E6" s="32">
        <f>H6+K6+N6+Q6+T6+W6</f>
        <v>4822.8000000000011</v>
      </c>
      <c r="F6" s="32">
        <f>I6+L6+O6+R6+U6+X6</f>
        <v>48.6</v>
      </c>
      <c r="G6" s="41">
        <f t="shared" ref="G6:G38" si="1">SUM(H6:I6)</f>
        <v>0</v>
      </c>
      <c r="H6" s="107">
        <v>0</v>
      </c>
      <c r="I6" s="107">
        <v>0</v>
      </c>
      <c r="J6" s="41">
        <f>SUM(K6:L6)</f>
        <v>3746.7000000000003</v>
      </c>
      <c r="K6" s="107">
        <v>3717.9</v>
      </c>
      <c r="L6" s="107">
        <v>28.8</v>
      </c>
      <c r="M6" s="41">
        <f>SUM(N6:O6)</f>
        <v>223.10000000000002</v>
      </c>
      <c r="N6" s="107">
        <v>218.8</v>
      </c>
      <c r="O6" s="107">
        <v>4.3</v>
      </c>
      <c r="P6" s="41">
        <f>SUM(Q6:R6)</f>
        <v>828.4</v>
      </c>
      <c r="Q6" s="107">
        <v>827</v>
      </c>
      <c r="R6" s="107">
        <v>1.4</v>
      </c>
      <c r="S6" s="41">
        <f>SUM(T6:U6)</f>
        <v>0</v>
      </c>
      <c r="T6" s="107">
        <v>0</v>
      </c>
      <c r="U6" s="107">
        <v>0</v>
      </c>
      <c r="V6" s="41">
        <f>SUM(W6:X6)</f>
        <v>73.2</v>
      </c>
      <c r="W6" s="107">
        <v>59.1</v>
      </c>
      <c r="X6" s="107">
        <v>14.1</v>
      </c>
      <c r="Y6" s="46">
        <v>2970.1</v>
      </c>
      <c r="Z6" s="53">
        <f>D6+Y6</f>
        <v>7841.5</v>
      </c>
      <c r="AA6" s="58">
        <f t="shared" ref="AA6:AA38" si="2">SUM(AB6:AC6)</f>
        <v>4871.3999999999996</v>
      </c>
      <c r="AB6" s="66">
        <f t="shared" ref="AB6:AB38" si="3">G6+J6+M6+S6+V6</f>
        <v>4043</v>
      </c>
      <c r="AC6" s="67">
        <f t="shared" ref="AC6:AC38" si="4">P6</f>
        <v>828.4</v>
      </c>
      <c r="AD6" s="79">
        <f t="shared" ref="AD6:AD38" si="5">AA6/C6/31*1000000</f>
        <v>570.34053594026977</v>
      </c>
      <c r="AE6" s="75">
        <f t="shared" ref="AE6:AE38" si="6">AB6/C6/31*1000000</f>
        <v>473.35197003048631</v>
      </c>
      <c r="AF6" s="76">
        <f t="shared" ref="AF6:AF38" si="7">AC6/C6/31*1000000</f>
        <v>96.988565909783546</v>
      </c>
      <c r="AG6" s="55">
        <f t="shared" ref="AG6:AG38" si="8">Z6/C6/31*1000000</f>
        <v>918.07802943211925</v>
      </c>
      <c r="AH6" s="81">
        <f t="shared" ref="AH6:AH38" si="9">Y6/C6/31*1000000</f>
        <v>347.73749349184942</v>
      </c>
      <c r="AI6" s="83">
        <f t="shared" ref="AI6:AI38" si="10">AC6*100/AA6</f>
        <v>17.005378330664698</v>
      </c>
    </row>
    <row r="7" spans="1:36" s="5" customFormat="1" ht="20.100000000000001" customHeight="1" x14ac:dyDescent="0.15">
      <c r="A7" s="21">
        <v>2</v>
      </c>
      <c r="B7" s="22" t="s">
        <v>1</v>
      </c>
      <c r="C7" s="108">
        <v>44862</v>
      </c>
      <c r="D7" s="31">
        <f t="shared" ref="D7:F38" si="11">G7+J7+M7+P7+S7+V7</f>
        <v>1097</v>
      </c>
      <c r="E7" s="32">
        <f t="shared" si="11"/>
        <v>868.9</v>
      </c>
      <c r="F7" s="32">
        <f t="shared" si="11"/>
        <v>228.1</v>
      </c>
      <c r="G7" s="41">
        <f>SUM(H7:I7)</f>
        <v>0</v>
      </c>
      <c r="H7" s="107">
        <v>0</v>
      </c>
      <c r="I7" s="107">
        <v>0</v>
      </c>
      <c r="J7" s="41">
        <f t="shared" ref="J7:J38" si="12">SUM(K7:L7)</f>
        <v>852</v>
      </c>
      <c r="K7" s="107">
        <v>749.9</v>
      </c>
      <c r="L7" s="107">
        <v>102.1</v>
      </c>
      <c r="M7" s="41">
        <f t="shared" ref="M7:M38" si="13">SUM(N7:O7)</f>
        <v>37.4</v>
      </c>
      <c r="N7" s="107">
        <v>19.899999999999999</v>
      </c>
      <c r="O7" s="107">
        <v>17.5</v>
      </c>
      <c r="P7" s="41">
        <f>SUM(Q7:R7)</f>
        <v>131.1</v>
      </c>
      <c r="Q7" s="107">
        <v>95.6</v>
      </c>
      <c r="R7" s="107">
        <v>35.5</v>
      </c>
      <c r="S7" s="41">
        <f>SUM(T7:U7)</f>
        <v>0</v>
      </c>
      <c r="T7" s="107">
        <v>0</v>
      </c>
      <c r="U7" s="107">
        <v>0</v>
      </c>
      <c r="V7" s="41">
        <f t="shared" ref="V7:V38" si="14">SUM(W7:X7)</f>
        <v>76.5</v>
      </c>
      <c r="W7" s="107">
        <v>3.5</v>
      </c>
      <c r="X7" s="107">
        <v>73</v>
      </c>
      <c r="Y7" s="46">
        <v>458.3</v>
      </c>
      <c r="Z7" s="53">
        <f>D7+Y7</f>
        <v>1555.3</v>
      </c>
      <c r="AA7" s="58">
        <f>SUM(AB7:AC7)</f>
        <v>1097</v>
      </c>
      <c r="AB7" s="66">
        <f>G7+J7+M7+S7+V7</f>
        <v>965.9</v>
      </c>
      <c r="AC7" s="67">
        <f>P7</f>
        <v>131.1</v>
      </c>
      <c r="AD7" s="79">
        <f t="shared" si="5"/>
        <v>788.79891164445519</v>
      </c>
      <c r="AE7" s="75">
        <f t="shared" si="6"/>
        <v>694.53132976971676</v>
      </c>
      <c r="AF7" s="76">
        <f t="shared" si="7"/>
        <v>94.26758187473844</v>
      </c>
      <c r="AG7" s="55">
        <f t="shared" si="8"/>
        <v>1118.3399701737658</v>
      </c>
      <c r="AH7" s="81">
        <f t="shared" si="9"/>
        <v>329.54105852931065</v>
      </c>
      <c r="AI7" s="83">
        <f t="shared" si="10"/>
        <v>11.95077484047402</v>
      </c>
    </row>
    <row r="8" spans="1:36" s="5" customFormat="1" ht="20.100000000000001" customHeight="1" x14ac:dyDescent="0.15">
      <c r="A8" s="21">
        <v>3</v>
      </c>
      <c r="B8" s="14" t="s">
        <v>2</v>
      </c>
      <c r="C8" s="108">
        <v>31601</v>
      </c>
      <c r="D8" s="31">
        <f t="shared" si="11"/>
        <v>698.3</v>
      </c>
      <c r="E8" s="32">
        <f t="shared" si="11"/>
        <v>573.70000000000005</v>
      </c>
      <c r="F8" s="32">
        <f t="shared" si="11"/>
        <v>124.6</v>
      </c>
      <c r="G8" s="41">
        <f>SUM(H8:I8)</f>
        <v>0</v>
      </c>
      <c r="H8" s="107">
        <v>0</v>
      </c>
      <c r="I8" s="107">
        <v>0</v>
      </c>
      <c r="J8" s="41">
        <f t="shared" si="12"/>
        <v>620.1</v>
      </c>
      <c r="K8" s="107">
        <v>520.5</v>
      </c>
      <c r="L8" s="107">
        <v>99.6</v>
      </c>
      <c r="M8" s="41">
        <f t="shared" si="13"/>
        <v>63.9</v>
      </c>
      <c r="N8" s="107">
        <v>43</v>
      </c>
      <c r="O8" s="107">
        <v>20.9</v>
      </c>
      <c r="P8" s="41">
        <f>SUM(Q8:R8)</f>
        <v>14.299999999999999</v>
      </c>
      <c r="Q8" s="107">
        <v>10.199999999999999</v>
      </c>
      <c r="R8" s="107">
        <v>4.0999999999999996</v>
      </c>
      <c r="S8" s="41">
        <f>SUM(T8:U8)</f>
        <v>0</v>
      </c>
      <c r="T8" s="107">
        <v>0</v>
      </c>
      <c r="U8" s="107">
        <v>0</v>
      </c>
      <c r="V8" s="41">
        <f t="shared" si="14"/>
        <v>0</v>
      </c>
      <c r="W8" s="107">
        <v>0</v>
      </c>
      <c r="X8" s="107">
        <v>0</v>
      </c>
      <c r="Y8" s="46">
        <v>86.6</v>
      </c>
      <c r="Z8" s="53">
        <f t="shared" ref="Z8:Z37" si="15">D8+Y8</f>
        <v>784.9</v>
      </c>
      <c r="AA8" s="58">
        <f>SUM(AB8:AC8)</f>
        <v>698.3</v>
      </c>
      <c r="AB8" s="66">
        <f>G8+J8+M8+S8+V8</f>
        <v>684</v>
      </c>
      <c r="AC8" s="67">
        <f>P8</f>
        <v>14.299999999999999</v>
      </c>
      <c r="AD8" s="79">
        <f t="shared" si="5"/>
        <v>712.81941874032157</v>
      </c>
      <c r="AE8" s="75">
        <f t="shared" si="6"/>
        <v>698.22208566286702</v>
      </c>
      <c r="AF8" s="76">
        <f t="shared" si="7"/>
        <v>14.597333077454673</v>
      </c>
      <c r="AG8" s="55">
        <f t="shared" si="8"/>
        <v>801.22005122336873</v>
      </c>
      <c r="AH8" s="81">
        <f t="shared" si="9"/>
        <v>88.400632483047175</v>
      </c>
      <c r="AI8" s="83">
        <f t="shared" si="10"/>
        <v>2.0478304453673206</v>
      </c>
    </row>
    <row r="9" spans="1:36" s="5" customFormat="1" ht="20.100000000000001" customHeight="1" x14ac:dyDescent="0.15">
      <c r="A9" s="21">
        <v>4</v>
      </c>
      <c r="B9" s="14" t="s">
        <v>3</v>
      </c>
      <c r="C9" s="108">
        <v>88986</v>
      </c>
      <c r="D9" s="33">
        <f t="shared" si="11"/>
        <v>1437.3</v>
      </c>
      <c r="E9" s="32">
        <f t="shared" si="11"/>
        <v>1387.7</v>
      </c>
      <c r="F9" s="32">
        <f>I9+L9+O9+R9+U9+X9</f>
        <v>49.6</v>
      </c>
      <c r="G9" s="42">
        <f>SUM(H9:I9)</f>
        <v>0</v>
      </c>
      <c r="H9" s="23">
        <v>0</v>
      </c>
      <c r="I9" s="23">
        <v>0</v>
      </c>
      <c r="J9" s="42">
        <f t="shared" si="12"/>
        <v>1253.7</v>
      </c>
      <c r="K9" s="107">
        <v>1219.3</v>
      </c>
      <c r="L9" s="107">
        <v>34.4</v>
      </c>
      <c r="M9" s="42">
        <f t="shared" si="13"/>
        <v>66</v>
      </c>
      <c r="N9" s="107">
        <v>56.4</v>
      </c>
      <c r="O9" s="107">
        <v>9.6</v>
      </c>
      <c r="P9" s="42">
        <f>SUM(Q9:R9)</f>
        <v>112</v>
      </c>
      <c r="Q9" s="107">
        <v>112</v>
      </c>
      <c r="R9" s="107">
        <v>0</v>
      </c>
      <c r="S9" s="42">
        <f t="shared" ref="S9:S37" si="16">SUM(T9:U9)</f>
        <v>0</v>
      </c>
      <c r="T9" s="23">
        <v>0</v>
      </c>
      <c r="U9" s="23">
        <v>0</v>
      </c>
      <c r="V9" s="42">
        <f t="shared" si="14"/>
        <v>5.6</v>
      </c>
      <c r="W9" s="107">
        <v>0</v>
      </c>
      <c r="X9" s="107">
        <v>5.6</v>
      </c>
      <c r="Y9" s="47">
        <v>875</v>
      </c>
      <c r="Z9" s="53">
        <f t="shared" si="15"/>
        <v>2312.3000000000002</v>
      </c>
      <c r="AA9" s="59">
        <f t="shared" si="2"/>
        <v>1437.3</v>
      </c>
      <c r="AB9" s="68">
        <f t="shared" si="3"/>
        <v>1325.3</v>
      </c>
      <c r="AC9" s="69">
        <f t="shared" si="4"/>
        <v>112</v>
      </c>
      <c r="AD9" s="109">
        <f t="shared" si="5"/>
        <v>521.03157945106261</v>
      </c>
      <c r="AE9" s="110">
        <f t="shared" si="6"/>
        <v>480.43077454010529</v>
      </c>
      <c r="AF9" s="111">
        <f t="shared" si="7"/>
        <v>40.600804910957365</v>
      </c>
      <c r="AG9" s="112">
        <f t="shared" si="8"/>
        <v>838.225367817917</v>
      </c>
      <c r="AH9" s="113">
        <f t="shared" si="9"/>
        <v>317.19378836685439</v>
      </c>
      <c r="AI9" s="114">
        <f t="shared" si="10"/>
        <v>7.7923885062269536</v>
      </c>
    </row>
    <row r="10" spans="1:36" s="5" customFormat="1" ht="20.100000000000001" customHeight="1" x14ac:dyDescent="0.15">
      <c r="A10" s="21">
        <v>5</v>
      </c>
      <c r="B10" s="14" t="s">
        <v>42</v>
      </c>
      <c r="C10" s="108">
        <v>90712</v>
      </c>
      <c r="D10" s="33">
        <f t="shared" si="11"/>
        <v>1465.4999999999998</v>
      </c>
      <c r="E10" s="32">
        <f t="shared" si="11"/>
        <v>1358.6</v>
      </c>
      <c r="F10" s="32">
        <f t="shared" si="11"/>
        <v>106.89999999999999</v>
      </c>
      <c r="G10" s="42">
        <f t="shared" si="1"/>
        <v>0</v>
      </c>
      <c r="H10" s="23">
        <v>0</v>
      </c>
      <c r="I10" s="23">
        <v>0</v>
      </c>
      <c r="J10" s="42">
        <f t="shared" si="12"/>
        <v>1130.6999999999998</v>
      </c>
      <c r="K10" s="23">
        <v>1044.0999999999999</v>
      </c>
      <c r="L10" s="23">
        <v>86.6</v>
      </c>
      <c r="M10" s="42">
        <f t="shared" si="13"/>
        <v>52.1</v>
      </c>
      <c r="N10" s="23">
        <v>31.8</v>
      </c>
      <c r="O10" s="23">
        <v>20.3</v>
      </c>
      <c r="P10" s="42">
        <f t="shared" ref="P10:P38" si="17">SUM(Q10:R10)</f>
        <v>282.7</v>
      </c>
      <c r="Q10" s="23">
        <v>282.7</v>
      </c>
      <c r="R10" s="23">
        <v>0</v>
      </c>
      <c r="S10" s="42">
        <f t="shared" si="16"/>
        <v>0</v>
      </c>
      <c r="T10" s="23">
        <v>0</v>
      </c>
      <c r="U10" s="23">
        <v>0</v>
      </c>
      <c r="V10" s="42">
        <f t="shared" si="14"/>
        <v>0</v>
      </c>
      <c r="W10" s="23">
        <v>0</v>
      </c>
      <c r="X10" s="23">
        <v>0</v>
      </c>
      <c r="Y10" s="47">
        <v>694.5</v>
      </c>
      <c r="Z10" s="53">
        <f t="shared" si="15"/>
        <v>2160</v>
      </c>
      <c r="AA10" s="59">
        <f t="shared" si="2"/>
        <v>1465.4999999999998</v>
      </c>
      <c r="AB10" s="68">
        <f t="shared" si="3"/>
        <v>1182.7999999999997</v>
      </c>
      <c r="AC10" s="69">
        <f t="shared" si="4"/>
        <v>282.7</v>
      </c>
      <c r="AD10" s="109">
        <f t="shared" si="5"/>
        <v>521.14597350281213</v>
      </c>
      <c r="AE10" s="110">
        <f t="shared" si="6"/>
        <v>420.61511938527877</v>
      </c>
      <c r="AF10" s="111">
        <f t="shared" si="7"/>
        <v>100.53085411753327</v>
      </c>
      <c r="AG10" s="112">
        <f t="shared" si="8"/>
        <v>768.11689032144272</v>
      </c>
      <c r="AH10" s="113">
        <f t="shared" si="9"/>
        <v>246.97091681863051</v>
      </c>
      <c r="AI10" s="114">
        <f t="shared" si="10"/>
        <v>19.290344592289323</v>
      </c>
    </row>
    <row r="11" spans="1:36" s="5" customFormat="1" ht="20.100000000000001" customHeight="1" x14ac:dyDescent="0.15">
      <c r="A11" s="21">
        <v>6</v>
      </c>
      <c r="B11" s="14" t="s">
        <v>16</v>
      </c>
      <c r="C11" s="108">
        <v>30752</v>
      </c>
      <c r="D11" s="33">
        <f>G11+J11+M11+P11+S11+V11</f>
        <v>734.00000000000011</v>
      </c>
      <c r="E11" s="32">
        <f t="shared" si="11"/>
        <v>563</v>
      </c>
      <c r="F11" s="32">
        <f t="shared" si="11"/>
        <v>171</v>
      </c>
      <c r="G11" s="42">
        <f>SUM(H11:I11)</f>
        <v>0</v>
      </c>
      <c r="H11" s="23">
        <v>0</v>
      </c>
      <c r="I11" s="23">
        <v>0</v>
      </c>
      <c r="J11" s="42">
        <f t="shared" si="12"/>
        <v>616.20000000000005</v>
      </c>
      <c r="K11" s="23">
        <v>471.1</v>
      </c>
      <c r="L11" s="23">
        <v>145.1</v>
      </c>
      <c r="M11" s="42">
        <f t="shared" si="13"/>
        <v>35.700000000000003</v>
      </c>
      <c r="N11" s="23">
        <v>13.2</v>
      </c>
      <c r="O11" s="23">
        <v>22.5</v>
      </c>
      <c r="P11" s="42">
        <f t="shared" si="17"/>
        <v>82.100000000000009</v>
      </c>
      <c r="Q11" s="23">
        <v>78.7</v>
      </c>
      <c r="R11" s="23">
        <v>3.4</v>
      </c>
      <c r="S11" s="42">
        <f t="shared" si="16"/>
        <v>0</v>
      </c>
      <c r="T11" s="23">
        <v>0</v>
      </c>
      <c r="U11" s="23">
        <v>0</v>
      </c>
      <c r="V11" s="42">
        <f t="shared" si="14"/>
        <v>0</v>
      </c>
      <c r="W11" s="23">
        <v>0</v>
      </c>
      <c r="X11" s="23">
        <v>0</v>
      </c>
      <c r="Y11" s="120">
        <v>236.2</v>
      </c>
      <c r="Z11" s="53">
        <f t="shared" si="15"/>
        <v>970.2</v>
      </c>
      <c r="AA11" s="59">
        <f t="shared" si="2"/>
        <v>734.00000000000011</v>
      </c>
      <c r="AB11" s="68">
        <f t="shared" si="3"/>
        <v>651.90000000000009</v>
      </c>
      <c r="AC11" s="69">
        <f t="shared" si="4"/>
        <v>82.100000000000009</v>
      </c>
      <c r="AD11" s="109">
        <f t="shared" si="5"/>
        <v>769.94729951998931</v>
      </c>
      <c r="AE11" s="110">
        <f t="shared" si="6"/>
        <v>683.82649122218129</v>
      </c>
      <c r="AF11" s="111">
        <f t="shared" si="7"/>
        <v>86.120808297808068</v>
      </c>
      <c r="AG11" s="112">
        <f t="shared" si="8"/>
        <v>1017.7150817360948</v>
      </c>
      <c r="AH11" s="113">
        <f t="shared" si="9"/>
        <v>247.7677822161055</v>
      </c>
      <c r="AI11" s="114">
        <f t="shared" si="10"/>
        <v>11.185286103542232</v>
      </c>
      <c r="AJ11" s="17"/>
    </row>
    <row r="12" spans="1:36" s="5" customFormat="1" ht="20.100000000000001" customHeight="1" x14ac:dyDescent="0.15">
      <c r="A12" s="21">
        <v>7</v>
      </c>
      <c r="B12" s="14" t="s">
        <v>4</v>
      </c>
      <c r="C12" s="108">
        <v>23466</v>
      </c>
      <c r="D12" s="33">
        <f>G12+J12+M12+P12+S12+V12</f>
        <v>476.59999999999997</v>
      </c>
      <c r="E12" s="32">
        <f t="shared" si="11"/>
        <v>443.8</v>
      </c>
      <c r="F12" s="32">
        <f t="shared" si="11"/>
        <v>32.800000000000004</v>
      </c>
      <c r="G12" s="42">
        <f>SUM(H12:I12)</f>
        <v>0</v>
      </c>
      <c r="H12" s="23">
        <v>0</v>
      </c>
      <c r="I12" s="23">
        <v>0</v>
      </c>
      <c r="J12" s="42">
        <f t="shared" si="12"/>
        <v>359.4</v>
      </c>
      <c r="K12" s="23">
        <v>337.5</v>
      </c>
      <c r="L12" s="23">
        <v>21.9</v>
      </c>
      <c r="M12" s="42">
        <f t="shared" si="13"/>
        <v>22.099999999999998</v>
      </c>
      <c r="N12" s="23">
        <v>19.899999999999999</v>
      </c>
      <c r="O12" s="23">
        <v>2.2000000000000002</v>
      </c>
      <c r="P12" s="42">
        <f>SUM(Q12:R12)</f>
        <v>89.5</v>
      </c>
      <c r="Q12" s="23">
        <v>82.6</v>
      </c>
      <c r="R12" s="23">
        <v>6.9</v>
      </c>
      <c r="S12" s="42">
        <f t="shared" si="16"/>
        <v>0.7</v>
      </c>
      <c r="T12" s="23">
        <v>0.6</v>
      </c>
      <c r="U12" s="23">
        <v>0.1</v>
      </c>
      <c r="V12" s="42">
        <f t="shared" si="14"/>
        <v>4.9000000000000004</v>
      </c>
      <c r="W12" s="23">
        <v>3.2</v>
      </c>
      <c r="X12" s="23">
        <v>1.7</v>
      </c>
      <c r="Y12" s="47">
        <v>155.19999999999999</v>
      </c>
      <c r="Z12" s="53">
        <f t="shared" si="15"/>
        <v>631.79999999999995</v>
      </c>
      <c r="AA12" s="59">
        <f>SUM(AB12:AC12)</f>
        <v>476.59999999999997</v>
      </c>
      <c r="AB12" s="68">
        <f>G12+J12+M12+S12+V12</f>
        <v>387.09999999999997</v>
      </c>
      <c r="AC12" s="69">
        <f>P12</f>
        <v>89.5</v>
      </c>
      <c r="AD12" s="109">
        <f t="shared" si="5"/>
        <v>655.16890600814349</v>
      </c>
      <c r="AE12" s="110">
        <f t="shared" si="6"/>
        <v>532.13571866502798</v>
      </c>
      <c r="AF12" s="111">
        <f t="shared" si="7"/>
        <v>123.0331873431155</v>
      </c>
      <c r="AG12" s="112">
        <f t="shared" si="8"/>
        <v>868.51807556849565</v>
      </c>
      <c r="AH12" s="113">
        <f t="shared" si="9"/>
        <v>213.34916956035224</v>
      </c>
      <c r="AI12" s="114">
        <f t="shared" si="10"/>
        <v>18.778850188837602</v>
      </c>
    </row>
    <row r="13" spans="1:36" s="5" customFormat="1" ht="20.100000000000001" customHeight="1" x14ac:dyDescent="0.15">
      <c r="A13" s="21">
        <v>8</v>
      </c>
      <c r="B13" s="14" t="s">
        <v>44</v>
      </c>
      <c r="C13" s="108">
        <v>104042</v>
      </c>
      <c r="D13" s="33">
        <f t="shared" si="11"/>
        <v>1947.0000000000002</v>
      </c>
      <c r="E13" s="32">
        <f t="shared" si="11"/>
        <v>1765</v>
      </c>
      <c r="F13" s="32">
        <f t="shared" si="11"/>
        <v>182.00000000000003</v>
      </c>
      <c r="G13" s="42">
        <f t="shared" si="1"/>
        <v>0</v>
      </c>
      <c r="H13" s="23">
        <v>0</v>
      </c>
      <c r="I13" s="23">
        <v>0</v>
      </c>
      <c r="J13" s="42">
        <f t="shared" si="12"/>
        <v>1579.1000000000001</v>
      </c>
      <c r="K13" s="23">
        <v>1454.4</v>
      </c>
      <c r="L13" s="23">
        <v>124.7</v>
      </c>
      <c r="M13" s="42">
        <f t="shared" si="13"/>
        <v>107.1</v>
      </c>
      <c r="N13" s="23">
        <v>89</v>
      </c>
      <c r="O13" s="23">
        <v>18.100000000000001</v>
      </c>
      <c r="P13" s="42">
        <f t="shared" si="17"/>
        <v>221.9</v>
      </c>
      <c r="Q13" s="23">
        <v>221.6</v>
      </c>
      <c r="R13" s="23">
        <v>0.3</v>
      </c>
      <c r="S13" s="42">
        <f t="shared" si="16"/>
        <v>0</v>
      </c>
      <c r="T13" s="23">
        <v>0</v>
      </c>
      <c r="U13" s="23">
        <v>0</v>
      </c>
      <c r="V13" s="42">
        <f t="shared" si="14"/>
        <v>38.9</v>
      </c>
      <c r="W13" s="23">
        <v>0</v>
      </c>
      <c r="X13" s="23">
        <v>38.9</v>
      </c>
      <c r="Y13" s="47">
        <v>631.70000000000005</v>
      </c>
      <c r="Z13" s="53">
        <f t="shared" si="15"/>
        <v>2578.7000000000003</v>
      </c>
      <c r="AA13" s="59">
        <f t="shared" si="2"/>
        <v>1947.0000000000002</v>
      </c>
      <c r="AB13" s="68">
        <f t="shared" si="3"/>
        <v>1725.1000000000001</v>
      </c>
      <c r="AC13" s="69">
        <f t="shared" si="4"/>
        <v>221.9</v>
      </c>
      <c r="AD13" s="109">
        <f t="shared" si="5"/>
        <v>603.6644010390346</v>
      </c>
      <c r="AE13" s="110">
        <f t="shared" si="6"/>
        <v>534.86464213273678</v>
      </c>
      <c r="AF13" s="111">
        <f t="shared" si="7"/>
        <v>68.799758906297768</v>
      </c>
      <c r="AG13" s="112">
        <f t="shared" si="8"/>
        <v>799.52202925493498</v>
      </c>
      <c r="AH13" s="113">
        <f t="shared" si="9"/>
        <v>195.85762821590041</v>
      </c>
      <c r="AI13" s="114">
        <f t="shared" si="10"/>
        <v>11.397021058038005</v>
      </c>
    </row>
    <row r="14" spans="1:36" s="5" customFormat="1" ht="17.25" customHeight="1" x14ac:dyDescent="0.15">
      <c r="A14" s="21">
        <v>9</v>
      </c>
      <c r="B14" s="14" t="s">
        <v>45</v>
      </c>
      <c r="C14" s="108">
        <v>16904</v>
      </c>
      <c r="D14" s="33">
        <f>G14+J14+M14+P14+S14+V14</f>
        <v>394.59999999999997</v>
      </c>
      <c r="E14" s="32">
        <f t="shared" si="11"/>
        <v>304.59999999999997</v>
      </c>
      <c r="F14" s="32">
        <f t="shared" si="11"/>
        <v>90</v>
      </c>
      <c r="G14" s="42">
        <f>SUM(H14:I14)</f>
        <v>0</v>
      </c>
      <c r="H14" s="23">
        <v>0</v>
      </c>
      <c r="I14" s="23">
        <v>0</v>
      </c>
      <c r="J14" s="42">
        <f t="shared" si="12"/>
        <v>330.59999999999997</v>
      </c>
      <c r="K14" s="23">
        <v>261.39999999999998</v>
      </c>
      <c r="L14" s="23">
        <v>69.2</v>
      </c>
      <c r="M14" s="42">
        <f t="shared" si="13"/>
        <v>23.9</v>
      </c>
      <c r="N14" s="23">
        <v>13.7</v>
      </c>
      <c r="O14" s="23">
        <v>10.199999999999999</v>
      </c>
      <c r="P14" s="42">
        <f t="shared" si="17"/>
        <v>40.1</v>
      </c>
      <c r="Q14" s="23">
        <v>29.5</v>
      </c>
      <c r="R14" s="23">
        <v>10.6</v>
      </c>
      <c r="S14" s="42">
        <f t="shared" si="16"/>
        <v>0</v>
      </c>
      <c r="T14" s="23">
        <v>0</v>
      </c>
      <c r="U14" s="23">
        <v>0</v>
      </c>
      <c r="V14" s="42">
        <f t="shared" si="14"/>
        <v>0</v>
      </c>
      <c r="W14" s="23">
        <v>0</v>
      </c>
      <c r="X14" s="23">
        <v>0</v>
      </c>
      <c r="Y14" s="47">
        <v>73.7</v>
      </c>
      <c r="Z14" s="53">
        <f t="shared" si="15"/>
        <v>468.29999999999995</v>
      </c>
      <c r="AA14" s="59">
        <f t="shared" si="2"/>
        <v>394.59999999999997</v>
      </c>
      <c r="AB14" s="68">
        <f>G14+J14+M14+S14+V14</f>
        <v>354.49999999999994</v>
      </c>
      <c r="AC14" s="69">
        <f>P14</f>
        <v>40.1</v>
      </c>
      <c r="AD14" s="115">
        <f t="shared" si="5"/>
        <v>753.01894569714364</v>
      </c>
      <c r="AE14" s="110">
        <f t="shared" si="6"/>
        <v>676.49573301986163</v>
      </c>
      <c r="AF14" s="111">
        <f t="shared" si="7"/>
        <v>76.523212677281947</v>
      </c>
      <c r="AG14" s="112">
        <f t="shared" si="8"/>
        <v>893.66135902172402</v>
      </c>
      <c r="AH14" s="116">
        <f t="shared" si="9"/>
        <v>140.64241332458056</v>
      </c>
      <c r="AI14" s="114">
        <f t="shared" si="10"/>
        <v>10.162189559047137</v>
      </c>
    </row>
    <row r="15" spans="1:36" s="5" customFormat="1" ht="20.100000000000001" customHeight="1" x14ac:dyDescent="0.15">
      <c r="A15" s="21">
        <v>10</v>
      </c>
      <c r="B15" s="14" t="s">
        <v>5</v>
      </c>
      <c r="C15" s="108">
        <v>28335</v>
      </c>
      <c r="D15" s="33">
        <f t="shared" si="11"/>
        <v>615.6</v>
      </c>
      <c r="E15" s="32">
        <f t="shared" si="11"/>
        <v>518.1</v>
      </c>
      <c r="F15" s="32">
        <f t="shared" si="11"/>
        <v>97.5</v>
      </c>
      <c r="G15" s="42">
        <f t="shared" si="1"/>
        <v>432.8</v>
      </c>
      <c r="H15" s="23">
        <v>432.8</v>
      </c>
      <c r="I15" s="23">
        <v>0</v>
      </c>
      <c r="J15" s="42">
        <f t="shared" si="12"/>
        <v>61.5</v>
      </c>
      <c r="K15" s="23">
        <v>0</v>
      </c>
      <c r="L15" s="23">
        <v>61.5</v>
      </c>
      <c r="M15" s="42">
        <f t="shared" si="13"/>
        <v>12.1</v>
      </c>
      <c r="N15" s="23">
        <v>0</v>
      </c>
      <c r="O15" s="23">
        <v>12.1</v>
      </c>
      <c r="P15" s="42">
        <f t="shared" si="17"/>
        <v>82.9</v>
      </c>
      <c r="Q15" s="23">
        <v>82.9</v>
      </c>
      <c r="R15" s="23">
        <v>0</v>
      </c>
      <c r="S15" s="42">
        <f t="shared" si="16"/>
        <v>0</v>
      </c>
      <c r="T15" s="23">
        <v>0</v>
      </c>
      <c r="U15" s="23">
        <v>0</v>
      </c>
      <c r="V15" s="42">
        <f t="shared" si="14"/>
        <v>26.299999999999997</v>
      </c>
      <c r="W15" s="23">
        <v>2.4</v>
      </c>
      <c r="X15" s="23">
        <v>23.9</v>
      </c>
      <c r="Y15" s="47">
        <v>329.5</v>
      </c>
      <c r="Z15" s="53">
        <f t="shared" si="15"/>
        <v>945.1</v>
      </c>
      <c r="AA15" s="59">
        <f t="shared" si="2"/>
        <v>615.6</v>
      </c>
      <c r="AB15" s="68">
        <f>G15+J15+M15+S15+V15</f>
        <v>532.70000000000005</v>
      </c>
      <c r="AC15" s="69">
        <f>P15</f>
        <v>82.9</v>
      </c>
      <c r="AD15" s="109">
        <f t="shared" si="5"/>
        <v>700.8316398845609</v>
      </c>
      <c r="AE15" s="110">
        <f t="shared" si="6"/>
        <v>606.45388980913845</v>
      </c>
      <c r="AF15" s="111">
        <f t="shared" si="7"/>
        <v>94.377750075422512</v>
      </c>
      <c r="AG15" s="112">
        <f t="shared" si="8"/>
        <v>1075.9518889780677</v>
      </c>
      <c r="AH15" s="113">
        <f t="shared" si="9"/>
        <v>375.12024909350686</v>
      </c>
      <c r="AI15" s="114">
        <f t="shared" si="10"/>
        <v>13.466536712150747</v>
      </c>
    </row>
    <row r="16" spans="1:36" s="5" customFormat="1" ht="20.100000000000001" customHeight="1" x14ac:dyDescent="0.15">
      <c r="A16" s="21">
        <v>11</v>
      </c>
      <c r="B16" s="14" t="s">
        <v>46</v>
      </c>
      <c r="C16" s="108">
        <v>23687</v>
      </c>
      <c r="D16" s="33">
        <f>G16+J16+M16+P16+S16+V16</f>
        <v>548.20000000000005</v>
      </c>
      <c r="E16" s="32">
        <f t="shared" si="11"/>
        <v>514.29999999999995</v>
      </c>
      <c r="F16" s="32">
        <f t="shared" si="11"/>
        <v>33.9</v>
      </c>
      <c r="G16" s="42">
        <f t="shared" si="1"/>
        <v>0</v>
      </c>
      <c r="H16" s="23">
        <v>0</v>
      </c>
      <c r="I16" s="23">
        <v>0</v>
      </c>
      <c r="J16" s="42">
        <f t="shared" si="12"/>
        <v>439.5</v>
      </c>
      <c r="K16" s="23">
        <v>429.6</v>
      </c>
      <c r="L16" s="23">
        <v>9.9</v>
      </c>
      <c r="M16" s="42">
        <f t="shared" si="13"/>
        <v>14.100000000000001</v>
      </c>
      <c r="N16" s="23">
        <v>11.8</v>
      </c>
      <c r="O16" s="23">
        <v>2.2999999999999998</v>
      </c>
      <c r="P16" s="42">
        <f t="shared" si="17"/>
        <v>56.3</v>
      </c>
      <c r="Q16" s="23">
        <v>55.4</v>
      </c>
      <c r="R16" s="23">
        <v>0.9</v>
      </c>
      <c r="S16" s="42">
        <f t="shared" si="16"/>
        <v>0</v>
      </c>
      <c r="T16" s="23">
        <v>0</v>
      </c>
      <c r="U16" s="23">
        <v>0</v>
      </c>
      <c r="V16" s="42">
        <f t="shared" si="14"/>
        <v>38.299999999999997</v>
      </c>
      <c r="W16" s="23">
        <v>17.5</v>
      </c>
      <c r="X16" s="23">
        <v>20.8</v>
      </c>
      <c r="Y16" s="47">
        <v>142.69999999999999</v>
      </c>
      <c r="Z16" s="53">
        <f t="shared" si="15"/>
        <v>690.90000000000009</v>
      </c>
      <c r="AA16" s="59">
        <f t="shared" si="2"/>
        <v>548.20000000000005</v>
      </c>
      <c r="AB16" s="68">
        <f t="shared" si="3"/>
        <v>491.90000000000003</v>
      </c>
      <c r="AC16" s="69">
        <f t="shared" si="4"/>
        <v>56.3</v>
      </c>
      <c r="AD16" s="109">
        <f t="shared" si="5"/>
        <v>746.56440105297997</v>
      </c>
      <c r="AE16" s="110">
        <f t="shared" si="6"/>
        <v>669.89242772338719</v>
      </c>
      <c r="AF16" s="111">
        <f t="shared" si="7"/>
        <v>76.671973329592788</v>
      </c>
      <c r="AG16" s="112">
        <f t="shared" si="8"/>
        <v>940.89993558464778</v>
      </c>
      <c r="AH16" s="113">
        <f t="shared" si="9"/>
        <v>194.33553453166769</v>
      </c>
      <c r="AI16" s="114">
        <f t="shared" si="10"/>
        <v>10.269974461875227</v>
      </c>
    </row>
    <row r="17" spans="1:35" s="5" customFormat="1" ht="20.100000000000001" customHeight="1" x14ac:dyDescent="0.15">
      <c r="A17" s="21">
        <v>12</v>
      </c>
      <c r="B17" s="14" t="s">
        <v>47</v>
      </c>
      <c r="C17" s="108">
        <v>22787</v>
      </c>
      <c r="D17" s="33">
        <f t="shared" si="11"/>
        <v>554.29999999999995</v>
      </c>
      <c r="E17" s="32">
        <f t="shared" si="11"/>
        <v>484.40000000000003</v>
      </c>
      <c r="F17" s="32">
        <f t="shared" si="11"/>
        <v>69.899999999999991</v>
      </c>
      <c r="G17" s="42">
        <f t="shared" si="1"/>
        <v>0</v>
      </c>
      <c r="H17" s="23">
        <v>0</v>
      </c>
      <c r="I17" s="23">
        <v>0</v>
      </c>
      <c r="J17" s="42">
        <f t="shared" si="12"/>
        <v>479.4</v>
      </c>
      <c r="K17" s="23">
        <v>427.5</v>
      </c>
      <c r="L17" s="23">
        <v>51.9</v>
      </c>
      <c r="M17" s="42">
        <f t="shared" si="13"/>
        <v>9.2000000000000011</v>
      </c>
      <c r="N17" s="23">
        <v>8.8000000000000007</v>
      </c>
      <c r="O17" s="23">
        <v>0.4</v>
      </c>
      <c r="P17" s="42">
        <f t="shared" si="17"/>
        <v>51.9</v>
      </c>
      <c r="Q17" s="23">
        <v>48.1</v>
      </c>
      <c r="R17" s="23">
        <v>3.8</v>
      </c>
      <c r="S17" s="42">
        <f t="shared" si="16"/>
        <v>0</v>
      </c>
      <c r="T17" s="23">
        <v>0</v>
      </c>
      <c r="U17" s="23">
        <v>0</v>
      </c>
      <c r="V17" s="42">
        <f t="shared" si="14"/>
        <v>13.8</v>
      </c>
      <c r="W17" s="23">
        <v>0</v>
      </c>
      <c r="X17" s="23">
        <v>13.8</v>
      </c>
      <c r="Y17" s="47">
        <v>245.3</v>
      </c>
      <c r="Z17" s="53">
        <f t="shared" si="15"/>
        <v>799.59999999999991</v>
      </c>
      <c r="AA17" s="59">
        <f t="shared" si="2"/>
        <v>554.29999999999995</v>
      </c>
      <c r="AB17" s="68">
        <f t="shared" si="3"/>
        <v>502.4</v>
      </c>
      <c r="AC17" s="69">
        <f t="shared" si="4"/>
        <v>51.9</v>
      </c>
      <c r="AD17" s="109">
        <f t="shared" si="5"/>
        <v>784.68623167991916</v>
      </c>
      <c r="AE17" s="110">
        <f t="shared" si="6"/>
        <v>711.21479847734349</v>
      </c>
      <c r="AF17" s="111">
        <f t="shared" si="7"/>
        <v>73.471433202575881</v>
      </c>
      <c r="AG17" s="112">
        <f t="shared" si="8"/>
        <v>1131.9413870670455</v>
      </c>
      <c r="AH17" s="113">
        <f t="shared" si="9"/>
        <v>347.25515538712648</v>
      </c>
      <c r="AI17" s="114">
        <f t="shared" si="10"/>
        <v>9.3631607432798134</v>
      </c>
    </row>
    <row r="18" spans="1:35" s="5" customFormat="1" ht="20.100000000000001" customHeight="1" x14ac:dyDescent="0.15">
      <c r="A18" s="21">
        <v>13</v>
      </c>
      <c r="B18" s="14" t="s">
        <v>48</v>
      </c>
      <c r="C18" s="108">
        <v>106556</v>
      </c>
      <c r="D18" s="33">
        <f t="shared" si="11"/>
        <v>1948.1</v>
      </c>
      <c r="E18" s="32">
        <f t="shared" si="11"/>
        <v>1765.3999999999999</v>
      </c>
      <c r="F18" s="32">
        <f t="shared" si="11"/>
        <v>182.7</v>
      </c>
      <c r="G18" s="42">
        <f t="shared" si="1"/>
        <v>0</v>
      </c>
      <c r="H18" s="23">
        <v>0</v>
      </c>
      <c r="I18" s="23">
        <v>0</v>
      </c>
      <c r="J18" s="42">
        <f t="shared" si="12"/>
        <v>1641.8</v>
      </c>
      <c r="K18" s="23">
        <v>1506.7</v>
      </c>
      <c r="L18" s="23">
        <v>135.1</v>
      </c>
      <c r="M18" s="42">
        <f t="shared" si="13"/>
        <v>106.2</v>
      </c>
      <c r="N18" s="23">
        <v>58.6</v>
      </c>
      <c r="O18" s="23">
        <v>47.6</v>
      </c>
      <c r="P18" s="42">
        <f t="shared" si="17"/>
        <v>200.1</v>
      </c>
      <c r="Q18" s="23">
        <v>200.1</v>
      </c>
      <c r="R18" s="23">
        <v>0</v>
      </c>
      <c r="S18" s="42">
        <f t="shared" si="16"/>
        <v>0</v>
      </c>
      <c r="T18" s="23">
        <v>0</v>
      </c>
      <c r="U18" s="23">
        <v>0</v>
      </c>
      <c r="V18" s="42">
        <f t="shared" si="14"/>
        <v>0</v>
      </c>
      <c r="W18" s="23">
        <v>0</v>
      </c>
      <c r="X18" s="23">
        <v>0</v>
      </c>
      <c r="Y18" s="47">
        <v>906.7</v>
      </c>
      <c r="Z18" s="53">
        <f t="shared" si="15"/>
        <v>2854.8</v>
      </c>
      <c r="AA18" s="59">
        <f t="shared" si="2"/>
        <v>1948.1</v>
      </c>
      <c r="AB18" s="68">
        <f t="shared" si="3"/>
        <v>1748</v>
      </c>
      <c r="AC18" s="69">
        <f t="shared" si="4"/>
        <v>200.1</v>
      </c>
      <c r="AD18" s="109">
        <f t="shared" si="5"/>
        <v>589.75501599038034</v>
      </c>
      <c r="AE18" s="110">
        <f t="shared" si="6"/>
        <v>529.17805448959746</v>
      </c>
      <c r="AF18" s="111">
        <f t="shared" si="7"/>
        <v>60.576961500782872</v>
      </c>
      <c r="AG18" s="55">
        <f t="shared" si="8"/>
        <v>864.2434267488004</v>
      </c>
      <c r="AH18" s="113">
        <f t="shared" si="9"/>
        <v>274.48841075841995</v>
      </c>
      <c r="AI18" s="114">
        <f t="shared" si="10"/>
        <v>10.271546635182998</v>
      </c>
    </row>
    <row r="19" spans="1:35" s="5" customFormat="1" ht="20.100000000000001" customHeight="1" x14ac:dyDescent="0.15">
      <c r="A19" s="21">
        <v>14</v>
      </c>
      <c r="B19" s="14" t="s">
        <v>37</v>
      </c>
      <c r="C19" s="108">
        <v>54046</v>
      </c>
      <c r="D19" s="33">
        <f t="shared" si="11"/>
        <v>1131.7</v>
      </c>
      <c r="E19" s="32">
        <f t="shared" si="11"/>
        <v>1028.3</v>
      </c>
      <c r="F19" s="32">
        <f t="shared" si="11"/>
        <v>103.4</v>
      </c>
      <c r="G19" s="42">
        <f t="shared" si="1"/>
        <v>0</v>
      </c>
      <c r="H19" s="23">
        <v>0</v>
      </c>
      <c r="I19" s="23">
        <v>0</v>
      </c>
      <c r="J19" s="42">
        <f t="shared" si="12"/>
        <v>919.7</v>
      </c>
      <c r="K19" s="23">
        <v>877.7</v>
      </c>
      <c r="L19" s="23">
        <v>42</v>
      </c>
      <c r="M19" s="42">
        <f t="shared" si="13"/>
        <v>0</v>
      </c>
      <c r="N19" s="23">
        <v>0</v>
      </c>
      <c r="O19" s="23">
        <v>0</v>
      </c>
      <c r="P19" s="42">
        <f t="shared" si="17"/>
        <v>133.30000000000001</v>
      </c>
      <c r="Q19" s="23">
        <v>124.4</v>
      </c>
      <c r="R19" s="23">
        <v>8.9</v>
      </c>
      <c r="S19" s="42">
        <f t="shared" si="16"/>
        <v>0</v>
      </c>
      <c r="T19" s="23">
        <v>0</v>
      </c>
      <c r="U19" s="23">
        <v>0</v>
      </c>
      <c r="V19" s="42">
        <f t="shared" si="14"/>
        <v>78.7</v>
      </c>
      <c r="W19" s="23">
        <v>26.2</v>
      </c>
      <c r="X19" s="23">
        <v>52.5</v>
      </c>
      <c r="Y19" s="47">
        <v>251.3</v>
      </c>
      <c r="Z19" s="53">
        <f t="shared" si="15"/>
        <v>1383</v>
      </c>
      <c r="AA19" s="59">
        <f t="shared" si="2"/>
        <v>1131.7</v>
      </c>
      <c r="AB19" s="68">
        <f t="shared" si="3"/>
        <v>998.40000000000009</v>
      </c>
      <c r="AC19" s="69">
        <f t="shared" si="4"/>
        <v>133.30000000000001</v>
      </c>
      <c r="AD19" s="109">
        <f t="shared" si="5"/>
        <v>675.46999986869002</v>
      </c>
      <c r="AE19" s="110">
        <f t="shared" si="6"/>
        <v>595.9081451523374</v>
      </c>
      <c r="AF19" s="111">
        <f t="shared" si="7"/>
        <v>79.561854716352755</v>
      </c>
      <c r="AG19" s="55">
        <f t="shared" si="8"/>
        <v>825.46170347123655</v>
      </c>
      <c r="AH19" s="113">
        <f t="shared" si="9"/>
        <v>149.99170360254647</v>
      </c>
      <c r="AI19" s="114">
        <f t="shared" si="10"/>
        <v>11.778739948749669</v>
      </c>
    </row>
    <row r="20" spans="1:35" s="5" customFormat="1" ht="20.100000000000001" customHeight="1" x14ac:dyDescent="0.15">
      <c r="A20" s="21">
        <v>15</v>
      </c>
      <c r="B20" s="14" t="s">
        <v>38</v>
      </c>
      <c r="C20" s="108">
        <v>14753</v>
      </c>
      <c r="D20" s="33">
        <f t="shared" si="11"/>
        <v>362.7</v>
      </c>
      <c r="E20" s="32">
        <f t="shared" si="11"/>
        <v>336.49999999999994</v>
      </c>
      <c r="F20" s="32">
        <f t="shared" si="11"/>
        <v>26.2</v>
      </c>
      <c r="G20" s="42">
        <f>SUM(H20:I20)</f>
        <v>0</v>
      </c>
      <c r="H20" s="23">
        <v>0</v>
      </c>
      <c r="I20" s="23">
        <v>0</v>
      </c>
      <c r="J20" s="42">
        <f t="shared" si="12"/>
        <v>300.59999999999997</v>
      </c>
      <c r="K20" s="23">
        <v>292.7</v>
      </c>
      <c r="L20" s="23">
        <v>7.9</v>
      </c>
      <c r="M20" s="42">
        <f t="shared" si="13"/>
        <v>0</v>
      </c>
      <c r="N20" s="23">
        <v>0</v>
      </c>
      <c r="O20" s="23">
        <v>0</v>
      </c>
      <c r="P20" s="42">
        <f>SUM(Q20:R20)</f>
        <v>38</v>
      </c>
      <c r="Q20" s="23">
        <v>37.9</v>
      </c>
      <c r="R20" s="23">
        <v>0.1</v>
      </c>
      <c r="S20" s="42">
        <f t="shared" si="16"/>
        <v>0</v>
      </c>
      <c r="T20" s="23">
        <v>0</v>
      </c>
      <c r="U20" s="23">
        <v>0</v>
      </c>
      <c r="V20" s="42">
        <f t="shared" si="14"/>
        <v>24.1</v>
      </c>
      <c r="W20" s="23">
        <v>5.9</v>
      </c>
      <c r="X20" s="23">
        <v>18.2</v>
      </c>
      <c r="Y20" s="47">
        <v>125.1</v>
      </c>
      <c r="Z20" s="53">
        <f t="shared" si="15"/>
        <v>487.79999999999995</v>
      </c>
      <c r="AA20" s="59">
        <f>SUM(AB20:AC20)</f>
        <v>362.7</v>
      </c>
      <c r="AB20" s="68">
        <f>G20+J20+M20+S20+V20</f>
        <v>324.7</v>
      </c>
      <c r="AC20" s="69">
        <f>P20</f>
        <v>38</v>
      </c>
      <c r="AD20" s="109">
        <f t="shared" si="5"/>
        <v>793.05903883955807</v>
      </c>
      <c r="AE20" s="110">
        <f t="shared" si="6"/>
        <v>709.97041607721121</v>
      </c>
      <c r="AF20" s="111">
        <f t="shared" si="7"/>
        <v>83.088622762346859</v>
      </c>
      <c r="AG20" s="112">
        <f t="shared" si="8"/>
        <v>1066.5955311440209</v>
      </c>
      <c r="AH20" s="113">
        <f t="shared" si="9"/>
        <v>273.53649230446291</v>
      </c>
      <c r="AI20" s="114">
        <f t="shared" si="10"/>
        <v>10.476978218913704</v>
      </c>
    </row>
    <row r="21" spans="1:35" s="5" customFormat="1" ht="20.100000000000001" customHeight="1" x14ac:dyDescent="0.15">
      <c r="A21" s="10">
        <v>16</v>
      </c>
      <c r="B21" s="9" t="s">
        <v>39</v>
      </c>
      <c r="C21" s="26">
        <v>5174</v>
      </c>
      <c r="D21" s="34">
        <f t="shared" si="11"/>
        <v>109.5</v>
      </c>
      <c r="E21" s="35">
        <f t="shared" si="11"/>
        <v>98.3</v>
      </c>
      <c r="F21" s="35">
        <f t="shared" si="11"/>
        <v>11.2</v>
      </c>
      <c r="G21" s="43">
        <f>SUM(H21:I21)</f>
        <v>0</v>
      </c>
      <c r="H21" s="117">
        <v>0</v>
      </c>
      <c r="I21" s="117">
        <v>0</v>
      </c>
      <c r="J21" s="43">
        <f t="shared" si="12"/>
        <v>64.5</v>
      </c>
      <c r="K21" s="117">
        <v>61</v>
      </c>
      <c r="L21" s="117">
        <v>3.5</v>
      </c>
      <c r="M21" s="43">
        <f t="shared" si="13"/>
        <v>11.7</v>
      </c>
      <c r="N21" s="117">
        <v>4</v>
      </c>
      <c r="O21" s="117">
        <v>7.7</v>
      </c>
      <c r="P21" s="43">
        <f>SUM(Q21:R21)</f>
        <v>33.299999999999997</v>
      </c>
      <c r="Q21" s="23">
        <v>33.299999999999997</v>
      </c>
      <c r="R21" s="117">
        <v>0</v>
      </c>
      <c r="S21" s="43">
        <f t="shared" si="16"/>
        <v>0</v>
      </c>
      <c r="T21" s="117">
        <v>0</v>
      </c>
      <c r="U21" s="117">
        <v>0</v>
      </c>
      <c r="V21" s="43">
        <f t="shared" si="14"/>
        <v>0</v>
      </c>
      <c r="W21" s="117">
        <v>0</v>
      </c>
      <c r="X21" s="117">
        <v>0</v>
      </c>
      <c r="Y21" s="47">
        <v>31.6</v>
      </c>
      <c r="Z21" s="53">
        <f t="shared" si="15"/>
        <v>141.1</v>
      </c>
      <c r="AA21" s="59">
        <f t="shared" si="2"/>
        <v>109.5</v>
      </c>
      <c r="AB21" s="68">
        <f t="shared" si="3"/>
        <v>76.2</v>
      </c>
      <c r="AC21" s="69">
        <f t="shared" si="4"/>
        <v>33.299999999999997</v>
      </c>
      <c r="AD21" s="109">
        <f t="shared" si="5"/>
        <v>682.69386635410308</v>
      </c>
      <c r="AE21" s="110">
        <f t="shared" si="6"/>
        <v>475.08011521627992</v>
      </c>
      <c r="AF21" s="111">
        <f t="shared" si="7"/>
        <v>207.61375113782307</v>
      </c>
      <c r="AG21" s="112">
        <f t="shared" si="8"/>
        <v>879.70871728368877</v>
      </c>
      <c r="AH21" s="113">
        <f t="shared" si="9"/>
        <v>197.01485092958589</v>
      </c>
      <c r="AI21" s="114">
        <f t="shared" si="10"/>
        <v>30.410958904109584</v>
      </c>
    </row>
    <row r="22" spans="1:35" s="5" customFormat="1" ht="20.100000000000001" customHeight="1" x14ac:dyDescent="0.15">
      <c r="A22" s="10">
        <v>17</v>
      </c>
      <c r="B22" s="9" t="s">
        <v>40</v>
      </c>
      <c r="C22" s="26">
        <v>11336</v>
      </c>
      <c r="D22" s="34">
        <f t="shared" si="11"/>
        <v>265</v>
      </c>
      <c r="E22" s="35">
        <f t="shared" si="11"/>
        <v>235.8</v>
      </c>
      <c r="F22" s="35">
        <f t="shared" si="11"/>
        <v>29.200000000000003</v>
      </c>
      <c r="G22" s="43">
        <f t="shared" si="1"/>
        <v>0</v>
      </c>
      <c r="H22" s="117">
        <v>0</v>
      </c>
      <c r="I22" s="117">
        <v>0</v>
      </c>
      <c r="J22" s="43">
        <f t="shared" si="12"/>
        <v>204.6</v>
      </c>
      <c r="K22" s="117">
        <v>183.5</v>
      </c>
      <c r="L22" s="117">
        <v>21.1</v>
      </c>
      <c r="M22" s="43">
        <f t="shared" si="13"/>
        <v>11.2</v>
      </c>
      <c r="N22" s="117">
        <v>5.6</v>
      </c>
      <c r="O22" s="117">
        <v>5.6</v>
      </c>
      <c r="P22" s="43">
        <f t="shared" si="17"/>
        <v>42.2</v>
      </c>
      <c r="Q22" s="117">
        <v>41.2</v>
      </c>
      <c r="R22" s="117">
        <v>1</v>
      </c>
      <c r="S22" s="43">
        <f t="shared" si="16"/>
        <v>0.9</v>
      </c>
      <c r="T22" s="117">
        <v>0.9</v>
      </c>
      <c r="U22" s="117">
        <v>0</v>
      </c>
      <c r="V22" s="43">
        <f t="shared" si="14"/>
        <v>6.1</v>
      </c>
      <c r="W22" s="117">
        <v>4.5999999999999996</v>
      </c>
      <c r="X22" s="117">
        <v>1.5</v>
      </c>
      <c r="Y22" s="47">
        <v>61.8</v>
      </c>
      <c r="Z22" s="53">
        <f t="shared" si="15"/>
        <v>326.8</v>
      </c>
      <c r="AA22" s="59">
        <f t="shared" si="2"/>
        <v>265</v>
      </c>
      <c r="AB22" s="68">
        <f t="shared" si="3"/>
        <v>222.79999999999998</v>
      </c>
      <c r="AC22" s="69">
        <f t="shared" si="4"/>
        <v>42.2</v>
      </c>
      <c r="AD22" s="109">
        <f t="shared" si="5"/>
        <v>754.09201629977008</v>
      </c>
      <c r="AE22" s="110">
        <f t="shared" si="6"/>
        <v>634.00641974184441</v>
      </c>
      <c r="AF22" s="111">
        <f t="shared" si="7"/>
        <v>120.08559655792565</v>
      </c>
      <c r="AG22" s="112">
        <f t="shared" si="8"/>
        <v>929.95196576137687</v>
      </c>
      <c r="AH22" s="113">
        <f t="shared" si="9"/>
        <v>175.85994946160676</v>
      </c>
      <c r="AI22" s="114">
        <f t="shared" si="10"/>
        <v>15.924528301886792</v>
      </c>
    </row>
    <row r="23" spans="1:35" s="5" customFormat="1" ht="20.100000000000001" customHeight="1" x14ac:dyDescent="0.15">
      <c r="A23" s="10">
        <v>18</v>
      </c>
      <c r="B23" s="9" t="s">
        <v>49</v>
      </c>
      <c r="C23" s="26">
        <v>32488</v>
      </c>
      <c r="D23" s="34">
        <f t="shared" si="11"/>
        <v>567</v>
      </c>
      <c r="E23" s="35">
        <f t="shared" si="11"/>
        <v>537.19999999999993</v>
      </c>
      <c r="F23" s="35">
        <f t="shared" si="11"/>
        <v>29.799999999999997</v>
      </c>
      <c r="G23" s="43">
        <v>0</v>
      </c>
      <c r="H23" s="117">
        <v>0</v>
      </c>
      <c r="I23" s="118">
        <v>0</v>
      </c>
      <c r="J23" s="43">
        <f t="shared" si="12"/>
        <v>409.4</v>
      </c>
      <c r="K23" s="117">
        <v>393.5</v>
      </c>
      <c r="L23" s="118">
        <v>15.9</v>
      </c>
      <c r="M23" s="43">
        <f t="shared" si="13"/>
        <v>0</v>
      </c>
      <c r="N23" s="117">
        <v>0</v>
      </c>
      <c r="O23" s="118">
        <v>0</v>
      </c>
      <c r="P23" s="43">
        <f t="shared" si="17"/>
        <v>118.2</v>
      </c>
      <c r="Q23" s="117">
        <v>117.9</v>
      </c>
      <c r="R23" s="119">
        <v>0.3</v>
      </c>
      <c r="S23" s="43">
        <f t="shared" si="16"/>
        <v>0</v>
      </c>
      <c r="T23" s="117">
        <v>0</v>
      </c>
      <c r="U23" s="118">
        <v>0</v>
      </c>
      <c r="V23" s="43">
        <f t="shared" si="14"/>
        <v>39.4</v>
      </c>
      <c r="W23" s="117">
        <v>25.8</v>
      </c>
      <c r="X23" s="118">
        <v>13.6</v>
      </c>
      <c r="Y23" s="47">
        <v>166.1</v>
      </c>
      <c r="Z23" s="53">
        <f t="shared" si="15"/>
        <v>733.1</v>
      </c>
      <c r="AA23" s="59">
        <f t="shared" si="2"/>
        <v>567</v>
      </c>
      <c r="AB23" s="68">
        <f t="shared" si="3"/>
        <v>448.79999999999995</v>
      </c>
      <c r="AC23" s="69">
        <f t="shared" si="4"/>
        <v>118.2</v>
      </c>
      <c r="AD23" s="109">
        <f t="shared" si="5"/>
        <v>562.98702846112906</v>
      </c>
      <c r="AE23" s="110">
        <f t="shared" si="6"/>
        <v>445.62359501473492</v>
      </c>
      <c r="AF23" s="111">
        <f t="shared" si="7"/>
        <v>117.3634334463941</v>
      </c>
      <c r="AG23" s="112">
        <f t="shared" si="8"/>
        <v>727.91144720432749</v>
      </c>
      <c r="AH23" s="113">
        <f t="shared" si="9"/>
        <v>164.92441874319849</v>
      </c>
      <c r="AI23" s="114">
        <f t="shared" si="10"/>
        <v>20.846560846560848</v>
      </c>
    </row>
    <row r="24" spans="1:35" s="5" customFormat="1" ht="20.100000000000001" customHeight="1" x14ac:dyDescent="0.15">
      <c r="A24" s="10">
        <v>19</v>
      </c>
      <c r="B24" s="9" t="s">
        <v>50</v>
      </c>
      <c r="C24" s="26">
        <v>26129</v>
      </c>
      <c r="D24" s="34">
        <f t="shared" si="11"/>
        <v>479</v>
      </c>
      <c r="E24" s="35">
        <f t="shared" si="11"/>
        <v>455.9</v>
      </c>
      <c r="F24" s="35">
        <f t="shared" si="11"/>
        <v>23.1</v>
      </c>
      <c r="G24" s="43">
        <v>0</v>
      </c>
      <c r="H24" s="117">
        <v>0</v>
      </c>
      <c r="I24" s="117">
        <v>0</v>
      </c>
      <c r="J24" s="43">
        <f t="shared" si="12"/>
        <v>350.9</v>
      </c>
      <c r="K24" s="117">
        <v>338.7</v>
      </c>
      <c r="L24" s="117">
        <v>12.2</v>
      </c>
      <c r="M24" s="43">
        <v>0</v>
      </c>
      <c r="N24" s="117">
        <v>0</v>
      </c>
      <c r="O24" s="117">
        <v>0</v>
      </c>
      <c r="P24" s="43">
        <f t="shared" si="17"/>
        <v>97.8</v>
      </c>
      <c r="Q24" s="117">
        <v>97.8</v>
      </c>
      <c r="R24" s="117">
        <v>0</v>
      </c>
      <c r="S24" s="43">
        <f t="shared" si="16"/>
        <v>0</v>
      </c>
      <c r="T24" s="117">
        <v>0</v>
      </c>
      <c r="U24" s="117">
        <v>0</v>
      </c>
      <c r="V24" s="43">
        <f t="shared" si="14"/>
        <v>30.299999999999997</v>
      </c>
      <c r="W24" s="117">
        <v>19.399999999999999</v>
      </c>
      <c r="X24" s="117">
        <v>10.9</v>
      </c>
      <c r="Y24" s="47">
        <v>346</v>
      </c>
      <c r="Z24" s="53">
        <f t="shared" si="15"/>
        <v>825</v>
      </c>
      <c r="AA24" s="59">
        <f t="shared" si="2"/>
        <v>479</v>
      </c>
      <c r="AB24" s="68">
        <f t="shared" si="3"/>
        <v>381.2</v>
      </c>
      <c r="AC24" s="69">
        <f t="shared" si="4"/>
        <v>97.8</v>
      </c>
      <c r="AD24" s="109">
        <f t="shared" si="5"/>
        <v>591.35875476389481</v>
      </c>
      <c r="AE24" s="110">
        <f t="shared" si="6"/>
        <v>470.6178649603271</v>
      </c>
      <c r="AF24" s="111">
        <f t="shared" si="7"/>
        <v>120.74088980356764</v>
      </c>
      <c r="AG24" s="112">
        <f t="shared" si="8"/>
        <v>1018.5197759503408</v>
      </c>
      <c r="AH24" s="113">
        <f t="shared" si="9"/>
        <v>427.16102118644591</v>
      </c>
      <c r="AI24" s="114">
        <f t="shared" si="10"/>
        <v>20.417536534446764</v>
      </c>
    </row>
    <row r="25" spans="1:35" s="5" customFormat="1" ht="20.100000000000001" customHeight="1" x14ac:dyDescent="0.15">
      <c r="A25" s="10">
        <v>20</v>
      </c>
      <c r="B25" s="9" t="s">
        <v>6</v>
      </c>
      <c r="C25" s="26">
        <v>4526</v>
      </c>
      <c r="D25" s="34">
        <f t="shared" si="11"/>
        <v>81.7</v>
      </c>
      <c r="E25" s="35">
        <f t="shared" si="11"/>
        <v>80.2</v>
      </c>
      <c r="F25" s="35">
        <f t="shared" si="11"/>
        <v>1.5</v>
      </c>
      <c r="G25" s="43">
        <f t="shared" si="1"/>
        <v>0</v>
      </c>
      <c r="H25" s="117">
        <v>0</v>
      </c>
      <c r="I25" s="117">
        <v>0</v>
      </c>
      <c r="J25" s="43">
        <f t="shared" si="12"/>
        <v>67.900000000000006</v>
      </c>
      <c r="K25" s="117">
        <v>67.2</v>
      </c>
      <c r="L25" s="117">
        <v>0.7</v>
      </c>
      <c r="M25" s="43">
        <f t="shared" si="13"/>
        <v>0.7</v>
      </c>
      <c r="N25" s="23">
        <v>0</v>
      </c>
      <c r="O25" s="117">
        <v>0.7</v>
      </c>
      <c r="P25" s="43">
        <f t="shared" si="17"/>
        <v>13</v>
      </c>
      <c r="Q25" s="117">
        <v>13</v>
      </c>
      <c r="R25" s="117">
        <v>0</v>
      </c>
      <c r="S25" s="43">
        <f t="shared" si="16"/>
        <v>0</v>
      </c>
      <c r="T25" s="117">
        <v>0</v>
      </c>
      <c r="U25" s="117">
        <v>0</v>
      </c>
      <c r="V25" s="43">
        <f t="shared" si="14"/>
        <v>0.1</v>
      </c>
      <c r="W25" s="117">
        <v>0</v>
      </c>
      <c r="X25" s="117">
        <v>0.1</v>
      </c>
      <c r="Y25" s="47">
        <v>46.1</v>
      </c>
      <c r="Z25" s="53">
        <f t="shared" si="15"/>
        <v>127.80000000000001</v>
      </c>
      <c r="AA25" s="59">
        <f t="shared" si="2"/>
        <v>81.7</v>
      </c>
      <c r="AB25" s="68">
        <f t="shared" si="3"/>
        <v>68.7</v>
      </c>
      <c r="AC25" s="69">
        <f t="shared" si="4"/>
        <v>13</v>
      </c>
      <c r="AD25" s="109">
        <f t="shared" si="5"/>
        <v>582.2986900061295</v>
      </c>
      <c r="AE25" s="110">
        <f t="shared" si="6"/>
        <v>489.64406368936466</v>
      </c>
      <c r="AF25" s="111">
        <f t="shared" si="7"/>
        <v>92.654626316764777</v>
      </c>
      <c r="AG25" s="112">
        <f t="shared" si="8"/>
        <v>910.86624948327244</v>
      </c>
      <c r="AH25" s="113">
        <f t="shared" si="9"/>
        <v>328.56755947714282</v>
      </c>
      <c r="AI25" s="114">
        <f t="shared" si="10"/>
        <v>15.911872705018359</v>
      </c>
    </row>
    <row r="26" spans="1:35" s="5" customFormat="1" ht="22.5" customHeight="1" x14ac:dyDescent="0.15">
      <c r="A26" s="10">
        <v>21</v>
      </c>
      <c r="B26" s="9" t="s">
        <v>7</v>
      </c>
      <c r="C26" s="108">
        <v>15110</v>
      </c>
      <c r="D26" s="33">
        <f>G26+J26+M26+P26+S26+V26</f>
        <v>221.5</v>
      </c>
      <c r="E26" s="32">
        <f>H26+K26+N26+Q26+T26+W26</f>
        <v>190.09999999999997</v>
      </c>
      <c r="F26" s="32">
        <f>I26+L26+O26+R26+U26+X26</f>
        <v>31.4</v>
      </c>
      <c r="G26" s="42">
        <f>SUM(H26:I26)</f>
        <v>0</v>
      </c>
      <c r="H26" s="23">
        <v>0</v>
      </c>
      <c r="I26" s="23">
        <v>0</v>
      </c>
      <c r="J26" s="42">
        <f>SUM(K26:L26)</f>
        <v>188</v>
      </c>
      <c r="K26" s="23">
        <v>163.19999999999999</v>
      </c>
      <c r="L26" s="23">
        <v>24.8</v>
      </c>
      <c r="M26" s="42">
        <f>SUM(N26:O26)</f>
        <v>9.8000000000000007</v>
      </c>
      <c r="N26" s="23">
        <v>3.2</v>
      </c>
      <c r="O26" s="23">
        <v>6.6</v>
      </c>
      <c r="P26" s="42">
        <f>SUM(Q26:R26)</f>
        <v>23.7</v>
      </c>
      <c r="Q26" s="23">
        <v>23.7</v>
      </c>
      <c r="R26" s="23">
        <v>0</v>
      </c>
      <c r="S26" s="43">
        <f t="shared" si="16"/>
        <v>0</v>
      </c>
      <c r="T26" s="23">
        <v>0</v>
      </c>
      <c r="U26" s="23">
        <v>0</v>
      </c>
      <c r="V26" s="43">
        <f t="shared" si="14"/>
        <v>0</v>
      </c>
      <c r="W26" s="23">
        <v>0</v>
      </c>
      <c r="X26" s="23">
        <v>0</v>
      </c>
      <c r="Y26" s="47">
        <v>132.5</v>
      </c>
      <c r="Z26" s="53">
        <f t="shared" si="15"/>
        <v>354</v>
      </c>
      <c r="AA26" s="59">
        <f t="shared" si="2"/>
        <v>221.5</v>
      </c>
      <c r="AB26" s="68">
        <f t="shared" si="3"/>
        <v>197.8</v>
      </c>
      <c r="AC26" s="69">
        <f t="shared" si="4"/>
        <v>23.7</v>
      </c>
      <c r="AD26" s="109">
        <f t="shared" si="5"/>
        <v>472.8763262953396</v>
      </c>
      <c r="AE26" s="110">
        <f t="shared" si="6"/>
        <v>422.27962682265536</v>
      </c>
      <c r="AF26" s="111">
        <f t="shared" si="7"/>
        <v>50.596699472684179</v>
      </c>
      <c r="AG26" s="112">
        <f t="shared" si="8"/>
        <v>755.7481693388271</v>
      </c>
      <c r="AH26" s="113">
        <f t="shared" si="9"/>
        <v>282.87184304348756</v>
      </c>
      <c r="AI26" s="114">
        <f t="shared" si="10"/>
        <v>10.699774266365688</v>
      </c>
    </row>
    <row r="27" spans="1:35" s="5" customFormat="1" ht="20.100000000000001" customHeight="1" x14ac:dyDescent="0.15">
      <c r="A27" s="10">
        <v>22</v>
      </c>
      <c r="B27" s="9" t="s">
        <v>8</v>
      </c>
      <c r="C27" s="26">
        <v>6592</v>
      </c>
      <c r="D27" s="34">
        <f t="shared" si="11"/>
        <v>124.4</v>
      </c>
      <c r="E27" s="35">
        <f t="shared" si="11"/>
        <v>114</v>
      </c>
      <c r="F27" s="35">
        <f t="shared" si="11"/>
        <v>10.399999999999999</v>
      </c>
      <c r="G27" s="43">
        <f t="shared" si="1"/>
        <v>0</v>
      </c>
      <c r="H27" s="117">
        <v>0</v>
      </c>
      <c r="I27" s="117">
        <v>0</v>
      </c>
      <c r="J27" s="43">
        <f t="shared" si="12"/>
        <v>100.3</v>
      </c>
      <c r="K27" s="117">
        <v>93.1</v>
      </c>
      <c r="L27" s="117">
        <v>7.2</v>
      </c>
      <c r="M27" s="42">
        <f>SUM(N27:O27)</f>
        <v>6.9</v>
      </c>
      <c r="N27" s="23">
        <v>5.9</v>
      </c>
      <c r="O27" s="117">
        <v>1</v>
      </c>
      <c r="P27" s="43">
        <f t="shared" si="17"/>
        <v>15</v>
      </c>
      <c r="Q27" s="117">
        <v>15</v>
      </c>
      <c r="R27" s="117">
        <v>0</v>
      </c>
      <c r="S27" s="43">
        <f t="shared" si="16"/>
        <v>0</v>
      </c>
      <c r="T27" s="117">
        <v>0</v>
      </c>
      <c r="U27" s="117">
        <v>0</v>
      </c>
      <c r="V27" s="43">
        <f t="shared" si="14"/>
        <v>2.2000000000000002</v>
      </c>
      <c r="W27" s="23">
        <v>0</v>
      </c>
      <c r="X27" s="117">
        <v>2.2000000000000002</v>
      </c>
      <c r="Y27" s="47">
        <v>37.4</v>
      </c>
      <c r="Z27" s="53">
        <f t="shared" si="15"/>
        <v>161.80000000000001</v>
      </c>
      <c r="AA27" s="59">
        <f t="shared" si="2"/>
        <v>124.4</v>
      </c>
      <c r="AB27" s="68">
        <f>G27+J27+M27+S27+V27</f>
        <v>109.4</v>
      </c>
      <c r="AC27" s="69">
        <f t="shared" si="4"/>
        <v>15</v>
      </c>
      <c r="AD27" s="109">
        <f t="shared" si="5"/>
        <v>608.75352333228943</v>
      </c>
      <c r="AE27" s="110">
        <f t="shared" si="6"/>
        <v>535.35076730347646</v>
      </c>
      <c r="AF27" s="111">
        <f t="shared" si="7"/>
        <v>73.40275602881303</v>
      </c>
      <c r="AG27" s="112">
        <f t="shared" si="8"/>
        <v>791.77106169746321</v>
      </c>
      <c r="AH27" s="113">
        <f t="shared" si="9"/>
        <v>183.01753836517381</v>
      </c>
      <c r="AI27" s="114">
        <f t="shared" si="10"/>
        <v>12.057877813504822</v>
      </c>
    </row>
    <row r="28" spans="1:35" s="5" customFormat="1" ht="20.100000000000001" customHeight="1" x14ac:dyDescent="0.15">
      <c r="A28" s="10">
        <v>23</v>
      </c>
      <c r="B28" s="9" t="s">
        <v>9</v>
      </c>
      <c r="C28" s="26">
        <v>4593</v>
      </c>
      <c r="D28" s="34">
        <f t="shared" si="11"/>
        <v>94.5</v>
      </c>
      <c r="E28" s="35">
        <f t="shared" si="11"/>
        <v>87.399999999999991</v>
      </c>
      <c r="F28" s="35">
        <f t="shared" si="11"/>
        <v>7.1000000000000005</v>
      </c>
      <c r="G28" s="43">
        <f t="shared" si="1"/>
        <v>0</v>
      </c>
      <c r="H28" s="117">
        <v>0</v>
      </c>
      <c r="I28" s="117">
        <v>0</v>
      </c>
      <c r="J28" s="43">
        <f t="shared" si="12"/>
        <v>80</v>
      </c>
      <c r="K28" s="117">
        <v>74.3</v>
      </c>
      <c r="L28" s="117">
        <v>5.7</v>
      </c>
      <c r="M28" s="43">
        <f t="shared" si="13"/>
        <v>8.5</v>
      </c>
      <c r="N28" s="117">
        <v>7.3</v>
      </c>
      <c r="O28" s="117">
        <v>1.2</v>
      </c>
      <c r="P28" s="43">
        <f t="shared" si="17"/>
        <v>6</v>
      </c>
      <c r="Q28" s="117">
        <v>5.8</v>
      </c>
      <c r="R28" s="23">
        <v>0.2</v>
      </c>
      <c r="S28" s="43">
        <f t="shared" si="16"/>
        <v>0</v>
      </c>
      <c r="T28" s="117">
        <v>0</v>
      </c>
      <c r="U28" s="117">
        <v>0</v>
      </c>
      <c r="V28" s="43">
        <f t="shared" si="14"/>
        <v>0</v>
      </c>
      <c r="W28" s="117">
        <v>0</v>
      </c>
      <c r="X28" s="117">
        <v>0</v>
      </c>
      <c r="Y28" s="47">
        <v>0</v>
      </c>
      <c r="Z28" s="53">
        <f t="shared" si="15"/>
        <v>94.5</v>
      </c>
      <c r="AA28" s="59">
        <f t="shared" si="2"/>
        <v>94.5</v>
      </c>
      <c r="AB28" s="68">
        <f t="shared" si="3"/>
        <v>88.5</v>
      </c>
      <c r="AC28" s="69">
        <f t="shared" si="4"/>
        <v>6</v>
      </c>
      <c r="AD28" s="109">
        <f t="shared" si="5"/>
        <v>663.70282969174696</v>
      </c>
      <c r="AE28" s="110">
        <f t="shared" si="6"/>
        <v>621.56296748909631</v>
      </c>
      <c r="AF28" s="111">
        <f t="shared" si="7"/>
        <v>42.139862202650605</v>
      </c>
      <c r="AG28" s="112">
        <f t="shared" si="8"/>
        <v>663.70282969174696</v>
      </c>
      <c r="AH28" s="113">
        <f t="shared" si="9"/>
        <v>0</v>
      </c>
      <c r="AI28" s="114">
        <f t="shared" si="10"/>
        <v>6.3492063492063489</v>
      </c>
    </row>
    <row r="29" spans="1:35" s="5" customFormat="1" ht="20.100000000000001" customHeight="1" x14ac:dyDescent="0.15">
      <c r="A29" s="10">
        <v>24</v>
      </c>
      <c r="B29" s="9" t="s">
        <v>10</v>
      </c>
      <c r="C29" s="26">
        <v>10288</v>
      </c>
      <c r="D29" s="34">
        <f>G29+J29+M29+P29+S29+V29</f>
        <v>226.79999999999998</v>
      </c>
      <c r="E29" s="35">
        <f t="shared" si="11"/>
        <v>211.89999999999998</v>
      </c>
      <c r="F29" s="35">
        <f t="shared" si="11"/>
        <v>14.9</v>
      </c>
      <c r="G29" s="43">
        <f>SUM(H29:I29)</f>
        <v>0</v>
      </c>
      <c r="H29" s="117">
        <v>0</v>
      </c>
      <c r="I29" s="117">
        <v>0</v>
      </c>
      <c r="J29" s="43">
        <f t="shared" si="12"/>
        <v>161.9</v>
      </c>
      <c r="K29" s="117">
        <v>154.5</v>
      </c>
      <c r="L29" s="117">
        <v>7.4</v>
      </c>
      <c r="M29" s="43">
        <f t="shared" si="13"/>
        <v>7.2</v>
      </c>
      <c r="N29" s="117">
        <v>5.7</v>
      </c>
      <c r="O29" s="117">
        <v>1.5</v>
      </c>
      <c r="P29" s="43">
        <f>SUM(Q29:R29)</f>
        <v>50.6</v>
      </c>
      <c r="Q29" s="117">
        <v>48.6</v>
      </c>
      <c r="R29" s="117">
        <v>2</v>
      </c>
      <c r="S29" s="43">
        <f t="shared" si="16"/>
        <v>0</v>
      </c>
      <c r="T29" s="117">
        <v>0</v>
      </c>
      <c r="U29" s="117">
        <v>0</v>
      </c>
      <c r="V29" s="43">
        <f t="shared" si="14"/>
        <v>7.1</v>
      </c>
      <c r="W29" s="117">
        <v>3.1</v>
      </c>
      <c r="X29" s="117">
        <v>4</v>
      </c>
      <c r="Y29" s="47">
        <v>68.5</v>
      </c>
      <c r="Z29" s="53">
        <f t="shared" si="15"/>
        <v>295.29999999999995</v>
      </c>
      <c r="AA29" s="60">
        <f>SUM(AB29:AC29)</f>
        <v>226.79999999999998</v>
      </c>
      <c r="AB29" s="43">
        <f>G29+J29+M29+S29+V29</f>
        <v>176.2</v>
      </c>
      <c r="AC29" s="70">
        <f>P29</f>
        <v>50.6</v>
      </c>
      <c r="AD29" s="109">
        <f t="shared" si="5"/>
        <v>711.1322931821602</v>
      </c>
      <c r="AE29" s="110">
        <f t="shared" si="6"/>
        <v>552.47579390959709</v>
      </c>
      <c r="AF29" s="111">
        <f t="shared" si="7"/>
        <v>158.65649927256308</v>
      </c>
      <c r="AG29" s="112">
        <f t="shared" si="8"/>
        <v>925.91431294837685</v>
      </c>
      <c r="AH29" s="113">
        <f t="shared" si="9"/>
        <v>214.78201976621682</v>
      </c>
      <c r="AI29" s="114">
        <f t="shared" si="10"/>
        <v>22.310405643738978</v>
      </c>
    </row>
    <row r="30" spans="1:35" s="5" customFormat="1" ht="20.100000000000001" customHeight="1" x14ac:dyDescent="0.15">
      <c r="A30" s="10">
        <v>25</v>
      </c>
      <c r="B30" s="9" t="s">
        <v>11</v>
      </c>
      <c r="C30" s="26">
        <v>13576</v>
      </c>
      <c r="D30" s="34">
        <f t="shared" si="11"/>
        <v>302.3</v>
      </c>
      <c r="E30" s="35">
        <f t="shared" si="11"/>
        <v>272.2</v>
      </c>
      <c r="F30" s="35">
        <f t="shared" si="11"/>
        <v>30.1</v>
      </c>
      <c r="G30" s="43">
        <f t="shared" si="1"/>
        <v>0</v>
      </c>
      <c r="H30" s="117">
        <v>0</v>
      </c>
      <c r="I30" s="117">
        <v>0</v>
      </c>
      <c r="J30" s="43">
        <f t="shared" si="12"/>
        <v>258.2</v>
      </c>
      <c r="K30" s="117">
        <v>246.6</v>
      </c>
      <c r="L30" s="117">
        <v>11.6</v>
      </c>
      <c r="M30" s="43">
        <f t="shared" si="13"/>
        <v>8.5</v>
      </c>
      <c r="N30" s="117">
        <v>5.3</v>
      </c>
      <c r="O30" s="117">
        <v>3.2</v>
      </c>
      <c r="P30" s="43">
        <f t="shared" si="17"/>
        <v>23</v>
      </c>
      <c r="Q30" s="117">
        <v>20</v>
      </c>
      <c r="R30" s="117">
        <v>3</v>
      </c>
      <c r="S30" s="43">
        <f t="shared" si="16"/>
        <v>0</v>
      </c>
      <c r="T30" s="117">
        <v>0</v>
      </c>
      <c r="U30" s="117">
        <v>0</v>
      </c>
      <c r="V30" s="43">
        <f t="shared" si="14"/>
        <v>12.600000000000001</v>
      </c>
      <c r="W30" s="117">
        <v>0.3</v>
      </c>
      <c r="X30" s="23">
        <v>12.3</v>
      </c>
      <c r="Y30" s="120">
        <v>67.8</v>
      </c>
      <c r="Z30" s="53">
        <f t="shared" si="15"/>
        <v>370.1</v>
      </c>
      <c r="AA30" s="59">
        <f t="shared" si="2"/>
        <v>302.3</v>
      </c>
      <c r="AB30" s="68">
        <f t="shared" si="3"/>
        <v>279.3</v>
      </c>
      <c r="AC30" s="69">
        <f t="shared" si="4"/>
        <v>23</v>
      </c>
      <c r="AD30" s="109">
        <f t="shared" si="5"/>
        <v>718.29794514038065</v>
      </c>
      <c r="AE30" s="110">
        <f t="shared" si="6"/>
        <v>663.64742334670291</v>
      </c>
      <c r="AF30" s="111">
        <f t="shared" si="7"/>
        <v>54.65052179367764</v>
      </c>
      <c r="AG30" s="112">
        <f t="shared" si="8"/>
        <v>879.39817894956957</v>
      </c>
      <c r="AH30" s="113">
        <f t="shared" si="9"/>
        <v>161.10023380918889</v>
      </c>
      <c r="AI30" s="114">
        <f t="shared" si="10"/>
        <v>7.6083360899768442</v>
      </c>
    </row>
    <row r="31" spans="1:35" s="5" customFormat="1" ht="20.100000000000001" customHeight="1" x14ac:dyDescent="0.15">
      <c r="A31" s="10">
        <v>26</v>
      </c>
      <c r="B31" s="9" t="s">
        <v>51</v>
      </c>
      <c r="C31" s="26">
        <v>7690</v>
      </c>
      <c r="D31" s="34">
        <f t="shared" si="11"/>
        <v>178.6</v>
      </c>
      <c r="E31" s="35">
        <f t="shared" si="11"/>
        <v>172.89999999999998</v>
      </c>
      <c r="F31" s="35">
        <f t="shared" si="11"/>
        <v>5.6999999999999993</v>
      </c>
      <c r="G31" s="43">
        <f t="shared" si="1"/>
        <v>0</v>
      </c>
      <c r="H31" s="117">
        <v>0</v>
      </c>
      <c r="I31" s="117">
        <v>0</v>
      </c>
      <c r="J31" s="43">
        <f t="shared" si="12"/>
        <v>139.80000000000001</v>
      </c>
      <c r="K31" s="117">
        <v>138.5</v>
      </c>
      <c r="L31" s="117">
        <v>1.3</v>
      </c>
      <c r="M31" s="43">
        <f t="shared" si="13"/>
        <v>6.7</v>
      </c>
      <c r="N31" s="117">
        <v>6.2</v>
      </c>
      <c r="O31" s="117">
        <v>0.5</v>
      </c>
      <c r="P31" s="43">
        <f t="shared" si="17"/>
        <v>27.700000000000003</v>
      </c>
      <c r="Q31" s="117">
        <v>27.1</v>
      </c>
      <c r="R31" s="117">
        <v>0.6</v>
      </c>
      <c r="S31" s="43">
        <f t="shared" si="16"/>
        <v>0</v>
      </c>
      <c r="T31" s="117">
        <v>0</v>
      </c>
      <c r="U31" s="117">
        <v>0</v>
      </c>
      <c r="V31" s="43">
        <f t="shared" si="14"/>
        <v>4.4000000000000004</v>
      </c>
      <c r="W31" s="117">
        <v>1.1000000000000001</v>
      </c>
      <c r="X31" s="117">
        <v>3.3</v>
      </c>
      <c r="Y31" s="47">
        <v>47.6</v>
      </c>
      <c r="Z31" s="53">
        <f t="shared" si="15"/>
        <v>226.2</v>
      </c>
      <c r="AA31" s="61">
        <f t="shared" si="2"/>
        <v>178.60000000000002</v>
      </c>
      <c r="AB31" s="68">
        <f t="shared" si="3"/>
        <v>150.9</v>
      </c>
      <c r="AC31" s="69">
        <f t="shared" si="4"/>
        <v>27.700000000000003</v>
      </c>
      <c r="AD31" s="109">
        <f t="shared" si="5"/>
        <v>749.19249968538963</v>
      </c>
      <c r="AE31" s="110">
        <f t="shared" si="6"/>
        <v>632.99635051805876</v>
      </c>
      <c r="AF31" s="111">
        <f t="shared" si="7"/>
        <v>116.19614916733086</v>
      </c>
      <c r="AG31" s="112">
        <f t="shared" si="8"/>
        <v>948.86530475271616</v>
      </c>
      <c r="AH31" s="113">
        <f t="shared" si="9"/>
        <v>199.67280506732666</v>
      </c>
      <c r="AI31" s="114">
        <f t="shared" si="10"/>
        <v>15.509518477043674</v>
      </c>
    </row>
    <row r="32" spans="1:35" s="5" customFormat="1" ht="20.100000000000001" customHeight="1" x14ac:dyDescent="0.15">
      <c r="A32" s="10">
        <v>27</v>
      </c>
      <c r="B32" s="9" t="s">
        <v>12</v>
      </c>
      <c r="C32" s="26">
        <v>2841</v>
      </c>
      <c r="D32" s="34">
        <f t="shared" si="11"/>
        <v>58.4</v>
      </c>
      <c r="E32" s="35">
        <f t="shared" si="11"/>
        <v>55</v>
      </c>
      <c r="F32" s="35">
        <f t="shared" si="11"/>
        <v>3.4</v>
      </c>
      <c r="G32" s="43">
        <f>SUM(H32:I32)</f>
        <v>0</v>
      </c>
      <c r="H32" s="117">
        <v>0</v>
      </c>
      <c r="I32" s="117">
        <v>0</v>
      </c>
      <c r="J32" s="43">
        <f t="shared" si="12"/>
        <v>47.4</v>
      </c>
      <c r="K32" s="117">
        <v>46.9</v>
      </c>
      <c r="L32" s="117">
        <v>0.5</v>
      </c>
      <c r="M32" s="43">
        <f t="shared" si="13"/>
        <v>1.4000000000000001</v>
      </c>
      <c r="N32" s="117">
        <v>1.1000000000000001</v>
      </c>
      <c r="O32" s="117">
        <v>0.3</v>
      </c>
      <c r="P32" s="43">
        <f t="shared" si="17"/>
        <v>7.1</v>
      </c>
      <c r="Q32" s="117">
        <v>6.5</v>
      </c>
      <c r="R32" s="117">
        <v>0.6</v>
      </c>
      <c r="S32" s="43">
        <f t="shared" si="16"/>
        <v>0</v>
      </c>
      <c r="T32" s="117">
        <v>0</v>
      </c>
      <c r="U32" s="117">
        <v>0</v>
      </c>
      <c r="V32" s="43">
        <f t="shared" si="14"/>
        <v>2.5</v>
      </c>
      <c r="W32" s="117">
        <v>0.5</v>
      </c>
      <c r="X32" s="117">
        <v>2</v>
      </c>
      <c r="Y32" s="47">
        <v>18.5</v>
      </c>
      <c r="Z32" s="53">
        <f t="shared" si="15"/>
        <v>76.900000000000006</v>
      </c>
      <c r="AA32" s="59">
        <f>SUM(AB32:AC32)</f>
        <v>58.4</v>
      </c>
      <c r="AB32" s="68">
        <f>G32+J32+M32+S32+V32</f>
        <v>51.3</v>
      </c>
      <c r="AC32" s="69">
        <f>P32</f>
        <v>7.1</v>
      </c>
      <c r="AD32" s="109">
        <f t="shared" si="5"/>
        <v>663.10136140159636</v>
      </c>
      <c r="AE32" s="110">
        <f t="shared" si="6"/>
        <v>582.48458629969002</v>
      </c>
      <c r="AF32" s="111">
        <f t="shared" si="7"/>
        <v>80.616775101906413</v>
      </c>
      <c r="AG32" s="112">
        <f t="shared" si="8"/>
        <v>873.15915568121181</v>
      </c>
      <c r="AH32" s="113">
        <f t="shared" si="9"/>
        <v>210.05779427961531</v>
      </c>
      <c r="AI32" s="114">
        <f t="shared" si="10"/>
        <v>12.157534246575343</v>
      </c>
    </row>
    <row r="33" spans="1:35" s="5" customFormat="1" ht="20.100000000000001" customHeight="1" x14ac:dyDescent="0.15">
      <c r="A33" s="10">
        <v>28</v>
      </c>
      <c r="B33" s="9" t="s">
        <v>32</v>
      </c>
      <c r="C33" s="26">
        <v>2257</v>
      </c>
      <c r="D33" s="34">
        <f t="shared" si="11"/>
        <v>55.2</v>
      </c>
      <c r="E33" s="35">
        <f t="shared" si="11"/>
        <v>52.199999999999996</v>
      </c>
      <c r="F33" s="35">
        <f t="shared" si="11"/>
        <v>3</v>
      </c>
      <c r="G33" s="43">
        <f t="shared" si="1"/>
        <v>0</v>
      </c>
      <c r="H33" s="117">
        <v>0</v>
      </c>
      <c r="I33" s="117">
        <v>0</v>
      </c>
      <c r="J33" s="43">
        <f t="shared" si="12"/>
        <v>45.5</v>
      </c>
      <c r="K33" s="117">
        <v>43.3</v>
      </c>
      <c r="L33" s="117">
        <v>2.2000000000000002</v>
      </c>
      <c r="M33" s="43">
        <f t="shared" si="13"/>
        <v>2.2000000000000002</v>
      </c>
      <c r="N33" s="117">
        <v>1.8</v>
      </c>
      <c r="O33" s="117">
        <v>0.4</v>
      </c>
      <c r="P33" s="43">
        <f t="shared" si="17"/>
        <v>7.5</v>
      </c>
      <c r="Q33" s="117">
        <v>7.1</v>
      </c>
      <c r="R33" s="117">
        <v>0.4</v>
      </c>
      <c r="S33" s="43">
        <f t="shared" si="16"/>
        <v>0</v>
      </c>
      <c r="T33" s="117">
        <v>0</v>
      </c>
      <c r="U33" s="117">
        <v>0</v>
      </c>
      <c r="V33" s="43">
        <f t="shared" si="14"/>
        <v>0</v>
      </c>
      <c r="W33" s="117">
        <v>0</v>
      </c>
      <c r="X33" s="117">
        <v>0</v>
      </c>
      <c r="Y33" s="47">
        <v>13.8</v>
      </c>
      <c r="Z33" s="53">
        <f t="shared" si="15"/>
        <v>69</v>
      </c>
      <c r="AA33" s="59">
        <f>SUM(AB33:AC33)</f>
        <v>55.2</v>
      </c>
      <c r="AB33" s="68">
        <f t="shared" si="3"/>
        <v>47.7</v>
      </c>
      <c r="AC33" s="69">
        <f t="shared" si="4"/>
        <v>7.5</v>
      </c>
      <c r="AD33" s="109">
        <f t="shared" si="5"/>
        <v>788.9433590121057</v>
      </c>
      <c r="AE33" s="110">
        <f t="shared" si="6"/>
        <v>681.74996784198277</v>
      </c>
      <c r="AF33" s="111">
        <f t="shared" si="7"/>
        <v>107.19339117012305</v>
      </c>
      <c r="AG33" s="112">
        <f t="shared" si="8"/>
        <v>986.17919876513213</v>
      </c>
      <c r="AH33" s="113">
        <f t="shared" si="9"/>
        <v>197.23583975302643</v>
      </c>
      <c r="AI33" s="114">
        <f t="shared" si="10"/>
        <v>13.586956521739129</v>
      </c>
    </row>
    <row r="34" spans="1:35" s="5" customFormat="1" ht="20.100000000000001" customHeight="1" x14ac:dyDescent="0.15">
      <c r="A34" s="10">
        <v>29</v>
      </c>
      <c r="B34" s="9" t="s">
        <v>13</v>
      </c>
      <c r="C34" s="26">
        <v>7742</v>
      </c>
      <c r="D34" s="34">
        <f t="shared" si="11"/>
        <v>150.1</v>
      </c>
      <c r="E34" s="35">
        <f t="shared" si="11"/>
        <v>145.40000000000003</v>
      </c>
      <c r="F34" s="35">
        <f t="shared" si="11"/>
        <v>4.7</v>
      </c>
      <c r="G34" s="43">
        <f t="shared" si="1"/>
        <v>0</v>
      </c>
      <c r="H34" s="117">
        <v>0</v>
      </c>
      <c r="I34" s="117">
        <v>0</v>
      </c>
      <c r="J34" s="43">
        <f t="shared" si="12"/>
        <v>113.5</v>
      </c>
      <c r="K34" s="117">
        <v>113.4</v>
      </c>
      <c r="L34" s="117">
        <v>0.1</v>
      </c>
      <c r="M34" s="43">
        <f t="shared" si="13"/>
        <v>6.5</v>
      </c>
      <c r="N34" s="117">
        <v>5.9</v>
      </c>
      <c r="O34" s="117">
        <v>0.6</v>
      </c>
      <c r="P34" s="43">
        <f t="shared" si="17"/>
        <v>17.7</v>
      </c>
      <c r="Q34" s="117">
        <v>17.3</v>
      </c>
      <c r="R34" s="117">
        <v>0.4</v>
      </c>
      <c r="S34" s="43">
        <f t="shared" si="16"/>
        <v>1.3</v>
      </c>
      <c r="T34" s="117">
        <v>0</v>
      </c>
      <c r="U34" s="117">
        <v>1.3</v>
      </c>
      <c r="V34" s="43">
        <f t="shared" si="14"/>
        <v>11.100000000000001</v>
      </c>
      <c r="W34" s="117">
        <v>8.8000000000000007</v>
      </c>
      <c r="X34" s="117">
        <v>2.2999999999999998</v>
      </c>
      <c r="Y34" s="47">
        <v>23.5</v>
      </c>
      <c r="Z34" s="53">
        <f t="shared" si="15"/>
        <v>173.6</v>
      </c>
      <c r="AA34" s="59">
        <f>SUM(AB34:AC34)</f>
        <v>150.1</v>
      </c>
      <c r="AB34" s="68">
        <f t="shared" si="3"/>
        <v>132.4</v>
      </c>
      <c r="AC34" s="69">
        <f t="shared" si="4"/>
        <v>17.7</v>
      </c>
      <c r="AD34" s="109">
        <f t="shared" si="5"/>
        <v>625.41145490454255</v>
      </c>
      <c r="AE34" s="110">
        <f t="shared" si="6"/>
        <v>551.66206948275442</v>
      </c>
      <c r="AF34" s="111">
        <f t="shared" si="7"/>
        <v>73.749385421788162</v>
      </c>
      <c r="AG34" s="112">
        <f t="shared" si="8"/>
        <v>723.32730560578659</v>
      </c>
      <c r="AH34" s="113">
        <f t="shared" si="9"/>
        <v>97.915850701244167</v>
      </c>
      <c r="AI34" s="114">
        <f t="shared" si="10"/>
        <v>11.792138574283811</v>
      </c>
    </row>
    <row r="35" spans="1:35" s="5" customFormat="1" ht="20.100000000000001" customHeight="1" x14ac:dyDescent="0.15">
      <c r="A35" s="10">
        <v>30</v>
      </c>
      <c r="B35" s="9" t="s">
        <v>14</v>
      </c>
      <c r="C35" s="26">
        <v>3836</v>
      </c>
      <c r="D35" s="34">
        <f>G35+J35+M35+P35+S35+V35</f>
        <v>79.8</v>
      </c>
      <c r="E35" s="35">
        <f t="shared" si="11"/>
        <v>69.8</v>
      </c>
      <c r="F35" s="35">
        <f t="shared" si="11"/>
        <v>10</v>
      </c>
      <c r="G35" s="43">
        <f>SUM(H35:I35)</f>
        <v>0</v>
      </c>
      <c r="H35" s="117">
        <v>0</v>
      </c>
      <c r="I35" s="117">
        <v>0</v>
      </c>
      <c r="J35" s="43">
        <f t="shared" si="12"/>
        <v>69.2</v>
      </c>
      <c r="K35" s="117">
        <v>60.6</v>
      </c>
      <c r="L35" s="117">
        <v>8.6</v>
      </c>
      <c r="M35" s="43">
        <f t="shared" si="13"/>
        <v>3.5</v>
      </c>
      <c r="N35" s="117">
        <v>2.1</v>
      </c>
      <c r="O35" s="117">
        <v>1.4</v>
      </c>
      <c r="P35" s="43">
        <f t="shared" si="17"/>
        <v>7.1</v>
      </c>
      <c r="Q35" s="117">
        <v>7.1</v>
      </c>
      <c r="R35" s="117">
        <v>0</v>
      </c>
      <c r="S35" s="43">
        <f t="shared" si="16"/>
        <v>0</v>
      </c>
      <c r="T35" s="117">
        <v>0</v>
      </c>
      <c r="U35" s="117">
        <v>0</v>
      </c>
      <c r="V35" s="43">
        <f t="shared" si="14"/>
        <v>0</v>
      </c>
      <c r="W35" s="117">
        <v>0</v>
      </c>
      <c r="X35" s="117">
        <v>0</v>
      </c>
      <c r="Y35" s="47">
        <v>22.7</v>
      </c>
      <c r="Z35" s="53">
        <f t="shared" si="15"/>
        <v>102.5</v>
      </c>
      <c r="AA35" s="59">
        <f t="shared" si="2"/>
        <v>79.8</v>
      </c>
      <c r="AB35" s="68">
        <f>G35+J35+M35+S35+V35</f>
        <v>72.7</v>
      </c>
      <c r="AC35" s="69">
        <f>P35</f>
        <v>7.1</v>
      </c>
      <c r="AD35" s="109">
        <f t="shared" si="5"/>
        <v>671.06192606545801</v>
      </c>
      <c r="AE35" s="110">
        <f t="shared" si="6"/>
        <v>611.35591509973426</v>
      </c>
      <c r="AF35" s="111">
        <f t="shared" si="7"/>
        <v>59.706010965723699</v>
      </c>
      <c r="AG35" s="112">
        <f t="shared" si="8"/>
        <v>861.95297520939141</v>
      </c>
      <c r="AH35" s="113">
        <f t="shared" si="9"/>
        <v>190.89104914393351</v>
      </c>
      <c r="AI35" s="114">
        <f t="shared" si="10"/>
        <v>8.8972431077694232</v>
      </c>
    </row>
    <row r="36" spans="1:35" s="5" customFormat="1" ht="20.100000000000001" customHeight="1" x14ac:dyDescent="0.15">
      <c r="A36" s="10">
        <v>31</v>
      </c>
      <c r="B36" s="9" t="s">
        <v>53</v>
      </c>
      <c r="C36" s="26">
        <v>4995</v>
      </c>
      <c r="D36" s="34">
        <f t="shared" si="11"/>
        <v>111.7</v>
      </c>
      <c r="E36" s="35">
        <f t="shared" si="11"/>
        <v>103.80000000000001</v>
      </c>
      <c r="F36" s="35">
        <f t="shared" si="11"/>
        <v>7.9</v>
      </c>
      <c r="G36" s="43">
        <f t="shared" si="1"/>
        <v>0</v>
      </c>
      <c r="H36" s="117">
        <v>0</v>
      </c>
      <c r="I36" s="117">
        <v>0</v>
      </c>
      <c r="J36" s="43">
        <f t="shared" si="12"/>
        <v>83.800000000000011</v>
      </c>
      <c r="K36" s="117">
        <v>82.4</v>
      </c>
      <c r="L36" s="117">
        <v>1.4</v>
      </c>
      <c r="M36" s="43">
        <f t="shared" si="13"/>
        <v>3.1</v>
      </c>
      <c r="N36" s="23">
        <v>2.9</v>
      </c>
      <c r="O36" s="117">
        <v>0.2</v>
      </c>
      <c r="P36" s="43">
        <f t="shared" si="17"/>
        <v>16.3</v>
      </c>
      <c r="Q36" s="117">
        <v>15.4</v>
      </c>
      <c r="R36" s="117">
        <v>0.9</v>
      </c>
      <c r="S36" s="43">
        <f t="shared" si="16"/>
        <v>0</v>
      </c>
      <c r="T36" s="117">
        <v>0</v>
      </c>
      <c r="U36" s="117">
        <v>0</v>
      </c>
      <c r="V36" s="43">
        <f t="shared" si="14"/>
        <v>8.5</v>
      </c>
      <c r="W36" s="117">
        <v>3.1</v>
      </c>
      <c r="X36" s="117">
        <v>5.4</v>
      </c>
      <c r="Y36" s="47">
        <v>16.5</v>
      </c>
      <c r="Z36" s="53">
        <f t="shared" si="15"/>
        <v>128.19999999999999</v>
      </c>
      <c r="AA36" s="59">
        <f t="shared" si="2"/>
        <v>111.7</v>
      </c>
      <c r="AB36" s="68">
        <f t="shared" si="3"/>
        <v>95.4</v>
      </c>
      <c r="AC36" s="69">
        <f t="shared" si="4"/>
        <v>16.3</v>
      </c>
      <c r="AD36" s="109">
        <f t="shared" si="5"/>
        <v>721.36652781814075</v>
      </c>
      <c r="AE36" s="110">
        <f t="shared" si="6"/>
        <v>616.09997093868071</v>
      </c>
      <c r="AF36" s="111">
        <f t="shared" si="7"/>
        <v>105.26655687946011</v>
      </c>
      <c r="AG36" s="112">
        <f t="shared" si="8"/>
        <v>827.92469889244069</v>
      </c>
      <c r="AH36" s="113">
        <f t="shared" si="9"/>
        <v>106.55817107430011</v>
      </c>
      <c r="AI36" s="114">
        <f t="shared" si="10"/>
        <v>14.592658907788719</v>
      </c>
    </row>
    <row r="37" spans="1:35" s="5" customFormat="1" ht="20.100000000000001" customHeight="1" x14ac:dyDescent="0.15">
      <c r="A37" s="10">
        <v>32</v>
      </c>
      <c r="B37" s="9" t="s">
        <v>54</v>
      </c>
      <c r="C37" s="26">
        <v>14439</v>
      </c>
      <c r="D37" s="34">
        <f t="shared" si="11"/>
        <v>336.70000000000005</v>
      </c>
      <c r="E37" s="35">
        <f t="shared" si="11"/>
        <v>269.10000000000002</v>
      </c>
      <c r="F37" s="35">
        <f t="shared" si="11"/>
        <v>67.600000000000009</v>
      </c>
      <c r="G37" s="43">
        <f t="shared" si="1"/>
        <v>0</v>
      </c>
      <c r="H37" s="117">
        <v>0</v>
      </c>
      <c r="I37" s="117">
        <v>0</v>
      </c>
      <c r="J37" s="43">
        <f t="shared" si="12"/>
        <v>277.3</v>
      </c>
      <c r="K37" s="117">
        <v>222.8</v>
      </c>
      <c r="L37" s="117">
        <v>54.5</v>
      </c>
      <c r="M37" s="43">
        <f t="shared" si="13"/>
        <v>18.600000000000001</v>
      </c>
      <c r="N37" s="117">
        <v>7.7</v>
      </c>
      <c r="O37" s="117">
        <v>10.9</v>
      </c>
      <c r="P37" s="43">
        <f t="shared" si="17"/>
        <v>40.800000000000004</v>
      </c>
      <c r="Q37" s="117">
        <v>38.6</v>
      </c>
      <c r="R37" s="117">
        <v>2.2000000000000002</v>
      </c>
      <c r="S37" s="43">
        <f t="shared" si="16"/>
        <v>0</v>
      </c>
      <c r="T37" s="117">
        <v>0</v>
      </c>
      <c r="U37" s="117">
        <v>0</v>
      </c>
      <c r="V37" s="43">
        <f t="shared" si="14"/>
        <v>0</v>
      </c>
      <c r="W37" s="117">
        <v>0</v>
      </c>
      <c r="X37" s="117">
        <v>0</v>
      </c>
      <c r="Y37" s="47">
        <v>66.7</v>
      </c>
      <c r="Z37" s="53">
        <f t="shared" si="15"/>
        <v>403.40000000000003</v>
      </c>
      <c r="AA37" s="59">
        <f t="shared" si="2"/>
        <v>336.70000000000005</v>
      </c>
      <c r="AB37" s="68">
        <f t="shared" si="3"/>
        <v>295.90000000000003</v>
      </c>
      <c r="AC37" s="69">
        <f t="shared" si="4"/>
        <v>40.800000000000004</v>
      </c>
      <c r="AD37" s="109">
        <f t="shared" si="5"/>
        <v>752.21901257570789</v>
      </c>
      <c r="AE37" s="110">
        <f t="shared" si="6"/>
        <v>661.06803035685175</v>
      </c>
      <c r="AF37" s="111">
        <f t="shared" si="7"/>
        <v>91.1509822188562</v>
      </c>
      <c r="AG37" s="112">
        <f t="shared" si="8"/>
        <v>901.23299576192619</v>
      </c>
      <c r="AH37" s="113">
        <f t="shared" si="9"/>
        <v>149.01398318621833</v>
      </c>
      <c r="AI37" s="114">
        <f t="shared" si="10"/>
        <v>12.117612117612117</v>
      </c>
    </row>
    <row r="38" spans="1:35" s="5" customFormat="1" ht="20.100000000000001" customHeight="1" thickBot="1" x14ac:dyDescent="0.2">
      <c r="A38" s="15">
        <v>33</v>
      </c>
      <c r="B38" s="16" t="s">
        <v>15</v>
      </c>
      <c r="C38" s="121">
        <v>10414</v>
      </c>
      <c r="D38" s="36">
        <f t="shared" si="11"/>
        <v>204.9</v>
      </c>
      <c r="E38" s="37">
        <f t="shared" si="11"/>
        <v>181</v>
      </c>
      <c r="F38" s="37">
        <f t="shared" si="11"/>
        <v>23.9</v>
      </c>
      <c r="G38" s="44">
        <f t="shared" si="1"/>
        <v>0</v>
      </c>
      <c r="H38" s="122">
        <v>0</v>
      </c>
      <c r="I38" s="122">
        <v>0</v>
      </c>
      <c r="J38" s="44">
        <f t="shared" si="12"/>
        <v>156.20000000000002</v>
      </c>
      <c r="K38" s="122">
        <v>151.4</v>
      </c>
      <c r="L38" s="122">
        <v>4.8</v>
      </c>
      <c r="M38" s="44">
        <f t="shared" si="13"/>
        <v>6.2</v>
      </c>
      <c r="N38" s="122">
        <v>4.9000000000000004</v>
      </c>
      <c r="O38" s="122">
        <v>1.3</v>
      </c>
      <c r="P38" s="44">
        <f t="shared" si="17"/>
        <v>26.7</v>
      </c>
      <c r="Q38" s="122">
        <v>24.7</v>
      </c>
      <c r="R38" s="122">
        <v>2</v>
      </c>
      <c r="S38" s="44">
        <f>SUM(T38:U38)</f>
        <v>0</v>
      </c>
      <c r="T38" s="122">
        <v>0</v>
      </c>
      <c r="U38" s="122">
        <v>0</v>
      </c>
      <c r="V38" s="44">
        <f t="shared" si="14"/>
        <v>15.8</v>
      </c>
      <c r="W38" s="122">
        <v>0</v>
      </c>
      <c r="X38" s="122">
        <v>15.8</v>
      </c>
      <c r="Y38" s="123">
        <v>41</v>
      </c>
      <c r="Z38" s="54">
        <f>D38+Y38</f>
        <v>245.9</v>
      </c>
      <c r="AA38" s="62">
        <f t="shared" si="2"/>
        <v>204.9</v>
      </c>
      <c r="AB38" s="71">
        <f t="shared" si="3"/>
        <v>178.20000000000002</v>
      </c>
      <c r="AC38" s="72">
        <f t="shared" si="4"/>
        <v>26.7</v>
      </c>
      <c r="AD38" s="124">
        <f t="shared" si="5"/>
        <v>634.69151328546559</v>
      </c>
      <c r="AE38" s="125">
        <f t="shared" si="6"/>
        <v>551.9864698265983</v>
      </c>
      <c r="AF38" s="126">
        <f t="shared" si="7"/>
        <v>82.705043458867408</v>
      </c>
      <c r="AG38" s="127">
        <f t="shared" si="8"/>
        <v>761.69176728597358</v>
      </c>
      <c r="AH38" s="128">
        <f t="shared" si="9"/>
        <v>127.00025400050799</v>
      </c>
      <c r="AI38" s="129">
        <f t="shared" si="10"/>
        <v>13.030746705710103</v>
      </c>
    </row>
    <row r="39" spans="1:35" s="5" customFormat="1" ht="15" customHeight="1" x14ac:dyDescent="0.15">
      <c r="A39" s="6"/>
      <c r="C39" s="6"/>
      <c r="D39" s="13"/>
      <c r="E39" s="7"/>
      <c r="F39" s="7"/>
      <c r="AD39" s="8"/>
      <c r="AE39" s="8"/>
      <c r="AF39" s="8"/>
      <c r="AG39" s="8"/>
      <c r="AH39" s="8"/>
    </row>
    <row r="40" spans="1:35" s="5" customFormat="1" ht="15" customHeight="1" x14ac:dyDescent="0.15">
      <c r="A40" s="6"/>
      <c r="C40" s="6"/>
      <c r="D40" s="13"/>
      <c r="E40" s="7"/>
      <c r="F40" s="7"/>
      <c r="AD40" s="8"/>
      <c r="AE40" s="8"/>
      <c r="AF40" s="8"/>
      <c r="AG40" s="8"/>
      <c r="AH40" s="8"/>
    </row>
    <row r="41" spans="1:35" s="5" customFormat="1" ht="15" customHeight="1" x14ac:dyDescent="0.15">
      <c r="A41" s="6"/>
      <c r="C41" s="6"/>
      <c r="D41" s="18"/>
      <c r="E41" s="7"/>
      <c r="F41" s="7"/>
      <c r="AD41" s="8"/>
      <c r="AE41" s="8"/>
      <c r="AF41" s="8"/>
      <c r="AG41" s="8"/>
      <c r="AH41" s="8"/>
    </row>
    <row r="42" spans="1:35" s="5" customFormat="1" ht="15" customHeight="1" x14ac:dyDescent="0.15">
      <c r="A42" s="6"/>
      <c r="C42" s="6"/>
      <c r="D42" s="18"/>
      <c r="E42" s="7"/>
      <c r="F42" s="7"/>
      <c r="AD42" s="8"/>
      <c r="AE42" s="8"/>
      <c r="AF42" s="8"/>
      <c r="AG42" s="8"/>
      <c r="AH42" s="8"/>
    </row>
    <row r="43" spans="1:35" s="5" customFormat="1" ht="15" customHeight="1" x14ac:dyDescent="0.15">
      <c r="A43" s="6"/>
      <c r="C43" s="6"/>
      <c r="D43" s="18"/>
      <c r="E43" s="7"/>
      <c r="F43" s="7"/>
      <c r="AD43" s="8"/>
      <c r="AE43" s="8"/>
      <c r="AF43" s="8"/>
      <c r="AG43" s="8"/>
      <c r="AH43" s="8"/>
    </row>
    <row r="44" spans="1:35" s="5" customFormat="1" ht="15" customHeight="1" x14ac:dyDescent="0.15">
      <c r="A44" s="6"/>
      <c r="C44" s="6"/>
      <c r="D44" s="18"/>
      <c r="E44" s="7"/>
      <c r="F44" s="7"/>
      <c r="AD44" s="8"/>
      <c r="AE44" s="8"/>
      <c r="AF44" s="8"/>
      <c r="AG44" s="8"/>
      <c r="AH44" s="8"/>
    </row>
    <row r="45" spans="1:35" s="5" customFormat="1" ht="15" customHeight="1" x14ac:dyDescent="0.15">
      <c r="A45" s="6"/>
      <c r="C45" s="6"/>
      <c r="D45" s="18"/>
      <c r="E45" s="7"/>
      <c r="F45" s="7"/>
      <c r="AD45" s="8"/>
      <c r="AE45" s="8"/>
      <c r="AF45" s="8"/>
      <c r="AG45" s="8"/>
      <c r="AH45" s="8"/>
    </row>
    <row r="46" spans="1:35" s="5" customFormat="1" ht="15" customHeight="1" x14ac:dyDescent="0.15">
      <c r="A46" s="6"/>
      <c r="C46" s="6"/>
      <c r="D46" s="18"/>
      <c r="E46" s="7"/>
      <c r="F46" s="7"/>
      <c r="AD46" s="8"/>
      <c r="AE46" s="8"/>
      <c r="AF46" s="8"/>
      <c r="AG46" s="8"/>
      <c r="AH46" s="8"/>
    </row>
    <row r="47" spans="1:35" s="5" customFormat="1" ht="15" customHeight="1" x14ac:dyDescent="0.15">
      <c r="A47" s="6"/>
      <c r="C47" s="6"/>
      <c r="D47" s="18"/>
      <c r="E47" s="7"/>
      <c r="F47" s="7"/>
      <c r="AD47" s="8"/>
      <c r="AE47" s="8"/>
      <c r="AF47" s="8"/>
      <c r="AG47" s="8"/>
      <c r="AH47" s="8"/>
    </row>
    <row r="48" spans="1:35" s="5" customFormat="1" ht="15" customHeight="1" x14ac:dyDescent="0.15">
      <c r="A48" s="6"/>
      <c r="C48" s="6"/>
      <c r="D48" s="18"/>
      <c r="E48" s="7"/>
      <c r="F48" s="7"/>
      <c r="AD48" s="8"/>
      <c r="AE48" s="8"/>
      <c r="AF48" s="8"/>
      <c r="AG48" s="8"/>
      <c r="AH48" s="8"/>
    </row>
    <row r="49" spans="1:34" s="5" customFormat="1" ht="15" customHeight="1" x14ac:dyDescent="0.15">
      <c r="A49" s="6"/>
      <c r="C49" s="6"/>
      <c r="D49" s="18"/>
      <c r="E49" s="7"/>
      <c r="F49" s="7"/>
      <c r="AD49" s="8"/>
      <c r="AE49" s="8"/>
      <c r="AF49" s="8"/>
      <c r="AG49" s="8"/>
      <c r="AH49" s="8"/>
    </row>
    <row r="50" spans="1:34" s="5" customFormat="1" ht="15" customHeight="1" x14ac:dyDescent="0.15">
      <c r="A50" s="6"/>
      <c r="C50" s="6"/>
      <c r="D50" s="18"/>
      <c r="E50" s="7"/>
      <c r="F50" s="7"/>
      <c r="AD50" s="8"/>
      <c r="AE50" s="8"/>
      <c r="AF50" s="8"/>
      <c r="AG50" s="8"/>
      <c r="AH50" s="8"/>
    </row>
    <row r="51" spans="1:34" s="5" customFormat="1" ht="15" customHeight="1" x14ac:dyDescent="0.15">
      <c r="A51" s="6"/>
      <c r="C51" s="6"/>
      <c r="D51" s="18"/>
      <c r="E51" s="7"/>
      <c r="F51" s="7"/>
      <c r="AD51" s="8"/>
      <c r="AE51" s="8"/>
      <c r="AF51" s="8"/>
      <c r="AG51" s="8"/>
      <c r="AH51" s="8"/>
    </row>
    <row r="52" spans="1:34" s="5" customFormat="1" ht="15" customHeight="1" x14ac:dyDescent="0.15">
      <c r="A52" s="6"/>
      <c r="C52" s="6"/>
      <c r="D52" s="18"/>
      <c r="E52" s="7"/>
      <c r="F52" s="7"/>
      <c r="AD52" s="8"/>
      <c r="AE52" s="8"/>
      <c r="AF52" s="8"/>
      <c r="AG52" s="8"/>
      <c r="AH52" s="8"/>
    </row>
    <row r="53" spans="1:34" s="5" customFormat="1" ht="15" customHeight="1" x14ac:dyDescent="0.15">
      <c r="A53" s="6"/>
      <c r="C53" s="6"/>
      <c r="D53" s="18"/>
      <c r="E53" s="7"/>
      <c r="F53" s="7"/>
      <c r="AD53" s="8"/>
      <c r="AE53" s="8"/>
      <c r="AF53" s="8"/>
      <c r="AG53" s="8"/>
      <c r="AH53" s="8"/>
    </row>
    <row r="54" spans="1:34" s="5" customFormat="1" ht="15" customHeight="1" x14ac:dyDescent="0.15">
      <c r="A54" s="6"/>
      <c r="C54" s="6"/>
      <c r="D54" s="18"/>
      <c r="E54" s="7"/>
      <c r="F54" s="7"/>
      <c r="AD54" s="8"/>
      <c r="AE54" s="8"/>
      <c r="AF54" s="8"/>
      <c r="AG54" s="8"/>
      <c r="AH54" s="8"/>
    </row>
    <row r="55" spans="1:34" s="5" customFormat="1" ht="15" customHeight="1" x14ac:dyDescent="0.15">
      <c r="A55" s="6"/>
      <c r="C55" s="6"/>
      <c r="D55" s="18"/>
      <c r="E55" s="7"/>
      <c r="F55" s="7"/>
      <c r="AD55" s="8"/>
      <c r="AE55" s="8"/>
      <c r="AF55" s="8"/>
      <c r="AG55" s="8"/>
      <c r="AH55" s="8"/>
    </row>
    <row r="56" spans="1:34" s="5" customFormat="1" ht="15" customHeight="1" x14ac:dyDescent="0.15">
      <c r="A56" s="6"/>
      <c r="C56" s="6"/>
      <c r="D56" s="18"/>
      <c r="E56" s="7"/>
      <c r="F56" s="7"/>
      <c r="AD56" s="8"/>
      <c r="AE56" s="8"/>
      <c r="AF56" s="8"/>
      <c r="AG56" s="8"/>
      <c r="AH56" s="8"/>
    </row>
    <row r="57" spans="1:34" s="5" customFormat="1" ht="15" customHeight="1" x14ac:dyDescent="0.15">
      <c r="A57" s="6"/>
      <c r="C57" s="6"/>
      <c r="D57" s="18"/>
      <c r="E57" s="7"/>
      <c r="F57" s="7"/>
      <c r="AD57" s="8"/>
      <c r="AE57" s="8"/>
      <c r="AF57" s="8"/>
      <c r="AG57" s="8"/>
      <c r="AH57" s="8"/>
    </row>
    <row r="58" spans="1:34" s="5" customFormat="1" ht="15" customHeight="1" x14ac:dyDescent="0.15">
      <c r="A58" s="6"/>
      <c r="C58" s="6"/>
      <c r="D58" s="18"/>
      <c r="E58" s="7"/>
      <c r="F58" s="7"/>
      <c r="AD58" s="8"/>
      <c r="AE58" s="8"/>
      <c r="AF58" s="8"/>
      <c r="AG58" s="8"/>
      <c r="AH58" s="8"/>
    </row>
    <row r="59" spans="1:34" s="5" customFormat="1" ht="15" customHeight="1" x14ac:dyDescent="0.15">
      <c r="A59" s="6"/>
      <c r="C59" s="6"/>
      <c r="D59" s="18"/>
      <c r="E59" s="7"/>
      <c r="F59" s="7"/>
      <c r="AD59" s="8"/>
      <c r="AE59" s="8"/>
      <c r="AF59" s="8"/>
      <c r="AG59" s="8"/>
      <c r="AH59" s="8"/>
    </row>
    <row r="60" spans="1:34" s="5" customFormat="1" ht="15" customHeight="1" x14ac:dyDescent="0.15">
      <c r="A60" s="6"/>
      <c r="C60" s="6"/>
      <c r="D60" s="18"/>
      <c r="E60" s="7"/>
      <c r="F60" s="7"/>
      <c r="AD60" s="8"/>
      <c r="AE60" s="8"/>
      <c r="AF60" s="8"/>
      <c r="AG60" s="8"/>
      <c r="AH60" s="8"/>
    </row>
  </sheetData>
  <mergeCells count="18">
    <mergeCell ref="AH1:AH4"/>
    <mergeCell ref="V3:X3"/>
    <mergeCell ref="A5:B5"/>
    <mergeCell ref="A1:B4"/>
    <mergeCell ref="C1:C4"/>
    <mergeCell ref="AI1:AI4"/>
    <mergeCell ref="D2:F3"/>
    <mergeCell ref="G2:X2"/>
    <mergeCell ref="Y2:Y4"/>
    <mergeCell ref="Z2:Z4"/>
    <mergeCell ref="G3:I3"/>
    <mergeCell ref="J3:L3"/>
    <mergeCell ref="M3:O3"/>
    <mergeCell ref="P3:R3"/>
    <mergeCell ref="S3:U3"/>
    <mergeCell ref="AA1:AC3"/>
    <mergeCell ref="AD1:AF3"/>
    <mergeCell ref="AG1:AG4"/>
  </mergeCells>
  <phoneticPr fontId="2"/>
  <printOptions horizontalCentered="1"/>
  <pageMargins left="0.78740157480314965" right="0.78740157480314965" top="0.98425196850393704" bottom="0.59055118110236227" header="0.51181102362204722" footer="0.51181102362204722"/>
  <pageSetup paperSize="8" scale="68" fitToWidth="0" orientation="landscape" r:id="rId1"/>
  <headerFooter alignWithMargins="0">
    <oddHeader>&amp;C&amp;14令和７年８月分　市町村ごみ排出量（速報値）月例報告&amp;R&amp;14《資料１》</oddHeader>
  </headerFooter>
  <colBreaks count="1" manualBreakCount="1">
    <brk id="26" max="37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BE2751-0302-40D2-8C46-C9C2754215E4}">
  <dimension ref="A1:AJ60"/>
  <sheetViews>
    <sheetView view="pageBreakPreview" zoomScaleNormal="80" zoomScaleSheetLayoutView="100" workbookViewId="0">
      <selection sqref="A1:B4"/>
    </sheetView>
  </sheetViews>
  <sheetFormatPr defaultRowHeight="15" customHeight="1" x14ac:dyDescent="0.15"/>
  <cols>
    <col min="1" max="1" width="3.75" style="3" customWidth="1"/>
    <col min="2" max="2" width="11.625" style="1" customWidth="1"/>
    <col min="3" max="3" width="10.625" style="3" customWidth="1"/>
    <col min="4" max="4" width="10.625" style="12" customWidth="1"/>
    <col min="5" max="6" width="10.625" style="2" customWidth="1"/>
    <col min="7" max="29" width="10.625" style="1" customWidth="1"/>
    <col min="30" max="30" width="11.5" style="4" customWidth="1"/>
    <col min="31" max="32" width="10.625" style="4" customWidth="1"/>
    <col min="33" max="34" width="9" style="4"/>
    <col min="35" max="16384" width="9" style="1"/>
  </cols>
  <sheetData>
    <row r="1" spans="1:36" ht="15" customHeight="1" x14ac:dyDescent="0.15">
      <c r="A1" s="163" t="s">
        <v>63</v>
      </c>
      <c r="B1" s="164"/>
      <c r="C1" s="184" t="s">
        <v>17</v>
      </c>
      <c r="D1" s="48"/>
      <c r="E1" s="49"/>
      <c r="F1" s="49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1"/>
      <c r="AA1" s="174" t="s">
        <v>24</v>
      </c>
      <c r="AB1" s="175"/>
      <c r="AC1" s="176"/>
      <c r="AD1" s="161" t="s">
        <v>34</v>
      </c>
      <c r="AE1" s="161"/>
      <c r="AF1" s="161"/>
      <c r="AG1" s="152" t="s">
        <v>35</v>
      </c>
      <c r="AH1" s="155" t="s">
        <v>36</v>
      </c>
      <c r="AI1" s="158" t="s">
        <v>31</v>
      </c>
    </row>
    <row r="2" spans="1:36" ht="20.100000000000001" customHeight="1" x14ac:dyDescent="0.15">
      <c r="A2" s="165"/>
      <c r="B2" s="166"/>
      <c r="C2" s="170"/>
      <c r="D2" s="148" t="s">
        <v>24</v>
      </c>
      <c r="E2" s="149"/>
      <c r="F2" s="150"/>
      <c r="G2" s="182"/>
      <c r="H2" s="182"/>
      <c r="I2" s="182"/>
      <c r="J2" s="182"/>
      <c r="K2" s="182"/>
      <c r="L2" s="182"/>
      <c r="M2" s="182"/>
      <c r="N2" s="182"/>
      <c r="O2" s="182"/>
      <c r="P2" s="182"/>
      <c r="Q2" s="182"/>
      <c r="R2" s="182"/>
      <c r="S2" s="182"/>
      <c r="T2" s="182"/>
      <c r="U2" s="182"/>
      <c r="V2" s="182"/>
      <c r="W2" s="182"/>
      <c r="X2" s="183"/>
      <c r="Y2" s="172" t="s">
        <v>22</v>
      </c>
      <c r="Z2" s="180" t="s">
        <v>23</v>
      </c>
      <c r="AA2" s="177"/>
      <c r="AB2" s="178"/>
      <c r="AC2" s="179"/>
      <c r="AD2" s="162"/>
      <c r="AE2" s="162"/>
      <c r="AF2" s="162"/>
      <c r="AG2" s="153"/>
      <c r="AH2" s="156"/>
      <c r="AI2" s="159"/>
    </row>
    <row r="3" spans="1:36" ht="20.100000000000001" customHeight="1" x14ac:dyDescent="0.15">
      <c r="A3" s="165"/>
      <c r="B3" s="166"/>
      <c r="C3" s="170"/>
      <c r="D3" s="151"/>
      <c r="E3" s="149"/>
      <c r="F3" s="149"/>
      <c r="G3" s="144" t="s">
        <v>27</v>
      </c>
      <c r="H3" s="145"/>
      <c r="I3" s="145"/>
      <c r="J3" s="144" t="s">
        <v>28</v>
      </c>
      <c r="K3" s="145"/>
      <c r="L3" s="145"/>
      <c r="M3" s="144" t="s">
        <v>29</v>
      </c>
      <c r="N3" s="145"/>
      <c r="O3" s="145"/>
      <c r="P3" s="144" t="s">
        <v>30</v>
      </c>
      <c r="Q3" s="145"/>
      <c r="R3" s="145"/>
      <c r="S3" s="144" t="s">
        <v>26</v>
      </c>
      <c r="T3" s="145"/>
      <c r="U3" s="145"/>
      <c r="V3" s="144" t="s">
        <v>25</v>
      </c>
      <c r="W3" s="145"/>
      <c r="X3" s="145"/>
      <c r="Y3" s="172"/>
      <c r="Z3" s="180"/>
      <c r="AA3" s="177"/>
      <c r="AB3" s="178"/>
      <c r="AC3" s="179"/>
      <c r="AD3" s="162"/>
      <c r="AE3" s="162"/>
      <c r="AF3" s="162"/>
      <c r="AG3" s="153"/>
      <c r="AH3" s="156"/>
      <c r="AI3" s="159"/>
    </row>
    <row r="4" spans="1:36" ht="20.100000000000001" customHeight="1" thickBot="1" x14ac:dyDescent="0.2">
      <c r="A4" s="167"/>
      <c r="B4" s="168"/>
      <c r="C4" s="171"/>
      <c r="D4" s="27" t="s">
        <v>21</v>
      </c>
      <c r="E4" s="28" t="s">
        <v>18</v>
      </c>
      <c r="F4" s="28" t="s">
        <v>19</v>
      </c>
      <c r="G4" s="38" t="s">
        <v>21</v>
      </c>
      <c r="H4" s="39" t="s">
        <v>18</v>
      </c>
      <c r="I4" s="39" t="s">
        <v>19</v>
      </c>
      <c r="J4" s="38" t="s">
        <v>21</v>
      </c>
      <c r="K4" s="39" t="s">
        <v>18</v>
      </c>
      <c r="L4" s="39" t="s">
        <v>19</v>
      </c>
      <c r="M4" s="38" t="s">
        <v>21</v>
      </c>
      <c r="N4" s="39" t="s">
        <v>18</v>
      </c>
      <c r="O4" s="39" t="s">
        <v>19</v>
      </c>
      <c r="P4" s="38" t="s">
        <v>21</v>
      </c>
      <c r="Q4" s="39" t="s">
        <v>18</v>
      </c>
      <c r="R4" s="39" t="s">
        <v>19</v>
      </c>
      <c r="S4" s="38" t="s">
        <v>21</v>
      </c>
      <c r="T4" s="39" t="s">
        <v>18</v>
      </c>
      <c r="U4" s="39" t="s">
        <v>19</v>
      </c>
      <c r="V4" s="38" t="s">
        <v>21</v>
      </c>
      <c r="W4" s="39" t="s">
        <v>18</v>
      </c>
      <c r="X4" s="39" t="s">
        <v>19</v>
      </c>
      <c r="Y4" s="173"/>
      <c r="Z4" s="181"/>
      <c r="AA4" s="56" t="s">
        <v>21</v>
      </c>
      <c r="AB4" s="39" t="s">
        <v>41</v>
      </c>
      <c r="AC4" s="63" t="s">
        <v>20</v>
      </c>
      <c r="AD4" s="77"/>
      <c r="AE4" s="73" t="s">
        <v>41</v>
      </c>
      <c r="AF4" s="74" t="s">
        <v>20</v>
      </c>
      <c r="AG4" s="154"/>
      <c r="AH4" s="157"/>
      <c r="AI4" s="160"/>
    </row>
    <row r="5" spans="1:36" s="11" customFormat="1" ht="39.75" customHeight="1" thickBot="1" x14ac:dyDescent="0.2">
      <c r="A5" s="146" t="s">
        <v>33</v>
      </c>
      <c r="B5" s="147"/>
      <c r="C5" s="24">
        <f>SUM(C6:C38)</f>
        <v>1139852</v>
      </c>
      <c r="D5" s="29">
        <f>SUM(E5:F5)</f>
        <v>21023.119999999999</v>
      </c>
      <c r="E5" s="30">
        <f>SUM(E6:E38)</f>
        <v>19412.219999999998</v>
      </c>
      <c r="F5" s="30">
        <f>SUM(F6:F38)</f>
        <v>1610.9</v>
      </c>
      <c r="G5" s="40">
        <f>SUM(H5:I5)</f>
        <v>395.9</v>
      </c>
      <c r="H5" s="40">
        <f t="shared" ref="H5:AC5" si="0">SUM(H6:H38)</f>
        <v>395.9</v>
      </c>
      <c r="I5" s="40">
        <f t="shared" si="0"/>
        <v>0</v>
      </c>
      <c r="J5" s="40">
        <f>SUM(K5:L5)</f>
        <v>16745.400000000001</v>
      </c>
      <c r="K5" s="40">
        <f t="shared" si="0"/>
        <v>15728.2</v>
      </c>
      <c r="L5" s="40">
        <f t="shared" si="0"/>
        <v>1017.1999999999996</v>
      </c>
      <c r="M5" s="40">
        <f>SUM(N5:O5)</f>
        <v>810.72000000000014</v>
      </c>
      <c r="N5" s="40">
        <f t="shared" si="0"/>
        <v>607.72000000000014</v>
      </c>
      <c r="O5" s="40">
        <f t="shared" si="0"/>
        <v>203</v>
      </c>
      <c r="P5" s="40">
        <f>SUM(Q5:R5)</f>
        <v>2562.2999999999993</v>
      </c>
      <c r="Q5" s="40">
        <f t="shared" si="0"/>
        <v>2489.6999999999994</v>
      </c>
      <c r="R5" s="40">
        <f t="shared" si="0"/>
        <v>72.599999999999966</v>
      </c>
      <c r="S5" s="40">
        <f>SUM(T5:U5)</f>
        <v>2.1</v>
      </c>
      <c r="T5" s="40">
        <f t="shared" si="0"/>
        <v>1.2000000000000002</v>
      </c>
      <c r="U5" s="40">
        <f t="shared" si="0"/>
        <v>0.9</v>
      </c>
      <c r="V5" s="40">
        <f>SUM(W5:X5)</f>
        <v>506.7</v>
      </c>
      <c r="W5" s="40">
        <f t="shared" si="0"/>
        <v>189.5</v>
      </c>
      <c r="X5" s="40">
        <f t="shared" si="0"/>
        <v>317.2</v>
      </c>
      <c r="Y5" s="45">
        <f t="shared" si="0"/>
        <v>9664.3000000000029</v>
      </c>
      <c r="Z5" s="52">
        <f t="shared" si="0"/>
        <v>30687.42</v>
      </c>
      <c r="AA5" s="57">
        <f t="shared" si="0"/>
        <v>21023.119999999995</v>
      </c>
      <c r="AB5" s="64">
        <f t="shared" si="0"/>
        <v>18460.82</v>
      </c>
      <c r="AC5" s="65">
        <f t="shared" si="0"/>
        <v>2562.2999999999997</v>
      </c>
      <c r="AD5" s="78">
        <f>AA5/C5/30*1000000</f>
        <v>614.7909260734433</v>
      </c>
      <c r="AE5" s="104">
        <f>AB5/C5/30*1000000</f>
        <v>539.86014558615216</v>
      </c>
      <c r="AF5" s="105">
        <f>AC5/C5/30*1000000</f>
        <v>74.930780487291315</v>
      </c>
      <c r="AG5" s="106">
        <f>Z5/C5/30*1000000</f>
        <v>897.40948824935174</v>
      </c>
      <c r="AH5" s="80">
        <f>Y5/C5/30*1000000</f>
        <v>282.61856217590832</v>
      </c>
      <c r="AI5" s="82">
        <f>AC5*100/AA5</f>
        <v>12.188010152631961</v>
      </c>
    </row>
    <row r="6" spans="1:36" s="5" customFormat="1" ht="20.100000000000001" customHeight="1" thickTop="1" x14ac:dyDescent="0.15">
      <c r="A6" s="19">
        <v>1</v>
      </c>
      <c r="B6" s="20" t="s">
        <v>0</v>
      </c>
      <c r="C6" s="25">
        <v>275321</v>
      </c>
      <c r="D6" s="31">
        <f>G6+J6+M6+P6+S6+V6</f>
        <v>4940.2</v>
      </c>
      <c r="E6" s="32">
        <f>H6+K6+N6+Q6+T6+W6</f>
        <v>4885.9000000000005</v>
      </c>
      <c r="F6" s="32">
        <f>I6+L6+O6+R6+U6+X6</f>
        <v>54.3</v>
      </c>
      <c r="G6" s="41">
        <f t="shared" ref="G6:G38" si="1">SUM(H6:I6)</f>
        <v>0</v>
      </c>
      <c r="H6" s="107">
        <v>0</v>
      </c>
      <c r="I6" s="107">
        <v>0</v>
      </c>
      <c r="J6" s="41">
        <f>SUM(K6:L6)</f>
        <v>3929.9</v>
      </c>
      <c r="K6" s="107">
        <v>3897.9</v>
      </c>
      <c r="L6" s="107">
        <v>32</v>
      </c>
      <c r="M6" s="41">
        <f>SUM(N6:O6)</f>
        <v>211.8</v>
      </c>
      <c r="N6" s="107">
        <v>208.4</v>
      </c>
      <c r="O6" s="107">
        <v>3.4</v>
      </c>
      <c r="P6" s="41">
        <f>SUM(Q6:R6)</f>
        <v>721.19999999999993</v>
      </c>
      <c r="Q6" s="107">
        <v>720.3</v>
      </c>
      <c r="R6" s="107">
        <v>0.9</v>
      </c>
      <c r="S6" s="41">
        <f>SUM(T6:U6)</f>
        <v>0</v>
      </c>
      <c r="T6" s="107">
        <v>0</v>
      </c>
      <c r="U6" s="107">
        <v>0</v>
      </c>
      <c r="V6" s="41">
        <f>SUM(W6:X6)</f>
        <v>77.3</v>
      </c>
      <c r="W6" s="107">
        <v>59.3</v>
      </c>
      <c r="X6" s="107">
        <v>18</v>
      </c>
      <c r="Y6" s="46">
        <v>2989.6</v>
      </c>
      <c r="Z6" s="53">
        <f>D6+Y6</f>
        <v>7929.7999999999993</v>
      </c>
      <c r="AA6" s="58">
        <f t="shared" ref="AA6:AA38" si="2">SUM(AB6:AC6)</f>
        <v>4940.2</v>
      </c>
      <c r="AB6" s="66">
        <f t="shared" ref="AB6:AB38" si="3">G6+J6+M6+S6+V6</f>
        <v>4219</v>
      </c>
      <c r="AC6" s="67">
        <f t="shared" ref="AC6:AC38" si="4">P6</f>
        <v>721.19999999999993</v>
      </c>
      <c r="AD6" s="79">
        <f t="shared" ref="AD6:AD38" si="5">AA6/C6/30*1000000</f>
        <v>598.11395909986288</v>
      </c>
      <c r="AE6" s="75">
        <f t="shared" ref="AE6:AE38" si="6">AB6/C6/30*1000000</f>
        <v>510.79769917054398</v>
      </c>
      <c r="AF6" s="76">
        <f t="shared" ref="AF6:AF38" si="7">AC6/C6/30*1000000</f>
        <v>87.316259929318846</v>
      </c>
      <c r="AG6" s="55">
        <f t="shared" ref="AG6:AG38" si="8">Z6/C6/30*1000000</f>
        <v>960.06721850736653</v>
      </c>
      <c r="AH6" s="81">
        <f t="shared" ref="AH6:AH38" si="9">Y6/C6/30*1000000</f>
        <v>361.95325940750377</v>
      </c>
      <c r="AI6" s="83">
        <f t="shared" ref="AI6:AI38" si="10">AC6*100/AA6</f>
        <v>14.59859924699405</v>
      </c>
    </row>
    <row r="7" spans="1:36" s="5" customFormat="1" ht="20.100000000000001" customHeight="1" x14ac:dyDescent="0.15">
      <c r="A7" s="21">
        <v>2</v>
      </c>
      <c r="B7" s="22" t="s">
        <v>1</v>
      </c>
      <c r="C7" s="108">
        <v>44795</v>
      </c>
      <c r="D7" s="31">
        <f t="shared" ref="D7:F38" si="11">G7+J7+M7+P7+S7+V7</f>
        <v>990.2</v>
      </c>
      <c r="E7" s="32">
        <f t="shared" si="11"/>
        <v>805.2</v>
      </c>
      <c r="F7" s="32">
        <f t="shared" si="11"/>
        <v>185</v>
      </c>
      <c r="G7" s="41">
        <f>SUM(H7:I7)</f>
        <v>0</v>
      </c>
      <c r="H7" s="107">
        <v>0</v>
      </c>
      <c r="I7" s="107">
        <v>0</v>
      </c>
      <c r="J7" s="41">
        <f t="shared" ref="J7:J38" si="12">SUM(K7:L7)</f>
        <v>778.1</v>
      </c>
      <c r="K7" s="107">
        <v>700.1</v>
      </c>
      <c r="L7" s="107">
        <v>78</v>
      </c>
      <c r="M7" s="41">
        <f t="shared" ref="M7:M38" si="13">SUM(N7:O7)</f>
        <v>36</v>
      </c>
      <c r="N7" s="107">
        <v>18.3</v>
      </c>
      <c r="O7" s="107">
        <v>17.7</v>
      </c>
      <c r="P7" s="41">
        <f>SUM(Q7:R7)</f>
        <v>106.89999999999999</v>
      </c>
      <c r="Q7" s="107">
        <v>81.099999999999994</v>
      </c>
      <c r="R7" s="107">
        <v>25.8</v>
      </c>
      <c r="S7" s="41">
        <f>SUM(T7:U7)</f>
        <v>0</v>
      </c>
      <c r="T7" s="107">
        <v>0</v>
      </c>
      <c r="U7" s="107">
        <v>0</v>
      </c>
      <c r="V7" s="41">
        <f t="shared" ref="V7:V38" si="14">SUM(W7:X7)</f>
        <v>69.2</v>
      </c>
      <c r="W7" s="107">
        <v>5.7</v>
      </c>
      <c r="X7" s="107">
        <v>63.5</v>
      </c>
      <c r="Y7" s="46">
        <v>434.4</v>
      </c>
      <c r="Z7" s="53">
        <f>D7+Y7</f>
        <v>1424.6</v>
      </c>
      <c r="AA7" s="58">
        <f>SUM(AB7:AC7)</f>
        <v>990.2</v>
      </c>
      <c r="AB7" s="66">
        <f>G7+J7+M7+S7+V7</f>
        <v>883.30000000000007</v>
      </c>
      <c r="AC7" s="67">
        <f>P7</f>
        <v>106.89999999999999</v>
      </c>
      <c r="AD7" s="79">
        <f t="shared" si="5"/>
        <v>736.83818878595082</v>
      </c>
      <c r="AE7" s="75">
        <f t="shared" si="6"/>
        <v>657.29062023291294</v>
      </c>
      <c r="AF7" s="76">
        <f t="shared" si="7"/>
        <v>79.547568553037905</v>
      </c>
      <c r="AG7" s="55">
        <f t="shared" si="8"/>
        <v>1060.0885515496518</v>
      </c>
      <c r="AH7" s="81">
        <f t="shared" si="9"/>
        <v>323.25036276370133</v>
      </c>
      <c r="AI7" s="83">
        <f t="shared" si="10"/>
        <v>10.795798828519491</v>
      </c>
    </row>
    <row r="8" spans="1:36" s="5" customFormat="1" ht="20.100000000000001" customHeight="1" x14ac:dyDescent="0.15">
      <c r="A8" s="21">
        <v>3</v>
      </c>
      <c r="B8" s="14" t="s">
        <v>2</v>
      </c>
      <c r="C8" s="108">
        <v>31574</v>
      </c>
      <c r="D8" s="31">
        <f t="shared" si="11"/>
        <v>626.4</v>
      </c>
      <c r="E8" s="32">
        <f t="shared" si="11"/>
        <v>549.5</v>
      </c>
      <c r="F8" s="32">
        <f t="shared" si="11"/>
        <v>76.899999999999991</v>
      </c>
      <c r="G8" s="41">
        <f>SUM(H8:I8)</f>
        <v>0</v>
      </c>
      <c r="H8" s="107">
        <v>0</v>
      </c>
      <c r="I8" s="107">
        <v>0</v>
      </c>
      <c r="J8" s="41">
        <f t="shared" si="12"/>
        <v>556.29999999999995</v>
      </c>
      <c r="K8" s="107">
        <v>500.8</v>
      </c>
      <c r="L8" s="107">
        <v>55.5</v>
      </c>
      <c r="M8" s="41">
        <f t="shared" si="13"/>
        <v>54.5</v>
      </c>
      <c r="N8" s="107">
        <v>36.9</v>
      </c>
      <c r="O8" s="107">
        <v>17.600000000000001</v>
      </c>
      <c r="P8" s="41">
        <f>SUM(Q8:R8)</f>
        <v>15.600000000000001</v>
      </c>
      <c r="Q8" s="107">
        <v>11.8</v>
      </c>
      <c r="R8" s="107">
        <v>3.8</v>
      </c>
      <c r="S8" s="41">
        <f>SUM(T8:U8)</f>
        <v>0</v>
      </c>
      <c r="T8" s="107">
        <v>0</v>
      </c>
      <c r="U8" s="107">
        <v>0</v>
      </c>
      <c r="V8" s="41">
        <f t="shared" si="14"/>
        <v>0</v>
      </c>
      <c r="W8" s="107">
        <v>0</v>
      </c>
      <c r="X8" s="107">
        <v>0</v>
      </c>
      <c r="Y8" s="46">
        <v>87.6</v>
      </c>
      <c r="Z8" s="53">
        <f t="shared" ref="Z8:Z37" si="15">D8+Y8</f>
        <v>714</v>
      </c>
      <c r="AA8" s="58">
        <f>SUM(AB8:AC8)</f>
        <v>626.4</v>
      </c>
      <c r="AB8" s="66">
        <f>G8+J8+M8+S8+V8</f>
        <v>610.79999999999995</v>
      </c>
      <c r="AC8" s="67">
        <f>P8</f>
        <v>15.600000000000001</v>
      </c>
      <c r="AD8" s="79">
        <f t="shared" si="5"/>
        <v>661.30360423132959</v>
      </c>
      <c r="AE8" s="75">
        <f t="shared" si="6"/>
        <v>644.83435738265666</v>
      </c>
      <c r="AF8" s="76">
        <f t="shared" si="7"/>
        <v>16.469246848672963</v>
      </c>
      <c r="AG8" s="55">
        <f t="shared" si="8"/>
        <v>753.78475961233926</v>
      </c>
      <c r="AH8" s="81">
        <f t="shared" si="9"/>
        <v>92.481155381009685</v>
      </c>
      <c r="AI8" s="83">
        <f t="shared" si="10"/>
        <v>2.4904214559386979</v>
      </c>
    </row>
    <row r="9" spans="1:36" s="5" customFormat="1" ht="20.100000000000001" customHeight="1" x14ac:dyDescent="0.15">
      <c r="A9" s="21">
        <v>4</v>
      </c>
      <c r="B9" s="14" t="s">
        <v>3</v>
      </c>
      <c r="C9" s="108">
        <v>88906</v>
      </c>
      <c r="D9" s="33">
        <f t="shared" si="11"/>
        <v>1454.1999999999998</v>
      </c>
      <c r="E9" s="32">
        <f t="shared" si="11"/>
        <v>1415.6</v>
      </c>
      <c r="F9" s="32">
        <f>I9+L9+O9+R9+U9+X9</f>
        <v>38.6</v>
      </c>
      <c r="G9" s="42">
        <f>SUM(H9:I9)</f>
        <v>0</v>
      </c>
      <c r="H9" s="23">
        <v>0</v>
      </c>
      <c r="I9" s="23">
        <v>0</v>
      </c>
      <c r="J9" s="42">
        <f t="shared" si="12"/>
        <v>1294.8</v>
      </c>
      <c r="K9" s="107">
        <v>1268.5999999999999</v>
      </c>
      <c r="L9" s="107">
        <v>26.2</v>
      </c>
      <c r="M9" s="42">
        <f t="shared" si="13"/>
        <v>58.3</v>
      </c>
      <c r="N9" s="107">
        <v>50.5</v>
      </c>
      <c r="O9" s="107">
        <v>7.8</v>
      </c>
      <c r="P9" s="42">
        <f>SUM(Q9:R9)</f>
        <v>96.5</v>
      </c>
      <c r="Q9" s="107">
        <v>96.5</v>
      </c>
      <c r="R9" s="107">
        <v>0</v>
      </c>
      <c r="S9" s="42">
        <f t="shared" ref="S9:S37" si="16">SUM(T9:U9)</f>
        <v>0</v>
      </c>
      <c r="T9" s="23">
        <v>0</v>
      </c>
      <c r="U9" s="23">
        <v>0</v>
      </c>
      <c r="V9" s="42">
        <f t="shared" si="14"/>
        <v>4.5999999999999996</v>
      </c>
      <c r="W9" s="107">
        <v>0</v>
      </c>
      <c r="X9" s="107">
        <v>4.5999999999999996</v>
      </c>
      <c r="Y9" s="47">
        <v>904.5</v>
      </c>
      <c r="Z9" s="53">
        <f t="shared" si="15"/>
        <v>2358.6999999999998</v>
      </c>
      <c r="AA9" s="59">
        <f t="shared" si="2"/>
        <v>1454.1999999999998</v>
      </c>
      <c r="AB9" s="68">
        <f t="shared" si="3"/>
        <v>1357.6999999999998</v>
      </c>
      <c r="AC9" s="69">
        <f t="shared" si="4"/>
        <v>96.5</v>
      </c>
      <c r="AD9" s="109">
        <f t="shared" si="5"/>
        <v>545.22004514131015</v>
      </c>
      <c r="AE9" s="110">
        <f t="shared" si="6"/>
        <v>509.03950989434526</v>
      </c>
      <c r="AF9" s="111">
        <f t="shared" si="7"/>
        <v>36.180535246964958</v>
      </c>
      <c r="AG9" s="112">
        <f t="shared" si="8"/>
        <v>884.34226411415796</v>
      </c>
      <c r="AH9" s="113">
        <f t="shared" si="9"/>
        <v>339.12221897284769</v>
      </c>
      <c r="AI9" s="114">
        <f t="shared" si="10"/>
        <v>6.6359510383716138</v>
      </c>
    </row>
    <row r="10" spans="1:36" s="5" customFormat="1" ht="20.100000000000001" customHeight="1" x14ac:dyDescent="0.15">
      <c r="A10" s="21">
        <v>5</v>
      </c>
      <c r="B10" s="14" t="s">
        <v>42</v>
      </c>
      <c r="C10" s="108">
        <v>90680</v>
      </c>
      <c r="D10" s="33">
        <f t="shared" si="11"/>
        <v>1384.4</v>
      </c>
      <c r="E10" s="32">
        <f t="shared" si="11"/>
        <v>1297.3</v>
      </c>
      <c r="F10" s="32">
        <f t="shared" si="11"/>
        <v>87.100000000000009</v>
      </c>
      <c r="G10" s="42">
        <f t="shared" si="1"/>
        <v>0</v>
      </c>
      <c r="H10" s="23">
        <v>0</v>
      </c>
      <c r="I10" s="23">
        <v>0</v>
      </c>
      <c r="J10" s="42">
        <f t="shared" si="12"/>
        <v>1108.7</v>
      </c>
      <c r="K10" s="23">
        <v>1037</v>
      </c>
      <c r="L10" s="23">
        <v>71.7</v>
      </c>
      <c r="M10" s="42">
        <f t="shared" si="13"/>
        <v>45.7</v>
      </c>
      <c r="N10" s="23">
        <v>30.3</v>
      </c>
      <c r="O10" s="23">
        <v>15.4</v>
      </c>
      <c r="P10" s="42">
        <f t="shared" ref="P10:P38" si="17">SUM(Q10:R10)</f>
        <v>230</v>
      </c>
      <c r="Q10" s="23">
        <v>230</v>
      </c>
      <c r="R10" s="23">
        <v>0</v>
      </c>
      <c r="S10" s="42">
        <f t="shared" si="16"/>
        <v>0</v>
      </c>
      <c r="T10" s="23">
        <v>0</v>
      </c>
      <c r="U10" s="23">
        <v>0</v>
      </c>
      <c r="V10" s="42">
        <f t="shared" si="14"/>
        <v>0</v>
      </c>
      <c r="W10" s="23">
        <v>0</v>
      </c>
      <c r="X10" s="23">
        <v>0</v>
      </c>
      <c r="Y10" s="47">
        <v>708.3</v>
      </c>
      <c r="Z10" s="53">
        <f t="shared" si="15"/>
        <v>2092.6999999999998</v>
      </c>
      <c r="AA10" s="59">
        <f t="shared" si="2"/>
        <v>1384.4</v>
      </c>
      <c r="AB10" s="68">
        <f t="shared" si="3"/>
        <v>1154.4000000000001</v>
      </c>
      <c r="AC10" s="69">
        <f t="shared" si="4"/>
        <v>230</v>
      </c>
      <c r="AD10" s="109">
        <f t="shared" si="5"/>
        <v>508.89575062490815</v>
      </c>
      <c r="AE10" s="110">
        <f t="shared" si="6"/>
        <v>424.34936038817824</v>
      </c>
      <c r="AF10" s="111">
        <f t="shared" si="7"/>
        <v>84.546390236729891</v>
      </c>
      <c r="AG10" s="112">
        <f t="shared" si="8"/>
        <v>769.26187325393312</v>
      </c>
      <c r="AH10" s="113">
        <f t="shared" si="9"/>
        <v>260.36612262902509</v>
      </c>
      <c r="AI10" s="114">
        <f t="shared" si="10"/>
        <v>16.613695463738804</v>
      </c>
    </row>
    <row r="11" spans="1:36" s="5" customFormat="1" ht="20.100000000000001" customHeight="1" x14ac:dyDescent="0.15">
      <c r="A11" s="21">
        <v>6</v>
      </c>
      <c r="B11" s="14" t="s">
        <v>16</v>
      </c>
      <c r="C11" s="108">
        <v>30703</v>
      </c>
      <c r="D11" s="33">
        <f>G11+J11+M11+P11+S11+V11</f>
        <v>671</v>
      </c>
      <c r="E11" s="32">
        <f t="shared" si="11"/>
        <v>501.2</v>
      </c>
      <c r="F11" s="32">
        <f t="shared" si="11"/>
        <v>169.8</v>
      </c>
      <c r="G11" s="42">
        <f>SUM(H11:I11)</f>
        <v>0</v>
      </c>
      <c r="H11" s="23">
        <v>0</v>
      </c>
      <c r="I11" s="23">
        <v>0</v>
      </c>
      <c r="J11" s="42">
        <f t="shared" si="12"/>
        <v>573.79999999999995</v>
      </c>
      <c r="K11" s="23">
        <v>427.3</v>
      </c>
      <c r="L11" s="23">
        <v>146.5</v>
      </c>
      <c r="M11" s="42">
        <f t="shared" si="13"/>
        <v>35.5</v>
      </c>
      <c r="N11" s="23">
        <v>14.7</v>
      </c>
      <c r="O11" s="23">
        <v>20.8</v>
      </c>
      <c r="P11" s="42">
        <f t="shared" si="17"/>
        <v>61.7</v>
      </c>
      <c r="Q11" s="23">
        <v>59.2</v>
      </c>
      <c r="R11" s="23">
        <v>2.5</v>
      </c>
      <c r="S11" s="42">
        <f t="shared" si="16"/>
        <v>0</v>
      </c>
      <c r="T11" s="23">
        <v>0</v>
      </c>
      <c r="U11" s="23">
        <v>0</v>
      </c>
      <c r="V11" s="42">
        <f t="shared" si="14"/>
        <v>0</v>
      </c>
      <c r="W11" s="23">
        <v>0</v>
      </c>
      <c r="X11" s="23">
        <v>0</v>
      </c>
      <c r="Y11" s="47">
        <v>247.2</v>
      </c>
      <c r="Z11" s="53">
        <f t="shared" si="15"/>
        <v>918.2</v>
      </c>
      <c r="AA11" s="59">
        <f t="shared" si="2"/>
        <v>671</v>
      </c>
      <c r="AB11" s="68">
        <f t="shared" si="3"/>
        <v>609.29999999999995</v>
      </c>
      <c r="AC11" s="69">
        <f t="shared" si="4"/>
        <v>61.7</v>
      </c>
      <c r="AD11" s="109">
        <f t="shared" si="5"/>
        <v>728.48473004809512</v>
      </c>
      <c r="AE11" s="110">
        <f t="shared" si="6"/>
        <v>661.49887633130299</v>
      </c>
      <c r="AF11" s="111">
        <f t="shared" si="7"/>
        <v>66.985853716792064</v>
      </c>
      <c r="AG11" s="112">
        <f t="shared" si="8"/>
        <v>996.86241301067219</v>
      </c>
      <c r="AH11" s="113">
        <f t="shared" si="9"/>
        <v>268.37768296257696</v>
      </c>
      <c r="AI11" s="114">
        <f t="shared" si="10"/>
        <v>9.1952309985096878</v>
      </c>
      <c r="AJ11" s="17"/>
    </row>
    <row r="12" spans="1:36" s="5" customFormat="1" ht="20.100000000000001" customHeight="1" x14ac:dyDescent="0.15">
      <c r="A12" s="21">
        <v>7</v>
      </c>
      <c r="B12" s="14" t="s">
        <v>4</v>
      </c>
      <c r="C12" s="108">
        <v>23412</v>
      </c>
      <c r="D12" s="33">
        <f>G12+J12+M12+P12+S12+V12</f>
        <v>461.2</v>
      </c>
      <c r="E12" s="32">
        <f t="shared" si="11"/>
        <v>432.7</v>
      </c>
      <c r="F12" s="32">
        <f t="shared" si="11"/>
        <v>28.5</v>
      </c>
      <c r="G12" s="42">
        <f>SUM(H12:I12)</f>
        <v>0</v>
      </c>
      <c r="H12" s="23">
        <v>0</v>
      </c>
      <c r="I12" s="23">
        <v>0</v>
      </c>
      <c r="J12" s="42">
        <f t="shared" si="12"/>
        <v>351.2</v>
      </c>
      <c r="K12" s="23">
        <v>333.3</v>
      </c>
      <c r="L12" s="23">
        <v>17.899999999999999</v>
      </c>
      <c r="M12" s="42">
        <f t="shared" si="13"/>
        <v>22.5</v>
      </c>
      <c r="N12" s="23">
        <v>20.6</v>
      </c>
      <c r="O12" s="23">
        <v>1.9</v>
      </c>
      <c r="P12" s="42">
        <f>SUM(Q12:R12)</f>
        <v>82.2</v>
      </c>
      <c r="Q12" s="23">
        <v>75.7</v>
      </c>
      <c r="R12" s="23">
        <v>6.5</v>
      </c>
      <c r="S12" s="42">
        <f t="shared" si="16"/>
        <v>0.5</v>
      </c>
      <c r="T12" s="23">
        <v>0.4</v>
      </c>
      <c r="U12" s="23">
        <v>0.1</v>
      </c>
      <c r="V12" s="42">
        <f t="shared" si="14"/>
        <v>4.8000000000000007</v>
      </c>
      <c r="W12" s="23">
        <v>2.7</v>
      </c>
      <c r="X12" s="23">
        <v>2.1</v>
      </c>
      <c r="Y12" s="47">
        <v>171</v>
      </c>
      <c r="Z12" s="53">
        <f t="shared" si="15"/>
        <v>632.20000000000005</v>
      </c>
      <c r="AA12" s="59">
        <f>SUM(AB12:AC12)</f>
        <v>461.2</v>
      </c>
      <c r="AB12" s="68">
        <f>G12+J12+M12+S12+V12</f>
        <v>379</v>
      </c>
      <c r="AC12" s="69">
        <f>P12</f>
        <v>82.2</v>
      </c>
      <c r="AD12" s="109">
        <f t="shared" si="5"/>
        <v>656.64331681758642</v>
      </c>
      <c r="AE12" s="110">
        <f t="shared" si="6"/>
        <v>539.60931715929155</v>
      </c>
      <c r="AF12" s="111">
        <f t="shared" si="7"/>
        <v>117.03399965829489</v>
      </c>
      <c r="AG12" s="112">
        <f t="shared" si="8"/>
        <v>900.10820661768889</v>
      </c>
      <c r="AH12" s="113">
        <f t="shared" si="9"/>
        <v>243.4648898001025</v>
      </c>
      <c r="AI12" s="114">
        <f t="shared" si="10"/>
        <v>17.82307025151778</v>
      </c>
    </row>
    <row r="13" spans="1:36" s="5" customFormat="1" ht="20.100000000000001" customHeight="1" x14ac:dyDescent="0.15">
      <c r="A13" s="21">
        <v>8</v>
      </c>
      <c r="B13" s="14" t="s">
        <v>44</v>
      </c>
      <c r="C13" s="108">
        <v>103917</v>
      </c>
      <c r="D13" s="33">
        <f t="shared" si="11"/>
        <v>1799.7</v>
      </c>
      <c r="E13" s="32">
        <f t="shared" si="11"/>
        <v>1637.1</v>
      </c>
      <c r="F13" s="32">
        <f t="shared" si="11"/>
        <v>162.60000000000002</v>
      </c>
      <c r="G13" s="42">
        <f t="shared" si="1"/>
        <v>0</v>
      </c>
      <c r="H13" s="23">
        <v>0</v>
      </c>
      <c r="I13" s="23">
        <v>0</v>
      </c>
      <c r="J13" s="42">
        <f t="shared" si="12"/>
        <v>1511.5</v>
      </c>
      <c r="K13" s="23">
        <v>1397.1</v>
      </c>
      <c r="L13" s="23">
        <v>114.4</v>
      </c>
      <c r="M13" s="42">
        <f t="shared" si="13"/>
        <v>88.7</v>
      </c>
      <c r="N13" s="23">
        <v>70.400000000000006</v>
      </c>
      <c r="O13" s="23">
        <v>18.3</v>
      </c>
      <c r="P13" s="42">
        <f t="shared" si="17"/>
        <v>169.6</v>
      </c>
      <c r="Q13" s="23">
        <v>169.6</v>
      </c>
      <c r="R13" s="23">
        <v>0</v>
      </c>
      <c r="S13" s="42">
        <f t="shared" si="16"/>
        <v>0</v>
      </c>
      <c r="T13" s="23">
        <v>0</v>
      </c>
      <c r="U13" s="23">
        <v>0</v>
      </c>
      <c r="V13" s="42">
        <f t="shared" si="14"/>
        <v>29.9</v>
      </c>
      <c r="W13" s="23">
        <v>0</v>
      </c>
      <c r="X13" s="23">
        <v>29.9</v>
      </c>
      <c r="Y13" s="47">
        <v>655.4</v>
      </c>
      <c r="Z13" s="53">
        <f t="shared" si="15"/>
        <v>2455.1</v>
      </c>
      <c r="AA13" s="59">
        <f t="shared" si="2"/>
        <v>1799.7</v>
      </c>
      <c r="AB13" s="68">
        <f t="shared" si="3"/>
        <v>1630.1000000000001</v>
      </c>
      <c r="AC13" s="69">
        <f t="shared" si="4"/>
        <v>169.6</v>
      </c>
      <c r="AD13" s="109">
        <f t="shared" si="5"/>
        <v>577.28764302279717</v>
      </c>
      <c r="AE13" s="110">
        <f t="shared" si="6"/>
        <v>522.88525137048487</v>
      </c>
      <c r="AF13" s="111">
        <f t="shared" si="7"/>
        <v>54.402391652312268</v>
      </c>
      <c r="AG13" s="112">
        <f t="shared" si="8"/>
        <v>787.51952680183854</v>
      </c>
      <c r="AH13" s="113">
        <f t="shared" si="9"/>
        <v>210.2318837790416</v>
      </c>
      <c r="AI13" s="114">
        <f t="shared" si="10"/>
        <v>9.4237928543646152</v>
      </c>
    </row>
    <row r="14" spans="1:36" s="5" customFormat="1" ht="17.25" customHeight="1" x14ac:dyDescent="0.15">
      <c r="A14" s="21">
        <v>9</v>
      </c>
      <c r="B14" s="14" t="s">
        <v>45</v>
      </c>
      <c r="C14" s="108">
        <v>16870</v>
      </c>
      <c r="D14" s="33">
        <f>G14+J14+M14+P14+S14+V14</f>
        <v>311.79999999999995</v>
      </c>
      <c r="E14" s="32">
        <f t="shared" si="11"/>
        <v>236.29999999999998</v>
      </c>
      <c r="F14" s="32">
        <f t="shared" si="11"/>
        <v>75.5</v>
      </c>
      <c r="G14" s="42">
        <f>SUM(H14:I14)</f>
        <v>0</v>
      </c>
      <c r="H14" s="23">
        <v>0</v>
      </c>
      <c r="I14" s="23">
        <v>0</v>
      </c>
      <c r="J14" s="42">
        <f t="shared" si="12"/>
        <v>251.29999999999998</v>
      </c>
      <c r="K14" s="23">
        <v>194.7</v>
      </c>
      <c r="L14" s="23">
        <v>56.6</v>
      </c>
      <c r="M14" s="42">
        <f t="shared" si="13"/>
        <v>12.5</v>
      </c>
      <c r="N14" s="23">
        <v>4</v>
      </c>
      <c r="O14" s="23">
        <v>8.5</v>
      </c>
      <c r="P14" s="42">
        <f t="shared" si="17"/>
        <v>48</v>
      </c>
      <c r="Q14" s="23">
        <v>37.6</v>
      </c>
      <c r="R14" s="23">
        <v>10.4</v>
      </c>
      <c r="S14" s="42">
        <f t="shared" si="16"/>
        <v>0</v>
      </c>
      <c r="T14" s="23">
        <v>0</v>
      </c>
      <c r="U14" s="23">
        <v>0</v>
      </c>
      <c r="V14" s="42">
        <f t="shared" si="14"/>
        <v>0</v>
      </c>
      <c r="W14" s="23">
        <v>0</v>
      </c>
      <c r="X14" s="23">
        <v>0</v>
      </c>
      <c r="Y14" s="47">
        <v>68.599999999999994</v>
      </c>
      <c r="Z14" s="53">
        <f t="shared" si="15"/>
        <v>380.4</v>
      </c>
      <c r="AA14" s="59">
        <f t="shared" si="2"/>
        <v>311.79999999999995</v>
      </c>
      <c r="AB14" s="68">
        <f>G14+J14+M14+S14+V14</f>
        <v>263.79999999999995</v>
      </c>
      <c r="AC14" s="69">
        <f>P14</f>
        <v>48</v>
      </c>
      <c r="AD14" s="115">
        <f t="shared" si="5"/>
        <v>616.08377790950397</v>
      </c>
      <c r="AE14" s="110">
        <f t="shared" si="6"/>
        <v>521.24086148982406</v>
      </c>
      <c r="AF14" s="111">
        <f t="shared" si="7"/>
        <v>94.842916419679895</v>
      </c>
      <c r="AG14" s="112">
        <f t="shared" si="8"/>
        <v>751.63011262596319</v>
      </c>
      <c r="AH14" s="116">
        <f t="shared" si="9"/>
        <v>135.5463347164592</v>
      </c>
      <c r="AI14" s="114">
        <f t="shared" si="10"/>
        <v>15.394483643361131</v>
      </c>
    </row>
    <row r="15" spans="1:36" s="5" customFormat="1" ht="20.100000000000001" customHeight="1" x14ac:dyDescent="0.15">
      <c r="A15" s="21">
        <v>10</v>
      </c>
      <c r="B15" s="14" t="s">
        <v>5</v>
      </c>
      <c r="C15" s="108">
        <v>28277</v>
      </c>
      <c r="D15" s="33">
        <f t="shared" si="11"/>
        <v>547.29999999999995</v>
      </c>
      <c r="E15" s="32">
        <f t="shared" si="11"/>
        <v>480.59999999999997</v>
      </c>
      <c r="F15" s="32">
        <f t="shared" si="11"/>
        <v>66.7</v>
      </c>
      <c r="G15" s="42">
        <f t="shared" si="1"/>
        <v>395.9</v>
      </c>
      <c r="H15" s="23">
        <v>395.9</v>
      </c>
      <c r="I15" s="23">
        <v>0</v>
      </c>
      <c r="J15" s="42">
        <f t="shared" si="12"/>
        <v>39.6</v>
      </c>
      <c r="K15" s="23">
        <v>0</v>
      </c>
      <c r="L15" s="23">
        <v>39.6</v>
      </c>
      <c r="M15" s="42">
        <f t="shared" si="13"/>
        <v>9.5</v>
      </c>
      <c r="N15" s="23">
        <v>0</v>
      </c>
      <c r="O15" s="23">
        <v>9.5</v>
      </c>
      <c r="P15" s="42">
        <f t="shared" si="17"/>
        <v>83.5</v>
      </c>
      <c r="Q15" s="23">
        <v>83.5</v>
      </c>
      <c r="R15" s="23">
        <v>0</v>
      </c>
      <c r="S15" s="42">
        <f t="shared" si="16"/>
        <v>0</v>
      </c>
      <c r="T15" s="23">
        <v>0</v>
      </c>
      <c r="U15" s="23">
        <v>0</v>
      </c>
      <c r="V15" s="42">
        <f t="shared" si="14"/>
        <v>18.8</v>
      </c>
      <c r="W15" s="23">
        <v>1.2</v>
      </c>
      <c r="X15" s="23">
        <v>17.600000000000001</v>
      </c>
      <c r="Y15" s="47">
        <v>311.60000000000002</v>
      </c>
      <c r="Z15" s="53">
        <f t="shared" si="15"/>
        <v>858.9</v>
      </c>
      <c r="AA15" s="59">
        <f t="shared" si="2"/>
        <v>547.29999999999995</v>
      </c>
      <c r="AB15" s="68">
        <f>G15+J15+M15+S15+V15</f>
        <v>463.8</v>
      </c>
      <c r="AC15" s="69">
        <f>P15</f>
        <v>83.5</v>
      </c>
      <c r="AD15" s="109">
        <f t="shared" si="5"/>
        <v>645.16509294951129</v>
      </c>
      <c r="AE15" s="110">
        <f t="shared" si="6"/>
        <v>546.7340948474025</v>
      </c>
      <c r="AF15" s="111">
        <f t="shared" si="7"/>
        <v>98.430998102108887</v>
      </c>
      <c r="AG15" s="112">
        <f t="shared" si="8"/>
        <v>1012.483643950914</v>
      </c>
      <c r="AH15" s="113">
        <f t="shared" si="9"/>
        <v>367.3185510014028</v>
      </c>
      <c r="AI15" s="114">
        <f t="shared" si="10"/>
        <v>15.256714781655401</v>
      </c>
    </row>
    <row r="16" spans="1:36" s="5" customFormat="1" ht="20.100000000000001" customHeight="1" x14ac:dyDescent="0.15">
      <c r="A16" s="21">
        <v>11</v>
      </c>
      <c r="B16" s="14" t="s">
        <v>46</v>
      </c>
      <c r="C16" s="108">
        <v>23658</v>
      </c>
      <c r="D16" s="33">
        <f>G16+J16+M16+P16+S16+V16</f>
        <v>505.9</v>
      </c>
      <c r="E16" s="32">
        <f t="shared" si="11"/>
        <v>472.6</v>
      </c>
      <c r="F16" s="32">
        <f t="shared" si="11"/>
        <v>33.299999999999997</v>
      </c>
      <c r="G16" s="42">
        <f t="shared" si="1"/>
        <v>0</v>
      </c>
      <c r="H16" s="23">
        <v>0</v>
      </c>
      <c r="I16" s="23">
        <v>0</v>
      </c>
      <c r="J16" s="42">
        <f t="shared" si="12"/>
        <v>398.2</v>
      </c>
      <c r="K16" s="23">
        <v>389.8</v>
      </c>
      <c r="L16" s="23">
        <v>8.4</v>
      </c>
      <c r="M16" s="42">
        <f t="shared" si="13"/>
        <v>16.2</v>
      </c>
      <c r="N16" s="23">
        <v>13.5</v>
      </c>
      <c r="O16" s="23">
        <v>2.7</v>
      </c>
      <c r="P16" s="42">
        <f t="shared" si="17"/>
        <v>47.2</v>
      </c>
      <c r="Q16" s="23">
        <v>46.7</v>
      </c>
      <c r="R16" s="23">
        <v>0.5</v>
      </c>
      <c r="S16" s="42">
        <f t="shared" si="16"/>
        <v>0</v>
      </c>
      <c r="T16" s="23">
        <v>0</v>
      </c>
      <c r="U16" s="23">
        <v>0</v>
      </c>
      <c r="V16" s="42">
        <f t="shared" si="14"/>
        <v>44.3</v>
      </c>
      <c r="W16" s="23">
        <v>22.6</v>
      </c>
      <c r="X16" s="23">
        <v>21.7</v>
      </c>
      <c r="Y16" s="47">
        <v>143.19999999999999</v>
      </c>
      <c r="Z16" s="53">
        <f t="shared" si="15"/>
        <v>649.09999999999991</v>
      </c>
      <c r="AA16" s="59">
        <f t="shared" si="2"/>
        <v>505.9</v>
      </c>
      <c r="AB16" s="68">
        <f t="shared" si="3"/>
        <v>458.7</v>
      </c>
      <c r="AC16" s="69">
        <f t="shared" si="4"/>
        <v>47.2</v>
      </c>
      <c r="AD16" s="109">
        <f t="shared" si="5"/>
        <v>712.79623524107421</v>
      </c>
      <c r="AE16" s="110">
        <f t="shared" si="6"/>
        <v>646.29300870741395</v>
      </c>
      <c r="AF16" s="111">
        <f t="shared" si="7"/>
        <v>66.503226533660225</v>
      </c>
      <c r="AG16" s="112">
        <f t="shared" si="8"/>
        <v>914.56026150421258</v>
      </c>
      <c r="AH16" s="113">
        <f t="shared" si="9"/>
        <v>201.76402626313859</v>
      </c>
      <c r="AI16" s="114">
        <f t="shared" si="10"/>
        <v>9.3299070962640851</v>
      </c>
    </row>
    <row r="17" spans="1:35" s="5" customFormat="1" ht="20.100000000000001" customHeight="1" x14ac:dyDescent="0.15">
      <c r="A17" s="21">
        <v>12</v>
      </c>
      <c r="B17" s="14" t="s">
        <v>47</v>
      </c>
      <c r="C17" s="108">
        <v>22788</v>
      </c>
      <c r="D17" s="33">
        <f t="shared" si="11"/>
        <v>547.80000000000007</v>
      </c>
      <c r="E17" s="32">
        <f t="shared" si="11"/>
        <v>470.6</v>
      </c>
      <c r="F17" s="32">
        <f t="shared" si="11"/>
        <v>77.2</v>
      </c>
      <c r="G17" s="42">
        <f t="shared" si="1"/>
        <v>0</v>
      </c>
      <c r="H17" s="23">
        <v>0</v>
      </c>
      <c r="I17" s="23">
        <v>0</v>
      </c>
      <c r="J17" s="42">
        <f t="shared" si="12"/>
        <v>472.90000000000003</v>
      </c>
      <c r="K17" s="23">
        <v>413.1</v>
      </c>
      <c r="L17" s="23">
        <v>59.8</v>
      </c>
      <c r="M17" s="42">
        <f t="shared" si="13"/>
        <v>11.5</v>
      </c>
      <c r="N17" s="23">
        <v>11.4</v>
      </c>
      <c r="O17" s="23">
        <v>0.1</v>
      </c>
      <c r="P17" s="42">
        <f t="shared" si="17"/>
        <v>48.5</v>
      </c>
      <c r="Q17" s="23">
        <v>46.1</v>
      </c>
      <c r="R17" s="23">
        <v>2.4</v>
      </c>
      <c r="S17" s="42">
        <f t="shared" si="16"/>
        <v>0</v>
      </c>
      <c r="T17" s="23">
        <v>0</v>
      </c>
      <c r="U17" s="23">
        <v>0</v>
      </c>
      <c r="V17" s="42">
        <f t="shared" si="14"/>
        <v>14.9</v>
      </c>
      <c r="W17" s="23">
        <v>0</v>
      </c>
      <c r="X17" s="23">
        <v>14.9</v>
      </c>
      <c r="Y17" s="47">
        <v>255</v>
      </c>
      <c r="Z17" s="53">
        <f t="shared" si="15"/>
        <v>802.80000000000007</v>
      </c>
      <c r="AA17" s="59">
        <f t="shared" si="2"/>
        <v>547.79999999999995</v>
      </c>
      <c r="AB17" s="68">
        <f t="shared" si="3"/>
        <v>499.3</v>
      </c>
      <c r="AC17" s="69">
        <f t="shared" si="4"/>
        <v>48.5</v>
      </c>
      <c r="AD17" s="109">
        <f t="shared" si="5"/>
        <v>801.29892926101445</v>
      </c>
      <c r="AE17" s="110">
        <f t="shared" si="6"/>
        <v>730.35515768533151</v>
      </c>
      <c r="AF17" s="111">
        <f t="shared" si="7"/>
        <v>70.943771575683101</v>
      </c>
      <c r="AG17" s="112">
        <f t="shared" si="8"/>
        <v>1174.3022643496579</v>
      </c>
      <c r="AH17" s="113">
        <f t="shared" si="9"/>
        <v>373.00333508864315</v>
      </c>
      <c r="AI17" s="114">
        <f t="shared" si="10"/>
        <v>8.8535962029937938</v>
      </c>
    </row>
    <row r="18" spans="1:35" s="5" customFormat="1" ht="20.100000000000001" customHeight="1" x14ac:dyDescent="0.15">
      <c r="A18" s="21">
        <v>13</v>
      </c>
      <c r="B18" s="14" t="s">
        <v>48</v>
      </c>
      <c r="C18" s="108">
        <v>106445</v>
      </c>
      <c r="D18" s="33">
        <f t="shared" si="11"/>
        <v>1903.6</v>
      </c>
      <c r="E18" s="32">
        <f t="shared" si="11"/>
        <v>1744.8</v>
      </c>
      <c r="F18" s="32">
        <f t="shared" si="11"/>
        <v>158.80000000000001</v>
      </c>
      <c r="G18" s="42">
        <f t="shared" si="1"/>
        <v>0</v>
      </c>
      <c r="H18" s="23">
        <v>0</v>
      </c>
      <c r="I18" s="23">
        <v>0</v>
      </c>
      <c r="J18" s="42">
        <f t="shared" si="12"/>
        <v>1635.8999999999999</v>
      </c>
      <c r="K18" s="23">
        <v>1521.1</v>
      </c>
      <c r="L18" s="23">
        <v>114.8</v>
      </c>
      <c r="M18" s="42">
        <f t="shared" si="13"/>
        <v>97.7</v>
      </c>
      <c r="N18" s="23">
        <v>53.7</v>
      </c>
      <c r="O18" s="23">
        <v>44</v>
      </c>
      <c r="P18" s="42">
        <f t="shared" si="17"/>
        <v>170</v>
      </c>
      <c r="Q18" s="23">
        <v>170</v>
      </c>
      <c r="R18" s="23">
        <v>0</v>
      </c>
      <c r="S18" s="42">
        <f t="shared" si="16"/>
        <v>0</v>
      </c>
      <c r="T18" s="23">
        <v>0</v>
      </c>
      <c r="U18" s="23">
        <v>0</v>
      </c>
      <c r="V18" s="42">
        <f t="shared" si="14"/>
        <v>0</v>
      </c>
      <c r="W18" s="23">
        <v>0</v>
      </c>
      <c r="X18" s="23">
        <v>0</v>
      </c>
      <c r="Y18" s="47">
        <v>1001</v>
      </c>
      <c r="Z18" s="53">
        <f t="shared" si="15"/>
        <v>2904.6</v>
      </c>
      <c r="AA18" s="59">
        <f t="shared" si="2"/>
        <v>1903.6</v>
      </c>
      <c r="AB18" s="68">
        <f t="shared" si="3"/>
        <v>1733.6</v>
      </c>
      <c r="AC18" s="69">
        <f t="shared" si="4"/>
        <v>170</v>
      </c>
      <c r="AD18" s="109">
        <f t="shared" si="5"/>
        <v>596.11379898852306</v>
      </c>
      <c r="AE18" s="110">
        <f t="shared" si="6"/>
        <v>542.87816869431788</v>
      </c>
      <c r="AF18" s="111">
        <f t="shared" si="7"/>
        <v>53.235630294205151</v>
      </c>
      <c r="AG18" s="55">
        <f t="shared" si="8"/>
        <v>909.57771619146035</v>
      </c>
      <c r="AH18" s="113">
        <f t="shared" si="9"/>
        <v>313.46391720293741</v>
      </c>
      <c r="AI18" s="114">
        <f t="shared" si="10"/>
        <v>8.9304475730195421</v>
      </c>
    </row>
    <row r="19" spans="1:35" s="5" customFormat="1" ht="20.100000000000001" customHeight="1" x14ac:dyDescent="0.15">
      <c r="A19" s="21">
        <v>14</v>
      </c>
      <c r="B19" s="14" t="s">
        <v>37</v>
      </c>
      <c r="C19" s="108">
        <v>53994</v>
      </c>
      <c r="D19" s="33">
        <f t="shared" si="11"/>
        <v>1136</v>
      </c>
      <c r="E19" s="32">
        <f t="shared" si="11"/>
        <v>1042.8999999999999</v>
      </c>
      <c r="F19" s="32">
        <f t="shared" si="11"/>
        <v>93.1</v>
      </c>
      <c r="G19" s="42">
        <f t="shared" si="1"/>
        <v>0</v>
      </c>
      <c r="H19" s="23">
        <v>0</v>
      </c>
      <c r="I19" s="23">
        <v>0</v>
      </c>
      <c r="J19" s="42">
        <f t="shared" si="12"/>
        <v>919.8</v>
      </c>
      <c r="K19" s="23">
        <v>889.9</v>
      </c>
      <c r="L19" s="23">
        <v>29.9</v>
      </c>
      <c r="M19" s="42">
        <f t="shared" si="13"/>
        <v>0</v>
      </c>
      <c r="N19" s="23">
        <v>0</v>
      </c>
      <c r="O19" s="23">
        <v>0</v>
      </c>
      <c r="P19" s="42">
        <f t="shared" si="17"/>
        <v>134.30000000000001</v>
      </c>
      <c r="Q19" s="23">
        <v>126.8</v>
      </c>
      <c r="R19" s="23">
        <v>7.5</v>
      </c>
      <c r="S19" s="42">
        <f t="shared" si="16"/>
        <v>0</v>
      </c>
      <c r="T19" s="23">
        <v>0</v>
      </c>
      <c r="U19" s="23">
        <v>0</v>
      </c>
      <c r="V19" s="42">
        <f t="shared" si="14"/>
        <v>81.900000000000006</v>
      </c>
      <c r="W19" s="23">
        <v>26.2</v>
      </c>
      <c r="X19" s="23">
        <v>55.7</v>
      </c>
      <c r="Y19" s="47">
        <v>297.5</v>
      </c>
      <c r="Z19" s="53">
        <f t="shared" si="15"/>
        <v>1433.5</v>
      </c>
      <c r="AA19" s="59">
        <f t="shared" si="2"/>
        <v>1136</v>
      </c>
      <c r="AB19" s="68">
        <f t="shared" si="3"/>
        <v>1001.6999999999999</v>
      </c>
      <c r="AC19" s="69">
        <f t="shared" si="4"/>
        <v>134.30000000000001</v>
      </c>
      <c r="AD19" s="109">
        <f t="shared" si="5"/>
        <v>701.31249151140253</v>
      </c>
      <c r="AE19" s="110">
        <f t="shared" si="6"/>
        <v>618.40204467163005</v>
      </c>
      <c r="AF19" s="111">
        <f t="shared" si="7"/>
        <v>82.910446839772334</v>
      </c>
      <c r="AG19" s="55">
        <f t="shared" si="8"/>
        <v>884.97487375140452</v>
      </c>
      <c r="AH19" s="113">
        <f t="shared" si="9"/>
        <v>183.66238224000199</v>
      </c>
      <c r="AI19" s="114">
        <f t="shared" si="10"/>
        <v>11.822183098591552</v>
      </c>
    </row>
    <row r="20" spans="1:35" s="5" customFormat="1" ht="20.100000000000001" customHeight="1" x14ac:dyDescent="0.15">
      <c r="A20" s="21">
        <v>15</v>
      </c>
      <c r="B20" s="14" t="s">
        <v>38</v>
      </c>
      <c r="C20" s="108">
        <v>14736</v>
      </c>
      <c r="D20" s="33">
        <f t="shared" si="11"/>
        <v>373.8</v>
      </c>
      <c r="E20" s="32">
        <f t="shared" si="11"/>
        <v>341.6</v>
      </c>
      <c r="F20" s="32">
        <f t="shared" si="11"/>
        <v>32.200000000000003</v>
      </c>
      <c r="G20" s="42">
        <f>SUM(H20:I20)</f>
        <v>0</v>
      </c>
      <c r="H20" s="23">
        <v>0</v>
      </c>
      <c r="I20" s="23">
        <v>0</v>
      </c>
      <c r="J20" s="42">
        <f t="shared" si="12"/>
        <v>309.2</v>
      </c>
      <c r="K20" s="23">
        <v>297.3</v>
      </c>
      <c r="L20" s="23">
        <v>11.9</v>
      </c>
      <c r="M20" s="42">
        <f t="shared" si="13"/>
        <v>0</v>
      </c>
      <c r="N20" s="23">
        <v>0</v>
      </c>
      <c r="O20" s="23">
        <v>0</v>
      </c>
      <c r="P20" s="42">
        <f>SUM(Q20:R20)</f>
        <v>36.900000000000006</v>
      </c>
      <c r="Q20" s="23">
        <v>35.200000000000003</v>
      </c>
      <c r="R20" s="23">
        <v>1.7</v>
      </c>
      <c r="S20" s="42">
        <f t="shared" si="16"/>
        <v>0</v>
      </c>
      <c r="T20" s="23">
        <v>0</v>
      </c>
      <c r="U20" s="23">
        <v>0</v>
      </c>
      <c r="V20" s="42">
        <f t="shared" si="14"/>
        <v>27.700000000000003</v>
      </c>
      <c r="W20" s="23">
        <v>9.1</v>
      </c>
      <c r="X20" s="23">
        <v>18.600000000000001</v>
      </c>
      <c r="Y20" s="47">
        <v>122.1</v>
      </c>
      <c r="Z20" s="53">
        <f t="shared" si="15"/>
        <v>495.9</v>
      </c>
      <c r="AA20" s="59">
        <f>SUM(AB20:AC20)</f>
        <v>373.79999999999995</v>
      </c>
      <c r="AB20" s="68">
        <f>G20+J20+M20+S20+V20</f>
        <v>336.9</v>
      </c>
      <c r="AC20" s="69">
        <f>P20</f>
        <v>36.900000000000006</v>
      </c>
      <c r="AD20" s="109">
        <f t="shared" si="5"/>
        <v>845.54831704668823</v>
      </c>
      <c r="AE20" s="110">
        <f t="shared" si="6"/>
        <v>762.07926167209553</v>
      </c>
      <c r="AF20" s="111">
        <f t="shared" si="7"/>
        <v>83.469055374592841</v>
      </c>
      <c r="AG20" s="112">
        <f t="shared" si="8"/>
        <v>1121.7426710097718</v>
      </c>
      <c r="AH20" s="113">
        <f t="shared" si="9"/>
        <v>276.19435396308359</v>
      </c>
      <c r="AI20" s="114">
        <f t="shared" si="10"/>
        <v>9.8715890850722339</v>
      </c>
    </row>
    <row r="21" spans="1:35" s="5" customFormat="1" ht="20.100000000000001" customHeight="1" x14ac:dyDescent="0.15">
      <c r="A21" s="10">
        <v>16</v>
      </c>
      <c r="B21" s="9" t="s">
        <v>39</v>
      </c>
      <c r="C21" s="26">
        <v>5155</v>
      </c>
      <c r="D21" s="34">
        <f t="shared" si="11"/>
        <v>101.5</v>
      </c>
      <c r="E21" s="35">
        <f t="shared" si="11"/>
        <v>92.5</v>
      </c>
      <c r="F21" s="35">
        <f t="shared" si="11"/>
        <v>9</v>
      </c>
      <c r="G21" s="43">
        <f>SUM(H21:I21)</f>
        <v>0</v>
      </c>
      <c r="H21" s="117">
        <v>0</v>
      </c>
      <c r="I21" s="117">
        <v>0</v>
      </c>
      <c r="J21" s="43">
        <f t="shared" si="12"/>
        <v>58.9</v>
      </c>
      <c r="K21" s="117">
        <v>54.4</v>
      </c>
      <c r="L21" s="117">
        <v>4.5</v>
      </c>
      <c r="M21" s="43">
        <f t="shared" si="13"/>
        <v>11.1</v>
      </c>
      <c r="N21" s="117">
        <v>6.6</v>
      </c>
      <c r="O21" s="117">
        <v>4.5</v>
      </c>
      <c r="P21" s="43">
        <f>SUM(Q21:R21)</f>
        <v>31.5</v>
      </c>
      <c r="Q21" s="117">
        <v>31.5</v>
      </c>
      <c r="R21" s="117">
        <v>0</v>
      </c>
      <c r="S21" s="43">
        <f t="shared" si="16"/>
        <v>0</v>
      </c>
      <c r="T21" s="117">
        <v>0</v>
      </c>
      <c r="U21" s="117">
        <v>0</v>
      </c>
      <c r="V21" s="43">
        <f t="shared" si="14"/>
        <v>0</v>
      </c>
      <c r="W21" s="117">
        <v>0</v>
      </c>
      <c r="X21" s="117">
        <v>0</v>
      </c>
      <c r="Y21" s="47">
        <v>33.700000000000003</v>
      </c>
      <c r="Z21" s="53">
        <f t="shared" si="15"/>
        <v>135.19999999999999</v>
      </c>
      <c r="AA21" s="59">
        <f t="shared" si="2"/>
        <v>101.5</v>
      </c>
      <c r="AB21" s="68">
        <f t="shared" si="3"/>
        <v>70</v>
      </c>
      <c r="AC21" s="69">
        <f t="shared" si="4"/>
        <v>31.5</v>
      </c>
      <c r="AD21" s="109">
        <f t="shared" si="5"/>
        <v>656.3207242159715</v>
      </c>
      <c r="AE21" s="110">
        <f t="shared" si="6"/>
        <v>452.63498221791144</v>
      </c>
      <c r="AF21" s="111">
        <f t="shared" si="7"/>
        <v>203.68574199806014</v>
      </c>
      <c r="AG21" s="112">
        <f t="shared" si="8"/>
        <v>874.23213708373748</v>
      </c>
      <c r="AH21" s="113">
        <f t="shared" si="9"/>
        <v>217.91141286776593</v>
      </c>
      <c r="AI21" s="114">
        <f t="shared" si="10"/>
        <v>31.03448275862069</v>
      </c>
    </row>
    <row r="22" spans="1:35" s="5" customFormat="1" ht="20.100000000000001" customHeight="1" x14ac:dyDescent="0.15">
      <c r="A22" s="10">
        <v>17</v>
      </c>
      <c r="B22" s="9" t="s">
        <v>40</v>
      </c>
      <c r="C22" s="26">
        <v>11303</v>
      </c>
      <c r="D22" s="34">
        <f t="shared" si="11"/>
        <v>241.10000000000002</v>
      </c>
      <c r="E22" s="35">
        <f t="shared" si="11"/>
        <v>215.6</v>
      </c>
      <c r="F22" s="35">
        <f t="shared" si="11"/>
        <v>25.5</v>
      </c>
      <c r="G22" s="43">
        <f t="shared" si="1"/>
        <v>0</v>
      </c>
      <c r="H22" s="117">
        <v>0</v>
      </c>
      <c r="I22" s="117">
        <v>0</v>
      </c>
      <c r="J22" s="43">
        <f t="shared" si="12"/>
        <v>187.4</v>
      </c>
      <c r="K22" s="117">
        <v>169.4</v>
      </c>
      <c r="L22" s="117">
        <v>18</v>
      </c>
      <c r="M22" s="43">
        <f t="shared" si="13"/>
        <v>9.8000000000000007</v>
      </c>
      <c r="N22" s="117">
        <v>5.7</v>
      </c>
      <c r="O22" s="117">
        <v>4.0999999999999996</v>
      </c>
      <c r="P22" s="43">
        <f t="shared" si="17"/>
        <v>39</v>
      </c>
      <c r="Q22" s="117">
        <v>37</v>
      </c>
      <c r="R22" s="117">
        <v>2</v>
      </c>
      <c r="S22" s="43">
        <f t="shared" si="16"/>
        <v>0.8</v>
      </c>
      <c r="T22" s="117">
        <v>0.8</v>
      </c>
      <c r="U22" s="117">
        <v>0</v>
      </c>
      <c r="V22" s="43">
        <f t="shared" si="14"/>
        <v>4.0999999999999996</v>
      </c>
      <c r="W22" s="117">
        <v>2.7</v>
      </c>
      <c r="X22" s="117">
        <v>1.4</v>
      </c>
      <c r="Y22" s="47">
        <v>59.7</v>
      </c>
      <c r="Z22" s="53">
        <f t="shared" si="15"/>
        <v>300.8</v>
      </c>
      <c r="AA22" s="59">
        <f t="shared" si="2"/>
        <v>241.10000000000002</v>
      </c>
      <c r="AB22" s="68">
        <f t="shared" si="3"/>
        <v>202.10000000000002</v>
      </c>
      <c r="AC22" s="69">
        <f t="shared" si="4"/>
        <v>39</v>
      </c>
      <c r="AD22" s="109">
        <f t="shared" si="5"/>
        <v>711.02067297767553</v>
      </c>
      <c r="AE22" s="110">
        <f t="shared" si="6"/>
        <v>596.00695980418186</v>
      </c>
      <c r="AF22" s="111">
        <f t="shared" si="7"/>
        <v>115.01371317349376</v>
      </c>
      <c r="AG22" s="112">
        <f t="shared" si="8"/>
        <v>887.08012622017748</v>
      </c>
      <c r="AH22" s="113">
        <f t="shared" si="9"/>
        <v>176.059453242502</v>
      </c>
      <c r="AI22" s="114">
        <f t="shared" si="10"/>
        <v>16.17586063873911</v>
      </c>
    </row>
    <row r="23" spans="1:35" s="5" customFormat="1" ht="20.100000000000001" customHeight="1" x14ac:dyDescent="0.15">
      <c r="A23" s="10">
        <v>18</v>
      </c>
      <c r="B23" s="9" t="s">
        <v>49</v>
      </c>
      <c r="C23" s="26">
        <v>32483</v>
      </c>
      <c r="D23" s="34">
        <f t="shared" si="11"/>
        <v>547.5</v>
      </c>
      <c r="E23" s="35">
        <f t="shared" si="11"/>
        <v>519.29999999999995</v>
      </c>
      <c r="F23" s="35">
        <f t="shared" si="11"/>
        <v>28.200000000000003</v>
      </c>
      <c r="G23" s="43">
        <v>0</v>
      </c>
      <c r="H23" s="117">
        <v>0</v>
      </c>
      <c r="I23" s="118">
        <v>0</v>
      </c>
      <c r="J23" s="43">
        <f t="shared" si="12"/>
        <v>394.7</v>
      </c>
      <c r="K23" s="117">
        <v>381.4</v>
      </c>
      <c r="L23" s="118">
        <v>13.3</v>
      </c>
      <c r="M23" s="43">
        <f t="shared" si="13"/>
        <v>0</v>
      </c>
      <c r="N23" s="117">
        <v>0</v>
      </c>
      <c r="O23" s="118">
        <v>0</v>
      </c>
      <c r="P23" s="43">
        <f t="shared" si="17"/>
        <v>111</v>
      </c>
      <c r="Q23" s="117">
        <v>110.9</v>
      </c>
      <c r="R23" s="119">
        <v>0.1</v>
      </c>
      <c r="S23" s="43">
        <f t="shared" si="16"/>
        <v>0</v>
      </c>
      <c r="T23" s="117">
        <v>0</v>
      </c>
      <c r="U23" s="118">
        <v>0</v>
      </c>
      <c r="V23" s="43">
        <f t="shared" si="14"/>
        <v>41.8</v>
      </c>
      <c r="W23" s="117">
        <v>27</v>
      </c>
      <c r="X23" s="118">
        <v>14.8</v>
      </c>
      <c r="Y23" s="47">
        <v>171.8</v>
      </c>
      <c r="Z23" s="53">
        <f t="shared" si="15"/>
        <v>719.3</v>
      </c>
      <c r="AA23" s="59">
        <f t="shared" si="2"/>
        <v>547.5</v>
      </c>
      <c r="AB23" s="68">
        <f t="shared" si="3"/>
        <v>436.5</v>
      </c>
      <c r="AC23" s="69">
        <f t="shared" si="4"/>
        <v>111</v>
      </c>
      <c r="AD23" s="109">
        <f t="shared" si="5"/>
        <v>561.83234307176065</v>
      </c>
      <c r="AE23" s="110">
        <f t="shared" si="6"/>
        <v>447.92660776406115</v>
      </c>
      <c r="AF23" s="111">
        <f t="shared" si="7"/>
        <v>113.90573530769942</v>
      </c>
      <c r="AG23" s="112">
        <f t="shared" si="8"/>
        <v>738.12968834980336</v>
      </c>
      <c r="AH23" s="113">
        <f t="shared" si="9"/>
        <v>176.29734527804288</v>
      </c>
      <c r="AI23" s="114">
        <f t="shared" si="10"/>
        <v>20.273972602739725</v>
      </c>
    </row>
    <row r="24" spans="1:35" s="5" customFormat="1" ht="20.100000000000001" customHeight="1" x14ac:dyDescent="0.15">
      <c r="A24" s="10">
        <v>19</v>
      </c>
      <c r="B24" s="9" t="s">
        <v>50</v>
      </c>
      <c r="C24" s="26">
        <v>26141</v>
      </c>
      <c r="D24" s="34">
        <f t="shared" si="11"/>
        <v>489.8</v>
      </c>
      <c r="E24" s="35">
        <f t="shared" si="11"/>
        <v>459.3</v>
      </c>
      <c r="F24" s="35">
        <f t="shared" si="11"/>
        <v>30.5</v>
      </c>
      <c r="G24" s="43">
        <v>0</v>
      </c>
      <c r="H24" s="117">
        <v>0</v>
      </c>
      <c r="I24" s="117">
        <v>0</v>
      </c>
      <c r="J24" s="43">
        <f t="shared" si="12"/>
        <v>370.40000000000003</v>
      </c>
      <c r="K24" s="117">
        <v>354.6</v>
      </c>
      <c r="L24" s="117">
        <v>15.8</v>
      </c>
      <c r="M24" s="43">
        <v>0</v>
      </c>
      <c r="N24" s="117">
        <v>0</v>
      </c>
      <c r="O24" s="117">
        <v>0</v>
      </c>
      <c r="P24" s="43">
        <f t="shared" si="17"/>
        <v>83.7</v>
      </c>
      <c r="Q24" s="117">
        <v>83.7</v>
      </c>
      <c r="R24" s="117">
        <v>0</v>
      </c>
      <c r="S24" s="43">
        <f t="shared" si="16"/>
        <v>0</v>
      </c>
      <c r="T24" s="117">
        <v>0</v>
      </c>
      <c r="U24" s="117">
        <v>0</v>
      </c>
      <c r="V24" s="43">
        <f t="shared" si="14"/>
        <v>35.700000000000003</v>
      </c>
      <c r="W24" s="117">
        <v>21</v>
      </c>
      <c r="X24" s="117">
        <v>14.7</v>
      </c>
      <c r="Y24" s="47">
        <v>342.7</v>
      </c>
      <c r="Z24" s="53">
        <f t="shared" si="15"/>
        <v>832.5</v>
      </c>
      <c r="AA24" s="59">
        <f t="shared" si="2"/>
        <v>489.8</v>
      </c>
      <c r="AB24" s="68">
        <f t="shared" si="3"/>
        <v>406.1</v>
      </c>
      <c r="AC24" s="69">
        <f t="shared" si="4"/>
        <v>83.7</v>
      </c>
      <c r="AD24" s="109">
        <f t="shared" si="5"/>
        <v>624.5616719584815</v>
      </c>
      <c r="AE24" s="110">
        <f t="shared" si="6"/>
        <v>517.83277864912088</v>
      </c>
      <c r="AF24" s="111">
        <f t="shared" si="7"/>
        <v>106.72889330936077</v>
      </c>
      <c r="AG24" s="112">
        <f t="shared" si="8"/>
        <v>1061.5508205500939</v>
      </c>
      <c r="AH24" s="113">
        <f t="shared" si="9"/>
        <v>436.98914859161209</v>
      </c>
      <c r="AI24" s="114">
        <f t="shared" si="10"/>
        <v>17.088607594936708</v>
      </c>
    </row>
    <row r="25" spans="1:35" s="5" customFormat="1" ht="20.100000000000001" customHeight="1" x14ac:dyDescent="0.15">
      <c r="A25" s="10">
        <v>20</v>
      </c>
      <c r="B25" s="9" t="s">
        <v>6</v>
      </c>
      <c r="C25" s="26">
        <v>4518</v>
      </c>
      <c r="D25" s="34">
        <f t="shared" si="11"/>
        <v>81.8</v>
      </c>
      <c r="E25" s="35">
        <f t="shared" si="11"/>
        <v>78.900000000000006</v>
      </c>
      <c r="F25" s="35">
        <f t="shared" si="11"/>
        <v>2.8999999999999995</v>
      </c>
      <c r="G25" s="43">
        <f t="shared" si="1"/>
        <v>0</v>
      </c>
      <c r="H25" s="117">
        <v>0</v>
      </c>
      <c r="I25" s="117">
        <v>0</v>
      </c>
      <c r="J25" s="43">
        <f t="shared" si="12"/>
        <v>62.199999999999996</v>
      </c>
      <c r="K25" s="117">
        <v>60.3</v>
      </c>
      <c r="L25" s="117">
        <v>1.9</v>
      </c>
      <c r="M25" s="43">
        <f t="shared" si="13"/>
        <v>5.1000000000000005</v>
      </c>
      <c r="N25" s="23">
        <v>4.4000000000000004</v>
      </c>
      <c r="O25" s="117">
        <v>0.7</v>
      </c>
      <c r="P25" s="43">
        <f t="shared" si="17"/>
        <v>12.7</v>
      </c>
      <c r="Q25" s="117">
        <v>12.7</v>
      </c>
      <c r="R25" s="117">
        <v>0</v>
      </c>
      <c r="S25" s="43">
        <f t="shared" si="16"/>
        <v>0</v>
      </c>
      <c r="T25" s="117">
        <v>0</v>
      </c>
      <c r="U25" s="117">
        <v>0</v>
      </c>
      <c r="V25" s="43">
        <f t="shared" si="14"/>
        <v>1.8</v>
      </c>
      <c r="W25" s="117">
        <v>1.5</v>
      </c>
      <c r="X25" s="117">
        <v>0.3</v>
      </c>
      <c r="Y25" s="47">
        <v>43.8</v>
      </c>
      <c r="Z25" s="53">
        <f t="shared" si="15"/>
        <v>125.6</v>
      </c>
      <c r="AA25" s="59">
        <f t="shared" si="2"/>
        <v>81.8</v>
      </c>
      <c r="AB25" s="68">
        <f t="shared" si="3"/>
        <v>69.099999999999994</v>
      </c>
      <c r="AC25" s="69">
        <f t="shared" si="4"/>
        <v>12.7</v>
      </c>
      <c r="AD25" s="109">
        <f t="shared" si="5"/>
        <v>603.51187841227681</v>
      </c>
      <c r="AE25" s="110">
        <f t="shared" si="6"/>
        <v>509.81260144606756</v>
      </c>
      <c r="AF25" s="111">
        <f t="shared" si="7"/>
        <v>93.69927696620924</v>
      </c>
      <c r="AG25" s="112">
        <f t="shared" si="8"/>
        <v>926.66371550833708</v>
      </c>
      <c r="AH25" s="113">
        <f t="shared" si="9"/>
        <v>323.15183709606015</v>
      </c>
      <c r="AI25" s="114">
        <f t="shared" si="10"/>
        <v>15.525672371638143</v>
      </c>
    </row>
    <row r="26" spans="1:35" s="5" customFormat="1" ht="22.5" customHeight="1" x14ac:dyDescent="0.15">
      <c r="A26" s="10">
        <v>21</v>
      </c>
      <c r="B26" s="9" t="s">
        <v>7</v>
      </c>
      <c r="C26" s="108">
        <v>15105</v>
      </c>
      <c r="D26" s="33">
        <f>G26+J26+M26+P26+S26+V26</f>
        <v>217.79999999999998</v>
      </c>
      <c r="E26" s="32">
        <f>H26+K26+N26+Q26+T26+W26</f>
        <v>192.20000000000002</v>
      </c>
      <c r="F26" s="32">
        <f>I26+L26+O26+R26+U26+X26</f>
        <v>25.6</v>
      </c>
      <c r="G26" s="42">
        <f>SUM(H26:I26)</f>
        <v>0</v>
      </c>
      <c r="H26" s="23">
        <v>0</v>
      </c>
      <c r="I26" s="23">
        <v>0</v>
      </c>
      <c r="J26" s="42">
        <f>SUM(K26:L26)</f>
        <v>191.29999999999998</v>
      </c>
      <c r="K26" s="23">
        <v>172.1</v>
      </c>
      <c r="L26" s="23">
        <v>19.2</v>
      </c>
      <c r="M26" s="42">
        <f>SUM(N26:O26)</f>
        <v>8.6999999999999993</v>
      </c>
      <c r="N26" s="23">
        <v>2.2999999999999998</v>
      </c>
      <c r="O26" s="23">
        <v>6.4</v>
      </c>
      <c r="P26" s="42">
        <f>SUM(Q26:R26)</f>
        <v>17.8</v>
      </c>
      <c r="Q26" s="23">
        <v>17.8</v>
      </c>
      <c r="R26" s="23">
        <v>0</v>
      </c>
      <c r="S26" s="43">
        <f t="shared" si="16"/>
        <v>0</v>
      </c>
      <c r="T26" s="23">
        <v>0</v>
      </c>
      <c r="U26" s="23">
        <v>0</v>
      </c>
      <c r="V26" s="43">
        <f t="shared" si="14"/>
        <v>0</v>
      </c>
      <c r="W26" s="23">
        <v>0</v>
      </c>
      <c r="X26" s="23">
        <v>0</v>
      </c>
      <c r="Y26" s="47">
        <v>138</v>
      </c>
      <c r="Z26" s="53">
        <f t="shared" si="15"/>
        <v>355.79999999999995</v>
      </c>
      <c r="AA26" s="59">
        <f t="shared" si="2"/>
        <v>217.79999999999998</v>
      </c>
      <c r="AB26" s="68">
        <f t="shared" si="3"/>
        <v>199.99999999999997</v>
      </c>
      <c r="AC26" s="69">
        <f t="shared" si="4"/>
        <v>17.8</v>
      </c>
      <c r="AD26" s="109">
        <f t="shared" si="5"/>
        <v>480.63555114200591</v>
      </c>
      <c r="AE26" s="110">
        <f t="shared" si="6"/>
        <v>441.35495972635982</v>
      </c>
      <c r="AF26" s="111">
        <f t="shared" si="7"/>
        <v>39.280591415646036</v>
      </c>
      <c r="AG26" s="112">
        <f t="shared" si="8"/>
        <v>785.17047335319421</v>
      </c>
      <c r="AH26" s="113">
        <f t="shared" si="9"/>
        <v>304.53492221118836</v>
      </c>
      <c r="AI26" s="114">
        <f t="shared" si="10"/>
        <v>8.1726354453627188</v>
      </c>
    </row>
    <row r="27" spans="1:35" s="5" customFormat="1" ht="20.100000000000001" customHeight="1" x14ac:dyDescent="0.15">
      <c r="A27" s="10">
        <v>22</v>
      </c>
      <c r="B27" s="9" t="s">
        <v>8</v>
      </c>
      <c r="C27" s="26">
        <v>6573</v>
      </c>
      <c r="D27" s="34">
        <f t="shared" si="11"/>
        <v>115.99999999999999</v>
      </c>
      <c r="E27" s="35">
        <f t="shared" si="11"/>
        <v>107.69999999999999</v>
      </c>
      <c r="F27" s="35">
        <f t="shared" si="11"/>
        <v>8.3000000000000007</v>
      </c>
      <c r="G27" s="43">
        <f t="shared" si="1"/>
        <v>0</v>
      </c>
      <c r="H27" s="117">
        <v>0</v>
      </c>
      <c r="I27" s="117">
        <v>0</v>
      </c>
      <c r="J27" s="43">
        <f t="shared" si="12"/>
        <v>95.399999999999991</v>
      </c>
      <c r="K27" s="117">
        <v>90.1</v>
      </c>
      <c r="L27" s="117">
        <v>5.3</v>
      </c>
      <c r="M27" s="42">
        <f>SUM(N27:O27)</f>
        <v>5.3</v>
      </c>
      <c r="N27" s="23">
        <v>4.8</v>
      </c>
      <c r="O27" s="117">
        <v>0.5</v>
      </c>
      <c r="P27" s="43">
        <f t="shared" si="17"/>
        <v>12.8</v>
      </c>
      <c r="Q27" s="117">
        <v>12.8</v>
      </c>
      <c r="R27" s="117">
        <v>0</v>
      </c>
      <c r="S27" s="43">
        <f t="shared" si="16"/>
        <v>0</v>
      </c>
      <c r="T27" s="117">
        <v>0</v>
      </c>
      <c r="U27" s="117">
        <v>0</v>
      </c>
      <c r="V27" s="43">
        <f t="shared" si="14"/>
        <v>2.5</v>
      </c>
      <c r="W27" s="23">
        <v>0</v>
      </c>
      <c r="X27" s="117">
        <v>2.5</v>
      </c>
      <c r="Y27" s="47">
        <v>43.9</v>
      </c>
      <c r="Z27" s="53">
        <f t="shared" si="15"/>
        <v>159.89999999999998</v>
      </c>
      <c r="AA27" s="59">
        <f t="shared" si="2"/>
        <v>115.99999999999999</v>
      </c>
      <c r="AB27" s="68">
        <f>G27+J27+M27+S27+V27</f>
        <v>103.19999999999999</v>
      </c>
      <c r="AC27" s="69">
        <f t="shared" si="4"/>
        <v>12.8</v>
      </c>
      <c r="AD27" s="109">
        <f t="shared" si="5"/>
        <v>588.26512500633908</v>
      </c>
      <c r="AE27" s="110">
        <f t="shared" si="6"/>
        <v>523.35311121253608</v>
      </c>
      <c r="AF27" s="111">
        <f t="shared" si="7"/>
        <v>64.912013793802942</v>
      </c>
      <c r="AG27" s="112">
        <f t="shared" si="8"/>
        <v>810.89304731477239</v>
      </c>
      <c r="AH27" s="113">
        <f t="shared" si="9"/>
        <v>222.62792230843348</v>
      </c>
      <c r="AI27" s="114">
        <f t="shared" si="10"/>
        <v>11.03448275862069</v>
      </c>
    </row>
    <row r="28" spans="1:35" s="5" customFormat="1" ht="20.100000000000001" customHeight="1" x14ac:dyDescent="0.15">
      <c r="A28" s="10">
        <v>23</v>
      </c>
      <c r="B28" s="9" t="s">
        <v>9</v>
      </c>
      <c r="C28" s="26">
        <v>4584</v>
      </c>
      <c r="D28" s="34">
        <f t="shared" si="11"/>
        <v>86.6</v>
      </c>
      <c r="E28" s="35">
        <f t="shared" si="11"/>
        <v>82.3</v>
      </c>
      <c r="F28" s="35">
        <f t="shared" si="11"/>
        <v>4.3</v>
      </c>
      <c r="G28" s="43">
        <f t="shared" si="1"/>
        <v>0</v>
      </c>
      <c r="H28" s="117">
        <v>0</v>
      </c>
      <c r="I28" s="117">
        <v>0</v>
      </c>
      <c r="J28" s="43">
        <f t="shared" si="12"/>
        <v>71.599999999999994</v>
      </c>
      <c r="K28" s="117">
        <v>68.5</v>
      </c>
      <c r="L28" s="117">
        <v>3.1</v>
      </c>
      <c r="M28" s="43">
        <f t="shared" si="13"/>
        <v>8.6999999999999993</v>
      </c>
      <c r="N28" s="117">
        <v>7.7</v>
      </c>
      <c r="O28" s="117">
        <v>1</v>
      </c>
      <c r="P28" s="43">
        <f t="shared" si="17"/>
        <v>6.3</v>
      </c>
      <c r="Q28" s="117">
        <v>6.1</v>
      </c>
      <c r="R28" s="23">
        <v>0.2</v>
      </c>
      <c r="S28" s="43">
        <f t="shared" si="16"/>
        <v>0</v>
      </c>
      <c r="T28" s="117">
        <v>0</v>
      </c>
      <c r="U28" s="117">
        <v>0</v>
      </c>
      <c r="V28" s="43">
        <f t="shared" si="14"/>
        <v>0</v>
      </c>
      <c r="W28" s="117">
        <v>0</v>
      </c>
      <c r="X28" s="117">
        <v>0</v>
      </c>
      <c r="Y28" s="47">
        <v>0</v>
      </c>
      <c r="Z28" s="53">
        <f t="shared" si="15"/>
        <v>86.6</v>
      </c>
      <c r="AA28" s="59">
        <f t="shared" si="2"/>
        <v>86.6</v>
      </c>
      <c r="AB28" s="68">
        <f t="shared" si="3"/>
        <v>80.3</v>
      </c>
      <c r="AC28" s="69">
        <f t="shared" si="4"/>
        <v>6.3</v>
      </c>
      <c r="AD28" s="109">
        <f t="shared" si="5"/>
        <v>629.72658522396728</v>
      </c>
      <c r="AE28" s="110">
        <f t="shared" si="6"/>
        <v>583.91506689936</v>
      </c>
      <c r="AF28" s="111">
        <f t="shared" si="7"/>
        <v>45.811518324607327</v>
      </c>
      <c r="AG28" s="112">
        <f t="shared" si="8"/>
        <v>629.72658522396728</v>
      </c>
      <c r="AH28" s="113">
        <f t="shared" si="9"/>
        <v>0</v>
      </c>
      <c r="AI28" s="114">
        <f t="shared" si="10"/>
        <v>7.2748267898383379</v>
      </c>
    </row>
    <row r="29" spans="1:35" s="5" customFormat="1" ht="20.100000000000001" customHeight="1" x14ac:dyDescent="0.15">
      <c r="A29" s="10">
        <v>24</v>
      </c>
      <c r="B29" s="9" t="s">
        <v>10</v>
      </c>
      <c r="C29" s="26">
        <v>10265</v>
      </c>
      <c r="D29" s="34">
        <f>G29+J29+M29+P29+S29+V29</f>
        <v>207.02</v>
      </c>
      <c r="E29" s="35">
        <f t="shared" si="11"/>
        <v>193.92000000000002</v>
      </c>
      <c r="F29" s="35">
        <f t="shared" si="11"/>
        <v>13.1</v>
      </c>
      <c r="G29" s="43">
        <f>SUM(H29:I29)</f>
        <v>0</v>
      </c>
      <c r="H29" s="117">
        <v>0</v>
      </c>
      <c r="I29" s="117">
        <v>0</v>
      </c>
      <c r="J29" s="43">
        <f t="shared" si="12"/>
        <v>145.4</v>
      </c>
      <c r="K29" s="117">
        <v>139.4</v>
      </c>
      <c r="L29" s="117">
        <v>6</v>
      </c>
      <c r="M29" s="43">
        <f t="shared" si="13"/>
        <v>6.72</v>
      </c>
      <c r="N29" s="117">
        <v>4.72</v>
      </c>
      <c r="O29" s="117">
        <v>2</v>
      </c>
      <c r="P29" s="43">
        <f>SUM(Q29:R29)</f>
        <v>47.1</v>
      </c>
      <c r="Q29" s="117">
        <v>46</v>
      </c>
      <c r="R29" s="117">
        <v>1.1000000000000001</v>
      </c>
      <c r="S29" s="43">
        <f t="shared" si="16"/>
        <v>0</v>
      </c>
      <c r="T29" s="117">
        <v>0</v>
      </c>
      <c r="U29" s="117">
        <v>0</v>
      </c>
      <c r="V29" s="43">
        <f t="shared" si="14"/>
        <v>7.8</v>
      </c>
      <c r="W29" s="117">
        <v>3.8</v>
      </c>
      <c r="X29" s="117">
        <v>4</v>
      </c>
      <c r="Y29" s="47">
        <v>74.599999999999994</v>
      </c>
      <c r="Z29" s="53">
        <f t="shared" si="15"/>
        <v>281.62</v>
      </c>
      <c r="AA29" s="60">
        <f>SUM(AB29:AC29)</f>
        <v>207.02</v>
      </c>
      <c r="AB29" s="43">
        <f>G29+J29+M29+S29+V29</f>
        <v>159.92000000000002</v>
      </c>
      <c r="AC29" s="70">
        <f>P29</f>
        <v>47.1</v>
      </c>
      <c r="AD29" s="109">
        <f t="shared" si="5"/>
        <v>672.25198895924666</v>
      </c>
      <c r="AE29" s="110">
        <f t="shared" si="6"/>
        <v>519.30508199383019</v>
      </c>
      <c r="AF29" s="111">
        <f t="shared" si="7"/>
        <v>152.94690696541647</v>
      </c>
      <c r="AG29" s="112">
        <f t="shared" si="8"/>
        <v>914.49910699788916</v>
      </c>
      <c r="AH29" s="113">
        <f t="shared" si="9"/>
        <v>242.24711803864261</v>
      </c>
      <c r="AI29" s="114">
        <f t="shared" si="10"/>
        <v>22.751424983093418</v>
      </c>
    </row>
    <row r="30" spans="1:35" s="5" customFormat="1" ht="20.100000000000001" customHeight="1" x14ac:dyDescent="0.15">
      <c r="A30" s="10">
        <v>25</v>
      </c>
      <c r="B30" s="9" t="s">
        <v>11</v>
      </c>
      <c r="C30" s="26">
        <v>13560</v>
      </c>
      <c r="D30" s="34">
        <f t="shared" si="11"/>
        <v>261.89999999999998</v>
      </c>
      <c r="E30" s="35">
        <f t="shared" si="11"/>
        <v>239.00000000000003</v>
      </c>
      <c r="F30" s="35">
        <f t="shared" si="11"/>
        <v>22.9</v>
      </c>
      <c r="G30" s="43">
        <f t="shared" si="1"/>
        <v>0</v>
      </c>
      <c r="H30" s="117">
        <v>0</v>
      </c>
      <c r="I30" s="117">
        <v>0</v>
      </c>
      <c r="J30" s="43">
        <f t="shared" si="12"/>
        <v>222.70000000000002</v>
      </c>
      <c r="K30" s="117">
        <v>214.3</v>
      </c>
      <c r="L30" s="117">
        <v>8.4</v>
      </c>
      <c r="M30" s="43">
        <f t="shared" si="13"/>
        <v>8.1999999999999993</v>
      </c>
      <c r="N30" s="117">
        <v>5.9</v>
      </c>
      <c r="O30" s="117">
        <v>2.2999999999999998</v>
      </c>
      <c r="P30" s="43">
        <f t="shared" si="17"/>
        <v>20.5</v>
      </c>
      <c r="Q30" s="117">
        <v>18</v>
      </c>
      <c r="R30" s="117">
        <v>2.5</v>
      </c>
      <c r="S30" s="43">
        <f t="shared" si="16"/>
        <v>0</v>
      </c>
      <c r="T30" s="117">
        <v>0</v>
      </c>
      <c r="U30" s="117">
        <v>0</v>
      </c>
      <c r="V30" s="43">
        <f t="shared" si="14"/>
        <v>10.5</v>
      </c>
      <c r="W30" s="117">
        <v>0.8</v>
      </c>
      <c r="X30" s="23">
        <v>9.6999999999999993</v>
      </c>
      <c r="Y30" s="120">
        <v>99</v>
      </c>
      <c r="Z30" s="53">
        <f t="shared" si="15"/>
        <v>360.9</v>
      </c>
      <c r="AA30" s="59">
        <f t="shared" si="2"/>
        <v>261.89999999999998</v>
      </c>
      <c r="AB30" s="68">
        <f t="shared" si="3"/>
        <v>241.4</v>
      </c>
      <c r="AC30" s="69">
        <f t="shared" si="4"/>
        <v>20.5</v>
      </c>
      <c r="AD30" s="109">
        <f t="shared" si="5"/>
        <v>643.80530973451323</v>
      </c>
      <c r="AE30" s="110">
        <f t="shared" si="6"/>
        <v>593.41199606686325</v>
      </c>
      <c r="AF30" s="111">
        <f t="shared" si="7"/>
        <v>50.393313667649949</v>
      </c>
      <c r="AG30" s="112">
        <f t="shared" si="8"/>
        <v>887.16814159292028</v>
      </c>
      <c r="AH30" s="113">
        <f t="shared" si="9"/>
        <v>243.36283185840708</v>
      </c>
      <c r="AI30" s="114">
        <f t="shared" si="10"/>
        <v>7.8274150439098902</v>
      </c>
    </row>
    <row r="31" spans="1:35" s="5" customFormat="1" ht="20.100000000000001" customHeight="1" x14ac:dyDescent="0.15">
      <c r="A31" s="10">
        <v>26</v>
      </c>
      <c r="B31" s="9" t="s">
        <v>51</v>
      </c>
      <c r="C31" s="26">
        <v>7669</v>
      </c>
      <c r="D31" s="34">
        <f t="shared" si="11"/>
        <v>154.5</v>
      </c>
      <c r="E31" s="35">
        <f t="shared" si="11"/>
        <v>146.1</v>
      </c>
      <c r="F31" s="35">
        <f t="shared" si="11"/>
        <v>8.4</v>
      </c>
      <c r="G31" s="43">
        <f t="shared" si="1"/>
        <v>0</v>
      </c>
      <c r="H31" s="117">
        <v>0</v>
      </c>
      <c r="I31" s="117">
        <v>0</v>
      </c>
      <c r="J31" s="43">
        <f t="shared" si="12"/>
        <v>119</v>
      </c>
      <c r="K31" s="117">
        <v>117.7</v>
      </c>
      <c r="L31" s="117">
        <v>1.3</v>
      </c>
      <c r="M31" s="43">
        <f t="shared" si="13"/>
        <v>5.8</v>
      </c>
      <c r="N31" s="117">
        <v>5</v>
      </c>
      <c r="O31" s="117">
        <v>0.8</v>
      </c>
      <c r="P31" s="43">
        <f t="shared" si="17"/>
        <v>21.8</v>
      </c>
      <c r="Q31" s="117">
        <v>21.2</v>
      </c>
      <c r="R31" s="117">
        <v>0.6</v>
      </c>
      <c r="S31" s="43">
        <f t="shared" si="16"/>
        <v>0</v>
      </c>
      <c r="T31" s="117">
        <v>0</v>
      </c>
      <c r="U31" s="117">
        <v>0</v>
      </c>
      <c r="V31" s="43">
        <f t="shared" si="14"/>
        <v>7.9</v>
      </c>
      <c r="W31" s="117">
        <v>2.2000000000000002</v>
      </c>
      <c r="X31" s="117">
        <v>5.7</v>
      </c>
      <c r="Y31" s="47">
        <v>43.2</v>
      </c>
      <c r="Z31" s="53">
        <f t="shared" si="15"/>
        <v>197.7</v>
      </c>
      <c r="AA31" s="61">
        <f t="shared" si="2"/>
        <v>154.5</v>
      </c>
      <c r="AB31" s="68">
        <f t="shared" si="3"/>
        <v>132.69999999999999</v>
      </c>
      <c r="AC31" s="69">
        <f t="shared" si="4"/>
        <v>21.8</v>
      </c>
      <c r="AD31" s="109">
        <f t="shared" si="5"/>
        <v>671.53475029338904</v>
      </c>
      <c r="AE31" s="110">
        <f t="shared" si="6"/>
        <v>576.78097970182978</v>
      </c>
      <c r="AF31" s="111">
        <f t="shared" si="7"/>
        <v>94.753770591559089</v>
      </c>
      <c r="AG31" s="112">
        <f t="shared" si="8"/>
        <v>859.30369018124918</v>
      </c>
      <c r="AH31" s="113">
        <f t="shared" si="9"/>
        <v>187.76893988786026</v>
      </c>
      <c r="AI31" s="114">
        <f t="shared" si="10"/>
        <v>14.110032362459547</v>
      </c>
    </row>
    <row r="32" spans="1:35" s="5" customFormat="1" ht="20.100000000000001" customHeight="1" x14ac:dyDescent="0.15">
      <c r="A32" s="10">
        <v>27</v>
      </c>
      <c r="B32" s="9" t="s">
        <v>12</v>
      </c>
      <c r="C32" s="26">
        <v>2821</v>
      </c>
      <c r="D32" s="34">
        <f t="shared" si="11"/>
        <v>54.399999999999991</v>
      </c>
      <c r="E32" s="35">
        <f t="shared" si="11"/>
        <v>51.7</v>
      </c>
      <c r="F32" s="35">
        <f t="shared" si="11"/>
        <v>2.7</v>
      </c>
      <c r="G32" s="43">
        <f>SUM(H32:I32)</f>
        <v>0</v>
      </c>
      <c r="H32" s="117">
        <v>0</v>
      </c>
      <c r="I32" s="117">
        <v>0</v>
      </c>
      <c r="J32" s="43">
        <f t="shared" si="12"/>
        <v>42.3</v>
      </c>
      <c r="K32" s="117">
        <v>42</v>
      </c>
      <c r="L32" s="117">
        <v>0.3</v>
      </c>
      <c r="M32" s="43">
        <f t="shared" si="13"/>
        <v>2.4</v>
      </c>
      <c r="N32" s="117">
        <v>2.1</v>
      </c>
      <c r="O32" s="117">
        <v>0.3</v>
      </c>
      <c r="P32" s="43">
        <f t="shared" si="17"/>
        <v>7.1999999999999993</v>
      </c>
      <c r="Q32" s="117">
        <v>7.1</v>
      </c>
      <c r="R32" s="117">
        <v>0.1</v>
      </c>
      <c r="S32" s="43">
        <f t="shared" si="16"/>
        <v>0</v>
      </c>
      <c r="T32" s="117">
        <v>0</v>
      </c>
      <c r="U32" s="117">
        <v>0</v>
      </c>
      <c r="V32" s="43">
        <f t="shared" si="14"/>
        <v>2.5</v>
      </c>
      <c r="W32" s="117">
        <v>0.5</v>
      </c>
      <c r="X32" s="117">
        <v>2</v>
      </c>
      <c r="Y32" s="47">
        <v>16.399999999999999</v>
      </c>
      <c r="Z32" s="53">
        <f t="shared" si="15"/>
        <v>70.799999999999983</v>
      </c>
      <c r="AA32" s="59">
        <f>SUM(AB32:AC32)</f>
        <v>54.399999999999991</v>
      </c>
      <c r="AB32" s="68">
        <f>G32+J32+M32+S32+V32</f>
        <v>47.199999999999996</v>
      </c>
      <c r="AC32" s="69">
        <f>P32</f>
        <v>7.1999999999999993</v>
      </c>
      <c r="AD32" s="109">
        <f t="shared" si="5"/>
        <v>642.7980621529008</v>
      </c>
      <c r="AE32" s="110">
        <f t="shared" si="6"/>
        <v>557.72184804442873</v>
      </c>
      <c r="AF32" s="111">
        <f t="shared" si="7"/>
        <v>85.076214108472158</v>
      </c>
      <c r="AG32" s="112">
        <f t="shared" si="8"/>
        <v>836.58277206664286</v>
      </c>
      <c r="AH32" s="113">
        <f>Y32/C32/30*1000000</f>
        <v>193.78470991374215</v>
      </c>
      <c r="AI32" s="114">
        <f t="shared" si="10"/>
        <v>13.235294117647058</v>
      </c>
    </row>
    <row r="33" spans="1:35" s="5" customFormat="1" ht="20.100000000000001" customHeight="1" x14ac:dyDescent="0.15">
      <c r="A33" s="10">
        <v>28</v>
      </c>
      <c r="B33" s="9" t="s">
        <v>32</v>
      </c>
      <c r="C33" s="26">
        <v>2257</v>
      </c>
      <c r="D33" s="34">
        <f t="shared" si="11"/>
        <v>45.4</v>
      </c>
      <c r="E33" s="35">
        <f t="shared" si="11"/>
        <v>41.2</v>
      </c>
      <c r="F33" s="35">
        <f t="shared" si="11"/>
        <v>4.2</v>
      </c>
      <c r="G33" s="43">
        <f t="shared" si="1"/>
        <v>0</v>
      </c>
      <c r="H33" s="117">
        <v>0</v>
      </c>
      <c r="I33" s="117">
        <v>0</v>
      </c>
      <c r="J33" s="43">
        <f t="shared" si="12"/>
        <v>38.200000000000003</v>
      </c>
      <c r="K33" s="117">
        <v>34.6</v>
      </c>
      <c r="L33" s="117">
        <v>3.6</v>
      </c>
      <c r="M33" s="43">
        <f t="shared" si="13"/>
        <v>1.8</v>
      </c>
      <c r="N33" s="117">
        <v>1.6</v>
      </c>
      <c r="O33" s="117">
        <v>0.2</v>
      </c>
      <c r="P33" s="43">
        <f t="shared" si="17"/>
        <v>5.4</v>
      </c>
      <c r="Q33" s="117">
        <v>5</v>
      </c>
      <c r="R33" s="117">
        <v>0.4</v>
      </c>
      <c r="S33" s="43">
        <f t="shared" si="16"/>
        <v>0</v>
      </c>
      <c r="T33" s="117">
        <v>0</v>
      </c>
      <c r="U33" s="117">
        <v>0</v>
      </c>
      <c r="V33" s="43">
        <f t="shared" si="14"/>
        <v>0</v>
      </c>
      <c r="W33" s="117">
        <v>0</v>
      </c>
      <c r="X33" s="117">
        <v>0</v>
      </c>
      <c r="Y33" s="47">
        <v>16.399999999999999</v>
      </c>
      <c r="Z33" s="53">
        <f t="shared" si="15"/>
        <v>61.8</v>
      </c>
      <c r="AA33" s="59">
        <f>SUM(AB33:AC33)</f>
        <v>45.4</v>
      </c>
      <c r="AB33" s="68">
        <f t="shared" si="3"/>
        <v>40</v>
      </c>
      <c r="AC33" s="69">
        <f t="shared" si="4"/>
        <v>5.4</v>
      </c>
      <c r="AD33" s="109">
        <f t="shared" si="5"/>
        <v>670.50657214591649</v>
      </c>
      <c r="AE33" s="110">
        <f t="shared" si="6"/>
        <v>590.75468911534483</v>
      </c>
      <c r="AF33" s="111">
        <f t="shared" si="7"/>
        <v>79.751883030571562</v>
      </c>
      <c r="AG33" s="112">
        <f t="shared" si="8"/>
        <v>912.71599468320767</v>
      </c>
      <c r="AH33" s="113">
        <f t="shared" si="9"/>
        <v>242.20942253729135</v>
      </c>
      <c r="AI33" s="114">
        <f t="shared" si="10"/>
        <v>11.894273127753305</v>
      </c>
    </row>
    <row r="34" spans="1:35" s="5" customFormat="1" ht="20.100000000000001" customHeight="1" x14ac:dyDescent="0.15">
      <c r="A34" s="10">
        <v>29</v>
      </c>
      <c r="B34" s="9" t="s">
        <v>13</v>
      </c>
      <c r="C34" s="26">
        <v>7718</v>
      </c>
      <c r="D34" s="34">
        <f t="shared" si="11"/>
        <v>126.8</v>
      </c>
      <c r="E34" s="35">
        <f t="shared" si="11"/>
        <v>122.6</v>
      </c>
      <c r="F34" s="35">
        <f t="shared" si="11"/>
        <v>4.1999999999999993</v>
      </c>
      <c r="G34" s="43">
        <f t="shared" si="1"/>
        <v>0</v>
      </c>
      <c r="H34" s="117">
        <v>0</v>
      </c>
      <c r="I34" s="117">
        <v>0</v>
      </c>
      <c r="J34" s="43">
        <f t="shared" si="12"/>
        <v>99.3</v>
      </c>
      <c r="K34" s="117">
        <v>99.2</v>
      </c>
      <c r="L34" s="117">
        <v>0.1</v>
      </c>
      <c r="M34" s="43">
        <f t="shared" si="13"/>
        <v>5.6999999999999993</v>
      </c>
      <c r="N34" s="117">
        <v>5.0999999999999996</v>
      </c>
      <c r="O34" s="117">
        <v>0.6</v>
      </c>
      <c r="P34" s="43">
        <f t="shared" si="17"/>
        <v>18.900000000000002</v>
      </c>
      <c r="Q34" s="117">
        <v>18.3</v>
      </c>
      <c r="R34" s="117">
        <v>0.6</v>
      </c>
      <c r="S34" s="43">
        <f t="shared" si="16"/>
        <v>0.8</v>
      </c>
      <c r="T34" s="117">
        <v>0</v>
      </c>
      <c r="U34" s="117">
        <v>0.8</v>
      </c>
      <c r="V34" s="43">
        <f t="shared" si="14"/>
        <v>2.1</v>
      </c>
      <c r="W34" s="117">
        <v>0</v>
      </c>
      <c r="X34" s="117">
        <v>2.1</v>
      </c>
      <c r="Y34" s="47">
        <v>23.9</v>
      </c>
      <c r="Z34" s="53">
        <f t="shared" si="15"/>
        <v>150.69999999999999</v>
      </c>
      <c r="AA34" s="59">
        <f>SUM(AB34:AC34)</f>
        <v>126.8</v>
      </c>
      <c r="AB34" s="68">
        <f t="shared" si="3"/>
        <v>107.89999999999999</v>
      </c>
      <c r="AC34" s="69">
        <f t="shared" si="4"/>
        <v>18.900000000000002</v>
      </c>
      <c r="AD34" s="109">
        <f t="shared" si="5"/>
        <v>547.63755722553333</v>
      </c>
      <c r="AE34" s="110">
        <f t="shared" si="6"/>
        <v>466.01019262330476</v>
      </c>
      <c r="AF34" s="111">
        <f t="shared" si="7"/>
        <v>81.627364602228553</v>
      </c>
      <c r="AG34" s="112">
        <f t="shared" si="8"/>
        <v>650.85946272782223</v>
      </c>
      <c r="AH34" s="113">
        <f t="shared" si="9"/>
        <v>103.22190550228902</v>
      </c>
      <c r="AI34" s="114">
        <f t="shared" si="10"/>
        <v>14.905362776025239</v>
      </c>
    </row>
    <row r="35" spans="1:35" s="5" customFormat="1" ht="20.100000000000001" customHeight="1" x14ac:dyDescent="0.15">
      <c r="A35" s="10">
        <v>30</v>
      </c>
      <c r="B35" s="9" t="s">
        <v>14</v>
      </c>
      <c r="C35" s="26">
        <v>3824</v>
      </c>
      <c r="D35" s="34">
        <f>G35+J35+M35+P35+S35+V35</f>
        <v>74.8</v>
      </c>
      <c r="E35" s="35">
        <f t="shared" si="11"/>
        <v>62.5</v>
      </c>
      <c r="F35" s="35">
        <f t="shared" si="11"/>
        <v>12.3</v>
      </c>
      <c r="G35" s="43">
        <f>SUM(H35:I35)</f>
        <v>0</v>
      </c>
      <c r="H35" s="117">
        <v>0</v>
      </c>
      <c r="I35" s="117">
        <v>0</v>
      </c>
      <c r="J35" s="43">
        <f t="shared" si="12"/>
        <v>60.8</v>
      </c>
      <c r="K35" s="117">
        <v>51.8</v>
      </c>
      <c r="L35" s="117">
        <v>9</v>
      </c>
      <c r="M35" s="43">
        <f t="shared" si="13"/>
        <v>5.4</v>
      </c>
      <c r="N35" s="117">
        <v>2.1</v>
      </c>
      <c r="O35" s="117">
        <v>3.3</v>
      </c>
      <c r="P35" s="43">
        <f t="shared" si="17"/>
        <v>8.6</v>
      </c>
      <c r="Q35" s="117">
        <v>8.6</v>
      </c>
      <c r="R35" s="117">
        <v>0</v>
      </c>
      <c r="S35" s="43">
        <f t="shared" si="16"/>
        <v>0</v>
      </c>
      <c r="T35" s="117">
        <v>0</v>
      </c>
      <c r="U35" s="117">
        <v>0</v>
      </c>
      <c r="V35" s="43">
        <f t="shared" si="14"/>
        <v>0</v>
      </c>
      <c r="W35" s="117">
        <v>0</v>
      </c>
      <c r="X35" s="117">
        <v>0</v>
      </c>
      <c r="Y35" s="47">
        <v>25.4</v>
      </c>
      <c r="Z35" s="53">
        <f t="shared" si="15"/>
        <v>100.19999999999999</v>
      </c>
      <c r="AA35" s="59">
        <f t="shared" si="2"/>
        <v>74.8</v>
      </c>
      <c r="AB35" s="68">
        <f>G35+J35+M35+S35+V35</f>
        <v>66.2</v>
      </c>
      <c r="AC35" s="69">
        <f>P35</f>
        <v>8.6</v>
      </c>
      <c r="AD35" s="109">
        <f t="shared" si="5"/>
        <v>652.02231520223143</v>
      </c>
      <c r="AE35" s="110">
        <f t="shared" si="6"/>
        <v>577.05718270571822</v>
      </c>
      <c r="AF35" s="111">
        <f t="shared" si="7"/>
        <v>74.965132496513249</v>
      </c>
      <c r="AG35" s="112">
        <f t="shared" si="8"/>
        <v>873.4309623430961</v>
      </c>
      <c r="AH35" s="113">
        <f t="shared" si="9"/>
        <v>221.4086471408647</v>
      </c>
      <c r="AI35" s="114">
        <f t="shared" si="10"/>
        <v>11.497326203208557</v>
      </c>
    </row>
    <row r="36" spans="1:35" s="5" customFormat="1" ht="20.100000000000001" customHeight="1" x14ac:dyDescent="0.15">
      <c r="A36" s="10">
        <v>31</v>
      </c>
      <c r="B36" s="9" t="s">
        <v>53</v>
      </c>
      <c r="C36" s="26">
        <v>4990</v>
      </c>
      <c r="D36" s="34">
        <f t="shared" si="11"/>
        <v>88.1</v>
      </c>
      <c r="E36" s="35">
        <f t="shared" si="11"/>
        <v>85.4</v>
      </c>
      <c r="F36" s="35">
        <f t="shared" si="11"/>
        <v>2.7</v>
      </c>
      <c r="G36" s="43">
        <f t="shared" si="1"/>
        <v>0</v>
      </c>
      <c r="H36" s="117">
        <v>0</v>
      </c>
      <c r="I36" s="117">
        <v>0</v>
      </c>
      <c r="J36" s="43">
        <f t="shared" si="12"/>
        <v>68.3</v>
      </c>
      <c r="K36" s="117">
        <v>67.7</v>
      </c>
      <c r="L36" s="117">
        <v>0.6</v>
      </c>
      <c r="M36" s="43">
        <f t="shared" si="13"/>
        <v>2.6</v>
      </c>
      <c r="N36" s="23">
        <v>2.6</v>
      </c>
      <c r="O36" s="117">
        <v>0</v>
      </c>
      <c r="P36" s="43">
        <f t="shared" si="17"/>
        <v>12</v>
      </c>
      <c r="Q36" s="117">
        <v>11.9</v>
      </c>
      <c r="R36" s="117">
        <v>0.1</v>
      </c>
      <c r="S36" s="43">
        <f t="shared" si="16"/>
        <v>0</v>
      </c>
      <c r="T36" s="117">
        <v>0</v>
      </c>
      <c r="U36" s="117">
        <v>0</v>
      </c>
      <c r="V36" s="43">
        <f t="shared" si="14"/>
        <v>5.2</v>
      </c>
      <c r="W36" s="117">
        <v>3.2</v>
      </c>
      <c r="X36" s="117">
        <v>2</v>
      </c>
      <c r="Y36" s="47">
        <v>14.5</v>
      </c>
      <c r="Z36" s="53">
        <f t="shared" si="15"/>
        <v>102.6</v>
      </c>
      <c r="AA36" s="59">
        <f t="shared" si="2"/>
        <v>88.1</v>
      </c>
      <c r="AB36" s="68">
        <f t="shared" si="3"/>
        <v>76.099999999999994</v>
      </c>
      <c r="AC36" s="69">
        <f t="shared" si="4"/>
        <v>12</v>
      </c>
      <c r="AD36" s="109">
        <f t="shared" si="5"/>
        <v>588.51035404141624</v>
      </c>
      <c r="AE36" s="110">
        <f t="shared" si="6"/>
        <v>508.35003340013355</v>
      </c>
      <c r="AF36" s="111">
        <f t="shared" si="7"/>
        <v>80.160320641282553</v>
      </c>
      <c r="AG36" s="112">
        <f t="shared" si="8"/>
        <v>685.37074148296585</v>
      </c>
      <c r="AH36" s="113">
        <f t="shared" si="9"/>
        <v>96.860387441549761</v>
      </c>
      <c r="AI36" s="114">
        <f t="shared" si="10"/>
        <v>13.620885357548241</v>
      </c>
    </row>
    <row r="37" spans="1:35" s="5" customFormat="1" ht="20.100000000000001" customHeight="1" x14ac:dyDescent="0.15">
      <c r="A37" s="10">
        <v>32</v>
      </c>
      <c r="B37" s="9" t="s">
        <v>54</v>
      </c>
      <c r="C37" s="26">
        <v>14421</v>
      </c>
      <c r="D37" s="34">
        <f t="shared" si="11"/>
        <v>291.2</v>
      </c>
      <c r="E37" s="35">
        <f t="shared" si="11"/>
        <v>240.6</v>
      </c>
      <c r="F37" s="35">
        <f t="shared" si="11"/>
        <v>50.6</v>
      </c>
      <c r="G37" s="43">
        <f t="shared" si="1"/>
        <v>0</v>
      </c>
      <c r="H37" s="117">
        <v>0</v>
      </c>
      <c r="I37" s="117">
        <v>0</v>
      </c>
      <c r="J37" s="43">
        <f t="shared" si="12"/>
        <v>244.39999999999998</v>
      </c>
      <c r="K37" s="117">
        <v>203.1</v>
      </c>
      <c r="L37" s="117">
        <v>41.3</v>
      </c>
      <c r="M37" s="43">
        <f t="shared" si="13"/>
        <v>16.600000000000001</v>
      </c>
      <c r="N37" s="117">
        <v>8.9</v>
      </c>
      <c r="O37" s="117">
        <v>7.7</v>
      </c>
      <c r="P37" s="43">
        <f t="shared" si="17"/>
        <v>30.200000000000003</v>
      </c>
      <c r="Q37" s="117">
        <v>28.6</v>
      </c>
      <c r="R37" s="117">
        <v>1.6</v>
      </c>
      <c r="S37" s="43">
        <f t="shared" si="16"/>
        <v>0</v>
      </c>
      <c r="T37" s="117">
        <v>0</v>
      </c>
      <c r="U37" s="117">
        <v>0</v>
      </c>
      <c r="V37" s="43">
        <f t="shared" si="14"/>
        <v>0</v>
      </c>
      <c r="W37" s="117">
        <v>0</v>
      </c>
      <c r="X37" s="117">
        <v>0</v>
      </c>
      <c r="Y37" s="47">
        <v>78.2</v>
      </c>
      <c r="Z37" s="53">
        <f t="shared" si="15"/>
        <v>369.4</v>
      </c>
      <c r="AA37" s="59">
        <f t="shared" si="2"/>
        <v>291.2</v>
      </c>
      <c r="AB37" s="68">
        <f t="shared" si="3"/>
        <v>261</v>
      </c>
      <c r="AC37" s="69">
        <f t="shared" si="4"/>
        <v>30.200000000000003</v>
      </c>
      <c r="AD37" s="109">
        <f t="shared" si="5"/>
        <v>673.09248087280127</v>
      </c>
      <c r="AE37" s="110">
        <f t="shared" si="6"/>
        <v>603.28687330975652</v>
      </c>
      <c r="AF37" s="111">
        <f t="shared" si="7"/>
        <v>69.805607563044632</v>
      </c>
      <c r="AG37" s="112">
        <f t="shared" si="8"/>
        <v>853.84739846982416</v>
      </c>
      <c r="AH37" s="113">
        <f t="shared" si="9"/>
        <v>180.75491759702285</v>
      </c>
      <c r="AI37" s="114">
        <f t="shared" si="10"/>
        <v>10.370879120879122</v>
      </c>
    </row>
    <row r="38" spans="1:35" s="5" customFormat="1" ht="20.100000000000001" customHeight="1" thickBot="1" x14ac:dyDescent="0.2">
      <c r="A38" s="15">
        <v>33</v>
      </c>
      <c r="B38" s="16" t="s">
        <v>15</v>
      </c>
      <c r="C38" s="121">
        <v>10389</v>
      </c>
      <c r="D38" s="36">
        <f t="shared" si="11"/>
        <v>183.4</v>
      </c>
      <c r="E38" s="37">
        <f t="shared" si="11"/>
        <v>167.5</v>
      </c>
      <c r="F38" s="37">
        <f t="shared" si="11"/>
        <v>15.9</v>
      </c>
      <c r="G38" s="44">
        <f t="shared" si="1"/>
        <v>0</v>
      </c>
      <c r="H38" s="122">
        <v>0</v>
      </c>
      <c r="I38" s="122">
        <v>0</v>
      </c>
      <c r="J38" s="44">
        <f t="shared" si="12"/>
        <v>141.9</v>
      </c>
      <c r="K38" s="122">
        <v>139.6</v>
      </c>
      <c r="L38" s="122">
        <v>2.2999999999999998</v>
      </c>
      <c r="M38" s="44">
        <f t="shared" si="13"/>
        <v>6.4</v>
      </c>
      <c r="N38" s="122">
        <v>5.5</v>
      </c>
      <c r="O38" s="122">
        <v>0.9</v>
      </c>
      <c r="P38" s="44">
        <f t="shared" si="17"/>
        <v>23.7</v>
      </c>
      <c r="Q38" s="122">
        <v>22.4</v>
      </c>
      <c r="R38" s="122">
        <v>1.3</v>
      </c>
      <c r="S38" s="44">
        <f>SUM(T38:U38)</f>
        <v>0</v>
      </c>
      <c r="T38" s="122">
        <v>0</v>
      </c>
      <c r="U38" s="122">
        <v>0</v>
      </c>
      <c r="V38" s="44">
        <f t="shared" si="14"/>
        <v>11.4</v>
      </c>
      <c r="W38" s="122">
        <v>0</v>
      </c>
      <c r="X38" s="122">
        <v>11.4</v>
      </c>
      <c r="Y38" s="123">
        <v>42.1</v>
      </c>
      <c r="Z38" s="54">
        <f>D38+Y38</f>
        <v>225.5</v>
      </c>
      <c r="AA38" s="62">
        <f t="shared" si="2"/>
        <v>183.4</v>
      </c>
      <c r="AB38" s="71">
        <f t="shared" si="3"/>
        <v>159.70000000000002</v>
      </c>
      <c r="AC38" s="72">
        <f t="shared" si="4"/>
        <v>23.7</v>
      </c>
      <c r="AD38" s="124">
        <f t="shared" si="5"/>
        <v>588.4429043539642</v>
      </c>
      <c r="AE38" s="125">
        <f t="shared" si="6"/>
        <v>512.40093688837555</v>
      </c>
      <c r="AF38" s="126">
        <f t="shared" si="7"/>
        <v>76.041967465588598</v>
      </c>
      <c r="AG38" s="127">
        <f t="shared" si="8"/>
        <v>723.52167356498853</v>
      </c>
      <c r="AH38" s="128">
        <f t="shared" si="9"/>
        <v>135.07876921102451</v>
      </c>
      <c r="AI38" s="129">
        <f t="shared" si="10"/>
        <v>12.92257360959651</v>
      </c>
    </row>
    <row r="39" spans="1:35" s="5" customFormat="1" ht="15" customHeight="1" x14ac:dyDescent="0.15">
      <c r="A39" s="6"/>
      <c r="C39" s="6"/>
      <c r="D39" s="13"/>
      <c r="E39" s="7"/>
      <c r="F39" s="7"/>
      <c r="AD39" s="8"/>
      <c r="AE39" s="8"/>
      <c r="AF39" s="8"/>
      <c r="AG39" s="8"/>
      <c r="AH39" s="8"/>
    </row>
    <row r="40" spans="1:35" s="5" customFormat="1" ht="15" customHeight="1" x14ac:dyDescent="0.15">
      <c r="A40" s="6"/>
      <c r="C40" s="6"/>
      <c r="D40" s="13"/>
      <c r="E40" s="7"/>
      <c r="F40" s="7"/>
      <c r="AD40" s="8"/>
      <c r="AE40" s="8"/>
      <c r="AF40" s="8"/>
      <c r="AG40" s="8"/>
      <c r="AH40" s="8"/>
    </row>
    <row r="41" spans="1:35" s="5" customFormat="1" ht="15" customHeight="1" x14ac:dyDescent="0.15">
      <c r="A41" s="6"/>
      <c r="C41" s="6"/>
      <c r="D41" s="18"/>
      <c r="E41" s="7"/>
      <c r="F41" s="7"/>
      <c r="AD41" s="8"/>
      <c r="AE41" s="8"/>
      <c r="AF41" s="8"/>
      <c r="AG41" s="8"/>
      <c r="AH41" s="8"/>
    </row>
    <row r="42" spans="1:35" s="5" customFormat="1" ht="15" customHeight="1" x14ac:dyDescent="0.15">
      <c r="A42" s="6"/>
      <c r="C42" s="6"/>
      <c r="D42" s="18"/>
      <c r="E42" s="7"/>
      <c r="F42" s="7"/>
      <c r="AD42" s="8"/>
      <c r="AE42" s="8"/>
      <c r="AF42" s="8"/>
      <c r="AG42" s="8"/>
      <c r="AH42" s="8"/>
    </row>
    <row r="43" spans="1:35" s="5" customFormat="1" ht="15" customHeight="1" x14ac:dyDescent="0.15">
      <c r="A43" s="6"/>
      <c r="C43" s="6"/>
      <c r="D43" s="18"/>
      <c r="E43" s="7"/>
      <c r="F43" s="7"/>
      <c r="AD43" s="8"/>
      <c r="AE43" s="8"/>
      <c r="AF43" s="8"/>
      <c r="AG43" s="8"/>
      <c r="AH43" s="8"/>
    </row>
    <row r="44" spans="1:35" s="5" customFormat="1" ht="15" customHeight="1" x14ac:dyDescent="0.15">
      <c r="A44" s="6"/>
      <c r="C44" s="6"/>
      <c r="D44" s="18"/>
      <c r="E44" s="7"/>
      <c r="F44" s="7"/>
      <c r="AD44" s="8"/>
      <c r="AE44" s="8"/>
      <c r="AF44" s="8"/>
      <c r="AG44" s="8"/>
      <c r="AH44" s="8"/>
    </row>
    <row r="45" spans="1:35" s="5" customFormat="1" ht="15" customHeight="1" x14ac:dyDescent="0.15">
      <c r="A45" s="6"/>
      <c r="C45" s="6"/>
      <c r="D45" s="18"/>
      <c r="E45" s="7"/>
      <c r="F45" s="7"/>
      <c r="AD45" s="8"/>
      <c r="AE45" s="8"/>
      <c r="AF45" s="8"/>
      <c r="AG45" s="8"/>
      <c r="AH45" s="8"/>
    </row>
    <row r="46" spans="1:35" s="5" customFormat="1" ht="15" customHeight="1" x14ac:dyDescent="0.15">
      <c r="A46" s="6"/>
      <c r="C46" s="6"/>
      <c r="D46" s="18"/>
      <c r="E46" s="7"/>
      <c r="F46" s="7"/>
      <c r="AD46" s="8"/>
      <c r="AE46" s="8"/>
      <c r="AF46" s="8"/>
      <c r="AG46" s="8"/>
      <c r="AH46" s="8"/>
    </row>
    <row r="47" spans="1:35" s="5" customFormat="1" ht="15" customHeight="1" x14ac:dyDescent="0.15">
      <c r="A47" s="6"/>
      <c r="C47" s="6"/>
      <c r="D47" s="18"/>
      <c r="E47" s="7"/>
      <c r="F47" s="7"/>
      <c r="AD47" s="8"/>
      <c r="AE47" s="8"/>
      <c r="AF47" s="8"/>
      <c r="AG47" s="8"/>
      <c r="AH47" s="8"/>
    </row>
    <row r="48" spans="1:35" s="5" customFormat="1" ht="15" customHeight="1" x14ac:dyDescent="0.15">
      <c r="A48" s="6"/>
      <c r="C48" s="6"/>
      <c r="D48" s="18"/>
      <c r="E48" s="7"/>
      <c r="F48" s="7"/>
      <c r="AD48" s="8"/>
      <c r="AE48" s="8"/>
      <c r="AF48" s="8"/>
      <c r="AG48" s="8"/>
      <c r="AH48" s="8"/>
    </row>
    <row r="49" spans="1:34" s="5" customFormat="1" ht="15" customHeight="1" x14ac:dyDescent="0.15">
      <c r="A49" s="6"/>
      <c r="C49" s="6"/>
      <c r="D49" s="18"/>
      <c r="E49" s="7"/>
      <c r="F49" s="7"/>
      <c r="AD49" s="8"/>
      <c r="AE49" s="8"/>
      <c r="AF49" s="8"/>
      <c r="AG49" s="8"/>
      <c r="AH49" s="8"/>
    </row>
    <row r="50" spans="1:34" s="5" customFormat="1" ht="15" customHeight="1" x14ac:dyDescent="0.15">
      <c r="A50" s="6"/>
      <c r="C50" s="6"/>
      <c r="D50" s="18"/>
      <c r="E50" s="7"/>
      <c r="F50" s="7"/>
      <c r="AD50" s="8"/>
      <c r="AE50" s="8"/>
      <c r="AF50" s="8"/>
      <c r="AG50" s="8"/>
      <c r="AH50" s="8"/>
    </row>
    <row r="51" spans="1:34" s="5" customFormat="1" ht="15" customHeight="1" x14ac:dyDescent="0.15">
      <c r="A51" s="6"/>
      <c r="C51" s="6"/>
      <c r="D51" s="18"/>
      <c r="E51" s="7"/>
      <c r="F51" s="7"/>
      <c r="AD51" s="8"/>
      <c r="AE51" s="8"/>
      <c r="AF51" s="8"/>
      <c r="AG51" s="8"/>
      <c r="AH51" s="8"/>
    </row>
    <row r="52" spans="1:34" s="5" customFormat="1" ht="15" customHeight="1" x14ac:dyDescent="0.15">
      <c r="A52" s="6"/>
      <c r="C52" s="6"/>
      <c r="D52" s="18"/>
      <c r="E52" s="7"/>
      <c r="F52" s="7"/>
      <c r="AD52" s="8"/>
      <c r="AE52" s="8"/>
      <c r="AF52" s="8"/>
      <c r="AG52" s="8"/>
      <c r="AH52" s="8"/>
    </row>
    <row r="53" spans="1:34" s="5" customFormat="1" ht="15" customHeight="1" x14ac:dyDescent="0.15">
      <c r="A53" s="6"/>
      <c r="C53" s="6"/>
      <c r="D53" s="18"/>
      <c r="E53" s="7"/>
      <c r="F53" s="7"/>
      <c r="AD53" s="8"/>
      <c r="AE53" s="8"/>
      <c r="AF53" s="8"/>
      <c r="AG53" s="8"/>
      <c r="AH53" s="8"/>
    </row>
    <row r="54" spans="1:34" s="5" customFormat="1" ht="15" customHeight="1" x14ac:dyDescent="0.15">
      <c r="A54" s="6"/>
      <c r="C54" s="6"/>
      <c r="D54" s="18"/>
      <c r="E54" s="7"/>
      <c r="F54" s="7"/>
      <c r="AD54" s="8"/>
      <c r="AE54" s="8"/>
      <c r="AF54" s="8"/>
      <c r="AG54" s="8"/>
      <c r="AH54" s="8"/>
    </row>
    <row r="55" spans="1:34" s="5" customFormat="1" ht="15" customHeight="1" x14ac:dyDescent="0.15">
      <c r="A55" s="6"/>
      <c r="C55" s="6"/>
      <c r="D55" s="18"/>
      <c r="E55" s="7"/>
      <c r="F55" s="7"/>
      <c r="AD55" s="8"/>
      <c r="AE55" s="8"/>
      <c r="AF55" s="8"/>
      <c r="AG55" s="8"/>
      <c r="AH55" s="8"/>
    </row>
    <row r="56" spans="1:34" s="5" customFormat="1" ht="15" customHeight="1" x14ac:dyDescent="0.15">
      <c r="A56" s="6"/>
      <c r="C56" s="6"/>
      <c r="D56" s="18"/>
      <c r="E56" s="7"/>
      <c r="F56" s="7"/>
      <c r="AD56" s="8"/>
      <c r="AE56" s="8"/>
      <c r="AF56" s="8"/>
      <c r="AG56" s="8"/>
      <c r="AH56" s="8"/>
    </row>
    <row r="57" spans="1:34" s="5" customFormat="1" ht="15" customHeight="1" x14ac:dyDescent="0.15">
      <c r="A57" s="6"/>
      <c r="C57" s="6"/>
      <c r="D57" s="18"/>
      <c r="E57" s="7"/>
      <c r="F57" s="7"/>
      <c r="AD57" s="8"/>
      <c r="AE57" s="8"/>
      <c r="AF57" s="8"/>
      <c r="AG57" s="8"/>
      <c r="AH57" s="8"/>
    </row>
    <row r="58" spans="1:34" s="5" customFormat="1" ht="15" customHeight="1" x14ac:dyDescent="0.15">
      <c r="A58" s="6"/>
      <c r="C58" s="6"/>
      <c r="D58" s="18"/>
      <c r="E58" s="7"/>
      <c r="F58" s="7"/>
      <c r="AD58" s="8"/>
      <c r="AE58" s="8"/>
      <c r="AF58" s="8"/>
      <c r="AG58" s="8"/>
      <c r="AH58" s="8"/>
    </row>
    <row r="59" spans="1:34" s="5" customFormat="1" ht="15" customHeight="1" x14ac:dyDescent="0.15">
      <c r="A59" s="6"/>
      <c r="C59" s="6"/>
      <c r="D59" s="18"/>
      <c r="E59" s="7"/>
      <c r="F59" s="7"/>
      <c r="AD59" s="8"/>
      <c r="AE59" s="8"/>
      <c r="AF59" s="8"/>
      <c r="AG59" s="8"/>
      <c r="AH59" s="8"/>
    </row>
    <row r="60" spans="1:34" s="5" customFormat="1" ht="15" customHeight="1" x14ac:dyDescent="0.15">
      <c r="A60" s="6"/>
      <c r="C60" s="6"/>
      <c r="D60" s="18"/>
      <c r="E60" s="7"/>
      <c r="F60" s="7"/>
      <c r="AD60" s="8"/>
      <c r="AE60" s="8"/>
      <c r="AF60" s="8"/>
      <c r="AG60" s="8"/>
      <c r="AH60" s="8"/>
    </row>
  </sheetData>
  <mergeCells count="18">
    <mergeCell ref="AH1:AH4"/>
    <mergeCell ref="V3:X3"/>
    <mergeCell ref="A5:B5"/>
    <mergeCell ref="A1:B4"/>
    <mergeCell ref="C1:C4"/>
    <mergeCell ref="AI1:AI4"/>
    <mergeCell ref="D2:F3"/>
    <mergeCell ref="G2:X2"/>
    <mergeCell ref="Y2:Y4"/>
    <mergeCell ref="Z2:Z4"/>
    <mergeCell ref="G3:I3"/>
    <mergeCell ref="J3:L3"/>
    <mergeCell ref="M3:O3"/>
    <mergeCell ref="P3:R3"/>
    <mergeCell ref="S3:U3"/>
    <mergeCell ref="AA1:AC3"/>
    <mergeCell ref="AD1:AF3"/>
    <mergeCell ref="AG1:AG4"/>
  </mergeCells>
  <phoneticPr fontId="2"/>
  <printOptions horizontalCentered="1"/>
  <pageMargins left="0.78740157480314965" right="0.78740157480314965" top="0.98425196850393704" bottom="0.59055118110236227" header="0.51181102362204722" footer="0.51181102362204722"/>
  <pageSetup paperSize="8" scale="68" fitToWidth="0" orientation="landscape" r:id="rId1"/>
  <headerFooter alignWithMargins="0">
    <oddHeader>&amp;C&amp;14令和７年９月分　市町村ごみ排出量（速報値）月例報告&amp;R&amp;14《資料１》</oddHeader>
  </headerFooter>
  <colBreaks count="1" manualBreakCount="1">
    <brk id="26" max="37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F8584F-4D49-4486-BC6B-B4E9DB30EC6E}">
  <dimension ref="A1:AJ60"/>
  <sheetViews>
    <sheetView view="pageBreakPreview" zoomScaleNormal="80" zoomScaleSheetLayoutView="100" workbookViewId="0">
      <selection sqref="A1:B4"/>
    </sheetView>
  </sheetViews>
  <sheetFormatPr defaultRowHeight="15" customHeight="1" x14ac:dyDescent="0.15"/>
  <cols>
    <col min="1" max="1" width="3.75" style="3" customWidth="1"/>
    <col min="2" max="2" width="11.625" style="1" customWidth="1"/>
    <col min="3" max="3" width="10.625" style="3" customWidth="1"/>
    <col min="4" max="4" width="10.625" style="12" customWidth="1"/>
    <col min="5" max="6" width="10.625" style="2" customWidth="1"/>
    <col min="7" max="29" width="10.625" style="1" customWidth="1"/>
    <col min="30" max="30" width="11.5" style="4" customWidth="1"/>
    <col min="31" max="32" width="10.625" style="4" customWidth="1"/>
    <col min="33" max="34" width="9" style="4"/>
    <col min="35" max="16384" width="9" style="1"/>
  </cols>
  <sheetData>
    <row r="1" spans="1:36" ht="15" customHeight="1" x14ac:dyDescent="0.15">
      <c r="A1" s="163" t="s">
        <v>64</v>
      </c>
      <c r="B1" s="164"/>
      <c r="C1" s="184" t="s">
        <v>17</v>
      </c>
      <c r="D1" s="48"/>
      <c r="E1" s="49"/>
      <c r="F1" s="49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1"/>
      <c r="AA1" s="174" t="s">
        <v>24</v>
      </c>
      <c r="AB1" s="175"/>
      <c r="AC1" s="176"/>
      <c r="AD1" s="161" t="s">
        <v>34</v>
      </c>
      <c r="AE1" s="161"/>
      <c r="AF1" s="161"/>
      <c r="AG1" s="152" t="s">
        <v>35</v>
      </c>
      <c r="AH1" s="155" t="s">
        <v>36</v>
      </c>
      <c r="AI1" s="158" t="s">
        <v>31</v>
      </c>
    </row>
    <row r="2" spans="1:36" ht="20.100000000000001" customHeight="1" x14ac:dyDescent="0.15">
      <c r="A2" s="165"/>
      <c r="B2" s="166"/>
      <c r="C2" s="170"/>
      <c r="D2" s="148" t="s">
        <v>24</v>
      </c>
      <c r="E2" s="149"/>
      <c r="F2" s="150"/>
      <c r="G2" s="182"/>
      <c r="H2" s="182"/>
      <c r="I2" s="182"/>
      <c r="J2" s="182"/>
      <c r="K2" s="182"/>
      <c r="L2" s="182"/>
      <c r="M2" s="182"/>
      <c r="N2" s="182"/>
      <c r="O2" s="182"/>
      <c r="P2" s="182"/>
      <c r="Q2" s="182"/>
      <c r="R2" s="182"/>
      <c r="S2" s="182"/>
      <c r="T2" s="182"/>
      <c r="U2" s="182"/>
      <c r="V2" s="182"/>
      <c r="W2" s="182"/>
      <c r="X2" s="183"/>
      <c r="Y2" s="172" t="s">
        <v>22</v>
      </c>
      <c r="Z2" s="180" t="s">
        <v>23</v>
      </c>
      <c r="AA2" s="177"/>
      <c r="AB2" s="178"/>
      <c r="AC2" s="179"/>
      <c r="AD2" s="162"/>
      <c r="AE2" s="162"/>
      <c r="AF2" s="162"/>
      <c r="AG2" s="153"/>
      <c r="AH2" s="156"/>
      <c r="AI2" s="159"/>
    </row>
    <row r="3" spans="1:36" ht="20.100000000000001" customHeight="1" x14ac:dyDescent="0.15">
      <c r="A3" s="165"/>
      <c r="B3" s="166"/>
      <c r="C3" s="170"/>
      <c r="D3" s="151"/>
      <c r="E3" s="149"/>
      <c r="F3" s="149"/>
      <c r="G3" s="144" t="s">
        <v>27</v>
      </c>
      <c r="H3" s="145"/>
      <c r="I3" s="145"/>
      <c r="J3" s="144" t="s">
        <v>28</v>
      </c>
      <c r="K3" s="145"/>
      <c r="L3" s="145"/>
      <c r="M3" s="144" t="s">
        <v>29</v>
      </c>
      <c r="N3" s="145"/>
      <c r="O3" s="145"/>
      <c r="P3" s="144" t="s">
        <v>30</v>
      </c>
      <c r="Q3" s="145"/>
      <c r="R3" s="145"/>
      <c r="S3" s="144" t="s">
        <v>26</v>
      </c>
      <c r="T3" s="145"/>
      <c r="U3" s="145"/>
      <c r="V3" s="144" t="s">
        <v>25</v>
      </c>
      <c r="W3" s="145"/>
      <c r="X3" s="145"/>
      <c r="Y3" s="172"/>
      <c r="Z3" s="180"/>
      <c r="AA3" s="177"/>
      <c r="AB3" s="178"/>
      <c r="AC3" s="179"/>
      <c r="AD3" s="162"/>
      <c r="AE3" s="162"/>
      <c r="AF3" s="162"/>
      <c r="AG3" s="153"/>
      <c r="AH3" s="156"/>
      <c r="AI3" s="159"/>
    </row>
    <row r="4" spans="1:36" ht="20.100000000000001" customHeight="1" thickBot="1" x14ac:dyDescent="0.2">
      <c r="A4" s="167"/>
      <c r="B4" s="168"/>
      <c r="C4" s="171"/>
      <c r="D4" s="27" t="s">
        <v>21</v>
      </c>
      <c r="E4" s="28" t="s">
        <v>18</v>
      </c>
      <c r="F4" s="28" t="s">
        <v>19</v>
      </c>
      <c r="G4" s="38" t="s">
        <v>21</v>
      </c>
      <c r="H4" s="39" t="s">
        <v>18</v>
      </c>
      <c r="I4" s="39" t="s">
        <v>19</v>
      </c>
      <c r="J4" s="38" t="s">
        <v>21</v>
      </c>
      <c r="K4" s="39" t="s">
        <v>18</v>
      </c>
      <c r="L4" s="39" t="s">
        <v>19</v>
      </c>
      <c r="M4" s="38" t="s">
        <v>21</v>
      </c>
      <c r="N4" s="39" t="s">
        <v>18</v>
      </c>
      <c r="O4" s="39" t="s">
        <v>19</v>
      </c>
      <c r="P4" s="38" t="s">
        <v>21</v>
      </c>
      <c r="Q4" s="39" t="s">
        <v>18</v>
      </c>
      <c r="R4" s="39" t="s">
        <v>19</v>
      </c>
      <c r="S4" s="38" t="s">
        <v>21</v>
      </c>
      <c r="T4" s="39" t="s">
        <v>18</v>
      </c>
      <c r="U4" s="39" t="s">
        <v>19</v>
      </c>
      <c r="V4" s="38" t="s">
        <v>21</v>
      </c>
      <c r="W4" s="39" t="s">
        <v>18</v>
      </c>
      <c r="X4" s="39" t="s">
        <v>19</v>
      </c>
      <c r="Y4" s="173"/>
      <c r="Z4" s="181"/>
      <c r="AA4" s="56" t="s">
        <v>21</v>
      </c>
      <c r="AB4" s="39" t="s">
        <v>41</v>
      </c>
      <c r="AC4" s="63" t="s">
        <v>20</v>
      </c>
      <c r="AD4" s="77"/>
      <c r="AE4" s="73" t="s">
        <v>41</v>
      </c>
      <c r="AF4" s="74" t="s">
        <v>20</v>
      </c>
      <c r="AG4" s="154"/>
      <c r="AH4" s="157"/>
      <c r="AI4" s="160"/>
    </row>
    <row r="5" spans="1:36" s="11" customFormat="1" ht="39.75" customHeight="1" thickBot="1" x14ac:dyDescent="0.2">
      <c r="A5" s="146" t="s">
        <v>33</v>
      </c>
      <c r="B5" s="147"/>
      <c r="C5" s="24">
        <f>SUM(C6:C38)</f>
        <v>1138825</v>
      </c>
      <c r="D5" s="29">
        <f>SUM(E5:F5)</f>
        <v>20540.499999999996</v>
      </c>
      <c r="E5" s="30">
        <f>SUM(E6:E38)</f>
        <v>18606.299999999996</v>
      </c>
      <c r="F5" s="30">
        <f>SUM(F6:F38)</f>
        <v>1934.2</v>
      </c>
      <c r="G5" s="40">
        <f>SUM(H5:I5)</f>
        <v>374</v>
      </c>
      <c r="H5" s="40">
        <f t="shared" ref="H5:AC5" si="0">SUM(H6:H38)</f>
        <v>374</v>
      </c>
      <c r="I5" s="40">
        <f t="shared" si="0"/>
        <v>0</v>
      </c>
      <c r="J5" s="40">
        <f>SUM(K5:L5)</f>
        <v>16158.299999999996</v>
      </c>
      <c r="K5" s="40">
        <f t="shared" si="0"/>
        <v>14922.499999999996</v>
      </c>
      <c r="L5" s="40">
        <f t="shared" si="0"/>
        <v>1235.8</v>
      </c>
      <c r="M5" s="40">
        <f>SUM(N5:O5)</f>
        <v>914</v>
      </c>
      <c r="N5" s="40">
        <f t="shared" si="0"/>
        <v>657.1</v>
      </c>
      <c r="O5" s="40">
        <f t="shared" si="0"/>
        <v>256.89999999999998</v>
      </c>
      <c r="P5" s="40">
        <f>SUM(Q5:R5)</f>
        <v>2488.6999999999989</v>
      </c>
      <c r="Q5" s="40">
        <f t="shared" si="0"/>
        <v>2422.099999999999</v>
      </c>
      <c r="R5" s="40">
        <f t="shared" si="0"/>
        <v>66.600000000000009</v>
      </c>
      <c r="S5" s="40">
        <f>SUM(T5:U5)</f>
        <v>2.8</v>
      </c>
      <c r="T5" s="40">
        <f t="shared" si="0"/>
        <v>1.6</v>
      </c>
      <c r="U5" s="40">
        <f t="shared" si="0"/>
        <v>1.2</v>
      </c>
      <c r="V5" s="40">
        <f>SUM(W5:X5)</f>
        <v>602.69999999999993</v>
      </c>
      <c r="W5" s="40">
        <f t="shared" si="0"/>
        <v>229.00000000000003</v>
      </c>
      <c r="X5" s="40">
        <f t="shared" si="0"/>
        <v>373.69999999999993</v>
      </c>
      <c r="Y5" s="45">
        <f t="shared" si="0"/>
        <v>9907.1999999999989</v>
      </c>
      <c r="Z5" s="52">
        <f t="shared" si="0"/>
        <v>30447.700000000004</v>
      </c>
      <c r="AA5" s="57">
        <f t="shared" si="0"/>
        <v>20540.500000000004</v>
      </c>
      <c r="AB5" s="64">
        <f t="shared" si="0"/>
        <v>18051.8</v>
      </c>
      <c r="AC5" s="65">
        <f t="shared" si="0"/>
        <v>2488.6999999999994</v>
      </c>
      <c r="AD5" s="78">
        <f>AA5/C5/31*1000000</f>
        <v>581.82492849520202</v>
      </c>
      <c r="AE5" s="104">
        <f>AB5/C5/31*1000000</f>
        <v>511.33065135754663</v>
      </c>
      <c r="AF5" s="105">
        <f>AC5/C5/31*1000000</f>
        <v>70.494277137655303</v>
      </c>
      <c r="AG5" s="106">
        <f>Z5/C5/31*1000000</f>
        <v>862.45373166881836</v>
      </c>
      <c r="AH5" s="80">
        <f>Y5/C5/31*1000000</f>
        <v>280.62880317361623</v>
      </c>
      <c r="AI5" s="82">
        <f>AC5*100/AA5</f>
        <v>12.116063386967205</v>
      </c>
    </row>
    <row r="6" spans="1:36" s="5" customFormat="1" ht="20.100000000000001" customHeight="1" thickTop="1" x14ac:dyDescent="0.15">
      <c r="A6" s="19">
        <v>1</v>
      </c>
      <c r="B6" s="20" t="s">
        <v>0</v>
      </c>
      <c r="C6" s="25">
        <v>275220</v>
      </c>
      <c r="D6" s="31">
        <f>G6+J6+M6+P6+S6+V6</f>
        <v>4736.8999999999996</v>
      </c>
      <c r="E6" s="32">
        <f>H6+K6+N6+Q6+T6+W6</f>
        <v>4687.4000000000005</v>
      </c>
      <c r="F6" s="32">
        <f>I6+L6+O6+R6+U6+X6</f>
        <v>49.5</v>
      </c>
      <c r="G6" s="41">
        <f t="shared" ref="G6:G38" si="1">SUM(H6:I6)</f>
        <v>0</v>
      </c>
      <c r="H6" s="107">
        <v>0</v>
      </c>
      <c r="I6" s="107">
        <v>0</v>
      </c>
      <c r="J6" s="41">
        <f>SUM(K6:L6)</f>
        <v>3689.9</v>
      </c>
      <c r="K6" s="107">
        <v>3657.3</v>
      </c>
      <c r="L6" s="107">
        <v>32.6</v>
      </c>
      <c r="M6" s="41">
        <f>SUM(N6:O6)</f>
        <v>236.9</v>
      </c>
      <c r="N6" s="107">
        <v>233.9</v>
      </c>
      <c r="O6" s="107">
        <v>3</v>
      </c>
      <c r="P6" s="41">
        <f>SUM(Q6:R6)</f>
        <v>730.69999999999993</v>
      </c>
      <c r="Q6" s="107">
        <v>728.9</v>
      </c>
      <c r="R6" s="107">
        <v>1.8</v>
      </c>
      <c r="S6" s="41">
        <f>SUM(T6:U6)</f>
        <v>0</v>
      </c>
      <c r="T6" s="107">
        <v>0</v>
      </c>
      <c r="U6" s="107">
        <v>0</v>
      </c>
      <c r="V6" s="41">
        <f>SUM(W6:X6)</f>
        <v>79.399999999999991</v>
      </c>
      <c r="W6" s="107">
        <v>67.3</v>
      </c>
      <c r="X6" s="107">
        <v>12.1</v>
      </c>
      <c r="Y6" s="46">
        <v>3202.8</v>
      </c>
      <c r="Z6" s="53">
        <f>D6+Y6</f>
        <v>7939.7</v>
      </c>
      <c r="AA6" s="58">
        <f t="shared" ref="AA6:AA38" si="2">SUM(AB6:AC6)</f>
        <v>4736.9000000000005</v>
      </c>
      <c r="AB6" s="66">
        <f t="shared" ref="AB6:AB38" si="3">G6+J6+M6+S6+V6</f>
        <v>4006.2000000000003</v>
      </c>
      <c r="AC6" s="67">
        <f t="shared" ref="AC6:AC38" si="4">P6</f>
        <v>730.69999999999993</v>
      </c>
      <c r="AD6" s="79">
        <f t="shared" ref="AD6:AD38" si="5">AA6/C6/31*1000000</f>
        <v>555.20393069708473</v>
      </c>
      <c r="AE6" s="75">
        <f t="shared" ref="AE6:AE38" si="6">AB6/C6/31*1000000</f>
        <v>469.55983600216609</v>
      </c>
      <c r="AF6" s="76">
        <f t="shared" ref="AF6:AF38" si="7">AC6/C6/31*1000000</f>
        <v>85.64409469491855</v>
      </c>
      <c r="AG6" s="55">
        <f t="shared" ref="AG6:AG38" si="8">Z6/C6/31*1000000</f>
        <v>930.59862960071814</v>
      </c>
      <c r="AH6" s="81">
        <f t="shared" ref="AH6:AH38" si="9">Y6/C6/31*1000000</f>
        <v>375.39469890363375</v>
      </c>
      <c r="AI6" s="83">
        <f t="shared" ref="AI6:AI38" si="10">AC6*100/AA6</f>
        <v>15.425700352551244</v>
      </c>
    </row>
    <row r="7" spans="1:36" s="5" customFormat="1" ht="20.100000000000001" customHeight="1" x14ac:dyDescent="0.15">
      <c r="A7" s="21">
        <v>2</v>
      </c>
      <c r="B7" s="22" t="s">
        <v>1</v>
      </c>
      <c r="C7" s="108">
        <v>44724</v>
      </c>
      <c r="D7" s="31">
        <f t="shared" ref="D7:F38" si="11">G7+J7+M7+P7+S7+V7</f>
        <v>951.29999999999984</v>
      </c>
      <c r="E7" s="32">
        <f t="shared" si="11"/>
        <v>756.69999999999993</v>
      </c>
      <c r="F7" s="32">
        <f t="shared" si="11"/>
        <v>194.6</v>
      </c>
      <c r="G7" s="41">
        <f>SUM(H7:I7)</f>
        <v>0</v>
      </c>
      <c r="H7" s="107">
        <v>0</v>
      </c>
      <c r="I7" s="107">
        <v>0</v>
      </c>
      <c r="J7" s="41">
        <f t="shared" ref="J7:J38" si="12">SUM(K7:L7)</f>
        <v>732.69999999999993</v>
      </c>
      <c r="K7" s="107">
        <v>651.9</v>
      </c>
      <c r="L7" s="107">
        <v>80.8</v>
      </c>
      <c r="M7" s="41">
        <f t="shared" ref="M7:M38" si="13">SUM(N7:O7)</f>
        <v>35.9</v>
      </c>
      <c r="N7" s="107">
        <v>16.899999999999999</v>
      </c>
      <c r="O7" s="107">
        <v>19</v>
      </c>
      <c r="P7" s="41">
        <f>SUM(Q7:R7)</f>
        <v>103.8</v>
      </c>
      <c r="Q7" s="107">
        <v>79.599999999999994</v>
      </c>
      <c r="R7" s="107">
        <v>24.2</v>
      </c>
      <c r="S7" s="41">
        <f>SUM(T7:U7)</f>
        <v>0</v>
      </c>
      <c r="T7" s="107">
        <v>0</v>
      </c>
      <c r="U7" s="107">
        <v>0</v>
      </c>
      <c r="V7" s="41">
        <f t="shared" ref="V7:V38" si="14">SUM(W7:X7)</f>
        <v>78.899999999999991</v>
      </c>
      <c r="W7" s="107">
        <v>8.3000000000000007</v>
      </c>
      <c r="X7" s="107">
        <v>70.599999999999994</v>
      </c>
      <c r="Y7" s="46">
        <v>438.8</v>
      </c>
      <c r="Z7" s="53">
        <f>D7+Y7</f>
        <v>1390.1</v>
      </c>
      <c r="AA7" s="58">
        <f>SUM(AB7:AC7)</f>
        <v>951.29999999999984</v>
      </c>
      <c r="AB7" s="66">
        <f>G7+J7+M7+S7+V7</f>
        <v>847.49999999999989</v>
      </c>
      <c r="AC7" s="67">
        <f>P7</f>
        <v>103.8</v>
      </c>
      <c r="AD7" s="79">
        <f t="shared" si="5"/>
        <v>686.14383271159875</v>
      </c>
      <c r="AE7" s="75">
        <f t="shared" si="6"/>
        <v>611.27604144126985</v>
      </c>
      <c r="AF7" s="76">
        <f t="shared" si="7"/>
        <v>74.867791270328979</v>
      </c>
      <c r="AG7" s="55">
        <f t="shared" si="8"/>
        <v>1002.6369618967661</v>
      </c>
      <c r="AH7" s="81">
        <f t="shared" si="9"/>
        <v>316.49312918516722</v>
      </c>
      <c r="AI7" s="83">
        <f t="shared" si="10"/>
        <v>10.911384421318198</v>
      </c>
    </row>
    <row r="8" spans="1:36" s="5" customFormat="1" ht="20.100000000000001" customHeight="1" x14ac:dyDescent="0.15">
      <c r="A8" s="21">
        <v>3</v>
      </c>
      <c r="B8" s="14" t="s">
        <v>2</v>
      </c>
      <c r="C8" s="108">
        <v>31530</v>
      </c>
      <c r="D8" s="31">
        <f t="shared" si="11"/>
        <v>673.00000000000011</v>
      </c>
      <c r="E8" s="32">
        <f t="shared" si="11"/>
        <v>524.20000000000005</v>
      </c>
      <c r="F8" s="32">
        <f t="shared" si="11"/>
        <v>148.79999999999998</v>
      </c>
      <c r="G8" s="41">
        <f>SUM(H8:I8)</f>
        <v>0</v>
      </c>
      <c r="H8" s="107">
        <v>0</v>
      </c>
      <c r="I8" s="107">
        <v>0</v>
      </c>
      <c r="J8" s="41">
        <f t="shared" si="12"/>
        <v>601.70000000000005</v>
      </c>
      <c r="K8" s="107">
        <v>477.6</v>
      </c>
      <c r="L8" s="107">
        <v>124.1</v>
      </c>
      <c r="M8" s="41">
        <f t="shared" si="13"/>
        <v>59.7</v>
      </c>
      <c r="N8" s="107">
        <v>38.700000000000003</v>
      </c>
      <c r="O8" s="107">
        <v>21</v>
      </c>
      <c r="P8" s="41">
        <f>SUM(Q8:R8)</f>
        <v>11.600000000000001</v>
      </c>
      <c r="Q8" s="107">
        <v>7.9</v>
      </c>
      <c r="R8" s="107">
        <v>3.7</v>
      </c>
      <c r="S8" s="41">
        <f>SUM(T8:U8)</f>
        <v>0</v>
      </c>
      <c r="T8" s="107">
        <v>0</v>
      </c>
      <c r="U8" s="107">
        <v>0</v>
      </c>
      <c r="V8" s="41">
        <f t="shared" si="14"/>
        <v>0</v>
      </c>
      <c r="W8" s="107">
        <v>0</v>
      </c>
      <c r="X8" s="107">
        <v>0</v>
      </c>
      <c r="Y8" s="46">
        <v>88.6</v>
      </c>
      <c r="Z8" s="53">
        <f t="shared" ref="Z8:Z37" si="15">D8+Y8</f>
        <v>761.60000000000014</v>
      </c>
      <c r="AA8" s="58">
        <f>SUM(AB8:AC8)</f>
        <v>673.00000000000011</v>
      </c>
      <c r="AB8" s="66">
        <f>G8+J8+M8+S8+V8</f>
        <v>661.40000000000009</v>
      </c>
      <c r="AC8" s="67">
        <f>P8</f>
        <v>11.600000000000001</v>
      </c>
      <c r="AD8" s="79">
        <f t="shared" si="5"/>
        <v>688.54035583110829</v>
      </c>
      <c r="AE8" s="75">
        <f t="shared" si="6"/>
        <v>676.67249828632237</v>
      </c>
      <c r="AF8" s="76">
        <f t="shared" si="7"/>
        <v>11.867857544785817</v>
      </c>
      <c r="AG8" s="55">
        <f t="shared" si="8"/>
        <v>779.18623328524825</v>
      </c>
      <c r="AH8" s="81">
        <f t="shared" si="9"/>
        <v>90.645877454139935</v>
      </c>
      <c r="AI8" s="83">
        <f t="shared" si="10"/>
        <v>1.723625557206538</v>
      </c>
    </row>
    <row r="9" spans="1:36" s="5" customFormat="1" ht="20.100000000000001" customHeight="1" x14ac:dyDescent="0.15">
      <c r="A9" s="21">
        <v>4</v>
      </c>
      <c r="B9" s="14" t="s">
        <v>3</v>
      </c>
      <c r="C9" s="108">
        <v>88837</v>
      </c>
      <c r="D9" s="33">
        <f t="shared" si="11"/>
        <v>1392.3999999999999</v>
      </c>
      <c r="E9" s="32">
        <f t="shared" si="11"/>
        <v>1337.6999999999998</v>
      </c>
      <c r="F9" s="32">
        <f>I9+L9+O9+R9+U9+X9</f>
        <v>54.7</v>
      </c>
      <c r="G9" s="42">
        <f>SUM(H9:I9)</f>
        <v>0</v>
      </c>
      <c r="H9" s="23">
        <v>0</v>
      </c>
      <c r="I9" s="23">
        <v>0</v>
      </c>
      <c r="J9" s="42">
        <f t="shared" si="12"/>
        <v>1206.8</v>
      </c>
      <c r="K9" s="107">
        <v>1165.5999999999999</v>
      </c>
      <c r="L9" s="107">
        <v>41.2</v>
      </c>
      <c r="M9" s="42">
        <f t="shared" si="13"/>
        <v>65.5</v>
      </c>
      <c r="N9" s="107">
        <v>56.6</v>
      </c>
      <c r="O9" s="107">
        <v>8.9</v>
      </c>
      <c r="P9" s="42">
        <f>SUM(Q9:R9)</f>
        <v>115.5</v>
      </c>
      <c r="Q9" s="107">
        <v>115.5</v>
      </c>
      <c r="R9" s="107">
        <v>0</v>
      </c>
      <c r="S9" s="42">
        <f t="shared" ref="S9:S37" si="16">SUM(T9:U9)</f>
        <v>0</v>
      </c>
      <c r="T9" s="23">
        <v>0</v>
      </c>
      <c r="U9" s="23">
        <v>0</v>
      </c>
      <c r="V9" s="42">
        <f t="shared" si="14"/>
        <v>4.5999999999999996</v>
      </c>
      <c r="W9" s="107">
        <v>0</v>
      </c>
      <c r="X9" s="107">
        <v>4.5999999999999996</v>
      </c>
      <c r="Y9" s="47">
        <v>888.7</v>
      </c>
      <c r="Z9" s="53">
        <f t="shared" si="15"/>
        <v>2281.1</v>
      </c>
      <c r="AA9" s="59">
        <f t="shared" si="2"/>
        <v>1392.3999999999999</v>
      </c>
      <c r="AB9" s="68">
        <f t="shared" si="3"/>
        <v>1276.8999999999999</v>
      </c>
      <c r="AC9" s="69">
        <f t="shared" si="4"/>
        <v>115.5</v>
      </c>
      <c r="AD9" s="109">
        <f t="shared" si="5"/>
        <v>505.60159654488638</v>
      </c>
      <c r="AE9" s="110">
        <f t="shared" si="6"/>
        <v>463.66179160310634</v>
      </c>
      <c r="AF9" s="111">
        <f t="shared" si="7"/>
        <v>41.939804941779926</v>
      </c>
      <c r="AG9" s="112">
        <f t="shared" si="8"/>
        <v>828.30206972029589</v>
      </c>
      <c r="AH9" s="113">
        <f t="shared" si="9"/>
        <v>322.70047317540968</v>
      </c>
      <c r="AI9" s="114">
        <f t="shared" si="10"/>
        <v>8.2950301637460502</v>
      </c>
    </row>
    <row r="10" spans="1:36" s="5" customFormat="1" ht="20.100000000000001" customHeight="1" x14ac:dyDescent="0.15">
      <c r="A10" s="21">
        <v>5</v>
      </c>
      <c r="B10" s="14" t="s">
        <v>42</v>
      </c>
      <c r="C10" s="108">
        <v>90657</v>
      </c>
      <c r="D10" s="33">
        <f t="shared" si="11"/>
        <v>1372.3</v>
      </c>
      <c r="E10" s="32">
        <f t="shared" si="11"/>
        <v>1261.7</v>
      </c>
      <c r="F10" s="32">
        <f t="shared" si="11"/>
        <v>110.6</v>
      </c>
      <c r="G10" s="42">
        <f t="shared" si="1"/>
        <v>0</v>
      </c>
      <c r="H10" s="23">
        <v>0</v>
      </c>
      <c r="I10" s="23">
        <v>0</v>
      </c>
      <c r="J10" s="42">
        <f t="shared" si="12"/>
        <v>1086.0999999999999</v>
      </c>
      <c r="K10" s="23">
        <v>994.6</v>
      </c>
      <c r="L10" s="23">
        <v>91.5</v>
      </c>
      <c r="M10" s="42">
        <f t="shared" si="13"/>
        <v>52.4</v>
      </c>
      <c r="N10" s="23">
        <v>33.299999999999997</v>
      </c>
      <c r="O10" s="23">
        <v>19.100000000000001</v>
      </c>
      <c r="P10" s="42">
        <f t="shared" ref="P10:P38" si="17">SUM(Q10:R10)</f>
        <v>233.8</v>
      </c>
      <c r="Q10" s="23">
        <v>233.8</v>
      </c>
      <c r="R10" s="23">
        <v>0</v>
      </c>
      <c r="S10" s="42">
        <f t="shared" si="16"/>
        <v>0</v>
      </c>
      <c r="T10" s="23">
        <v>0</v>
      </c>
      <c r="U10" s="23">
        <v>0</v>
      </c>
      <c r="V10" s="42">
        <f t="shared" si="14"/>
        <v>0</v>
      </c>
      <c r="W10" s="23">
        <v>0</v>
      </c>
      <c r="X10" s="23">
        <v>0</v>
      </c>
      <c r="Y10" s="47">
        <v>682.7</v>
      </c>
      <c r="Z10" s="53">
        <f t="shared" si="15"/>
        <v>2055</v>
      </c>
      <c r="AA10" s="59">
        <f t="shared" si="2"/>
        <v>1372.3</v>
      </c>
      <c r="AB10" s="68">
        <f t="shared" si="3"/>
        <v>1138.5</v>
      </c>
      <c r="AC10" s="69">
        <f t="shared" si="4"/>
        <v>233.8</v>
      </c>
      <c r="AD10" s="109">
        <f t="shared" si="5"/>
        <v>488.29921501355511</v>
      </c>
      <c r="AE10" s="110">
        <f t="shared" si="6"/>
        <v>405.10723332575424</v>
      </c>
      <c r="AF10" s="111">
        <f t="shared" si="7"/>
        <v>83.191981687800904</v>
      </c>
      <c r="AG10" s="112">
        <f t="shared" si="8"/>
        <v>731.22122484358806</v>
      </c>
      <c r="AH10" s="113">
        <f t="shared" si="9"/>
        <v>242.92200983003292</v>
      </c>
      <c r="AI10" s="114">
        <f t="shared" si="10"/>
        <v>17.037091015084165</v>
      </c>
    </row>
    <row r="11" spans="1:36" s="5" customFormat="1" ht="20.100000000000001" customHeight="1" x14ac:dyDescent="0.15">
      <c r="A11" s="21">
        <v>6</v>
      </c>
      <c r="B11" s="14" t="s">
        <v>16</v>
      </c>
      <c r="C11" s="108">
        <v>30661</v>
      </c>
      <c r="D11" s="33">
        <f>G11+J11+M11+P11+S11+V11</f>
        <v>651.9</v>
      </c>
      <c r="E11" s="32">
        <f t="shared" si="11"/>
        <v>468.4</v>
      </c>
      <c r="F11" s="32">
        <f t="shared" si="11"/>
        <v>183.50000000000003</v>
      </c>
      <c r="G11" s="42">
        <f>SUM(H11:I11)</f>
        <v>0</v>
      </c>
      <c r="H11" s="23">
        <v>0</v>
      </c>
      <c r="I11" s="23">
        <v>0</v>
      </c>
      <c r="J11" s="42">
        <f t="shared" si="12"/>
        <v>552.5</v>
      </c>
      <c r="K11" s="23">
        <v>395.7</v>
      </c>
      <c r="L11" s="23">
        <v>156.80000000000001</v>
      </c>
      <c r="M11" s="42">
        <f t="shared" si="13"/>
        <v>38.599999999999994</v>
      </c>
      <c r="N11" s="23">
        <v>14.2</v>
      </c>
      <c r="O11" s="23">
        <v>24.4</v>
      </c>
      <c r="P11" s="42">
        <f t="shared" si="17"/>
        <v>60.8</v>
      </c>
      <c r="Q11" s="23">
        <v>58.5</v>
      </c>
      <c r="R11" s="23">
        <v>2.2999999999999998</v>
      </c>
      <c r="S11" s="42">
        <f t="shared" si="16"/>
        <v>0</v>
      </c>
      <c r="T11" s="23">
        <v>0</v>
      </c>
      <c r="U11" s="23">
        <v>0</v>
      </c>
      <c r="V11" s="42">
        <f t="shared" si="14"/>
        <v>0</v>
      </c>
      <c r="W11" s="23">
        <v>0</v>
      </c>
      <c r="X11" s="23">
        <v>0</v>
      </c>
      <c r="Y11" s="47">
        <v>255.5</v>
      </c>
      <c r="Z11" s="53">
        <f t="shared" si="15"/>
        <v>907.4</v>
      </c>
      <c r="AA11" s="59">
        <f t="shared" si="2"/>
        <v>651.9</v>
      </c>
      <c r="AB11" s="68">
        <f t="shared" si="3"/>
        <v>591.1</v>
      </c>
      <c r="AC11" s="69">
        <f t="shared" si="4"/>
        <v>60.8</v>
      </c>
      <c r="AD11" s="109">
        <f t="shared" si="5"/>
        <v>685.85604703253364</v>
      </c>
      <c r="AE11" s="110">
        <f t="shared" si="6"/>
        <v>621.88910784005327</v>
      </c>
      <c r="AF11" s="111">
        <f t="shared" si="7"/>
        <v>63.966939192480517</v>
      </c>
      <c r="AG11" s="112">
        <f t="shared" si="8"/>
        <v>954.66448393514509</v>
      </c>
      <c r="AH11" s="113">
        <f t="shared" si="9"/>
        <v>268.80843690261139</v>
      </c>
      <c r="AI11" s="114">
        <f t="shared" si="10"/>
        <v>9.3265838318760554</v>
      </c>
      <c r="AJ11" s="17"/>
    </row>
    <row r="12" spans="1:36" s="5" customFormat="1" ht="20.100000000000001" customHeight="1" x14ac:dyDescent="0.15">
      <c r="A12" s="21">
        <v>7</v>
      </c>
      <c r="B12" s="14" t="s">
        <v>4</v>
      </c>
      <c r="C12" s="108">
        <v>23393</v>
      </c>
      <c r="D12" s="33">
        <f>G12+J12+M12+P12+S12+V12</f>
        <v>436.19999999999993</v>
      </c>
      <c r="E12" s="32">
        <f t="shared" si="11"/>
        <v>413.8</v>
      </c>
      <c r="F12" s="32">
        <f t="shared" si="11"/>
        <v>22.400000000000002</v>
      </c>
      <c r="G12" s="42">
        <f>SUM(H12:I12)</f>
        <v>0</v>
      </c>
      <c r="H12" s="23">
        <v>0</v>
      </c>
      <c r="I12" s="23">
        <v>0</v>
      </c>
      <c r="J12" s="42">
        <f t="shared" si="12"/>
        <v>328.7</v>
      </c>
      <c r="K12" s="23">
        <v>314.89999999999998</v>
      </c>
      <c r="L12" s="23">
        <v>13.8</v>
      </c>
      <c r="M12" s="42">
        <f t="shared" si="13"/>
        <v>22.8</v>
      </c>
      <c r="N12" s="23">
        <v>21.3</v>
      </c>
      <c r="O12" s="23">
        <v>1.5</v>
      </c>
      <c r="P12" s="42">
        <f>SUM(Q12:R12)</f>
        <v>78.900000000000006</v>
      </c>
      <c r="Q12" s="23">
        <v>73.400000000000006</v>
      </c>
      <c r="R12" s="23">
        <v>5.5</v>
      </c>
      <c r="S12" s="42">
        <f t="shared" si="16"/>
        <v>0.9</v>
      </c>
      <c r="T12" s="23">
        <v>0.8</v>
      </c>
      <c r="U12" s="23">
        <v>0.1</v>
      </c>
      <c r="V12" s="42">
        <f t="shared" si="14"/>
        <v>4.9000000000000004</v>
      </c>
      <c r="W12" s="23">
        <v>3.4</v>
      </c>
      <c r="X12" s="23">
        <v>1.5</v>
      </c>
      <c r="Y12" s="47">
        <v>176.3</v>
      </c>
      <c r="Z12" s="53">
        <f t="shared" si="15"/>
        <v>612.5</v>
      </c>
      <c r="AA12" s="59">
        <f>SUM(AB12:AC12)</f>
        <v>436.19999999999993</v>
      </c>
      <c r="AB12" s="68">
        <f>G12+J12+M12+S12+V12</f>
        <v>357.29999999999995</v>
      </c>
      <c r="AC12" s="69">
        <f>P12</f>
        <v>78.900000000000006</v>
      </c>
      <c r="AD12" s="109">
        <f t="shared" si="5"/>
        <v>601.50334467299967</v>
      </c>
      <c r="AE12" s="110">
        <f t="shared" si="6"/>
        <v>492.70322111797975</v>
      </c>
      <c r="AF12" s="111">
        <f t="shared" si="7"/>
        <v>108.80012355501991</v>
      </c>
      <c r="AG12" s="112">
        <f t="shared" si="8"/>
        <v>844.61439388402653</v>
      </c>
      <c r="AH12" s="113">
        <f t="shared" si="9"/>
        <v>243.11104921102677</v>
      </c>
      <c r="AI12" s="114">
        <f t="shared" si="10"/>
        <v>18.088033012379647</v>
      </c>
    </row>
    <row r="13" spans="1:36" s="5" customFormat="1" ht="20.100000000000001" customHeight="1" x14ac:dyDescent="0.15">
      <c r="A13" s="21">
        <v>8</v>
      </c>
      <c r="B13" s="14" t="s">
        <v>44</v>
      </c>
      <c r="C13" s="108">
        <v>103813</v>
      </c>
      <c r="D13" s="33">
        <f t="shared" si="11"/>
        <v>1835.2</v>
      </c>
      <c r="E13" s="32">
        <f t="shared" si="11"/>
        <v>1637.1999999999998</v>
      </c>
      <c r="F13" s="32">
        <f t="shared" si="11"/>
        <v>198</v>
      </c>
      <c r="G13" s="42">
        <f t="shared" si="1"/>
        <v>0</v>
      </c>
      <c r="H13" s="23">
        <v>0</v>
      </c>
      <c r="I13" s="23">
        <v>0</v>
      </c>
      <c r="J13" s="42">
        <f t="shared" si="12"/>
        <v>1513</v>
      </c>
      <c r="K13" s="23">
        <v>1383.6</v>
      </c>
      <c r="L13" s="23">
        <v>129.4</v>
      </c>
      <c r="M13" s="42">
        <f t="shared" si="13"/>
        <v>115.3</v>
      </c>
      <c r="N13" s="23">
        <v>80.5</v>
      </c>
      <c r="O13" s="23">
        <v>34.799999999999997</v>
      </c>
      <c r="P13" s="42">
        <f t="shared" si="17"/>
        <v>173.2</v>
      </c>
      <c r="Q13" s="23">
        <v>173.1</v>
      </c>
      <c r="R13" s="23">
        <v>0.1</v>
      </c>
      <c r="S13" s="42">
        <f t="shared" si="16"/>
        <v>0</v>
      </c>
      <c r="T13" s="23">
        <v>0</v>
      </c>
      <c r="U13" s="23">
        <v>0</v>
      </c>
      <c r="V13" s="42">
        <f t="shared" si="14"/>
        <v>33.700000000000003</v>
      </c>
      <c r="W13" s="23">
        <v>0</v>
      </c>
      <c r="X13" s="23">
        <v>33.700000000000003</v>
      </c>
      <c r="Y13" s="47">
        <v>659.7</v>
      </c>
      <c r="Z13" s="53">
        <f t="shared" si="15"/>
        <v>2494.9</v>
      </c>
      <c r="AA13" s="59">
        <f t="shared" si="2"/>
        <v>1835.2</v>
      </c>
      <c r="AB13" s="68">
        <f t="shared" si="3"/>
        <v>1662</v>
      </c>
      <c r="AC13" s="69">
        <f t="shared" si="4"/>
        <v>173.2</v>
      </c>
      <c r="AD13" s="109">
        <f t="shared" si="5"/>
        <v>570.2561336248832</v>
      </c>
      <c r="AE13" s="110">
        <f t="shared" si="6"/>
        <v>516.43727881678069</v>
      </c>
      <c r="AF13" s="111">
        <f t="shared" si="7"/>
        <v>53.818854808102529</v>
      </c>
      <c r="AG13" s="112">
        <f t="shared" si="8"/>
        <v>775.24630981948621</v>
      </c>
      <c r="AH13" s="113">
        <f t="shared" si="9"/>
        <v>204.99017619460301</v>
      </c>
      <c r="AI13" s="114">
        <f t="shared" si="10"/>
        <v>9.4376634699215334</v>
      </c>
    </row>
    <row r="14" spans="1:36" s="5" customFormat="1" ht="17.25" customHeight="1" x14ac:dyDescent="0.15">
      <c r="A14" s="21">
        <v>9</v>
      </c>
      <c r="B14" s="14" t="s">
        <v>45</v>
      </c>
      <c r="C14" s="108">
        <v>16857</v>
      </c>
      <c r="D14" s="33">
        <f>G14+J14+M14+P14+S14+V14</f>
        <v>350.3</v>
      </c>
      <c r="E14" s="32">
        <f t="shared" si="11"/>
        <v>272.90000000000003</v>
      </c>
      <c r="F14" s="32">
        <f t="shared" si="11"/>
        <v>77.400000000000006</v>
      </c>
      <c r="G14" s="42">
        <f>SUM(H14:I14)</f>
        <v>0</v>
      </c>
      <c r="H14" s="23">
        <v>0</v>
      </c>
      <c r="I14" s="23">
        <v>0</v>
      </c>
      <c r="J14" s="42">
        <f t="shared" si="12"/>
        <v>287.7</v>
      </c>
      <c r="K14" s="23">
        <v>229</v>
      </c>
      <c r="L14" s="23">
        <v>58.7</v>
      </c>
      <c r="M14" s="42">
        <f t="shared" si="13"/>
        <v>22.8</v>
      </c>
      <c r="N14" s="23">
        <v>12.3</v>
      </c>
      <c r="O14" s="23">
        <v>10.5</v>
      </c>
      <c r="P14" s="42">
        <f t="shared" si="17"/>
        <v>39.799999999999997</v>
      </c>
      <c r="Q14" s="23">
        <v>31.6</v>
      </c>
      <c r="R14" s="23">
        <v>8.1999999999999993</v>
      </c>
      <c r="S14" s="42">
        <f t="shared" si="16"/>
        <v>0</v>
      </c>
      <c r="T14" s="23">
        <v>0</v>
      </c>
      <c r="U14" s="23">
        <v>0</v>
      </c>
      <c r="V14" s="42">
        <f t="shared" si="14"/>
        <v>0</v>
      </c>
      <c r="W14" s="23">
        <v>0</v>
      </c>
      <c r="X14" s="23">
        <v>0</v>
      </c>
      <c r="Y14" s="47">
        <v>68.400000000000006</v>
      </c>
      <c r="Z14" s="53">
        <f t="shared" si="15"/>
        <v>418.70000000000005</v>
      </c>
      <c r="AA14" s="59">
        <f t="shared" si="2"/>
        <v>350.3</v>
      </c>
      <c r="AB14" s="68">
        <f>G14+J14+M14+S14+V14</f>
        <v>310.5</v>
      </c>
      <c r="AC14" s="69">
        <f>P14</f>
        <v>39.799999999999997</v>
      </c>
      <c r="AD14" s="115">
        <f t="shared" si="5"/>
        <v>670.34466393783009</v>
      </c>
      <c r="AE14" s="110">
        <f t="shared" si="6"/>
        <v>594.18218142362593</v>
      </c>
      <c r="AF14" s="111">
        <f t="shared" si="7"/>
        <v>76.162482514203901</v>
      </c>
      <c r="AG14" s="112">
        <f t="shared" si="8"/>
        <v>801.23697057028107</v>
      </c>
      <c r="AH14" s="116">
        <f t="shared" si="9"/>
        <v>130.89230663245098</v>
      </c>
      <c r="AI14" s="114">
        <f t="shared" si="10"/>
        <v>11.361689980017127</v>
      </c>
    </row>
    <row r="15" spans="1:36" s="5" customFormat="1" ht="20.100000000000001" customHeight="1" x14ac:dyDescent="0.15">
      <c r="A15" s="21">
        <v>10</v>
      </c>
      <c r="B15" s="14" t="s">
        <v>5</v>
      </c>
      <c r="C15" s="108">
        <v>28234</v>
      </c>
      <c r="D15" s="33">
        <f t="shared" si="11"/>
        <v>515.69999999999993</v>
      </c>
      <c r="E15" s="32">
        <f t="shared" si="11"/>
        <v>433.2</v>
      </c>
      <c r="F15" s="32">
        <f t="shared" si="11"/>
        <v>82.5</v>
      </c>
      <c r="G15" s="42">
        <f t="shared" si="1"/>
        <v>374</v>
      </c>
      <c r="H15" s="23">
        <v>374</v>
      </c>
      <c r="I15" s="23">
        <v>0</v>
      </c>
      <c r="J15" s="42">
        <f t="shared" si="12"/>
        <v>48.9</v>
      </c>
      <c r="K15" s="23">
        <v>0</v>
      </c>
      <c r="L15" s="23">
        <v>48.9</v>
      </c>
      <c r="M15" s="42">
        <f t="shared" si="13"/>
        <v>10.199999999999999</v>
      </c>
      <c r="N15" s="23">
        <v>0</v>
      </c>
      <c r="O15" s="23">
        <v>10.199999999999999</v>
      </c>
      <c r="P15" s="42">
        <f t="shared" si="17"/>
        <v>58</v>
      </c>
      <c r="Q15" s="23">
        <v>58</v>
      </c>
      <c r="R15" s="23">
        <v>0</v>
      </c>
      <c r="S15" s="42">
        <f t="shared" si="16"/>
        <v>0</v>
      </c>
      <c r="T15" s="23">
        <v>0</v>
      </c>
      <c r="U15" s="23">
        <v>0</v>
      </c>
      <c r="V15" s="42">
        <f t="shared" si="14"/>
        <v>24.599999999999998</v>
      </c>
      <c r="W15" s="23">
        <v>1.2</v>
      </c>
      <c r="X15" s="23">
        <v>23.4</v>
      </c>
      <c r="Y15" s="47">
        <v>322.2</v>
      </c>
      <c r="Z15" s="53">
        <f t="shared" si="15"/>
        <v>837.89999999999986</v>
      </c>
      <c r="AA15" s="59">
        <f t="shared" si="2"/>
        <v>515.70000000000005</v>
      </c>
      <c r="AB15" s="68">
        <f>G15+J15+M15+S15+V15</f>
        <v>457.7</v>
      </c>
      <c r="AC15" s="69">
        <f>P15</f>
        <v>58</v>
      </c>
      <c r="AD15" s="109">
        <f t="shared" si="5"/>
        <v>589.20039211474614</v>
      </c>
      <c r="AE15" s="110">
        <f t="shared" si="6"/>
        <v>522.93391404095269</v>
      </c>
      <c r="AF15" s="111">
        <f t="shared" si="7"/>
        <v>66.266478073793436</v>
      </c>
      <c r="AG15" s="112">
        <f t="shared" si="8"/>
        <v>957.32210306950878</v>
      </c>
      <c r="AH15" s="113">
        <f t="shared" si="9"/>
        <v>368.12171095476282</v>
      </c>
      <c r="AI15" s="114">
        <f t="shared" si="10"/>
        <v>11.246848943184022</v>
      </c>
    </row>
    <row r="16" spans="1:36" s="5" customFormat="1" ht="20.100000000000001" customHeight="1" x14ac:dyDescent="0.15">
      <c r="A16" s="21">
        <v>11</v>
      </c>
      <c r="B16" s="14" t="s">
        <v>46</v>
      </c>
      <c r="C16" s="108">
        <v>23635</v>
      </c>
      <c r="D16" s="33">
        <f>G16+J16+M16+P16+S16+V16</f>
        <v>492.4</v>
      </c>
      <c r="E16" s="32">
        <f t="shared" si="11"/>
        <v>459.6</v>
      </c>
      <c r="F16" s="32">
        <f t="shared" si="11"/>
        <v>32.799999999999997</v>
      </c>
      <c r="G16" s="42">
        <f t="shared" si="1"/>
        <v>0</v>
      </c>
      <c r="H16" s="23">
        <v>0</v>
      </c>
      <c r="I16" s="23">
        <v>0</v>
      </c>
      <c r="J16" s="42">
        <f t="shared" si="12"/>
        <v>387.2</v>
      </c>
      <c r="K16" s="23">
        <v>379.3</v>
      </c>
      <c r="L16" s="23">
        <v>7.9</v>
      </c>
      <c r="M16" s="42">
        <f t="shared" si="13"/>
        <v>16.8</v>
      </c>
      <c r="N16" s="23">
        <v>13.3</v>
      </c>
      <c r="O16" s="23">
        <v>3.5</v>
      </c>
      <c r="P16" s="42">
        <f t="shared" si="17"/>
        <v>43</v>
      </c>
      <c r="Q16" s="23">
        <v>42.9</v>
      </c>
      <c r="R16" s="23">
        <v>0.1</v>
      </c>
      <c r="S16" s="42">
        <f t="shared" si="16"/>
        <v>0</v>
      </c>
      <c r="T16" s="23">
        <v>0</v>
      </c>
      <c r="U16" s="23">
        <v>0</v>
      </c>
      <c r="V16" s="42">
        <f t="shared" si="14"/>
        <v>45.400000000000006</v>
      </c>
      <c r="W16" s="23">
        <v>24.1</v>
      </c>
      <c r="X16" s="23">
        <v>21.3</v>
      </c>
      <c r="Y16" s="47">
        <v>147.6</v>
      </c>
      <c r="Z16" s="53">
        <f t="shared" si="15"/>
        <v>640</v>
      </c>
      <c r="AA16" s="59">
        <f t="shared" si="2"/>
        <v>492.4</v>
      </c>
      <c r="AB16" s="68">
        <f t="shared" si="3"/>
        <v>449.4</v>
      </c>
      <c r="AC16" s="69">
        <f t="shared" si="4"/>
        <v>43</v>
      </c>
      <c r="AD16" s="109">
        <f t="shared" si="5"/>
        <v>672.04869759855876</v>
      </c>
      <c r="AE16" s="110">
        <f t="shared" si="6"/>
        <v>613.3604482144442</v>
      </c>
      <c r="AF16" s="111">
        <f t="shared" si="7"/>
        <v>58.688249384114592</v>
      </c>
      <c r="AG16" s="112">
        <f t="shared" si="8"/>
        <v>873.49952571705433</v>
      </c>
      <c r="AH16" s="113">
        <f t="shared" si="9"/>
        <v>201.45082811849565</v>
      </c>
      <c r="AI16" s="114">
        <f t="shared" si="10"/>
        <v>8.7327376116978073</v>
      </c>
    </row>
    <row r="17" spans="1:35" s="5" customFormat="1" ht="20.100000000000001" customHeight="1" x14ac:dyDescent="0.15">
      <c r="A17" s="21">
        <v>12</v>
      </c>
      <c r="B17" s="14" t="s">
        <v>47</v>
      </c>
      <c r="C17" s="108">
        <v>22766</v>
      </c>
      <c r="D17" s="33">
        <f t="shared" si="11"/>
        <v>525.20000000000005</v>
      </c>
      <c r="E17" s="32">
        <f t="shared" si="11"/>
        <v>441.3</v>
      </c>
      <c r="F17" s="32">
        <f t="shared" si="11"/>
        <v>83.9</v>
      </c>
      <c r="G17" s="42">
        <f t="shared" si="1"/>
        <v>0</v>
      </c>
      <c r="H17" s="23">
        <v>0</v>
      </c>
      <c r="I17" s="23">
        <v>0</v>
      </c>
      <c r="J17" s="42">
        <f t="shared" si="12"/>
        <v>446.1</v>
      </c>
      <c r="K17" s="23">
        <v>382.8</v>
      </c>
      <c r="L17" s="23">
        <v>63.3</v>
      </c>
      <c r="M17" s="42">
        <f t="shared" si="13"/>
        <v>15.7</v>
      </c>
      <c r="N17" s="23">
        <v>15.7</v>
      </c>
      <c r="O17" s="23">
        <v>0</v>
      </c>
      <c r="P17" s="42">
        <f t="shared" si="17"/>
        <v>46.699999999999996</v>
      </c>
      <c r="Q17" s="23">
        <v>42.8</v>
      </c>
      <c r="R17" s="23">
        <v>3.9</v>
      </c>
      <c r="S17" s="42">
        <f t="shared" si="16"/>
        <v>0</v>
      </c>
      <c r="T17" s="23">
        <v>0</v>
      </c>
      <c r="U17" s="23">
        <v>0</v>
      </c>
      <c r="V17" s="42">
        <f t="shared" si="14"/>
        <v>16.7</v>
      </c>
      <c r="W17" s="23">
        <v>0</v>
      </c>
      <c r="X17" s="23">
        <v>16.7</v>
      </c>
      <c r="Y17" s="47">
        <v>239.4</v>
      </c>
      <c r="Z17" s="53">
        <f t="shared" si="15"/>
        <v>764.6</v>
      </c>
      <c r="AA17" s="59">
        <f t="shared" si="2"/>
        <v>525.20000000000005</v>
      </c>
      <c r="AB17" s="68">
        <f t="shared" si="3"/>
        <v>478.5</v>
      </c>
      <c r="AC17" s="69">
        <f t="shared" si="4"/>
        <v>46.699999999999996</v>
      </c>
      <c r="AD17" s="109">
        <f t="shared" si="5"/>
        <v>744.17708353997057</v>
      </c>
      <c r="AE17" s="110">
        <f t="shared" si="6"/>
        <v>678.00596815284825</v>
      </c>
      <c r="AF17" s="111">
        <f t="shared" si="7"/>
        <v>66.171115387122271</v>
      </c>
      <c r="AG17" s="112">
        <f t="shared" si="8"/>
        <v>1083.3926086722417</v>
      </c>
      <c r="AH17" s="113">
        <f t="shared" si="9"/>
        <v>339.21552513227141</v>
      </c>
      <c r="AI17" s="114">
        <f t="shared" si="10"/>
        <v>8.8918507235338904</v>
      </c>
    </row>
    <row r="18" spans="1:35" s="5" customFormat="1" ht="20.100000000000001" customHeight="1" x14ac:dyDescent="0.15">
      <c r="A18" s="21">
        <v>13</v>
      </c>
      <c r="B18" s="14" t="s">
        <v>48</v>
      </c>
      <c r="C18" s="108">
        <v>106353</v>
      </c>
      <c r="D18" s="33">
        <f t="shared" si="11"/>
        <v>1851.1000000000001</v>
      </c>
      <c r="E18" s="32">
        <f t="shared" si="11"/>
        <v>1650.1</v>
      </c>
      <c r="F18" s="32">
        <f t="shared" si="11"/>
        <v>201</v>
      </c>
      <c r="G18" s="42">
        <f t="shared" si="1"/>
        <v>0</v>
      </c>
      <c r="H18" s="23">
        <v>0</v>
      </c>
      <c r="I18" s="23">
        <v>0</v>
      </c>
      <c r="J18" s="42">
        <f t="shared" si="12"/>
        <v>1588.3000000000002</v>
      </c>
      <c r="K18" s="23">
        <v>1441.9</v>
      </c>
      <c r="L18" s="23">
        <v>146.4</v>
      </c>
      <c r="M18" s="42">
        <f t="shared" si="13"/>
        <v>105.2</v>
      </c>
      <c r="N18" s="23">
        <v>50.6</v>
      </c>
      <c r="O18" s="23">
        <v>54.6</v>
      </c>
      <c r="P18" s="42">
        <f t="shared" si="17"/>
        <v>157.6</v>
      </c>
      <c r="Q18" s="23">
        <v>157.6</v>
      </c>
      <c r="R18" s="23">
        <v>0</v>
      </c>
      <c r="S18" s="42">
        <f t="shared" si="16"/>
        <v>0</v>
      </c>
      <c r="T18" s="23">
        <v>0</v>
      </c>
      <c r="U18" s="23">
        <v>0</v>
      </c>
      <c r="V18" s="42">
        <f t="shared" si="14"/>
        <v>0</v>
      </c>
      <c r="W18" s="23">
        <v>0</v>
      </c>
      <c r="X18" s="23">
        <v>0</v>
      </c>
      <c r="Y18" s="47">
        <v>1035.4000000000001</v>
      </c>
      <c r="Z18" s="53">
        <f t="shared" si="15"/>
        <v>2886.5</v>
      </c>
      <c r="AA18" s="59">
        <f t="shared" si="2"/>
        <v>1851.1000000000001</v>
      </c>
      <c r="AB18" s="68">
        <f t="shared" si="3"/>
        <v>1693.5000000000002</v>
      </c>
      <c r="AC18" s="69">
        <f t="shared" si="4"/>
        <v>157.6</v>
      </c>
      <c r="AD18" s="109">
        <f t="shared" si="5"/>
        <v>561.45950961238952</v>
      </c>
      <c r="AE18" s="110">
        <f t="shared" si="6"/>
        <v>513.65765195212657</v>
      </c>
      <c r="AF18" s="111">
        <f t="shared" si="7"/>
        <v>47.801857660262847</v>
      </c>
      <c r="AG18" s="55">
        <f t="shared" si="8"/>
        <v>875.50800847937023</v>
      </c>
      <c r="AH18" s="113">
        <f t="shared" si="9"/>
        <v>314.04849886698076</v>
      </c>
      <c r="AI18" s="114">
        <f t="shared" si="10"/>
        <v>8.513856625790071</v>
      </c>
    </row>
    <row r="19" spans="1:35" s="5" customFormat="1" ht="20.100000000000001" customHeight="1" x14ac:dyDescent="0.15">
      <c r="A19" s="21">
        <v>14</v>
      </c>
      <c r="B19" s="14" t="s">
        <v>37</v>
      </c>
      <c r="C19" s="108">
        <v>53954</v>
      </c>
      <c r="D19" s="33">
        <f t="shared" si="11"/>
        <v>1071.4000000000001</v>
      </c>
      <c r="E19" s="32">
        <f t="shared" si="11"/>
        <v>970.2</v>
      </c>
      <c r="F19" s="32">
        <f t="shared" si="11"/>
        <v>101.2</v>
      </c>
      <c r="G19" s="42">
        <f t="shared" si="1"/>
        <v>0</v>
      </c>
      <c r="H19" s="23">
        <v>0</v>
      </c>
      <c r="I19" s="23">
        <v>0</v>
      </c>
      <c r="J19" s="42">
        <f t="shared" si="12"/>
        <v>848.30000000000007</v>
      </c>
      <c r="K19" s="23">
        <v>814.2</v>
      </c>
      <c r="L19" s="23">
        <v>34.1</v>
      </c>
      <c r="M19" s="42">
        <f t="shared" si="13"/>
        <v>0</v>
      </c>
      <c r="N19" s="23">
        <v>0</v>
      </c>
      <c r="O19" s="23">
        <v>0</v>
      </c>
      <c r="P19" s="42">
        <f t="shared" si="17"/>
        <v>127.1</v>
      </c>
      <c r="Q19" s="23">
        <v>119.6</v>
      </c>
      <c r="R19" s="23">
        <v>7.5</v>
      </c>
      <c r="S19" s="42">
        <f t="shared" si="16"/>
        <v>0</v>
      </c>
      <c r="T19" s="23">
        <v>0</v>
      </c>
      <c r="U19" s="23">
        <v>0</v>
      </c>
      <c r="V19" s="42">
        <f t="shared" si="14"/>
        <v>96</v>
      </c>
      <c r="W19" s="23">
        <v>36.4</v>
      </c>
      <c r="X19" s="23">
        <v>59.6</v>
      </c>
      <c r="Y19" s="47">
        <v>330.2</v>
      </c>
      <c r="Z19" s="53">
        <f t="shared" si="15"/>
        <v>1401.6000000000001</v>
      </c>
      <c r="AA19" s="59">
        <f t="shared" si="2"/>
        <v>1071.4000000000001</v>
      </c>
      <c r="AB19" s="68">
        <f t="shared" si="3"/>
        <v>944.30000000000007</v>
      </c>
      <c r="AC19" s="69">
        <f t="shared" si="4"/>
        <v>127.1</v>
      </c>
      <c r="AD19" s="109">
        <f t="shared" si="5"/>
        <v>640.56956523298823</v>
      </c>
      <c r="AE19" s="110">
        <f t="shared" si="6"/>
        <v>564.57890652371736</v>
      </c>
      <c r="AF19" s="111">
        <f t="shared" si="7"/>
        <v>75.990658709270861</v>
      </c>
      <c r="AG19" s="55">
        <f t="shared" si="8"/>
        <v>837.98982885062196</v>
      </c>
      <c r="AH19" s="113">
        <f t="shared" si="9"/>
        <v>197.42026361763365</v>
      </c>
      <c r="AI19" s="114">
        <f t="shared" si="10"/>
        <v>11.862983012880342</v>
      </c>
    </row>
    <row r="20" spans="1:35" s="5" customFormat="1" ht="20.100000000000001" customHeight="1" x14ac:dyDescent="0.15">
      <c r="A20" s="21">
        <v>15</v>
      </c>
      <c r="B20" s="14" t="s">
        <v>38</v>
      </c>
      <c r="C20" s="108">
        <v>14711</v>
      </c>
      <c r="D20" s="33">
        <f t="shared" si="11"/>
        <v>382.9</v>
      </c>
      <c r="E20" s="32">
        <f t="shared" si="11"/>
        <v>321.2</v>
      </c>
      <c r="F20" s="32">
        <f t="shared" si="11"/>
        <v>61.7</v>
      </c>
      <c r="G20" s="42">
        <f>SUM(H20:I20)</f>
        <v>0</v>
      </c>
      <c r="H20" s="23">
        <v>0</v>
      </c>
      <c r="I20" s="23">
        <v>0</v>
      </c>
      <c r="J20" s="42">
        <f t="shared" si="12"/>
        <v>288.89999999999998</v>
      </c>
      <c r="K20" s="23">
        <v>276.2</v>
      </c>
      <c r="L20" s="23">
        <v>12.7</v>
      </c>
      <c r="M20" s="42">
        <f t="shared" si="13"/>
        <v>0</v>
      </c>
      <c r="N20" s="23">
        <v>0</v>
      </c>
      <c r="O20" s="23">
        <v>0</v>
      </c>
      <c r="P20" s="42">
        <f>SUM(Q20:R20)</f>
        <v>35.700000000000003</v>
      </c>
      <c r="Q20" s="23">
        <v>35.700000000000003</v>
      </c>
      <c r="R20" s="23">
        <v>0</v>
      </c>
      <c r="S20" s="42">
        <f t="shared" si="16"/>
        <v>0</v>
      </c>
      <c r="T20" s="23">
        <v>0</v>
      </c>
      <c r="U20" s="23">
        <v>0</v>
      </c>
      <c r="V20" s="42">
        <f t="shared" si="14"/>
        <v>58.3</v>
      </c>
      <c r="W20" s="23">
        <v>9.3000000000000007</v>
      </c>
      <c r="X20" s="23">
        <v>49</v>
      </c>
      <c r="Y20" s="47">
        <v>127.6</v>
      </c>
      <c r="Z20" s="53">
        <f t="shared" si="15"/>
        <v>510.5</v>
      </c>
      <c r="AA20" s="59">
        <f>SUM(AB20:AC20)</f>
        <v>382.9</v>
      </c>
      <c r="AB20" s="68">
        <f>G20+J20+M20+S20+V20</f>
        <v>347.2</v>
      </c>
      <c r="AC20" s="69">
        <f>P20</f>
        <v>35.700000000000003</v>
      </c>
      <c r="AD20" s="109">
        <f t="shared" si="5"/>
        <v>839.61749053264941</v>
      </c>
      <c r="AE20" s="110">
        <f t="shared" si="6"/>
        <v>761.33505540072053</v>
      </c>
      <c r="AF20" s="111">
        <f t="shared" si="7"/>
        <v>78.282435131928935</v>
      </c>
      <c r="AG20" s="112">
        <f t="shared" si="8"/>
        <v>1119.4168945336055</v>
      </c>
      <c r="AH20" s="113">
        <f t="shared" si="9"/>
        <v>279.79940400095609</v>
      </c>
      <c r="AI20" s="114">
        <f t="shared" si="10"/>
        <v>9.323583180987205</v>
      </c>
    </row>
    <row r="21" spans="1:35" s="5" customFormat="1" ht="20.100000000000001" customHeight="1" x14ac:dyDescent="0.15">
      <c r="A21" s="10">
        <v>16</v>
      </c>
      <c r="B21" s="9" t="s">
        <v>39</v>
      </c>
      <c r="C21" s="26">
        <v>5136</v>
      </c>
      <c r="D21" s="34">
        <f t="shared" si="11"/>
        <v>103.1</v>
      </c>
      <c r="E21" s="35">
        <f t="shared" si="11"/>
        <v>90.300000000000011</v>
      </c>
      <c r="F21" s="35">
        <f t="shared" si="11"/>
        <v>12.8</v>
      </c>
      <c r="G21" s="43">
        <f>SUM(H21:I21)</f>
        <v>0</v>
      </c>
      <c r="H21" s="117">
        <v>0</v>
      </c>
      <c r="I21" s="117">
        <v>0</v>
      </c>
      <c r="J21" s="43">
        <f t="shared" si="12"/>
        <v>60.1</v>
      </c>
      <c r="K21" s="117">
        <v>57.1</v>
      </c>
      <c r="L21" s="117">
        <v>3</v>
      </c>
      <c r="M21" s="43">
        <f t="shared" si="13"/>
        <v>14.4</v>
      </c>
      <c r="N21" s="117">
        <v>4.5999999999999996</v>
      </c>
      <c r="O21" s="117">
        <v>9.8000000000000007</v>
      </c>
      <c r="P21" s="43">
        <f>SUM(Q21:R21)</f>
        <v>28.6</v>
      </c>
      <c r="Q21" s="117">
        <v>28.6</v>
      </c>
      <c r="R21" s="117">
        <v>0</v>
      </c>
      <c r="S21" s="43">
        <f t="shared" si="16"/>
        <v>0</v>
      </c>
      <c r="T21" s="117">
        <v>0</v>
      </c>
      <c r="U21" s="117">
        <v>0</v>
      </c>
      <c r="V21" s="43">
        <f t="shared" si="14"/>
        <v>0</v>
      </c>
      <c r="W21" s="117">
        <v>0</v>
      </c>
      <c r="X21" s="117">
        <v>0</v>
      </c>
      <c r="Y21" s="47">
        <v>33.4</v>
      </c>
      <c r="Z21" s="53">
        <f t="shared" si="15"/>
        <v>136.5</v>
      </c>
      <c r="AA21" s="59">
        <f t="shared" si="2"/>
        <v>103.1</v>
      </c>
      <c r="AB21" s="68">
        <f t="shared" si="3"/>
        <v>74.5</v>
      </c>
      <c r="AC21" s="69">
        <f t="shared" si="4"/>
        <v>28.6</v>
      </c>
      <c r="AD21" s="109">
        <f t="shared" si="5"/>
        <v>647.54798512712296</v>
      </c>
      <c r="AE21" s="110">
        <f t="shared" si="6"/>
        <v>467.91779720631092</v>
      </c>
      <c r="AF21" s="111">
        <f t="shared" si="7"/>
        <v>179.63018792081198</v>
      </c>
      <c r="AG21" s="112">
        <f t="shared" si="8"/>
        <v>857.32589689478436</v>
      </c>
      <c r="AH21" s="113">
        <f t="shared" si="9"/>
        <v>209.77791176766152</v>
      </c>
      <c r="AI21" s="114">
        <f t="shared" si="10"/>
        <v>27.740058195926288</v>
      </c>
    </row>
    <row r="22" spans="1:35" s="5" customFormat="1" ht="20.100000000000001" customHeight="1" x14ac:dyDescent="0.15">
      <c r="A22" s="10">
        <v>17</v>
      </c>
      <c r="B22" s="9" t="s">
        <v>40</v>
      </c>
      <c r="C22" s="26">
        <v>11270</v>
      </c>
      <c r="D22" s="34">
        <f t="shared" si="11"/>
        <v>229.9</v>
      </c>
      <c r="E22" s="35">
        <f t="shared" si="11"/>
        <v>194.3</v>
      </c>
      <c r="F22" s="35">
        <f t="shared" si="11"/>
        <v>35.600000000000009</v>
      </c>
      <c r="G22" s="43">
        <f t="shared" si="1"/>
        <v>0</v>
      </c>
      <c r="H22" s="117">
        <v>0</v>
      </c>
      <c r="I22" s="117">
        <v>0</v>
      </c>
      <c r="J22" s="43">
        <f t="shared" si="12"/>
        <v>177.7</v>
      </c>
      <c r="K22" s="117">
        <v>152.5</v>
      </c>
      <c r="L22" s="117">
        <v>25.2</v>
      </c>
      <c r="M22" s="43">
        <f t="shared" si="13"/>
        <v>11.8</v>
      </c>
      <c r="N22" s="117">
        <v>4.9000000000000004</v>
      </c>
      <c r="O22" s="117">
        <v>6.9</v>
      </c>
      <c r="P22" s="43">
        <f t="shared" si="17"/>
        <v>37.300000000000004</v>
      </c>
      <c r="Q22" s="117">
        <v>36.1</v>
      </c>
      <c r="R22" s="117">
        <v>1.2</v>
      </c>
      <c r="S22" s="43">
        <f t="shared" si="16"/>
        <v>0.9</v>
      </c>
      <c r="T22" s="117">
        <v>0.8</v>
      </c>
      <c r="U22" s="117">
        <v>0.1</v>
      </c>
      <c r="V22" s="43">
        <f t="shared" si="14"/>
        <v>2.2000000000000002</v>
      </c>
      <c r="W22" s="117">
        <v>0</v>
      </c>
      <c r="X22" s="117">
        <v>2.2000000000000002</v>
      </c>
      <c r="Y22" s="47">
        <v>66.099999999999994</v>
      </c>
      <c r="Z22" s="53">
        <f t="shared" si="15"/>
        <v>296</v>
      </c>
      <c r="AA22" s="59">
        <f t="shared" si="2"/>
        <v>229.9</v>
      </c>
      <c r="AB22" s="68">
        <f t="shared" si="3"/>
        <v>192.6</v>
      </c>
      <c r="AC22" s="69">
        <f t="shared" si="4"/>
        <v>37.300000000000004</v>
      </c>
      <c r="AD22" s="109">
        <f t="shared" si="5"/>
        <v>658.04161776912724</v>
      </c>
      <c r="AE22" s="110">
        <f t="shared" si="6"/>
        <v>551.27801471219618</v>
      </c>
      <c r="AF22" s="111">
        <f t="shared" si="7"/>
        <v>106.76360305693106</v>
      </c>
      <c r="AG22" s="112">
        <f t="shared" si="8"/>
        <v>847.23931648395683</v>
      </c>
      <c r="AH22" s="113">
        <f t="shared" si="9"/>
        <v>189.19769871482953</v>
      </c>
      <c r="AI22" s="114">
        <f t="shared" si="10"/>
        <v>16.224445411048283</v>
      </c>
    </row>
    <row r="23" spans="1:35" s="5" customFormat="1" ht="20.100000000000001" customHeight="1" x14ac:dyDescent="0.15">
      <c r="A23" s="10">
        <v>18</v>
      </c>
      <c r="B23" s="9" t="s">
        <v>49</v>
      </c>
      <c r="C23" s="26">
        <v>32474</v>
      </c>
      <c r="D23" s="34">
        <f t="shared" si="11"/>
        <v>549</v>
      </c>
      <c r="E23" s="35">
        <f t="shared" si="11"/>
        <v>512.29999999999995</v>
      </c>
      <c r="F23" s="35">
        <f t="shared" si="11"/>
        <v>36.700000000000003</v>
      </c>
      <c r="G23" s="43">
        <v>0</v>
      </c>
      <c r="H23" s="117">
        <v>0</v>
      </c>
      <c r="I23" s="118">
        <v>0</v>
      </c>
      <c r="J23" s="43">
        <f t="shared" si="12"/>
        <v>404.8</v>
      </c>
      <c r="K23" s="117">
        <v>384.6</v>
      </c>
      <c r="L23" s="118">
        <v>20.2</v>
      </c>
      <c r="M23" s="43">
        <f t="shared" si="13"/>
        <v>0</v>
      </c>
      <c r="N23" s="117">
        <v>0</v>
      </c>
      <c r="O23" s="118">
        <v>0</v>
      </c>
      <c r="P23" s="43">
        <f t="shared" si="17"/>
        <v>95</v>
      </c>
      <c r="Q23" s="117">
        <v>94.9</v>
      </c>
      <c r="R23" s="119">
        <v>0.1</v>
      </c>
      <c r="S23" s="43">
        <f t="shared" si="16"/>
        <v>0</v>
      </c>
      <c r="T23" s="117">
        <v>0</v>
      </c>
      <c r="U23" s="118">
        <v>0</v>
      </c>
      <c r="V23" s="43">
        <f t="shared" si="14"/>
        <v>49.199999999999996</v>
      </c>
      <c r="W23" s="117">
        <v>32.799999999999997</v>
      </c>
      <c r="X23" s="118">
        <v>16.399999999999999</v>
      </c>
      <c r="Y23" s="47">
        <v>182.3</v>
      </c>
      <c r="Z23" s="53">
        <f t="shared" si="15"/>
        <v>731.3</v>
      </c>
      <c r="AA23" s="59">
        <f t="shared" si="2"/>
        <v>549</v>
      </c>
      <c r="AB23" s="68">
        <f t="shared" si="3"/>
        <v>454</v>
      </c>
      <c r="AC23" s="69">
        <f t="shared" si="4"/>
        <v>95</v>
      </c>
      <c r="AD23" s="109">
        <f t="shared" si="5"/>
        <v>545.34943090949184</v>
      </c>
      <c r="AE23" s="110">
        <f t="shared" si="6"/>
        <v>450.98113230038132</v>
      </c>
      <c r="AF23" s="111">
        <f t="shared" si="7"/>
        <v>94.36829860911061</v>
      </c>
      <c r="AG23" s="112">
        <f t="shared" si="8"/>
        <v>726.4372291878168</v>
      </c>
      <c r="AH23" s="113">
        <f t="shared" si="9"/>
        <v>181.08779827832493</v>
      </c>
      <c r="AI23" s="114">
        <f t="shared" si="10"/>
        <v>17.304189435336976</v>
      </c>
    </row>
    <row r="24" spans="1:35" s="5" customFormat="1" ht="20.100000000000001" customHeight="1" x14ac:dyDescent="0.15">
      <c r="A24" s="10">
        <v>19</v>
      </c>
      <c r="B24" s="9" t="s">
        <v>50</v>
      </c>
      <c r="C24" s="26">
        <v>26106</v>
      </c>
      <c r="D24" s="34">
        <f t="shared" si="11"/>
        <v>468.29999999999995</v>
      </c>
      <c r="E24" s="35">
        <f t="shared" si="11"/>
        <v>441.49999999999994</v>
      </c>
      <c r="F24" s="35">
        <f t="shared" si="11"/>
        <v>26.8</v>
      </c>
      <c r="G24" s="43">
        <v>0</v>
      </c>
      <c r="H24" s="117">
        <v>0</v>
      </c>
      <c r="I24" s="117">
        <v>0</v>
      </c>
      <c r="J24" s="43">
        <f t="shared" si="12"/>
        <v>349.29999999999995</v>
      </c>
      <c r="K24" s="117">
        <v>332.9</v>
      </c>
      <c r="L24" s="117">
        <v>16.399999999999999</v>
      </c>
      <c r="M24" s="43">
        <v>0</v>
      </c>
      <c r="N24" s="117">
        <v>0</v>
      </c>
      <c r="O24" s="117">
        <v>0</v>
      </c>
      <c r="P24" s="43">
        <f t="shared" si="17"/>
        <v>84.8</v>
      </c>
      <c r="Q24" s="117">
        <v>84.7</v>
      </c>
      <c r="R24" s="117">
        <v>0.1</v>
      </c>
      <c r="S24" s="43">
        <f t="shared" si="16"/>
        <v>0</v>
      </c>
      <c r="T24" s="117">
        <v>0</v>
      </c>
      <c r="U24" s="117">
        <v>0</v>
      </c>
      <c r="V24" s="43">
        <f t="shared" si="14"/>
        <v>34.200000000000003</v>
      </c>
      <c r="W24" s="117">
        <v>23.9</v>
      </c>
      <c r="X24" s="117">
        <v>10.3</v>
      </c>
      <c r="Y24" s="47">
        <v>346.7</v>
      </c>
      <c r="Z24" s="53">
        <f t="shared" si="15"/>
        <v>815</v>
      </c>
      <c r="AA24" s="59">
        <f t="shared" si="2"/>
        <v>468.29999999999995</v>
      </c>
      <c r="AB24" s="68">
        <f t="shared" si="3"/>
        <v>383.49999999999994</v>
      </c>
      <c r="AC24" s="69">
        <f t="shared" si="4"/>
        <v>84.8</v>
      </c>
      <c r="AD24" s="109">
        <f t="shared" si="5"/>
        <v>578.65822465729048</v>
      </c>
      <c r="AE24" s="110">
        <f t="shared" si="6"/>
        <v>473.87450172127029</v>
      </c>
      <c r="AF24" s="111">
        <f t="shared" si="7"/>
        <v>104.78372293602014</v>
      </c>
      <c r="AG24" s="112">
        <f t="shared" si="8"/>
        <v>1007.0605447270805</v>
      </c>
      <c r="AH24" s="113">
        <f t="shared" si="9"/>
        <v>428.40232006978988</v>
      </c>
      <c r="AI24" s="114">
        <f t="shared" si="10"/>
        <v>18.108050395045911</v>
      </c>
    </row>
    <row r="25" spans="1:35" s="5" customFormat="1" ht="20.100000000000001" customHeight="1" x14ac:dyDescent="0.15">
      <c r="A25" s="10">
        <v>20</v>
      </c>
      <c r="B25" s="9" t="s">
        <v>6</v>
      </c>
      <c r="C25" s="26">
        <v>4511</v>
      </c>
      <c r="D25" s="34">
        <f t="shared" si="11"/>
        <v>73.3</v>
      </c>
      <c r="E25" s="35">
        <f t="shared" si="11"/>
        <v>69.899999999999991</v>
      </c>
      <c r="F25" s="35">
        <f t="shared" si="11"/>
        <v>3.4000000000000004</v>
      </c>
      <c r="G25" s="43">
        <f t="shared" si="1"/>
        <v>0</v>
      </c>
      <c r="H25" s="117">
        <v>0</v>
      </c>
      <c r="I25" s="117">
        <v>0</v>
      </c>
      <c r="J25" s="43">
        <f t="shared" si="12"/>
        <v>57.599999999999994</v>
      </c>
      <c r="K25" s="117">
        <v>55.8</v>
      </c>
      <c r="L25" s="117">
        <v>1.8</v>
      </c>
      <c r="M25" s="43">
        <f t="shared" si="13"/>
        <v>4.5</v>
      </c>
      <c r="N25" s="23">
        <v>2.9</v>
      </c>
      <c r="O25" s="117">
        <v>1.6</v>
      </c>
      <c r="P25" s="43">
        <f t="shared" si="17"/>
        <v>10.199999999999999</v>
      </c>
      <c r="Q25" s="117">
        <v>10.199999999999999</v>
      </c>
      <c r="R25" s="117">
        <v>0</v>
      </c>
      <c r="S25" s="43">
        <f t="shared" si="16"/>
        <v>0</v>
      </c>
      <c r="T25" s="117">
        <v>0</v>
      </c>
      <c r="U25" s="117">
        <v>0</v>
      </c>
      <c r="V25" s="43">
        <f t="shared" si="14"/>
        <v>1</v>
      </c>
      <c r="W25" s="117">
        <v>1</v>
      </c>
      <c r="X25" s="117">
        <v>0</v>
      </c>
      <c r="Y25" s="47">
        <v>43.5</v>
      </c>
      <c r="Z25" s="53">
        <f t="shared" si="15"/>
        <v>116.8</v>
      </c>
      <c r="AA25" s="59">
        <f t="shared" si="2"/>
        <v>73.3</v>
      </c>
      <c r="AB25" s="68">
        <f t="shared" si="3"/>
        <v>63.099999999999994</v>
      </c>
      <c r="AC25" s="69">
        <f t="shared" si="4"/>
        <v>10.199999999999999</v>
      </c>
      <c r="AD25" s="109">
        <f t="shared" si="5"/>
        <v>524.16673221730389</v>
      </c>
      <c r="AE25" s="110">
        <f t="shared" si="6"/>
        <v>451.22675038078955</v>
      </c>
      <c r="AF25" s="111">
        <f t="shared" si="7"/>
        <v>72.93998183651432</v>
      </c>
      <c r="AG25" s="112">
        <f t="shared" si="8"/>
        <v>835.23430181420326</v>
      </c>
      <c r="AH25" s="113">
        <f t="shared" si="9"/>
        <v>311.06756959689932</v>
      </c>
      <c r="AI25" s="114">
        <f t="shared" si="10"/>
        <v>13.915416098226466</v>
      </c>
    </row>
    <row r="26" spans="1:35" s="5" customFormat="1" ht="22.5" customHeight="1" x14ac:dyDescent="0.15">
      <c r="A26" s="10">
        <v>21</v>
      </c>
      <c r="B26" s="9" t="s">
        <v>7</v>
      </c>
      <c r="C26" s="108">
        <v>15077</v>
      </c>
      <c r="D26" s="33">
        <f>G26+J26+M26+P26+S26+V26</f>
        <v>204.2</v>
      </c>
      <c r="E26" s="32">
        <f>H26+K26+N26+Q26+T26+W26</f>
        <v>177.6</v>
      </c>
      <c r="F26" s="32">
        <f>I26+L26+O26+R26+U26+X26</f>
        <v>26.6</v>
      </c>
      <c r="G26" s="42">
        <f>SUM(H26:I26)</f>
        <v>0</v>
      </c>
      <c r="H26" s="23">
        <v>0</v>
      </c>
      <c r="I26" s="23">
        <v>0</v>
      </c>
      <c r="J26" s="42">
        <f>SUM(K26:L26)</f>
        <v>178</v>
      </c>
      <c r="K26" s="23">
        <v>157.69999999999999</v>
      </c>
      <c r="L26" s="23">
        <v>20.3</v>
      </c>
      <c r="M26" s="42">
        <f>SUM(N26:O26)</f>
        <v>8.6999999999999993</v>
      </c>
      <c r="N26" s="23">
        <v>2.4</v>
      </c>
      <c r="O26" s="23">
        <v>6.3</v>
      </c>
      <c r="P26" s="42">
        <f>SUM(Q26:R26)</f>
        <v>17.5</v>
      </c>
      <c r="Q26" s="23">
        <v>17.5</v>
      </c>
      <c r="R26" s="23">
        <v>0</v>
      </c>
      <c r="S26" s="43">
        <f t="shared" si="16"/>
        <v>0</v>
      </c>
      <c r="T26" s="23">
        <v>0</v>
      </c>
      <c r="U26" s="23">
        <v>0</v>
      </c>
      <c r="V26" s="43">
        <f t="shared" si="14"/>
        <v>0</v>
      </c>
      <c r="W26" s="23">
        <v>0</v>
      </c>
      <c r="X26" s="23">
        <v>0</v>
      </c>
      <c r="Y26" s="47">
        <v>122.5</v>
      </c>
      <c r="Z26" s="53">
        <f t="shared" si="15"/>
        <v>326.7</v>
      </c>
      <c r="AA26" s="59">
        <f t="shared" si="2"/>
        <v>204.2</v>
      </c>
      <c r="AB26" s="68">
        <f t="shared" si="3"/>
        <v>186.7</v>
      </c>
      <c r="AC26" s="69">
        <f t="shared" si="4"/>
        <v>17.5</v>
      </c>
      <c r="AD26" s="109">
        <f t="shared" si="5"/>
        <v>436.89704677280281</v>
      </c>
      <c r="AE26" s="110">
        <f t="shared" si="6"/>
        <v>399.45484149109836</v>
      </c>
      <c r="AF26" s="111">
        <f t="shared" si="7"/>
        <v>37.442205281704453</v>
      </c>
      <c r="AG26" s="112">
        <f t="shared" si="8"/>
        <v>698.99248374473405</v>
      </c>
      <c r="AH26" s="113">
        <f t="shared" si="9"/>
        <v>262.09543697193118</v>
      </c>
      <c r="AI26" s="114">
        <f t="shared" si="10"/>
        <v>8.5700293829578857</v>
      </c>
    </row>
    <row r="27" spans="1:35" s="5" customFormat="1" ht="20.100000000000001" customHeight="1" x14ac:dyDescent="0.15">
      <c r="A27" s="10">
        <v>22</v>
      </c>
      <c r="B27" s="9" t="s">
        <v>8</v>
      </c>
      <c r="C27" s="26">
        <v>6560</v>
      </c>
      <c r="D27" s="34">
        <f t="shared" si="11"/>
        <v>116.20000000000002</v>
      </c>
      <c r="E27" s="35">
        <f t="shared" si="11"/>
        <v>103.80000000000001</v>
      </c>
      <c r="F27" s="35">
        <f t="shared" si="11"/>
        <v>12.4</v>
      </c>
      <c r="G27" s="43">
        <f t="shared" si="1"/>
        <v>0</v>
      </c>
      <c r="H27" s="117">
        <v>0</v>
      </c>
      <c r="I27" s="117">
        <v>0</v>
      </c>
      <c r="J27" s="43">
        <f t="shared" si="12"/>
        <v>96.100000000000009</v>
      </c>
      <c r="K27" s="117">
        <v>86.9</v>
      </c>
      <c r="L27" s="117">
        <v>9.1999999999999993</v>
      </c>
      <c r="M27" s="42">
        <f>SUM(N27:O27)</f>
        <v>6.5</v>
      </c>
      <c r="N27" s="23">
        <v>5.2</v>
      </c>
      <c r="O27" s="117">
        <v>1.3</v>
      </c>
      <c r="P27" s="43">
        <f t="shared" si="17"/>
        <v>11.7</v>
      </c>
      <c r="Q27" s="117">
        <v>11.7</v>
      </c>
      <c r="R27" s="117">
        <v>0</v>
      </c>
      <c r="S27" s="43">
        <f t="shared" si="16"/>
        <v>0</v>
      </c>
      <c r="T27" s="117">
        <v>0</v>
      </c>
      <c r="U27" s="117">
        <v>0</v>
      </c>
      <c r="V27" s="43">
        <f t="shared" si="14"/>
        <v>1.9</v>
      </c>
      <c r="W27" s="23">
        <v>0</v>
      </c>
      <c r="X27" s="117">
        <v>1.9</v>
      </c>
      <c r="Y27" s="47">
        <v>38.700000000000003</v>
      </c>
      <c r="Z27" s="53">
        <f t="shared" si="15"/>
        <v>154.90000000000003</v>
      </c>
      <c r="AA27" s="59">
        <f t="shared" si="2"/>
        <v>116.20000000000002</v>
      </c>
      <c r="AB27" s="68">
        <f>G27+J27+M27+S27+V27</f>
        <v>104.50000000000001</v>
      </c>
      <c r="AC27" s="69">
        <f t="shared" si="4"/>
        <v>11.7</v>
      </c>
      <c r="AD27" s="109">
        <f t="shared" si="5"/>
        <v>571.40047206923691</v>
      </c>
      <c r="AE27" s="110">
        <f t="shared" si="6"/>
        <v>513.86703383162876</v>
      </c>
      <c r="AF27" s="111">
        <f t="shared" si="7"/>
        <v>57.533438237608173</v>
      </c>
      <c r="AG27" s="112">
        <f t="shared" si="8"/>
        <v>761.70338316286404</v>
      </c>
      <c r="AH27" s="113">
        <f t="shared" si="9"/>
        <v>190.30291109362707</v>
      </c>
      <c r="AI27" s="114">
        <f t="shared" si="10"/>
        <v>10.068846815834766</v>
      </c>
    </row>
    <row r="28" spans="1:35" s="5" customFormat="1" ht="20.100000000000001" customHeight="1" x14ac:dyDescent="0.15">
      <c r="A28" s="10">
        <v>23</v>
      </c>
      <c r="B28" s="9" t="s">
        <v>9</v>
      </c>
      <c r="C28" s="26">
        <v>4574</v>
      </c>
      <c r="D28" s="34">
        <f t="shared" si="11"/>
        <v>91.4</v>
      </c>
      <c r="E28" s="35">
        <f t="shared" si="11"/>
        <v>83.1</v>
      </c>
      <c r="F28" s="35">
        <f t="shared" si="11"/>
        <v>8.2999999999999989</v>
      </c>
      <c r="G28" s="43">
        <f t="shared" si="1"/>
        <v>0</v>
      </c>
      <c r="H28" s="117">
        <v>0</v>
      </c>
      <c r="I28" s="117">
        <v>0</v>
      </c>
      <c r="J28" s="43">
        <f t="shared" si="12"/>
        <v>78.400000000000006</v>
      </c>
      <c r="K28" s="117">
        <v>71.5</v>
      </c>
      <c r="L28" s="117">
        <v>6.9</v>
      </c>
      <c r="M28" s="43">
        <f t="shared" si="13"/>
        <v>8.2999999999999989</v>
      </c>
      <c r="N28" s="117">
        <v>7.1</v>
      </c>
      <c r="O28" s="117">
        <v>1.2</v>
      </c>
      <c r="P28" s="43">
        <f t="shared" si="17"/>
        <v>4.7</v>
      </c>
      <c r="Q28" s="117">
        <v>4.5</v>
      </c>
      <c r="R28" s="23">
        <v>0.2</v>
      </c>
      <c r="S28" s="43">
        <f t="shared" si="16"/>
        <v>0</v>
      </c>
      <c r="T28" s="117">
        <v>0</v>
      </c>
      <c r="U28" s="117">
        <v>0</v>
      </c>
      <c r="V28" s="43">
        <f t="shared" si="14"/>
        <v>0</v>
      </c>
      <c r="W28" s="117">
        <v>0</v>
      </c>
      <c r="X28" s="117">
        <v>0</v>
      </c>
      <c r="Y28" s="47">
        <v>0</v>
      </c>
      <c r="Z28" s="53">
        <f t="shared" si="15"/>
        <v>91.4</v>
      </c>
      <c r="AA28" s="59">
        <f t="shared" si="2"/>
        <v>91.4</v>
      </c>
      <c r="AB28" s="68">
        <f t="shared" si="3"/>
        <v>86.7</v>
      </c>
      <c r="AC28" s="69">
        <f t="shared" si="4"/>
        <v>4.7</v>
      </c>
      <c r="AD28" s="109">
        <f t="shared" si="5"/>
        <v>644.59709155535495</v>
      </c>
      <c r="AE28" s="110">
        <f t="shared" si="6"/>
        <v>611.4504139808455</v>
      </c>
      <c r="AF28" s="111">
        <f t="shared" si="7"/>
        <v>33.146677574509496</v>
      </c>
      <c r="AG28" s="112">
        <f t="shared" si="8"/>
        <v>644.59709155535495</v>
      </c>
      <c r="AH28" s="113">
        <f t="shared" si="9"/>
        <v>0</v>
      </c>
      <c r="AI28" s="114">
        <f t="shared" si="10"/>
        <v>5.1422319474835883</v>
      </c>
    </row>
    <row r="29" spans="1:35" s="5" customFormat="1" ht="20.100000000000001" customHeight="1" x14ac:dyDescent="0.15">
      <c r="A29" s="10">
        <v>24</v>
      </c>
      <c r="B29" s="9" t="s">
        <v>10</v>
      </c>
      <c r="C29" s="26">
        <v>10254</v>
      </c>
      <c r="D29" s="34">
        <f>G29+J29+M29+P29+S29+V29</f>
        <v>200</v>
      </c>
      <c r="E29" s="35">
        <f t="shared" si="11"/>
        <v>186.29999999999998</v>
      </c>
      <c r="F29" s="35">
        <f t="shared" si="11"/>
        <v>13.700000000000001</v>
      </c>
      <c r="G29" s="43">
        <f>SUM(H29:I29)</f>
        <v>0</v>
      </c>
      <c r="H29" s="117">
        <v>0</v>
      </c>
      <c r="I29" s="117">
        <v>0</v>
      </c>
      <c r="J29" s="43">
        <f t="shared" si="12"/>
        <v>137.9</v>
      </c>
      <c r="K29" s="117">
        <v>130.9</v>
      </c>
      <c r="L29" s="117">
        <v>7</v>
      </c>
      <c r="M29" s="43">
        <f t="shared" si="13"/>
        <v>7.8999999999999995</v>
      </c>
      <c r="N29" s="117">
        <v>6.1</v>
      </c>
      <c r="O29" s="117">
        <v>1.8</v>
      </c>
      <c r="P29" s="43">
        <f>SUM(Q29:R29)</f>
        <v>47.5</v>
      </c>
      <c r="Q29" s="117">
        <v>46.1</v>
      </c>
      <c r="R29" s="117">
        <v>1.4</v>
      </c>
      <c r="S29" s="43">
        <f t="shared" si="16"/>
        <v>0</v>
      </c>
      <c r="T29" s="117">
        <v>0</v>
      </c>
      <c r="U29" s="117">
        <v>0</v>
      </c>
      <c r="V29" s="43">
        <f t="shared" si="14"/>
        <v>6.7</v>
      </c>
      <c r="W29" s="117">
        <v>3.2</v>
      </c>
      <c r="X29" s="117">
        <v>3.5</v>
      </c>
      <c r="Y29" s="47">
        <v>71.900000000000006</v>
      </c>
      <c r="Z29" s="53">
        <f t="shared" si="15"/>
        <v>271.89999999999998</v>
      </c>
      <c r="AA29" s="60">
        <f>SUM(AB29:AC29)</f>
        <v>200</v>
      </c>
      <c r="AB29" s="43">
        <f>G29+J29+M29+S29+V29</f>
        <v>152.5</v>
      </c>
      <c r="AC29" s="70">
        <f>P29</f>
        <v>47.5</v>
      </c>
      <c r="AD29" s="109">
        <f t="shared" si="5"/>
        <v>629.18011539163319</v>
      </c>
      <c r="AE29" s="110">
        <f t="shared" si="6"/>
        <v>479.74983798612021</v>
      </c>
      <c r="AF29" s="111">
        <f t="shared" si="7"/>
        <v>149.43027740551284</v>
      </c>
      <c r="AG29" s="112">
        <f t="shared" si="8"/>
        <v>855.37036687492514</v>
      </c>
      <c r="AH29" s="113">
        <f t="shared" si="9"/>
        <v>226.19025148329214</v>
      </c>
      <c r="AI29" s="114">
        <f t="shared" si="10"/>
        <v>23.75</v>
      </c>
    </row>
    <row r="30" spans="1:35" s="5" customFormat="1" ht="20.100000000000001" customHeight="1" x14ac:dyDescent="0.15">
      <c r="A30" s="10">
        <v>25</v>
      </c>
      <c r="B30" s="9" t="s">
        <v>11</v>
      </c>
      <c r="C30" s="26">
        <v>13550</v>
      </c>
      <c r="D30" s="34">
        <f t="shared" si="11"/>
        <v>255.10000000000002</v>
      </c>
      <c r="E30" s="35">
        <f t="shared" si="11"/>
        <v>229.3</v>
      </c>
      <c r="F30" s="35">
        <f t="shared" si="11"/>
        <v>25.8</v>
      </c>
      <c r="G30" s="43">
        <f t="shared" si="1"/>
        <v>0</v>
      </c>
      <c r="H30" s="117">
        <v>0</v>
      </c>
      <c r="I30" s="117">
        <v>0</v>
      </c>
      <c r="J30" s="43">
        <f t="shared" si="12"/>
        <v>215.8</v>
      </c>
      <c r="K30" s="117">
        <v>206.4</v>
      </c>
      <c r="L30" s="117">
        <v>9.4</v>
      </c>
      <c r="M30" s="43">
        <f t="shared" si="13"/>
        <v>7.9</v>
      </c>
      <c r="N30" s="117">
        <v>5.4</v>
      </c>
      <c r="O30" s="117">
        <v>2.5</v>
      </c>
      <c r="P30" s="43">
        <f t="shared" si="17"/>
        <v>19.100000000000001</v>
      </c>
      <c r="Q30" s="117">
        <v>17</v>
      </c>
      <c r="R30" s="117">
        <v>2.1</v>
      </c>
      <c r="S30" s="43">
        <f t="shared" si="16"/>
        <v>0</v>
      </c>
      <c r="T30" s="117">
        <v>0</v>
      </c>
      <c r="U30" s="117">
        <v>0</v>
      </c>
      <c r="V30" s="43">
        <f t="shared" si="14"/>
        <v>12.3</v>
      </c>
      <c r="W30" s="117">
        <v>0.5</v>
      </c>
      <c r="X30" s="23">
        <v>11.8</v>
      </c>
      <c r="Y30" s="120">
        <v>89.1</v>
      </c>
      <c r="Z30" s="53">
        <f t="shared" si="15"/>
        <v>344.20000000000005</v>
      </c>
      <c r="AA30" s="59">
        <f t="shared" si="2"/>
        <v>255.10000000000002</v>
      </c>
      <c r="AB30" s="68">
        <f t="shared" si="3"/>
        <v>236.00000000000003</v>
      </c>
      <c r="AC30" s="69">
        <f t="shared" si="4"/>
        <v>19.100000000000001</v>
      </c>
      <c r="AD30" s="109">
        <f t="shared" si="5"/>
        <v>607.30865373169866</v>
      </c>
      <c r="AE30" s="110">
        <f t="shared" si="6"/>
        <v>561.83787644328061</v>
      </c>
      <c r="AF30" s="111">
        <f t="shared" si="7"/>
        <v>45.470777288418049</v>
      </c>
      <c r="AG30" s="112">
        <f t="shared" si="8"/>
        <v>819.42625877871683</v>
      </c>
      <c r="AH30" s="113">
        <f t="shared" si="9"/>
        <v>212.11760504701817</v>
      </c>
      <c r="AI30" s="114">
        <f t="shared" si="10"/>
        <v>7.4872598980791851</v>
      </c>
    </row>
    <row r="31" spans="1:35" s="5" customFormat="1" ht="20.100000000000001" customHeight="1" x14ac:dyDescent="0.15">
      <c r="A31" s="10">
        <v>26</v>
      </c>
      <c r="B31" s="9" t="s">
        <v>51</v>
      </c>
      <c r="C31" s="26">
        <v>7660</v>
      </c>
      <c r="D31" s="34">
        <f t="shared" si="11"/>
        <v>142</v>
      </c>
      <c r="E31" s="35">
        <f t="shared" si="11"/>
        <v>136.20000000000002</v>
      </c>
      <c r="F31" s="35">
        <f t="shared" si="11"/>
        <v>5.8000000000000007</v>
      </c>
      <c r="G31" s="43">
        <f t="shared" si="1"/>
        <v>0</v>
      </c>
      <c r="H31" s="117">
        <v>0</v>
      </c>
      <c r="I31" s="117">
        <v>0</v>
      </c>
      <c r="J31" s="43">
        <f t="shared" si="12"/>
        <v>111.6</v>
      </c>
      <c r="K31" s="117">
        <v>110.6</v>
      </c>
      <c r="L31" s="117">
        <v>1</v>
      </c>
      <c r="M31" s="43">
        <f t="shared" si="13"/>
        <v>5.7</v>
      </c>
      <c r="N31" s="117">
        <v>5</v>
      </c>
      <c r="O31" s="117">
        <v>0.7</v>
      </c>
      <c r="P31" s="43">
        <f t="shared" si="17"/>
        <v>19.7</v>
      </c>
      <c r="Q31" s="117">
        <v>19.3</v>
      </c>
      <c r="R31" s="117">
        <v>0.4</v>
      </c>
      <c r="S31" s="43">
        <f t="shared" si="16"/>
        <v>0</v>
      </c>
      <c r="T31" s="117">
        <v>0</v>
      </c>
      <c r="U31" s="117">
        <v>0</v>
      </c>
      <c r="V31" s="43">
        <f t="shared" si="14"/>
        <v>5</v>
      </c>
      <c r="W31" s="117">
        <v>1.3</v>
      </c>
      <c r="X31" s="117">
        <v>3.7</v>
      </c>
      <c r="Y31" s="47">
        <v>44.8</v>
      </c>
      <c r="Z31" s="53">
        <f t="shared" si="15"/>
        <v>186.8</v>
      </c>
      <c r="AA31" s="61">
        <f t="shared" si="2"/>
        <v>142</v>
      </c>
      <c r="AB31" s="68">
        <f t="shared" si="3"/>
        <v>122.3</v>
      </c>
      <c r="AC31" s="69">
        <f t="shared" si="4"/>
        <v>19.7</v>
      </c>
      <c r="AD31" s="109">
        <f t="shared" si="5"/>
        <v>597.99545186557737</v>
      </c>
      <c r="AE31" s="110">
        <f t="shared" si="6"/>
        <v>515.0341110081697</v>
      </c>
      <c r="AF31" s="111">
        <f t="shared" si="7"/>
        <v>82.961340857407563</v>
      </c>
      <c r="AG31" s="112">
        <f t="shared" si="8"/>
        <v>786.65880569359058</v>
      </c>
      <c r="AH31" s="113">
        <f t="shared" si="9"/>
        <v>188.66335382801313</v>
      </c>
      <c r="AI31" s="114">
        <f t="shared" si="10"/>
        <v>13.873239436619718</v>
      </c>
    </row>
    <row r="32" spans="1:35" s="5" customFormat="1" ht="20.100000000000001" customHeight="1" x14ac:dyDescent="0.15">
      <c r="A32" s="10">
        <v>27</v>
      </c>
      <c r="B32" s="9" t="s">
        <v>12</v>
      </c>
      <c r="C32" s="26">
        <v>2813</v>
      </c>
      <c r="D32" s="34">
        <f t="shared" si="11"/>
        <v>47.199999999999996</v>
      </c>
      <c r="E32" s="35">
        <f t="shared" si="11"/>
        <v>44.999999999999993</v>
      </c>
      <c r="F32" s="35">
        <f t="shared" si="11"/>
        <v>2.2000000000000002</v>
      </c>
      <c r="G32" s="43">
        <f>SUM(H32:I32)</f>
        <v>0</v>
      </c>
      <c r="H32" s="117">
        <v>0</v>
      </c>
      <c r="I32" s="117">
        <v>0</v>
      </c>
      <c r="J32" s="43">
        <f t="shared" si="12"/>
        <v>38.9</v>
      </c>
      <c r="K32" s="117">
        <v>38.299999999999997</v>
      </c>
      <c r="L32" s="117">
        <v>0.6</v>
      </c>
      <c r="M32" s="43">
        <f t="shared" si="13"/>
        <v>1.7999999999999998</v>
      </c>
      <c r="N32" s="117">
        <v>1.4</v>
      </c>
      <c r="O32" s="117">
        <v>0.4</v>
      </c>
      <c r="P32" s="43">
        <f t="shared" si="17"/>
        <v>4.6000000000000005</v>
      </c>
      <c r="Q32" s="117">
        <v>4.4000000000000004</v>
      </c>
      <c r="R32" s="117">
        <v>0.2</v>
      </c>
      <c r="S32" s="43">
        <f t="shared" si="16"/>
        <v>0</v>
      </c>
      <c r="T32" s="117">
        <v>0</v>
      </c>
      <c r="U32" s="117">
        <v>0</v>
      </c>
      <c r="V32" s="43">
        <f t="shared" si="14"/>
        <v>1.9</v>
      </c>
      <c r="W32" s="117">
        <v>0.9</v>
      </c>
      <c r="X32" s="117">
        <v>1</v>
      </c>
      <c r="Y32" s="47">
        <v>18.8</v>
      </c>
      <c r="Z32" s="53">
        <f t="shared" si="15"/>
        <v>66</v>
      </c>
      <c r="AA32" s="59">
        <f>SUM(AB32:AC32)</f>
        <v>47.199999999999996</v>
      </c>
      <c r="AB32" s="68">
        <f>G32+J32+M32+S32+V32</f>
        <v>42.599999999999994</v>
      </c>
      <c r="AC32" s="69">
        <f>P32</f>
        <v>4.6000000000000005</v>
      </c>
      <c r="AD32" s="109">
        <f t="shared" si="5"/>
        <v>541.26578214052256</v>
      </c>
      <c r="AE32" s="110">
        <f t="shared" si="6"/>
        <v>488.51530337259032</v>
      </c>
      <c r="AF32" s="111">
        <f t="shared" si="7"/>
        <v>52.7504787679323</v>
      </c>
      <c r="AG32" s="112">
        <f t="shared" si="8"/>
        <v>756.85469536598509</v>
      </c>
      <c r="AH32" s="113">
        <f t="shared" si="9"/>
        <v>215.58891322546245</v>
      </c>
      <c r="AI32" s="114">
        <f t="shared" si="10"/>
        <v>9.7457627118644083</v>
      </c>
    </row>
    <row r="33" spans="1:35" s="5" customFormat="1" ht="20.100000000000001" customHeight="1" x14ac:dyDescent="0.15">
      <c r="A33" s="10">
        <v>28</v>
      </c>
      <c r="B33" s="9" t="s">
        <v>32</v>
      </c>
      <c r="C33" s="26">
        <v>2254</v>
      </c>
      <c r="D33" s="34">
        <f t="shared" si="11"/>
        <v>51.4</v>
      </c>
      <c r="E33" s="35">
        <f t="shared" si="11"/>
        <v>40.1</v>
      </c>
      <c r="F33" s="35">
        <f t="shared" si="11"/>
        <v>11.299999999999999</v>
      </c>
      <c r="G33" s="43">
        <f t="shared" si="1"/>
        <v>0</v>
      </c>
      <c r="H33" s="117">
        <v>0</v>
      </c>
      <c r="I33" s="117">
        <v>0</v>
      </c>
      <c r="J33" s="43">
        <f t="shared" si="12"/>
        <v>42.4</v>
      </c>
      <c r="K33" s="117">
        <v>33.299999999999997</v>
      </c>
      <c r="L33" s="117">
        <v>9.1</v>
      </c>
      <c r="M33" s="43">
        <f t="shared" si="13"/>
        <v>2.6</v>
      </c>
      <c r="N33" s="117">
        <v>1.1000000000000001</v>
      </c>
      <c r="O33" s="117">
        <v>1.5</v>
      </c>
      <c r="P33" s="43">
        <f t="shared" si="17"/>
        <v>6.4</v>
      </c>
      <c r="Q33" s="117">
        <v>5.7</v>
      </c>
      <c r="R33" s="117">
        <v>0.7</v>
      </c>
      <c r="S33" s="43">
        <f t="shared" si="16"/>
        <v>0</v>
      </c>
      <c r="T33" s="117">
        <v>0</v>
      </c>
      <c r="U33" s="117">
        <v>0</v>
      </c>
      <c r="V33" s="43">
        <f t="shared" si="14"/>
        <v>0</v>
      </c>
      <c r="W33" s="117">
        <v>0</v>
      </c>
      <c r="X33" s="117">
        <v>0</v>
      </c>
      <c r="Y33" s="47">
        <v>15.8</v>
      </c>
      <c r="Z33" s="53">
        <f t="shared" si="15"/>
        <v>67.2</v>
      </c>
      <c r="AA33" s="59">
        <f>SUM(AB33:AC33)</f>
        <v>51.4</v>
      </c>
      <c r="AB33" s="68">
        <f t="shared" si="3"/>
        <v>45</v>
      </c>
      <c r="AC33" s="69">
        <f t="shared" si="4"/>
        <v>6.4</v>
      </c>
      <c r="AD33" s="109">
        <f t="shared" si="5"/>
        <v>735.60981194721921</v>
      </c>
      <c r="AE33" s="110">
        <f t="shared" si="6"/>
        <v>644.01637232733208</v>
      </c>
      <c r="AF33" s="111">
        <f t="shared" si="7"/>
        <v>91.593439619887235</v>
      </c>
      <c r="AG33" s="112">
        <f t="shared" si="8"/>
        <v>961.731116008816</v>
      </c>
      <c r="AH33" s="113">
        <f t="shared" si="9"/>
        <v>226.12130406159659</v>
      </c>
      <c r="AI33" s="114">
        <f t="shared" si="10"/>
        <v>12.45136186770428</v>
      </c>
    </row>
    <row r="34" spans="1:35" s="5" customFormat="1" ht="20.100000000000001" customHeight="1" x14ac:dyDescent="0.15">
      <c r="A34" s="10">
        <v>29</v>
      </c>
      <c r="B34" s="9" t="s">
        <v>13</v>
      </c>
      <c r="C34" s="26">
        <v>7699</v>
      </c>
      <c r="D34" s="34">
        <f t="shared" si="11"/>
        <v>134.6</v>
      </c>
      <c r="E34" s="35">
        <f t="shared" si="11"/>
        <v>128.4</v>
      </c>
      <c r="F34" s="35">
        <f t="shared" si="11"/>
        <v>6.1999999999999993</v>
      </c>
      <c r="G34" s="43">
        <f t="shared" si="1"/>
        <v>0</v>
      </c>
      <c r="H34" s="117">
        <v>0</v>
      </c>
      <c r="I34" s="117">
        <v>0</v>
      </c>
      <c r="J34" s="43">
        <f t="shared" si="12"/>
        <v>100.7</v>
      </c>
      <c r="K34" s="117">
        <v>99.7</v>
      </c>
      <c r="L34" s="117">
        <v>1</v>
      </c>
      <c r="M34" s="43">
        <f t="shared" si="13"/>
        <v>6</v>
      </c>
      <c r="N34" s="117">
        <v>5.3</v>
      </c>
      <c r="O34" s="117">
        <v>0.7</v>
      </c>
      <c r="P34" s="43">
        <f t="shared" si="17"/>
        <v>13.1</v>
      </c>
      <c r="Q34" s="117">
        <v>13</v>
      </c>
      <c r="R34" s="117">
        <v>0.1</v>
      </c>
      <c r="S34" s="43">
        <f t="shared" si="16"/>
        <v>1</v>
      </c>
      <c r="T34" s="117">
        <v>0</v>
      </c>
      <c r="U34" s="117">
        <v>1</v>
      </c>
      <c r="V34" s="43">
        <f t="shared" si="14"/>
        <v>13.8</v>
      </c>
      <c r="W34" s="117">
        <v>10.4</v>
      </c>
      <c r="X34" s="117">
        <v>3.4</v>
      </c>
      <c r="Y34" s="47">
        <v>22.3</v>
      </c>
      <c r="Z34" s="53">
        <f t="shared" si="15"/>
        <v>156.9</v>
      </c>
      <c r="AA34" s="59">
        <f>SUM(AB34:AC34)</f>
        <v>134.6</v>
      </c>
      <c r="AB34" s="68">
        <f t="shared" si="3"/>
        <v>121.5</v>
      </c>
      <c r="AC34" s="69">
        <f t="shared" si="4"/>
        <v>13.1</v>
      </c>
      <c r="AD34" s="109">
        <f t="shared" si="5"/>
        <v>563.96096686205578</v>
      </c>
      <c r="AE34" s="110">
        <f t="shared" si="6"/>
        <v>509.07323531753184</v>
      </c>
      <c r="AF34" s="111">
        <f t="shared" si="7"/>
        <v>54.887731544524001</v>
      </c>
      <c r="AG34" s="112">
        <f t="shared" si="8"/>
        <v>657.39580758288685</v>
      </c>
      <c r="AH34" s="113">
        <f t="shared" si="9"/>
        <v>93.434840720830934</v>
      </c>
      <c r="AI34" s="114">
        <f t="shared" si="10"/>
        <v>9.7325408618127796</v>
      </c>
    </row>
    <row r="35" spans="1:35" s="5" customFormat="1" ht="20.100000000000001" customHeight="1" x14ac:dyDescent="0.15">
      <c r="A35" s="10">
        <v>30</v>
      </c>
      <c r="B35" s="9" t="s">
        <v>14</v>
      </c>
      <c r="C35" s="26">
        <v>3826</v>
      </c>
      <c r="D35" s="34">
        <f>G35+J35+M35+P35+S35+V35</f>
        <v>55.999999999999993</v>
      </c>
      <c r="E35" s="35">
        <f t="shared" si="11"/>
        <v>50.599999999999994</v>
      </c>
      <c r="F35" s="35">
        <f t="shared" si="11"/>
        <v>5.3999999999999995</v>
      </c>
      <c r="G35" s="43">
        <f>SUM(H35:I35)</f>
        <v>0</v>
      </c>
      <c r="H35" s="117">
        <v>0</v>
      </c>
      <c r="I35" s="117">
        <v>0</v>
      </c>
      <c r="J35" s="43">
        <f t="shared" si="12"/>
        <v>48.199999999999996</v>
      </c>
      <c r="K35" s="117">
        <v>43.4</v>
      </c>
      <c r="L35" s="117">
        <v>4.8</v>
      </c>
      <c r="M35" s="43">
        <f t="shared" si="13"/>
        <v>2</v>
      </c>
      <c r="N35" s="117">
        <v>1.4</v>
      </c>
      <c r="O35" s="117">
        <v>0.6</v>
      </c>
      <c r="P35" s="43">
        <f t="shared" si="17"/>
        <v>5.8</v>
      </c>
      <c r="Q35" s="117">
        <v>5.8</v>
      </c>
      <c r="R35" s="117">
        <v>0</v>
      </c>
      <c r="S35" s="43">
        <f t="shared" si="16"/>
        <v>0</v>
      </c>
      <c r="T35" s="117">
        <v>0</v>
      </c>
      <c r="U35" s="117">
        <v>0</v>
      </c>
      <c r="V35" s="43">
        <f t="shared" si="14"/>
        <v>0</v>
      </c>
      <c r="W35" s="117">
        <v>0</v>
      </c>
      <c r="X35" s="117">
        <v>0</v>
      </c>
      <c r="Y35" s="47">
        <v>17</v>
      </c>
      <c r="Z35" s="53">
        <f t="shared" si="15"/>
        <v>73</v>
      </c>
      <c r="AA35" s="59">
        <f t="shared" si="2"/>
        <v>55.999999999999993</v>
      </c>
      <c r="AB35" s="68">
        <f>G35+J35+M35+S35+V35</f>
        <v>50.199999999999996</v>
      </c>
      <c r="AC35" s="69">
        <f>P35</f>
        <v>5.8</v>
      </c>
      <c r="AD35" s="109">
        <f t="shared" si="5"/>
        <v>472.15149317909714</v>
      </c>
      <c r="AE35" s="110">
        <f t="shared" si="6"/>
        <v>423.25008852840494</v>
      </c>
      <c r="AF35" s="111">
        <f t="shared" si="7"/>
        <v>48.901404650692207</v>
      </c>
      <c r="AG35" s="112">
        <f t="shared" si="8"/>
        <v>615.48319646560878</v>
      </c>
      <c r="AH35" s="113">
        <f t="shared" si="9"/>
        <v>143.33170328651164</v>
      </c>
      <c r="AI35" s="114">
        <f t="shared" si="10"/>
        <v>10.357142857142858</v>
      </c>
    </row>
    <row r="36" spans="1:35" s="5" customFormat="1" ht="20.100000000000001" customHeight="1" x14ac:dyDescent="0.15">
      <c r="A36" s="10">
        <v>31</v>
      </c>
      <c r="B36" s="9" t="s">
        <v>53</v>
      </c>
      <c r="C36" s="26">
        <v>4974</v>
      </c>
      <c r="D36" s="34">
        <f t="shared" si="11"/>
        <v>108.5</v>
      </c>
      <c r="E36" s="35">
        <f t="shared" si="11"/>
        <v>104.4</v>
      </c>
      <c r="F36" s="35">
        <f t="shared" si="11"/>
        <v>4.0999999999999996</v>
      </c>
      <c r="G36" s="43">
        <f t="shared" si="1"/>
        <v>0</v>
      </c>
      <c r="H36" s="117">
        <v>0</v>
      </c>
      <c r="I36" s="117">
        <v>0</v>
      </c>
      <c r="J36" s="43">
        <f t="shared" si="12"/>
        <v>83.5</v>
      </c>
      <c r="K36" s="117">
        <v>82.2</v>
      </c>
      <c r="L36" s="117">
        <v>1.3</v>
      </c>
      <c r="M36" s="43">
        <f t="shared" si="13"/>
        <v>3.8</v>
      </c>
      <c r="N36" s="23">
        <v>3.5</v>
      </c>
      <c r="O36" s="117">
        <v>0.3</v>
      </c>
      <c r="P36" s="43">
        <f t="shared" si="17"/>
        <v>13.799999999999999</v>
      </c>
      <c r="Q36" s="117">
        <v>13.7</v>
      </c>
      <c r="R36" s="117">
        <v>0.1</v>
      </c>
      <c r="S36" s="43">
        <f t="shared" si="16"/>
        <v>0</v>
      </c>
      <c r="T36" s="117">
        <v>0</v>
      </c>
      <c r="U36" s="117">
        <v>0</v>
      </c>
      <c r="V36" s="43">
        <f t="shared" si="14"/>
        <v>7.4</v>
      </c>
      <c r="W36" s="117">
        <v>5</v>
      </c>
      <c r="X36" s="117">
        <v>2.4</v>
      </c>
      <c r="Y36" s="47">
        <v>11.4</v>
      </c>
      <c r="Z36" s="53">
        <f t="shared" si="15"/>
        <v>119.9</v>
      </c>
      <c r="AA36" s="59">
        <f t="shared" si="2"/>
        <v>108.5</v>
      </c>
      <c r="AB36" s="68">
        <f t="shared" si="3"/>
        <v>94.7</v>
      </c>
      <c r="AC36" s="69">
        <f t="shared" si="4"/>
        <v>13.799999999999999</v>
      </c>
      <c r="AD36" s="109">
        <f t="shared" si="5"/>
        <v>703.65902694008844</v>
      </c>
      <c r="AE36" s="110">
        <f t="shared" si="6"/>
        <v>614.16138111729379</v>
      </c>
      <c r="AF36" s="111">
        <f t="shared" si="7"/>
        <v>89.497645822794652</v>
      </c>
      <c r="AG36" s="112">
        <f t="shared" si="8"/>
        <v>777.59186479370146</v>
      </c>
      <c r="AH36" s="113">
        <f t="shared" si="9"/>
        <v>73.93283785361298</v>
      </c>
      <c r="AI36" s="114">
        <f t="shared" si="10"/>
        <v>12.718894009216591</v>
      </c>
    </row>
    <row r="37" spans="1:35" s="5" customFormat="1" ht="20.100000000000001" customHeight="1" x14ac:dyDescent="0.15">
      <c r="A37" s="10">
        <v>32</v>
      </c>
      <c r="B37" s="9" t="s">
        <v>54</v>
      </c>
      <c r="C37" s="26">
        <v>14389</v>
      </c>
      <c r="D37" s="34">
        <f t="shared" si="11"/>
        <v>283.3</v>
      </c>
      <c r="E37" s="35">
        <f t="shared" si="11"/>
        <v>221.8</v>
      </c>
      <c r="F37" s="35">
        <f t="shared" si="11"/>
        <v>61.5</v>
      </c>
      <c r="G37" s="43">
        <f t="shared" si="1"/>
        <v>0</v>
      </c>
      <c r="H37" s="117">
        <v>0</v>
      </c>
      <c r="I37" s="117">
        <v>0</v>
      </c>
      <c r="J37" s="43">
        <f t="shared" si="12"/>
        <v>236.3</v>
      </c>
      <c r="K37" s="117">
        <v>185.8</v>
      </c>
      <c r="L37" s="117">
        <v>50.5</v>
      </c>
      <c r="M37" s="43">
        <f t="shared" si="13"/>
        <v>16.8</v>
      </c>
      <c r="N37" s="117">
        <v>7.8</v>
      </c>
      <c r="O37" s="117">
        <v>9</v>
      </c>
      <c r="P37" s="43">
        <f t="shared" si="17"/>
        <v>30.2</v>
      </c>
      <c r="Q37" s="117">
        <v>28.2</v>
      </c>
      <c r="R37" s="117">
        <v>2</v>
      </c>
      <c r="S37" s="43">
        <f t="shared" si="16"/>
        <v>0</v>
      </c>
      <c r="T37" s="117">
        <v>0</v>
      </c>
      <c r="U37" s="117">
        <v>0</v>
      </c>
      <c r="V37" s="43">
        <f t="shared" si="14"/>
        <v>0</v>
      </c>
      <c r="W37" s="117">
        <v>0</v>
      </c>
      <c r="X37" s="117">
        <v>0</v>
      </c>
      <c r="Y37" s="47">
        <v>73.3</v>
      </c>
      <c r="Z37" s="53">
        <f t="shared" si="15"/>
        <v>356.6</v>
      </c>
      <c r="AA37" s="59">
        <f t="shared" si="2"/>
        <v>283.3</v>
      </c>
      <c r="AB37" s="68">
        <f t="shared" si="3"/>
        <v>253.10000000000002</v>
      </c>
      <c r="AC37" s="69">
        <f t="shared" si="4"/>
        <v>30.2</v>
      </c>
      <c r="AD37" s="109">
        <f t="shared" si="5"/>
        <v>635.1177758996007</v>
      </c>
      <c r="AE37" s="110">
        <f t="shared" si="6"/>
        <v>567.41372778040568</v>
      </c>
      <c r="AF37" s="111">
        <f t="shared" si="7"/>
        <v>67.704048119194994</v>
      </c>
      <c r="AG37" s="112">
        <f t="shared" si="8"/>
        <v>799.4458132220177</v>
      </c>
      <c r="AH37" s="113">
        <f t="shared" si="9"/>
        <v>164.32803732241698</v>
      </c>
      <c r="AI37" s="114">
        <f t="shared" si="10"/>
        <v>10.660077656194845</v>
      </c>
    </row>
    <row r="38" spans="1:35" s="5" customFormat="1" ht="20.100000000000001" customHeight="1" thickBot="1" x14ac:dyDescent="0.2">
      <c r="A38" s="15">
        <v>33</v>
      </c>
      <c r="B38" s="16" t="s">
        <v>15</v>
      </c>
      <c r="C38" s="121">
        <v>10353</v>
      </c>
      <c r="D38" s="36">
        <f t="shared" si="11"/>
        <v>188.8</v>
      </c>
      <c r="E38" s="37">
        <f t="shared" si="11"/>
        <v>155.80000000000001</v>
      </c>
      <c r="F38" s="37">
        <f t="shared" si="11"/>
        <v>33</v>
      </c>
      <c r="G38" s="44">
        <f t="shared" si="1"/>
        <v>0</v>
      </c>
      <c r="H38" s="122">
        <v>0</v>
      </c>
      <c r="I38" s="122">
        <v>0</v>
      </c>
      <c r="J38" s="44">
        <f t="shared" si="12"/>
        <v>134.20000000000002</v>
      </c>
      <c r="K38" s="122">
        <v>128.30000000000001</v>
      </c>
      <c r="L38" s="122">
        <v>5.9</v>
      </c>
      <c r="M38" s="44">
        <f t="shared" si="13"/>
        <v>7.5</v>
      </c>
      <c r="N38" s="122">
        <v>5.7</v>
      </c>
      <c r="O38" s="122">
        <v>1.8</v>
      </c>
      <c r="P38" s="44">
        <f t="shared" si="17"/>
        <v>22.5</v>
      </c>
      <c r="Q38" s="122">
        <v>21.8</v>
      </c>
      <c r="R38" s="122">
        <v>0.7</v>
      </c>
      <c r="S38" s="44">
        <f>SUM(T38:U38)</f>
        <v>0</v>
      </c>
      <c r="T38" s="122">
        <v>0</v>
      </c>
      <c r="U38" s="122">
        <v>0</v>
      </c>
      <c r="V38" s="44">
        <f t="shared" si="14"/>
        <v>24.6</v>
      </c>
      <c r="W38" s="122">
        <v>0</v>
      </c>
      <c r="X38" s="122">
        <v>24.6</v>
      </c>
      <c r="Y38" s="123">
        <v>45.7</v>
      </c>
      <c r="Z38" s="54">
        <f>D38+Y38</f>
        <v>234.5</v>
      </c>
      <c r="AA38" s="62">
        <f t="shared" si="2"/>
        <v>188.8</v>
      </c>
      <c r="AB38" s="71">
        <f t="shared" si="3"/>
        <v>166.3</v>
      </c>
      <c r="AC38" s="72">
        <f t="shared" si="4"/>
        <v>22.5</v>
      </c>
      <c r="AD38" s="124">
        <f t="shared" si="5"/>
        <v>588.26645229838323</v>
      </c>
      <c r="AE38" s="125">
        <f t="shared" si="6"/>
        <v>518.16054564206104</v>
      </c>
      <c r="AF38" s="126">
        <f t="shared" si="7"/>
        <v>70.105906656322148</v>
      </c>
      <c r="AG38" s="127">
        <f t="shared" si="8"/>
        <v>730.65933826255753</v>
      </c>
      <c r="AH38" s="128">
        <f t="shared" si="9"/>
        <v>142.39288596417433</v>
      </c>
      <c r="AI38" s="129">
        <f t="shared" si="10"/>
        <v>11.917372881355931</v>
      </c>
    </row>
    <row r="39" spans="1:35" s="5" customFormat="1" ht="15" customHeight="1" x14ac:dyDescent="0.15">
      <c r="A39" s="6"/>
      <c r="C39" s="6"/>
      <c r="D39" s="13"/>
      <c r="E39" s="7"/>
      <c r="F39" s="7"/>
      <c r="AD39" s="8"/>
      <c r="AE39" s="8"/>
      <c r="AF39" s="8"/>
      <c r="AG39" s="8"/>
      <c r="AH39" s="8"/>
    </row>
    <row r="40" spans="1:35" s="5" customFormat="1" ht="15" customHeight="1" x14ac:dyDescent="0.15">
      <c r="A40" s="6"/>
      <c r="C40" s="6"/>
      <c r="D40" s="13"/>
      <c r="E40" s="7"/>
      <c r="F40" s="7"/>
      <c r="AD40" s="8"/>
      <c r="AE40" s="8"/>
      <c r="AF40" s="8"/>
      <c r="AG40" s="8"/>
      <c r="AH40" s="8"/>
    </row>
    <row r="41" spans="1:35" s="5" customFormat="1" ht="15" customHeight="1" x14ac:dyDescent="0.15">
      <c r="A41" s="6"/>
      <c r="C41" s="6"/>
      <c r="D41" s="18"/>
      <c r="E41" s="7"/>
      <c r="F41" s="7"/>
      <c r="AD41" s="8"/>
      <c r="AE41" s="8"/>
      <c r="AF41" s="8"/>
      <c r="AG41" s="8"/>
      <c r="AH41" s="8"/>
    </row>
    <row r="42" spans="1:35" s="5" customFormat="1" ht="15" customHeight="1" x14ac:dyDescent="0.15">
      <c r="A42" s="6"/>
      <c r="C42" s="6"/>
      <c r="D42" s="18"/>
      <c r="E42" s="7"/>
      <c r="F42" s="7"/>
      <c r="AD42" s="8"/>
      <c r="AE42" s="8"/>
      <c r="AF42" s="8"/>
      <c r="AG42" s="8"/>
      <c r="AH42" s="8"/>
    </row>
    <row r="43" spans="1:35" s="5" customFormat="1" ht="15" customHeight="1" x14ac:dyDescent="0.15">
      <c r="A43" s="6"/>
      <c r="C43" s="6"/>
      <c r="D43" s="18"/>
      <c r="E43" s="7"/>
      <c r="F43" s="7"/>
      <c r="AD43" s="8"/>
      <c r="AE43" s="8"/>
      <c r="AF43" s="8"/>
      <c r="AG43" s="8"/>
      <c r="AH43" s="8"/>
    </row>
    <row r="44" spans="1:35" s="5" customFormat="1" ht="15" customHeight="1" x14ac:dyDescent="0.15">
      <c r="A44" s="6"/>
      <c r="C44" s="6"/>
      <c r="D44" s="18"/>
      <c r="E44" s="7"/>
      <c r="F44" s="7"/>
      <c r="AD44" s="8"/>
      <c r="AE44" s="8"/>
      <c r="AF44" s="8"/>
      <c r="AG44" s="8"/>
      <c r="AH44" s="8"/>
    </row>
    <row r="45" spans="1:35" s="5" customFormat="1" ht="15" customHeight="1" x14ac:dyDescent="0.15">
      <c r="A45" s="6"/>
      <c r="C45" s="6"/>
      <c r="D45" s="18"/>
      <c r="E45" s="7"/>
      <c r="F45" s="7"/>
      <c r="AD45" s="8"/>
      <c r="AE45" s="8"/>
      <c r="AF45" s="8"/>
      <c r="AG45" s="8"/>
      <c r="AH45" s="8"/>
    </row>
    <row r="46" spans="1:35" s="5" customFormat="1" ht="15" customHeight="1" x14ac:dyDescent="0.15">
      <c r="A46" s="6"/>
      <c r="C46" s="6"/>
      <c r="D46" s="18"/>
      <c r="E46" s="7"/>
      <c r="F46" s="7"/>
      <c r="AD46" s="8"/>
      <c r="AE46" s="8"/>
      <c r="AF46" s="8"/>
      <c r="AG46" s="8"/>
      <c r="AH46" s="8"/>
    </row>
    <row r="47" spans="1:35" s="5" customFormat="1" ht="15" customHeight="1" x14ac:dyDescent="0.15">
      <c r="A47" s="6"/>
      <c r="C47" s="6"/>
      <c r="D47" s="18"/>
      <c r="E47" s="7"/>
      <c r="F47" s="7"/>
      <c r="AD47" s="8"/>
      <c r="AE47" s="8"/>
      <c r="AF47" s="8"/>
      <c r="AG47" s="8"/>
      <c r="AH47" s="8"/>
    </row>
    <row r="48" spans="1:35" s="5" customFormat="1" ht="15" customHeight="1" x14ac:dyDescent="0.15">
      <c r="A48" s="6"/>
      <c r="C48" s="6"/>
      <c r="D48" s="18"/>
      <c r="E48" s="7"/>
      <c r="F48" s="7"/>
      <c r="AD48" s="8"/>
      <c r="AE48" s="8"/>
      <c r="AF48" s="8"/>
      <c r="AG48" s="8"/>
      <c r="AH48" s="8"/>
    </row>
    <row r="49" spans="1:34" s="5" customFormat="1" ht="15" customHeight="1" x14ac:dyDescent="0.15">
      <c r="A49" s="6"/>
      <c r="C49" s="6"/>
      <c r="D49" s="18"/>
      <c r="E49" s="7"/>
      <c r="F49" s="7"/>
      <c r="AD49" s="8"/>
      <c r="AE49" s="8"/>
      <c r="AF49" s="8"/>
      <c r="AG49" s="8"/>
      <c r="AH49" s="8"/>
    </row>
    <row r="50" spans="1:34" s="5" customFormat="1" ht="15" customHeight="1" x14ac:dyDescent="0.15">
      <c r="A50" s="6"/>
      <c r="C50" s="6"/>
      <c r="D50" s="18"/>
      <c r="E50" s="7"/>
      <c r="F50" s="7"/>
      <c r="AD50" s="8"/>
      <c r="AE50" s="8"/>
      <c r="AF50" s="8"/>
      <c r="AG50" s="8"/>
      <c r="AH50" s="8"/>
    </row>
    <row r="51" spans="1:34" s="5" customFormat="1" ht="15" customHeight="1" x14ac:dyDescent="0.15">
      <c r="A51" s="6"/>
      <c r="C51" s="6"/>
      <c r="D51" s="18"/>
      <c r="E51" s="7"/>
      <c r="F51" s="7"/>
      <c r="AD51" s="8"/>
      <c r="AE51" s="8"/>
      <c r="AF51" s="8"/>
      <c r="AG51" s="8"/>
      <c r="AH51" s="8"/>
    </row>
    <row r="52" spans="1:34" s="5" customFormat="1" ht="15" customHeight="1" x14ac:dyDescent="0.15">
      <c r="A52" s="6"/>
      <c r="C52" s="6"/>
      <c r="D52" s="18"/>
      <c r="E52" s="7"/>
      <c r="F52" s="7"/>
      <c r="AD52" s="8"/>
      <c r="AE52" s="8"/>
      <c r="AF52" s="8"/>
      <c r="AG52" s="8"/>
      <c r="AH52" s="8"/>
    </row>
    <row r="53" spans="1:34" s="5" customFormat="1" ht="15" customHeight="1" x14ac:dyDescent="0.15">
      <c r="A53" s="6"/>
      <c r="C53" s="6"/>
      <c r="D53" s="18"/>
      <c r="E53" s="7"/>
      <c r="F53" s="7"/>
      <c r="AD53" s="8"/>
      <c r="AE53" s="8"/>
      <c r="AF53" s="8"/>
      <c r="AG53" s="8"/>
      <c r="AH53" s="8"/>
    </row>
    <row r="54" spans="1:34" s="5" customFormat="1" ht="15" customHeight="1" x14ac:dyDescent="0.15">
      <c r="A54" s="6"/>
      <c r="C54" s="6"/>
      <c r="D54" s="18"/>
      <c r="E54" s="7"/>
      <c r="F54" s="7"/>
      <c r="AD54" s="8"/>
      <c r="AE54" s="8"/>
      <c r="AF54" s="8"/>
      <c r="AG54" s="8"/>
      <c r="AH54" s="8"/>
    </row>
    <row r="55" spans="1:34" s="5" customFormat="1" ht="15" customHeight="1" x14ac:dyDescent="0.15">
      <c r="A55" s="6"/>
      <c r="C55" s="6"/>
      <c r="D55" s="18"/>
      <c r="E55" s="7"/>
      <c r="F55" s="7"/>
      <c r="AD55" s="8"/>
      <c r="AE55" s="8"/>
      <c r="AF55" s="8"/>
      <c r="AG55" s="8"/>
      <c r="AH55" s="8"/>
    </row>
    <row r="56" spans="1:34" s="5" customFormat="1" ht="15" customHeight="1" x14ac:dyDescent="0.15">
      <c r="A56" s="6"/>
      <c r="C56" s="6"/>
      <c r="D56" s="18"/>
      <c r="E56" s="7"/>
      <c r="F56" s="7"/>
      <c r="AD56" s="8"/>
      <c r="AE56" s="8"/>
      <c r="AF56" s="8"/>
      <c r="AG56" s="8"/>
      <c r="AH56" s="8"/>
    </row>
    <row r="57" spans="1:34" s="5" customFormat="1" ht="15" customHeight="1" x14ac:dyDescent="0.15">
      <c r="A57" s="6"/>
      <c r="C57" s="6"/>
      <c r="D57" s="18"/>
      <c r="E57" s="7"/>
      <c r="F57" s="7"/>
      <c r="AD57" s="8"/>
      <c r="AE57" s="8"/>
      <c r="AF57" s="8"/>
      <c r="AG57" s="8"/>
      <c r="AH57" s="8"/>
    </row>
    <row r="58" spans="1:34" s="5" customFormat="1" ht="15" customHeight="1" x14ac:dyDescent="0.15">
      <c r="A58" s="6"/>
      <c r="C58" s="6"/>
      <c r="D58" s="18"/>
      <c r="E58" s="7"/>
      <c r="F58" s="7"/>
      <c r="AD58" s="8"/>
      <c r="AE58" s="8"/>
      <c r="AF58" s="8"/>
      <c r="AG58" s="8"/>
      <c r="AH58" s="8"/>
    </row>
    <row r="59" spans="1:34" s="5" customFormat="1" ht="15" customHeight="1" x14ac:dyDescent="0.15">
      <c r="A59" s="6"/>
      <c r="C59" s="6"/>
      <c r="D59" s="18"/>
      <c r="E59" s="7"/>
      <c r="F59" s="7"/>
      <c r="AD59" s="8"/>
      <c r="AE59" s="8"/>
      <c r="AF59" s="8"/>
      <c r="AG59" s="8"/>
      <c r="AH59" s="8"/>
    </row>
    <row r="60" spans="1:34" s="5" customFormat="1" ht="15" customHeight="1" x14ac:dyDescent="0.15">
      <c r="A60" s="6"/>
      <c r="C60" s="6"/>
      <c r="D60" s="18"/>
      <c r="E60" s="7"/>
      <c r="F60" s="7"/>
      <c r="AD60" s="8"/>
      <c r="AE60" s="8"/>
      <c r="AF60" s="8"/>
      <c r="AG60" s="8"/>
      <c r="AH60" s="8"/>
    </row>
  </sheetData>
  <mergeCells count="18">
    <mergeCell ref="AH1:AH4"/>
    <mergeCell ref="V3:X3"/>
    <mergeCell ref="A5:B5"/>
    <mergeCell ref="A1:B4"/>
    <mergeCell ref="C1:C4"/>
    <mergeCell ref="AI1:AI4"/>
    <mergeCell ref="D2:F3"/>
    <mergeCell ref="G2:X2"/>
    <mergeCell ref="Y2:Y4"/>
    <mergeCell ref="Z2:Z4"/>
    <mergeCell ref="G3:I3"/>
    <mergeCell ref="J3:L3"/>
    <mergeCell ref="M3:O3"/>
    <mergeCell ref="P3:R3"/>
    <mergeCell ref="S3:U3"/>
    <mergeCell ref="AA1:AC3"/>
    <mergeCell ref="AD1:AF3"/>
    <mergeCell ref="AG1:AG4"/>
  </mergeCells>
  <phoneticPr fontId="2"/>
  <printOptions horizontalCentered="1"/>
  <pageMargins left="0.78740157480314965" right="0.78740157480314965" top="0.98425196850393704" bottom="0.59055118110236227" header="0.51181102362204722" footer="0.51181102362204722"/>
  <pageSetup paperSize="8" scale="68" fitToWidth="0" orientation="landscape" r:id="rId1"/>
  <headerFooter alignWithMargins="0">
    <oddHeader>&amp;C&amp;14令和７年10月分　市町村ごみ排出量（速報値）月例報告&amp;R&amp;14《資料１》</oddHeader>
  </headerFooter>
  <colBreaks count="1" manualBreakCount="1">
    <brk id="26" max="37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7F233A-35CC-4545-8AFC-B5E350EE76EB}">
  <dimension ref="A1:AJ60"/>
  <sheetViews>
    <sheetView view="pageBreakPreview" zoomScaleNormal="80" zoomScaleSheetLayoutView="100" workbookViewId="0">
      <selection sqref="A1:B4"/>
    </sheetView>
  </sheetViews>
  <sheetFormatPr defaultRowHeight="15" customHeight="1" x14ac:dyDescent="0.15"/>
  <cols>
    <col min="1" max="1" width="3.75" style="3" customWidth="1"/>
    <col min="2" max="2" width="11.625" style="1" customWidth="1"/>
    <col min="3" max="3" width="10.625" style="3" customWidth="1"/>
    <col min="4" max="4" width="10.625" style="12" customWidth="1"/>
    <col min="5" max="6" width="10.625" style="2" customWidth="1"/>
    <col min="7" max="29" width="10.625" style="1" customWidth="1"/>
    <col min="30" max="30" width="11.5" style="4" customWidth="1"/>
    <col min="31" max="32" width="10.625" style="4" customWidth="1"/>
    <col min="33" max="34" width="9" style="4"/>
    <col min="35" max="16384" width="9" style="1"/>
  </cols>
  <sheetData>
    <row r="1" spans="1:36" ht="15" customHeight="1" x14ac:dyDescent="0.15">
      <c r="A1" s="163" t="s">
        <v>65</v>
      </c>
      <c r="B1" s="164"/>
      <c r="C1" s="184" t="s">
        <v>17</v>
      </c>
      <c r="D1" s="48"/>
      <c r="E1" s="49"/>
      <c r="F1" s="49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1"/>
      <c r="AA1" s="174" t="s">
        <v>24</v>
      </c>
      <c r="AB1" s="175"/>
      <c r="AC1" s="176"/>
      <c r="AD1" s="161" t="s">
        <v>34</v>
      </c>
      <c r="AE1" s="161"/>
      <c r="AF1" s="161"/>
      <c r="AG1" s="152" t="s">
        <v>35</v>
      </c>
      <c r="AH1" s="155" t="s">
        <v>36</v>
      </c>
      <c r="AI1" s="158" t="s">
        <v>31</v>
      </c>
    </row>
    <row r="2" spans="1:36" ht="20.100000000000001" customHeight="1" x14ac:dyDescent="0.15">
      <c r="A2" s="165"/>
      <c r="B2" s="166"/>
      <c r="C2" s="170"/>
      <c r="D2" s="148" t="s">
        <v>24</v>
      </c>
      <c r="E2" s="149"/>
      <c r="F2" s="150"/>
      <c r="G2" s="182"/>
      <c r="H2" s="182"/>
      <c r="I2" s="182"/>
      <c r="J2" s="182"/>
      <c r="K2" s="182"/>
      <c r="L2" s="182"/>
      <c r="M2" s="182"/>
      <c r="N2" s="182"/>
      <c r="O2" s="182"/>
      <c r="P2" s="182"/>
      <c r="Q2" s="182"/>
      <c r="R2" s="182"/>
      <c r="S2" s="182"/>
      <c r="T2" s="182"/>
      <c r="U2" s="182"/>
      <c r="V2" s="182"/>
      <c r="W2" s="182"/>
      <c r="X2" s="183"/>
      <c r="Y2" s="172" t="s">
        <v>22</v>
      </c>
      <c r="Z2" s="180" t="s">
        <v>23</v>
      </c>
      <c r="AA2" s="177"/>
      <c r="AB2" s="178"/>
      <c r="AC2" s="179"/>
      <c r="AD2" s="162"/>
      <c r="AE2" s="162"/>
      <c r="AF2" s="162"/>
      <c r="AG2" s="153"/>
      <c r="AH2" s="156"/>
      <c r="AI2" s="159"/>
    </row>
    <row r="3" spans="1:36" ht="20.100000000000001" customHeight="1" x14ac:dyDescent="0.15">
      <c r="A3" s="165"/>
      <c r="B3" s="166"/>
      <c r="C3" s="170"/>
      <c r="D3" s="151"/>
      <c r="E3" s="149"/>
      <c r="F3" s="149"/>
      <c r="G3" s="144" t="s">
        <v>27</v>
      </c>
      <c r="H3" s="145"/>
      <c r="I3" s="145"/>
      <c r="J3" s="144" t="s">
        <v>28</v>
      </c>
      <c r="K3" s="145"/>
      <c r="L3" s="145"/>
      <c r="M3" s="144" t="s">
        <v>29</v>
      </c>
      <c r="N3" s="145"/>
      <c r="O3" s="145"/>
      <c r="P3" s="144" t="s">
        <v>30</v>
      </c>
      <c r="Q3" s="145"/>
      <c r="R3" s="145"/>
      <c r="S3" s="144" t="s">
        <v>26</v>
      </c>
      <c r="T3" s="145"/>
      <c r="U3" s="145"/>
      <c r="V3" s="144" t="s">
        <v>25</v>
      </c>
      <c r="W3" s="145"/>
      <c r="X3" s="145"/>
      <c r="Y3" s="172"/>
      <c r="Z3" s="180"/>
      <c r="AA3" s="177"/>
      <c r="AB3" s="178"/>
      <c r="AC3" s="179"/>
      <c r="AD3" s="162"/>
      <c r="AE3" s="162"/>
      <c r="AF3" s="162"/>
      <c r="AG3" s="153"/>
      <c r="AH3" s="156"/>
      <c r="AI3" s="159"/>
    </row>
    <row r="4" spans="1:36" ht="20.100000000000001" customHeight="1" thickBot="1" x14ac:dyDescent="0.2">
      <c r="A4" s="167"/>
      <c r="B4" s="168"/>
      <c r="C4" s="171"/>
      <c r="D4" s="27" t="s">
        <v>21</v>
      </c>
      <c r="E4" s="28" t="s">
        <v>18</v>
      </c>
      <c r="F4" s="28" t="s">
        <v>19</v>
      </c>
      <c r="G4" s="38" t="s">
        <v>21</v>
      </c>
      <c r="H4" s="39" t="s">
        <v>18</v>
      </c>
      <c r="I4" s="39" t="s">
        <v>19</v>
      </c>
      <c r="J4" s="38" t="s">
        <v>21</v>
      </c>
      <c r="K4" s="39" t="s">
        <v>18</v>
      </c>
      <c r="L4" s="39" t="s">
        <v>19</v>
      </c>
      <c r="M4" s="38" t="s">
        <v>21</v>
      </c>
      <c r="N4" s="39" t="s">
        <v>18</v>
      </c>
      <c r="O4" s="39" t="s">
        <v>19</v>
      </c>
      <c r="P4" s="38" t="s">
        <v>21</v>
      </c>
      <c r="Q4" s="39" t="s">
        <v>18</v>
      </c>
      <c r="R4" s="39" t="s">
        <v>19</v>
      </c>
      <c r="S4" s="38" t="s">
        <v>21</v>
      </c>
      <c r="T4" s="39" t="s">
        <v>18</v>
      </c>
      <c r="U4" s="39" t="s">
        <v>19</v>
      </c>
      <c r="V4" s="38" t="s">
        <v>21</v>
      </c>
      <c r="W4" s="39" t="s">
        <v>18</v>
      </c>
      <c r="X4" s="39" t="s">
        <v>19</v>
      </c>
      <c r="Y4" s="173"/>
      <c r="Z4" s="181"/>
      <c r="AA4" s="56" t="s">
        <v>21</v>
      </c>
      <c r="AB4" s="39" t="s">
        <v>41</v>
      </c>
      <c r="AC4" s="63" t="s">
        <v>20</v>
      </c>
      <c r="AD4" s="77"/>
      <c r="AE4" s="73" t="s">
        <v>41</v>
      </c>
      <c r="AF4" s="74" t="s">
        <v>20</v>
      </c>
      <c r="AG4" s="154"/>
      <c r="AH4" s="157"/>
      <c r="AI4" s="160"/>
    </row>
    <row r="5" spans="1:36" s="11" customFormat="1" ht="39.75" customHeight="1" thickBot="1" x14ac:dyDescent="0.2">
      <c r="A5" s="146" t="s">
        <v>33</v>
      </c>
      <c r="B5" s="147"/>
      <c r="C5" s="24">
        <f>SUM(C6:C38)</f>
        <v>1137447</v>
      </c>
      <c r="D5" s="29">
        <f>SUM(E5:F5)</f>
        <v>18642.700000000008</v>
      </c>
      <c r="E5" s="30">
        <f>SUM(E6:E38)</f>
        <v>16956.800000000007</v>
      </c>
      <c r="F5" s="30">
        <f>SUM(F6:F38)</f>
        <v>1685.8999999999999</v>
      </c>
      <c r="G5" s="40">
        <f>SUM(H5:I5)</f>
        <v>339.4</v>
      </c>
      <c r="H5" s="40">
        <f t="shared" ref="H5:AC5" si="0">SUM(H6:H38)</f>
        <v>339.4</v>
      </c>
      <c r="I5" s="40">
        <f t="shared" si="0"/>
        <v>0</v>
      </c>
      <c r="J5" s="40">
        <f>SUM(K5:L5)</f>
        <v>14482.399999999998</v>
      </c>
      <c r="K5" s="40">
        <f t="shared" si="0"/>
        <v>13414.699999999997</v>
      </c>
      <c r="L5" s="40">
        <f t="shared" si="0"/>
        <v>1067.7</v>
      </c>
      <c r="M5" s="40">
        <f>SUM(N5:O5)</f>
        <v>902.59999999999991</v>
      </c>
      <c r="N5" s="40">
        <f t="shared" si="0"/>
        <v>689.09999999999991</v>
      </c>
      <c r="O5" s="40">
        <f t="shared" si="0"/>
        <v>213.50000000000003</v>
      </c>
      <c r="P5" s="40">
        <f>SUM(Q5:R5)</f>
        <v>2379.3999999999996</v>
      </c>
      <c r="Q5" s="40">
        <f t="shared" si="0"/>
        <v>2317.8999999999996</v>
      </c>
      <c r="R5" s="40">
        <f t="shared" si="0"/>
        <v>61.499999999999993</v>
      </c>
      <c r="S5" s="40">
        <f>SUM(T5:U5)</f>
        <v>2.4000000000000004</v>
      </c>
      <c r="T5" s="40">
        <f t="shared" si="0"/>
        <v>1.7000000000000002</v>
      </c>
      <c r="U5" s="40">
        <f t="shared" si="0"/>
        <v>0.7</v>
      </c>
      <c r="V5" s="40">
        <f>SUM(W5:X5)</f>
        <v>536.5</v>
      </c>
      <c r="W5" s="40">
        <f t="shared" si="0"/>
        <v>194</v>
      </c>
      <c r="X5" s="40">
        <f t="shared" si="0"/>
        <v>342.5</v>
      </c>
      <c r="Y5" s="45">
        <f t="shared" si="0"/>
        <v>8679.8000000000011</v>
      </c>
      <c r="Z5" s="52">
        <f t="shared" si="0"/>
        <v>27322.500000000004</v>
      </c>
      <c r="AA5" s="57">
        <f t="shared" si="0"/>
        <v>18642.7</v>
      </c>
      <c r="AB5" s="64">
        <f t="shared" si="0"/>
        <v>16263.3</v>
      </c>
      <c r="AC5" s="65">
        <f t="shared" si="0"/>
        <v>2379.3999999999992</v>
      </c>
      <c r="AD5" s="78">
        <f>AA5/C5/30*1000000</f>
        <v>546.33168256044758</v>
      </c>
      <c r="AE5" s="104">
        <f>AB5/C5/30*1000000</f>
        <v>476.60242631085231</v>
      </c>
      <c r="AF5" s="105">
        <f>AC5/C5/30*1000000</f>
        <v>69.729256249595196</v>
      </c>
      <c r="AG5" s="106">
        <f>Z5/C5/30*1000000</f>
        <v>800.69664784381177</v>
      </c>
      <c r="AH5" s="80">
        <f>Y5/C5/30*1000000</f>
        <v>254.36496528336417</v>
      </c>
      <c r="AI5" s="82">
        <f>AC5*100/AA5</f>
        <v>12.763172716398371</v>
      </c>
    </row>
    <row r="6" spans="1:36" s="5" customFormat="1" ht="20.100000000000001" customHeight="1" thickTop="1" x14ac:dyDescent="0.15">
      <c r="A6" s="19">
        <v>1</v>
      </c>
      <c r="B6" s="20" t="s">
        <v>0</v>
      </c>
      <c r="C6" s="25">
        <v>275074</v>
      </c>
      <c r="D6" s="31">
        <f>G6+J6+M6+P6+S6+V6</f>
        <v>4272.8</v>
      </c>
      <c r="E6" s="32">
        <f>H6+K6+N6+Q6+T6+W6</f>
        <v>4226.5</v>
      </c>
      <c r="F6" s="32">
        <f>I6+L6+O6+R6+U6+X6</f>
        <v>46.3</v>
      </c>
      <c r="G6" s="41">
        <f t="shared" ref="G6:G38" si="1">SUM(H6:I6)</f>
        <v>0</v>
      </c>
      <c r="H6" s="107">
        <v>0</v>
      </c>
      <c r="I6" s="107">
        <v>0</v>
      </c>
      <c r="J6" s="41">
        <f>SUM(K6:L6)</f>
        <v>3261.7</v>
      </c>
      <c r="K6" s="107">
        <v>3232</v>
      </c>
      <c r="L6" s="107">
        <v>29.7</v>
      </c>
      <c r="M6" s="41">
        <f>SUM(N6:O6)</f>
        <v>229.89999999999998</v>
      </c>
      <c r="N6" s="107">
        <v>227.7</v>
      </c>
      <c r="O6" s="107">
        <v>2.2000000000000002</v>
      </c>
      <c r="P6" s="41">
        <f>SUM(Q6:R6)</f>
        <v>707.6</v>
      </c>
      <c r="Q6" s="107">
        <v>706.6</v>
      </c>
      <c r="R6" s="107">
        <v>1</v>
      </c>
      <c r="S6" s="41">
        <f>SUM(T6:U6)</f>
        <v>0</v>
      </c>
      <c r="T6" s="107">
        <v>0</v>
      </c>
      <c r="U6" s="107">
        <v>0</v>
      </c>
      <c r="V6" s="41">
        <f>SUM(W6:X6)</f>
        <v>73.600000000000009</v>
      </c>
      <c r="W6" s="107">
        <v>60.2</v>
      </c>
      <c r="X6" s="107">
        <v>13.4</v>
      </c>
      <c r="Y6" s="46">
        <v>2785.1</v>
      </c>
      <c r="Z6" s="53">
        <f>D6+Y6</f>
        <v>7057.9</v>
      </c>
      <c r="AA6" s="58">
        <f t="shared" ref="AA6:AA38" si="2">SUM(AB6:AC6)</f>
        <v>4272.8</v>
      </c>
      <c r="AB6" s="66">
        <f t="shared" ref="AB6:AB38" si="3">G6+J6+M6+S6+V6</f>
        <v>3565.2</v>
      </c>
      <c r="AC6" s="67">
        <f t="shared" ref="AC6:AC38" si="4">P6</f>
        <v>707.6</v>
      </c>
      <c r="AD6" s="79">
        <f t="shared" ref="AD6:AD38" si="5">AA6/C6/30*1000000</f>
        <v>517.77582274830286</v>
      </c>
      <c r="AE6" s="75">
        <f t="shared" ref="AE6:AE38" si="6">AB6/C6/30*1000000</f>
        <v>432.02919941542996</v>
      </c>
      <c r="AF6" s="76">
        <f t="shared" ref="AF6:AF38" si="7">AC6/C6/30*1000000</f>
        <v>85.746623332872858</v>
      </c>
      <c r="AG6" s="55">
        <f t="shared" ref="AG6:AG38" si="8">Z6/C6/30*1000000</f>
        <v>855.27288414511486</v>
      </c>
      <c r="AH6" s="81">
        <f t="shared" ref="AH6:AH38" si="9">Y6/C6/30*1000000</f>
        <v>337.49706139681206</v>
      </c>
      <c r="AI6" s="83">
        <f t="shared" ref="AI6:AI38" si="10">AC6*100/AA6</f>
        <v>16.56056918180116</v>
      </c>
    </row>
    <row r="7" spans="1:36" s="5" customFormat="1" ht="20.100000000000001" customHeight="1" x14ac:dyDescent="0.15">
      <c r="A7" s="21">
        <v>2</v>
      </c>
      <c r="B7" s="22" t="s">
        <v>1</v>
      </c>
      <c r="C7" s="108">
        <v>44646</v>
      </c>
      <c r="D7" s="31">
        <f t="shared" ref="D7:F38" si="11">G7+J7+M7+P7+S7+V7</f>
        <v>889.6</v>
      </c>
      <c r="E7" s="32">
        <f t="shared" si="11"/>
        <v>694.90000000000009</v>
      </c>
      <c r="F7" s="32">
        <f t="shared" si="11"/>
        <v>194.7</v>
      </c>
      <c r="G7" s="41">
        <f>SUM(H7:I7)</f>
        <v>0</v>
      </c>
      <c r="H7" s="107">
        <v>0</v>
      </c>
      <c r="I7" s="107">
        <v>0</v>
      </c>
      <c r="J7" s="41">
        <f t="shared" ref="J7:J38" si="12">SUM(K7:L7)</f>
        <v>672.1</v>
      </c>
      <c r="K7" s="107">
        <v>592.6</v>
      </c>
      <c r="L7" s="107">
        <v>79.5</v>
      </c>
      <c r="M7" s="41">
        <f t="shared" ref="M7:M38" si="13">SUM(N7:O7)</f>
        <v>41</v>
      </c>
      <c r="N7" s="107">
        <v>21.2</v>
      </c>
      <c r="O7" s="107">
        <v>19.8</v>
      </c>
      <c r="P7" s="41">
        <f>SUM(Q7:R7)</f>
        <v>101.1</v>
      </c>
      <c r="Q7" s="107">
        <v>76.5</v>
      </c>
      <c r="R7" s="107">
        <v>24.6</v>
      </c>
      <c r="S7" s="41">
        <f>SUM(T7:U7)</f>
        <v>0</v>
      </c>
      <c r="T7" s="107">
        <v>0</v>
      </c>
      <c r="U7" s="107">
        <v>0</v>
      </c>
      <c r="V7" s="41">
        <f t="shared" ref="V7:V38" si="14">SUM(W7:X7)</f>
        <v>75.399999999999991</v>
      </c>
      <c r="W7" s="107">
        <v>4.5999999999999996</v>
      </c>
      <c r="X7" s="107">
        <v>70.8</v>
      </c>
      <c r="Y7" s="46">
        <v>446.1</v>
      </c>
      <c r="Z7" s="53">
        <f>D7+Y7</f>
        <v>1335.7</v>
      </c>
      <c r="AA7" s="58">
        <f>SUM(AB7:AC7)</f>
        <v>889.6</v>
      </c>
      <c r="AB7" s="66">
        <f>G7+J7+M7+S7+V7</f>
        <v>788.5</v>
      </c>
      <c r="AC7" s="67">
        <f>P7</f>
        <v>101.1</v>
      </c>
      <c r="AD7" s="79">
        <f t="shared" si="5"/>
        <v>664.18790783795487</v>
      </c>
      <c r="AE7" s="75">
        <f t="shared" si="6"/>
        <v>588.70522181905062</v>
      </c>
      <c r="AF7" s="76">
        <f t="shared" si="7"/>
        <v>75.482686018904261</v>
      </c>
      <c r="AG7" s="55">
        <f t="shared" si="8"/>
        <v>997.2524600934762</v>
      </c>
      <c r="AH7" s="81">
        <f t="shared" si="9"/>
        <v>333.06455225552122</v>
      </c>
      <c r="AI7" s="83">
        <f t="shared" si="10"/>
        <v>11.364658273381295</v>
      </c>
    </row>
    <row r="8" spans="1:36" s="5" customFormat="1" ht="20.100000000000001" customHeight="1" x14ac:dyDescent="0.15">
      <c r="A8" s="21">
        <v>3</v>
      </c>
      <c r="B8" s="14" t="s">
        <v>2</v>
      </c>
      <c r="C8" s="108">
        <v>31456</v>
      </c>
      <c r="D8" s="31">
        <f t="shared" si="11"/>
        <v>528.29999999999995</v>
      </c>
      <c r="E8" s="32">
        <f t="shared" si="11"/>
        <v>463.3</v>
      </c>
      <c r="F8" s="32">
        <f t="shared" si="11"/>
        <v>65</v>
      </c>
      <c r="G8" s="41">
        <f>SUM(H8:I8)</f>
        <v>0</v>
      </c>
      <c r="H8" s="107">
        <v>0</v>
      </c>
      <c r="I8" s="107">
        <v>0</v>
      </c>
      <c r="J8" s="41">
        <f t="shared" si="12"/>
        <v>470.70000000000005</v>
      </c>
      <c r="K8" s="107">
        <v>421.6</v>
      </c>
      <c r="L8" s="107">
        <v>49.1</v>
      </c>
      <c r="M8" s="41">
        <f t="shared" si="13"/>
        <v>51.3</v>
      </c>
      <c r="N8" s="107">
        <v>37.799999999999997</v>
      </c>
      <c r="O8" s="107">
        <v>13.5</v>
      </c>
      <c r="P8" s="41">
        <f>SUM(Q8:R8)</f>
        <v>6.3</v>
      </c>
      <c r="Q8" s="107">
        <v>3.9</v>
      </c>
      <c r="R8" s="107">
        <v>2.4</v>
      </c>
      <c r="S8" s="41">
        <f>SUM(T8:U8)</f>
        <v>0</v>
      </c>
      <c r="T8" s="107">
        <v>0</v>
      </c>
      <c r="U8" s="107">
        <v>0</v>
      </c>
      <c r="V8" s="41">
        <f t="shared" si="14"/>
        <v>0</v>
      </c>
      <c r="W8" s="107">
        <v>0</v>
      </c>
      <c r="X8" s="107">
        <v>0</v>
      </c>
      <c r="Y8" s="46">
        <v>73</v>
      </c>
      <c r="Z8" s="53">
        <f t="shared" ref="Z8:Z37" si="15">D8+Y8</f>
        <v>601.29999999999995</v>
      </c>
      <c r="AA8" s="58">
        <f>SUM(AB8:AC8)</f>
        <v>528.29999999999995</v>
      </c>
      <c r="AB8" s="66">
        <f>G8+J8+M8+S8+V8</f>
        <v>522</v>
      </c>
      <c r="AC8" s="67">
        <f>P8</f>
        <v>6.3</v>
      </c>
      <c r="AD8" s="79">
        <f t="shared" si="5"/>
        <v>559.82960325534077</v>
      </c>
      <c r="AE8" s="75">
        <f t="shared" si="6"/>
        <v>553.15361139369281</v>
      </c>
      <c r="AF8" s="76">
        <f t="shared" si="7"/>
        <v>6.6759918616480158</v>
      </c>
      <c r="AG8" s="55">
        <f t="shared" si="8"/>
        <v>637.18633435062725</v>
      </c>
      <c r="AH8" s="81">
        <f t="shared" si="9"/>
        <v>77.356731095286534</v>
      </c>
      <c r="AI8" s="83">
        <f t="shared" si="10"/>
        <v>1.192504258943782</v>
      </c>
    </row>
    <row r="9" spans="1:36" s="5" customFormat="1" ht="20.100000000000001" customHeight="1" x14ac:dyDescent="0.15">
      <c r="A9" s="21">
        <v>4</v>
      </c>
      <c r="B9" s="14" t="s">
        <v>3</v>
      </c>
      <c r="C9" s="108">
        <v>88723</v>
      </c>
      <c r="D9" s="33">
        <f t="shared" si="11"/>
        <v>1274.6000000000001</v>
      </c>
      <c r="E9" s="32">
        <f t="shared" si="11"/>
        <v>1218.8000000000002</v>
      </c>
      <c r="F9" s="32">
        <f>I9+L9+O9+R9+U9+X9</f>
        <v>55.800000000000004</v>
      </c>
      <c r="G9" s="42">
        <f>SUM(H9:I9)</f>
        <v>0</v>
      </c>
      <c r="H9" s="23">
        <v>0</v>
      </c>
      <c r="I9" s="23">
        <v>0</v>
      </c>
      <c r="J9" s="42">
        <f t="shared" si="12"/>
        <v>1116</v>
      </c>
      <c r="K9" s="107">
        <v>1075.4000000000001</v>
      </c>
      <c r="L9" s="107">
        <v>40.6</v>
      </c>
      <c r="M9" s="42">
        <f t="shared" si="13"/>
        <v>69.3</v>
      </c>
      <c r="N9" s="107">
        <v>59.5</v>
      </c>
      <c r="O9" s="107">
        <v>9.8000000000000007</v>
      </c>
      <c r="P9" s="42">
        <f>SUM(Q9:R9)</f>
        <v>83.9</v>
      </c>
      <c r="Q9" s="107">
        <v>83.9</v>
      </c>
      <c r="R9" s="107">
        <v>0</v>
      </c>
      <c r="S9" s="42">
        <f t="shared" ref="S9:S37" si="16">SUM(T9:U9)</f>
        <v>0</v>
      </c>
      <c r="T9" s="23">
        <v>0</v>
      </c>
      <c r="U9" s="23">
        <v>0</v>
      </c>
      <c r="V9" s="42">
        <f t="shared" si="14"/>
        <v>5.4</v>
      </c>
      <c r="W9" s="107">
        <v>0</v>
      </c>
      <c r="X9" s="107">
        <v>5.4</v>
      </c>
      <c r="Y9" s="47">
        <v>815.7</v>
      </c>
      <c r="Z9" s="53">
        <f t="shared" si="15"/>
        <v>2090.3000000000002</v>
      </c>
      <c r="AA9" s="59">
        <f t="shared" si="2"/>
        <v>1274.6000000000001</v>
      </c>
      <c r="AB9" s="68">
        <f t="shared" si="3"/>
        <v>1190.7</v>
      </c>
      <c r="AC9" s="69">
        <f t="shared" si="4"/>
        <v>83.9</v>
      </c>
      <c r="AD9" s="109">
        <f t="shared" si="5"/>
        <v>478.86868869026824</v>
      </c>
      <c r="AE9" s="110">
        <f t="shared" si="6"/>
        <v>447.34736201435931</v>
      </c>
      <c r="AF9" s="111">
        <f t="shared" si="7"/>
        <v>31.521326675908917</v>
      </c>
      <c r="AG9" s="112">
        <f t="shared" si="8"/>
        <v>785.32811860133984</v>
      </c>
      <c r="AH9" s="113">
        <f t="shared" si="9"/>
        <v>306.45942991107154</v>
      </c>
      <c r="AI9" s="114">
        <f t="shared" si="10"/>
        <v>6.5824572414875249</v>
      </c>
    </row>
    <row r="10" spans="1:36" s="5" customFormat="1" ht="20.100000000000001" customHeight="1" x14ac:dyDescent="0.15">
      <c r="A10" s="21">
        <v>5</v>
      </c>
      <c r="B10" s="14" t="s">
        <v>42</v>
      </c>
      <c r="C10" s="108">
        <v>90608</v>
      </c>
      <c r="D10" s="33">
        <f t="shared" si="11"/>
        <v>1296.0999999999999</v>
      </c>
      <c r="E10" s="32">
        <f t="shared" si="11"/>
        <v>1190.7</v>
      </c>
      <c r="F10" s="32">
        <f t="shared" si="11"/>
        <v>105.4</v>
      </c>
      <c r="G10" s="42">
        <f t="shared" si="1"/>
        <v>0</v>
      </c>
      <c r="H10" s="23">
        <v>0</v>
      </c>
      <c r="I10" s="23">
        <v>0</v>
      </c>
      <c r="J10" s="42">
        <f t="shared" si="12"/>
        <v>1012.4</v>
      </c>
      <c r="K10" s="23">
        <v>927.5</v>
      </c>
      <c r="L10" s="23">
        <v>84.9</v>
      </c>
      <c r="M10" s="42">
        <f t="shared" si="13"/>
        <v>56.6</v>
      </c>
      <c r="N10" s="23">
        <v>36.1</v>
      </c>
      <c r="O10" s="23">
        <v>20.5</v>
      </c>
      <c r="P10" s="42">
        <f t="shared" ref="P10:P38" si="17">SUM(Q10:R10)</f>
        <v>227.1</v>
      </c>
      <c r="Q10" s="23">
        <v>227.1</v>
      </c>
      <c r="R10" s="23">
        <v>0</v>
      </c>
      <c r="S10" s="42">
        <f t="shared" si="16"/>
        <v>0</v>
      </c>
      <c r="T10" s="23">
        <v>0</v>
      </c>
      <c r="U10" s="23">
        <v>0</v>
      </c>
      <c r="V10" s="42">
        <f t="shared" si="14"/>
        <v>0</v>
      </c>
      <c r="W10" s="23">
        <v>0</v>
      </c>
      <c r="X10" s="23">
        <v>0</v>
      </c>
      <c r="Y10" s="47">
        <v>604.5</v>
      </c>
      <c r="Z10" s="53">
        <f t="shared" si="15"/>
        <v>1900.6</v>
      </c>
      <c r="AA10" s="59">
        <f t="shared" si="2"/>
        <v>1296.0999999999999</v>
      </c>
      <c r="AB10" s="68">
        <f t="shared" si="3"/>
        <v>1069</v>
      </c>
      <c r="AC10" s="69">
        <f t="shared" si="4"/>
        <v>227.1</v>
      </c>
      <c r="AD10" s="109">
        <f t="shared" si="5"/>
        <v>476.81588086408851</v>
      </c>
      <c r="AE10" s="110">
        <f t="shared" si="6"/>
        <v>393.26917417152276</v>
      </c>
      <c r="AF10" s="111">
        <f t="shared" si="7"/>
        <v>83.546706692565763</v>
      </c>
      <c r="AG10" s="112">
        <f t="shared" si="8"/>
        <v>699.20242509859315</v>
      </c>
      <c r="AH10" s="113">
        <f t="shared" si="9"/>
        <v>222.3865442345047</v>
      </c>
      <c r="AI10" s="114">
        <f t="shared" si="10"/>
        <v>17.521796157703882</v>
      </c>
    </row>
    <row r="11" spans="1:36" s="5" customFormat="1" ht="20.100000000000001" customHeight="1" x14ac:dyDescent="0.15">
      <c r="A11" s="21">
        <v>6</v>
      </c>
      <c r="B11" s="14" t="s">
        <v>16</v>
      </c>
      <c r="C11" s="108">
        <v>30630</v>
      </c>
      <c r="D11" s="33">
        <f>G11+J11+M11+P11+S11+V11</f>
        <v>593.60000000000014</v>
      </c>
      <c r="E11" s="32">
        <f t="shared" si="11"/>
        <v>433.7</v>
      </c>
      <c r="F11" s="32">
        <f t="shared" si="11"/>
        <v>159.9</v>
      </c>
      <c r="G11" s="42">
        <f>SUM(H11:I11)</f>
        <v>0</v>
      </c>
      <c r="H11" s="23">
        <v>0</v>
      </c>
      <c r="I11" s="23">
        <v>0</v>
      </c>
      <c r="J11" s="42">
        <f t="shared" si="12"/>
        <v>498.70000000000005</v>
      </c>
      <c r="K11" s="23">
        <v>362.1</v>
      </c>
      <c r="L11" s="23">
        <v>136.6</v>
      </c>
      <c r="M11" s="42">
        <f t="shared" si="13"/>
        <v>36.200000000000003</v>
      </c>
      <c r="N11" s="23">
        <v>14.9</v>
      </c>
      <c r="O11" s="23">
        <v>21.3</v>
      </c>
      <c r="P11" s="42">
        <f t="shared" si="17"/>
        <v>58.7</v>
      </c>
      <c r="Q11" s="23">
        <v>56.7</v>
      </c>
      <c r="R11" s="23">
        <v>2</v>
      </c>
      <c r="S11" s="42">
        <f t="shared" si="16"/>
        <v>0</v>
      </c>
      <c r="T11" s="23">
        <v>0</v>
      </c>
      <c r="U11" s="23">
        <v>0</v>
      </c>
      <c r="V11" s="42">
        <f t="shared" si="14"/>
        <v>0</v>
      </c>
      <c r="W11" s="23">
        <v>0</v>
      </c>
      <c r="X11" s="23">
        <v>0</v>
      </c>
      <c r="Y11" s="47">
        <v>211.5</v>
      </c>
      <c r="Z11" s="53">
        <f t="shared" si="15"/>
        <v>805.10000000000014</v>
      </c>
      <c r="AA11" s="59">
        <f t="shared" si="2"/>
        <v>593.60000000000014</v>
      </c>
      <c r="AB11" s="68">
        <f t="shared" si="3"/>
        <v>534.90000000000009</v>
      </c>
      <c r="AC11" s="69">
        <f t="shared" si="4"/>
        <v>58.7</v>
      </c>
      <c r="AD11" s="109">
        <f t="shared" si="5"/>
        <v>645.98977037762552</v>
      </c>
      <c r="AE11" s="110">
        <f t="shared" si="6"/>
        <v>582.10904342148228</v>
      </c>
      <c r="AF11" s="111">
        <f t="shared" si="7"/>
        <v>63.880726956143221</v>
      </c>
      <c r="AG11" s="112">
        <f t="shared" si="8"/>
        <v>876.1562738056374</v>
      </c>
      <c r="AH11" s="113">
        <f t="shared" si="9"/>
        <v>230.16650342801177</v>
      </c>
      <c r="AI11" s="114">
        <f t="shared" si="10"/>
        <v>9.8888140161725051</v>
      </c>
      <c r="AJ11" s="17"/>
    </row>
    <row r="12" spans="1:36" s="5" customFormat="1" ht="20.100000000000001" customHeight="1" x14ac:dyDescent="0.15">
      <c r="A12" s="21">
        <v>7</v>
      </c>
      <c r="B12" s="14" t="s">
        <v>4</v>
      </c>
      <c r="C12" s="108">
        <v>23354</v>
      </c>
      <c r="D12" s="33">
        <f>G12+J12+M12+P12+S12+V12</f>
        <v>394.80000000000007</v>
      </c>
      <c r="E12" s="32">
        <f t="shared" si="11"/>
        <v>375.1</v>
      </c>
      <c r="F12" s="32">
        <f t="shared" si="11"/>
        <v>19.7</v>
      </c>
      <c r="G12" s="42">
        <f>SUM(H12:I12)</f>
        <v>0</v>
      </c>
      <c r="H12" s="23">
        <v>0</v>
      </c>
      <c r="I12" s="23">
        <v>0</v>
      </c>
      <c r="J12" s="42">
        <f t="shared" si="12"/>
        <v>286.5</v>
      </c>
      <c r="K12" s="23">
        <v>274.89999999999998</v>
      </c>
      <c r="L12" s="23">
        <v>11.6</v>
      </c>
      <c r="M12" s="42">
        <f t="shared" si="13"/>
        <v>26.1</v>
      </c>
      <c r="N12" s="23">
        <v>24</v>
      </c>
      <c r="O12" s="23">
        <v>2.1</v>
      </c>
      <c r="P12" s="42">
        <f>SUM(Q12:R12)</f>
        <v>76.3</v>
      </c>
      <c r="Q12" s="23">
        <v>72</v>
      </c>
      <c r="R12" s="23">
        <v>4.3</v>
      </c>
      <c r="S12" s="42">
        <f t="shared" si="16"/>
        <v>0.6</v>
      </c>
      <c r="T12" s="23">
        <v>0.6</v>
      </c>
      <c r="U12" s="23">
        <v>0</v>
      </c>
      <c r="V12" s="42">
        <f t="shared" si="14"/>
        <v>5.3</v>
      </c>
      <c r="W12" s="23">
        <v>3.6</v>
      </c>
      <c r="X12" s="23">
        <v>1.7</v>
      </c>
      <c r="Y12" s="47">
        <v>142.80000000000001</v>
      </c>
      <c r="Z12" s="53">
        <f t="shared" si="15"/>
        <v>537.60000000000014</v>
      </c>
      <c r="AA12" s="59">
        <f>SUM(AB12:AC12)</f>
        <v>394.80000000000007</v>
      </c>
      <c r="AB12" s="68">
        <f>G12+J12+M12+S12+V12</f>
        <v>318.50000000000006</v>
      </c>
      <c r="AC12" s="69">
        <f>P12</f>
        <v>76.3</v>
      </c>
      <c r="AD12" s="109">
        <f t="shared" si="5"/>
        <v>563.50089920356265</v>
      </c>
      <c r="AE12" s="110">
        <f t="shared" si="6"/>
        <v>454.59735662698762</v>
      </c>
      <c r="AF12" s="111">
        <f t="shared" si="7"/>
        <v>108.90354257657503</v>
      </c>
      <c r="AG12" s="112">
        <f t="shared" si="8"/>
        <v>767.32037338357475</v>
      </c>
      <c r="AH12" s="113">
        <f t="shared" si="9"/>
        <v>203.81947418001201</v>
      </c>
      <c r="AI12" s="114">
        <f t="shared" si="10"/>
        <v>19.326241134751768</v>
      </c>
    </row>
    <row r="13" spans="1:36" s="5" customFormat="1" ht="20.100000000000001" customHeight="1" x14ac:dyDescent="0.15">
      <c r="A13" s="21">
        <v>8</v>
      </c>
      <c r="B13" s="14" t="s">
        <v>44</v>
      </c>
      <c r="C13" s="108">
        <v>103662</v>
      </c>
      <c r="D13" s="33">
        <f t="shared" si="11"/>
        <v>1709.7</v>
      </c>
      <c r="E13" s="32">
        <f t="shared" si="11"/>
        <v>1498.2</v>
      </c>
      <c r="F13" s="32">
        <f t="shared" si="11"/>
        <v>211.5</v>
      </c>
      <c r="G13" s="42">
        <f t="shared" si="1"/>
        <v>0</v>
      </c>
      <c r="H13" s="23">
        <v>0</v>
      </c>
      <c r="I13" s="23">
        <v>0</v>
      </c>
      <c r="J13" s="42">
        <f t="shared" si="12"/>
        <v>1391</v>
      </c>
      <c r="K13" s="23">
        <v>1241.7</v>
      </c>
      <c r="L13" s="23">
        <v>149.30000000000001</v>
      </c>
      <c r="M13" s="42">
        <f t="shared" si="13"/>
        <v>107.2</v>
      </c>
      <c r="N13" s="23">
        <v>87.2</v>
      </c>
      <c r="O13" s="23">
        <v>20</v>
      </c>
      <c r="P13" s="42">
        <f t="shared" si="17"/>
        <v>169.3</v>
      </c>
      <c r="Q13" s="23">
        <v>169.3</v>
      </c>
      <c r="R13" s="23">
        <v>0</v>
      </c>
      <c r="S13" s="42">
        <f t="shared" si="16"/>
        <v>0</v>
      </c>
      <c r="T13" s="23">
        <v>0</v>
      </c>
      <c r="U13" s="23">
        <v>0</v>
      </c>
      <c r="V13" s="42">
        <f t="shared" si="14"/>
        <v>42.2</v>
      </c>
      <c r="W13" s="23">
        <v>0</v>
      </c>
      <c r="X13" s="23">
        <v>42.2</v>
      </c>
      <c r="Y13" s="47">
        <v>584.6</v>
      </c>
      <c r="Z13" s="53">
        <f t="shared" si="15"/>
        <v>2294.3000000000002</v>
      </c>
      <c r="AA13" s="59">
        <f t="shared" si="2"/>
        <v>1709.7</v>
      </c>
      <c r="AB13" s="68">
        <f t="shared" si="3"/>
        <v>1540.4</v>
      </c>
      <c r="AC13" s="69">
        <f t="shared" si="4"/>
        <v>169.3</v>
      </c>
      <c r="AD13" s="109">
        <f t="shared" si="5"/>
        <v>549.76751365013229</v>
      </c>
      <c r="AE13" s="110">
        <f t="shared" si="6"/>
        <v>495.32776395078884</v>
      </c>
      <c r="AF13" s="111">
        <f t="shared" si="7"/>
        <v>54.43974969934338</v>
      </c>
      <c r="AG13" s="112">
        <f t="shared" si="8"/>
        <v>737.75025242293873</v>
      </c>
      <c r="AH13" s="113">
        <f t="shared" si="9"/>
        <v>187.9827387728065</v>
      </c>
      <c r="AI13" s="114">
        <f t="shared" si="10"/>
        <v>9.9023220448031815</v>
      </c>
    </row>
    <row r="14" spans="1:36" s="5" customFormat="1" ht="17.25" customHeight="1" x14ac:dyDescent="0.15">
      <c r="A14" s="21">
        <v>9</v>
      </c>
      <c r="B14" s="14" t="s">
        <v>45</v>
      </c>
      <c r="C14" s="108">
        <v>16822</v>
      </c>
      <c r="D14" s="33">
        <f>G14+J14+M14+P14+S14+V14</f>
        <v>293.2</v>
      </c>
      <c r="E14" s="32">
        <f t="shared" si="11"/>
        <v>226.10000000000002</v>
      </c>
      <c r="F14" s="32">
        <f t="shared" si="11"/>
        <v>67.100000000000009</v>
      </c>
      <c r="G14" s="42">
        <f>SUM(H14:I14)</f>
        <v>0</v>
      </c>
      <c r="H14" s="23">
        <v>0</v>
      </c>
      <c r="I14" s="23">
        <v>0</v>
      </c>
      <c r="J14" s="42">
        <f t="shared" si="12"/>
        <v>237.6</v>
      </c>
      <c r="K14" s="23">
        <v>185.5</v>
      </c>
      <c r="L14" s="23">
        <v>52.1</v>
      </c>
      <c r="M14" s="42">
        <f t="shared" si="13"/>
        <v>21.1</v>
      </c>
      <c r="N14" s="23">
        <v>12.3</v>
      </c>
      <c r="O14" s="23">
        <v>8.8000000000000007</v>
      </c>
      <c r="P14" s="42">
        <f t="shared" si="17"/>
        <v>34.5</v>
      </c>
      <c r="Q14" s="23">
        <v>28.3</v>
      </c>
      <c r="R14" s="23">
        <v>6.2</v>
      </c>
      <c r="S14" s="42">
        <f t="shared" si="16"/>
        <v>0</v>
      </c>
      <c r="T14" s="23">
        <v>0</v>
      </c>
      <c r="U14" s="23">
        <v>0</v>
      </c>
      <c r="V14" s="42">
        <f t="shared" si="14"/>
        <v>0</v>
      </c>
      <c r="W14" s="23">
        <v>0</v>
      </c>
      <c r="X14" s="23">
        <v>0</v>
      </c>
      <c r="Y14" s="47">
        <v>57.6</v>
      </c>
      <c r="Z14" s="53">
        <f t="shared" si="15"/>
        <v>350.8</v>
      </c>
      <c r="AA14" s="59">
        <f t="shared" si="2"/>
        <v>293.2</v>
      </c>
      <c r="AB14" s="68">
        <f>G14+J14+M14+S14+V14</f>
        <v>258.7</v>
      </c>
      <c r="AC14" s="69">
        <f>P14</f>
        <v>34.5</v>
      </c>
      <c r="AD14" s="115">
        <f t="shared" si="5"/>
        <v>580.98521777038013</v>
      </c>
      <c r="AE14" s="110">
        <f t="shared" si="6"/>
        <v>512.6223596084493</v>
      </c>
      <c r="AF14" s="111">
        <f t="shared" si="7"/>
        <v>68.362858161930802</v>
      </c>
      <c r="AG14" s="112">
        <f t="shared" si="8"/>
        <v>695.12146791899499</v>
      </c>
      <c r="AH14" s="116">
        <f t="shared" si="9"/>
        <v>114.13625014861491</v>
      </c>
      <c r="AI14" s="114">
        <f t="shared" si="10"/>
        <v>11.766712141882675</v>
      </c>
    </row>
    <row r="15" spans="1:36" s="5" customFormat="1" ht="20.100000000000001" customHeight="1" x14ac:dyDescent="0.15">
      <c r="A15" s="21">
        <v>10</v>
      </c>
      <c r="B15" s="14" t="s">
        <v>5</v>
      </c>
      <c r="C15" s="108">
        <v>28178</v>
      </c>
      <c r="D15" s="33">
        <f t="shared" si="11"/>
        <v>482.09999999999997</v>
      </c>
      <c r="E15" s="32">
        <f t="shared" si="11"/>
        <v>418.7</v>
      </c>
      <c r="F15" s="32">
        <f t="shared" si="11"/>
        <v>63.4</v>
      </c>
      <c r="G15" s="42">
        <f t="shared" si="1"/>
        <v>339.4</v>
      </c>
      <c r="H15" s="23">
        <v>339.4</v>
      </c>
      <c r="I15" s="23">
        <v>0</v>
      </c>
      <c r="J15" s="42">
        <f t="shared" si="12"/>
        <v>36.6</v>
      </c>
      <c r="K15" s="23">
        <v>0</v>
      </c>
      <c r="L15" s="23">
        <v>36.6</v>
      </c>
      <c r="M15" s="42">
        <f t="shared" si="13"/>
        <v>7.8</v>
      </c>
      <c r="N15" s="23">
        <v>0</v>
      </c>
      <c r="O15" s="23">
        <v>7.8</v>
      </c>
      <c r="P15" s="42">
        <f t="shared" si="17"/>
        <v>78.099999999999994</v>
      </c>
      <c r="Q15" s="23">
        <v>78.099999999999994</v>
      </c>
      <c r="R15" s="23">
        <v>0</v>
      </c>
      <c r="S15" s="42">
        <f t="shared" si="16"/>
        <v>0</v>
      </c>
      <c r="T15" s="23">
        <v>0</v>
      </c>
      <c r="U15" s="23">
        <v>0</v>
      </c>
      <c r="V15" s="42">
        <f t="shared" si="14"/>
        <v>20.2</v>
      </c>
      <c r="W15" s="23">
        <v>1.2</v>
      </c>
      <c r="X15" s="23">
        <v>19</v>
      </c>
      <c r="Y15" s="47">
        <v>273.8</v>
      </c>
      <c r="Z15" s="53">
        <f t="shared" si="15"/>
        <v>755.9</v>
      </c>
      <c r="AA15" s="59">
        <f t="shared" si="2"/>
        <v>482.1</v>
      </c>
      <c r="AB15" s="68">
        <f>G15+J15+M15+S15+V15</f>
        <v>404</v>
      </c>
      <c r="AC15" s="69">
        <f>P15</f>
        <v>78.099999999999994</v>
      </c>
      <c r="AD15" s="109">
        <f t="shared" si="5"/>
        <v>570.30307331961103</v>
      </c>
      <c r="AE15" s="110">
        <f t="shared" si="6"/>
        <v>477.91421203302809</v>
      </c>
      <c r="AF15" s="111">
        <f t="shared" si="7"/>
        <v>92.388861286582909</v>
      </c>
      <c r="AG15" s="112">
        <f t="shared" si="8"/>
        <v>894.19641800932175</v>
      </c>
      <c r="AH15" s="113">
        <f t="shared" si="9"/>
        <v>323.89334468971066</v>
      </c>
      <c r="AI15" s="114">
        <f t="shared" si="10"/>
        <v>16.199958514830946</v>
      </c>
    </row>
    <row r="16" spans="1:36" s="5" customFormat="1" ht="20.100000000000001" customHeight="1" x14ac:dyDescent="0.15">
      <c r="A16" s="21">
        <v>11</v>
      </c>
      <c r="B16" s="14" t="s">
        <v>46</v>
      </c>
      <c r="C16" s="108">
        <v>23606</v>
      </c>
      <c r="D16" s="33">
        <f>G16+J16+M16+P16+S16+V16</f>
        <v>432.7</v>
      </c>
      <c r="E16" s="32">
        <f t="shared" si="11"/>
        <v>407.3</v>
      </c>
      <c r="F16" s="32">
        <f t="shared" si="11"/>
        <v>25.400000000000002</v>
      </c>
      <c r="G16" s="42">
        <f t="shared" si="1"/>
        <v>0</v>
      </c>
      <c r="H16" s="23">
        <v>0</v>
      </c>
      <c r="I16" s="23">
        <v>0</v>
      </c>
      <c r="J16" s="42">
        <f t="shared" si="12"/>
        <v>340.59999999999997</v>
      </c>
      <c r="K16" s="23">
        <v>334.4</v>
      </c>
      <c r="L16" s="23">
        <v>6.2</v>
      </c>
      <c r="M16" s="42">
        <f t="shared" si="13"/>
        <v>14.799999999999999</v>
      </c>
      <c r="N16" s="23">
        <v>13.1</v>
      </c>
      <c r="O16" s="23">
        <v>1.7</v>
      </c>
      <c r="P16" s="42">
        <f t="shared" si="17"/>
        <v>40.1</v>
      </c>
      <c r="Q16" s="23">
        <v>39.700000000000003</v>
      </c>
      <c r="R16" s="23">
        <v>0.4</v>
      </c>
      <c r="S16" s="42">
        <f t="shared" si="16"/>
        <v>0</v>
      </c>
      <c r="T16" s="23">
        <v>0</v>
      </c>
      <c r="U16" s="23">
        <v>0</v>
      </c>
      <c r="V16" s="42">
        <f t="shared" si="14"/>
        <v>37.200000000000003</v>
      </c>
      <c r="W16" s="23">
        <v>20.100000000000001</v>
      </c>
      <c r="X16" s="23">
        <v>17.100000000000001</v>
      </c>
      <c r="Y16" s="47">
        <v>127.2</v>
      </c>
      <c r="Z16" s="53">
        <f t="shared" si="15"/>
        <v>559.9</v>
      </c>
      <c r="AA16" s="59">
        <f t="shared" si="2"/>
        <v>432.7</v>
      </c>
      <c r="AB16" s="68">
        <f t="shared" si="3"/>
        <v>392.59999999999997</v>
      </c>
      <c r="AC16" s="69">
        <f t="shared" si="4"/>
        <v>40.1</v>
      </c>
      <c r="AD16" s="109">
        <f t="shared" si="5"/>
        <v>611.0028523821627</v>
      </c>
      <c r="AE16" s="110">
        <f t="shared" si="6"/>
        <v>554.37883024089911</v>
      </c>
      <c r="AF16" s="111">
        <f t="shared" si="7"/>
        <v>56.624022141263524</v>
      </c>
      <c r="AG16" s="112">
        <f t="shared" si="8"/>
        <v>790.61820441130772</v>
      </c>
      <c r="AH16" s="113">
        <f t="shared" si="9"/>
        <v>179.61535202914513</v>
      </c>
      <c r="AI16" s="114">
        <f t="shared" si="10"/>
        <v>9.2673908019412998</v>
      </c>
    </row>
    <row r="17" spans="1:35" s="5" customFormat="1" ht="20.100000000000001" customHeight="1" x14ac:dyDescent="0.15">
      <c r="A17" s="21">
        <v>12</v>
      </c>
      <c r="B17" s="14" t="s">
        <v>47</v>
      </c>
      <c r="C17" s="108">
        <v>22732</v>
      </c>
      <c r="D17" s="33">
        <f t="shared" si="11"/>
        <v>439.40000000000003</v>
      </c>
      <c r="E17" s="32">
        <f t="shared" si="11"/>
        <v>374.4</v>
      </c>
      <c r="F17" s="32">
        <f t="shared" si="11"/>
        <v>65</v>
      </c>
      <c r="G17" s="42">
        <f t="shared" si="1"/>
        <v>0</v>
      </c>
      <c r="H17" s="23">
        <v>0</v>
      </c>
      <c r="I17" s="23">
        <v>0</v>
      </c>
      <c r="J17" s="42">
        <f t="shared" si="12"/>
        <v>373.20000000000005</v>
      </c>
      <c r="K17" s="23">
        <v>326.60000000000002</v>
      </c>
      <c r="L17" s="23">
        <v>46.6</v>
      </c>
      <c r="M17" s="42">
        <f t="shared" si="13"/>
        <v>12.700000000000001</v>
      </c>
      <c r="N17" s="23">
        <v>12.4</v>
      </c>
      <c r="O17" s="23">
        <v>0.3</v>
      </c>
      <c r="P17" s="42">
        <f t="shared" si="17"/>
        <v>38.1</v>
      </c>
      <c r="Q17" s="23">
        <v>35.4</v>
      </c>
      <c r="R17" s="23">
        <v>2.7</v>
      </c>
      <c r="S17" s="42">
        <f t="shared" si="16"/>
        <v>0</v>
      </c>
      <c r="T17" s="23">
        <v>0</v>
      </c>
      <c r="U17" s="23">
        <v>0</v>
      </c>
      <c r="V17" s="42">
        <f t="shared" si="14"/>
        <v>15.4</v>
      </c>
      <c r="W17" s="23">
        <v>0</v>
      </c>
      <c r="X17" s="23">
        <v>15.4</v>
      </c>
      <c r="Y17" s="47">
        <v>218.8</v>
      </c>
      <c r="Z17" s="53">
        <f t="shared" si="15"/>
        <v>658.2</v>
      </c>
      <c r="AA17" s="59">
        <f t="shared" si="2"/>
        <v>439.40000000000003</v>
      </c>
      <c r="AB17" s="68">
        <f t="shared" si="3"/>
        <v>401.3</v>
      </c>
      <c r="AC17" s="69">
        <f t="shared" si="4"/>
        <v>38.1</v>
      </c>
      <c r="AD17" s="109">
        <f t="shared" si="5"/>
        <v>644.31931491583089</v>
      </c>
      <c r="AE17" s="110">
        <f t="shared" si="6"/>
        <v>588.45093553874119</v>
      </c>
      <c r="AF17" s="111">
        <f t="shared" si="7"/>
        <v>55.868379377089568</v>
      </c>
      <c r="AG17" s="112">
        <f t="shared" si="8"/>
        <v>965.15924687664972</v>
      </c>
      <c r="AH17" s="113">
        <f t="shared" si="9"/>
        <v>320.83993196081883</v>
      </c>
      <c r="AI17" s="114">
        <f t="shared" si="10"/>
        <v>8.6709148839326353</v>
      </c>
    </row>
    <row r="18" spans="1:35" s="5" customFormat="1" ht="20.100000000000001" customHeight="1" x14ac:dyDescent="0.15">
      <c r="A18" s="21">
        <v>13</v>
      </c>
      <c r="B18" s="14" t="s">
        <v>48</v>
      </c>
      <c r="C18" s="108">
        <v>106205</v>
      </c>
      <c r="D18" s="33">
        <f t="shared" si="11"/>
        <v>1738.3</v>
      </c>
      <c r="E18" s="32">
        <f t="shared" si="11"/>
        <v>1575.3999999999999</v>
      </c>
      <c r="F18" s="32">
        <f t="shared" si="11"/>
        <v>162.9</v>
      </c>
      <c r="G18" s="42">
        <f t="shared" si="1"/>
        <v>0</v>
      </c>
      <c r="H18" s="23">
        <v>0</v>
      </c>
      <c r="I18" s="23">
        <v>0</v>
      </c>
      <c r="J18" s="42">
        <f t="shared" si="12"/>
        <v>1450.4</v>
      </c>
      <c r="K18" s="23">
        <v>1336.5</v>
      </c>
      <c r="L18" s="23">
        <v>113.9</v>
      </c>
      <c r="M18" s="42">
        <f t="shared" si="13"/>
        <v>113.1</v>
      </c>
      <c r="N18" s="23">
        <v>64.099999999999994</v>
      </c>
      <c r="O18" s="23">
        <v>49</v>
      </c>
      <c r="P18" s="42">
        <f t="shared" si="17"/>
        <v>174.8</v>
      </c>
      <c r="Q18" s="23">
        <v>174.8</v>
      </c>
      <c r="R18" s="23">
        <v>0</v>
      </c>
      <c r="S18" s="42">
        <f t="shared" si="16"/>
        <v>0</v>
      </c>
      <c r="T18" s="23">
        <v>0</v>
      </c>
      <c r="U18" s="23">
        <v>0</v>
      </c>
      <c r="V18" s="42">
        <f t="shared" si="14"/>
        <v>0</v>
      </c>
      <c r="W18" s="23">
        <v>0</v>
      </c>
      <c r="X18" s="23">
        <v>0</v>
      </c>
      <c r="Y18" s="47">
        <v>902.8</v>
      </c>
      <c r="Z18" s="53">
        <f t="shared" si="15"/>
        <v>2641.1</v>
      </c>
      <c r="AA18" s="59">
        <f t="shared" si="2"/>
        <v>1738.3</v>
      </c>
      <c r="AB18" s="68">
        <f t="shared" si="3"/>
        <v>1563.5</v>
      </c>
      <c r="AC18" s="69">
        <f t="shared" si="4"/>
        <v>174.8</v>
      </c>
      <c r="AD18" s="109">
        <f>AA18/C18/30*1000000</f>
        <v>545.58008882193235</v>
      </c>
      <c r="AE18" s="110">
        <f>AB18/C18/30*1000000</f>
        <v>490.71763727382586</v>
      </c>
      <c r="AF18" s="111">
        <f>AC18/C18/30*1000000</f>
        <v>54.862451548106655</v>
      </c>
      <c r="AG18" s="55">
        <f>Z18/C18/30*1000000</f>
        <v>828.9314690143276</v>
      </c>
      <c r="AH18" s="113">
        <f>Y18/C18/30*1000000</f>
        <v>283.3513801923952</v>
      </c>
      <c r="AI18" s="114">
        <f t="shared" si="10"/>
        <v>10.055801645285625</v>
      </c>
    </row>
    <row r="19" spans="1:35" s="5" customFormat="1" ht="20.100000000000001" customHeight="1" x14ac:dyDescent="0.15">
      <c r="A19" s="21">
        <v>14</v>
      </c>
      <c r="B19" s="14" t="s">
        <v>37</v>
      </c>
      <c r="C19" s="108">
        <v>53895</v>
      </c>
      <c r="D19" s="33">
        <f t="shared" si="11"/>
        <v>936.8</v>
      </c>
      <c r="E19" s="32">
        <f t="shared" si="11"/>
        <v>845.09999999999991</v>
      </c>
      <c r="F19" s="32">
        <f t="shared" si="11"/>
        <v>91.699999999999989</v>
      </c>
      <c r="G19" s="42">
        <f t="shared" si="1"/>
        <v>0</v>
      </c>
      <c r="H19" s="23">
        <v>0</v>
      </c>
      <c r="I19" s="23">
        <v>0</v>
      </c>
      <c r="J19" s="42">
        <f t="shared" si="12"/>
        <v>739.9</v>
      </c>
      <c r="K19" s="23">
        <v>711</v>
      </c>
      <c r="L19" s="23">
        <v>28.9</v>
      </c>
      <c r="M19" s="42">
        <f t="shared" si="13"/>
        <v>0</v>
      </c>
      <c r="N19" s="23">
        <v>0</v>
      </c>
      <c r="O19" s="23">
        <v>0</v>
      </c>
      <c r="P19" s="42">
        <f t="shared" si="17"/>
        <v>113</v>
      </c>
      <c r="Q19" s="23">
        <v>104.8</v>
      </c>
      <c r="R19" s="23">
        <v>8.1999999999999993</v>
      </c>
      <c r="S19" s="42">
        <f t="shared" si="16"/>
        <v>0</v>
      </c>
      <c r="T19" s="23">
        <v>0</v>
      </c>
      <c r="U19" s="23">
        <v>0</v>
      </c>
      <c r="V19" s="42">
        <f t="shared" si="14"/>
        <v>83.9</v>
      </c>
      <c r="W19" s="23">
        <v>29.3</v>
      </c>
      <c r="X19" s="23">
        <v>54.6</v>
      </c>
      <c r="Y19" s="47">
        <v>243.6</v>
      </c>
      <c r="Z19" s="53">
        <f t="shared" si="15"/>
        <v>1180.3999999999999</v>
      </c>
      <c r="AA19" s="59">
        <f t="shared" si="2"/>
        <v>936.8</v>
      </c>
      <c r="AB19" s="68">
        <f t="shared" si="3"/>
        <v>823.8</v>
      </c>
      <c r="AC19" s="69">
        <f t="shared" si="4"/>
        <v>113</v>
      </c>
      <c r="AD19" s="109">
        <f>AA19/C19/30*1000000</f>
        <v>579.39821257383176</v>
      </c>
      <c r="AE19" s="110">
        <f>AB19/C19/30*1000000</f>
        <v>509.50923091195841</v>
      </c>
      <c r="AF19" s="111">
        <f>AC19/C19/30*1000000</f>
        <v>69.888981661873402</v>
      </c>
      <c r="AG19" s="55">
        <f>Z19/C19/30*1000000</f>
        <v>730.06153941305615</v>
      </c>
      <c r="AH19" s="113">
        <f>Y19/C19/30*1000000</f>
        <v>150.66332683922442</v>
      </c>
      <c r="AI19" s="114">
        <f t="shared" si="10"/>
        <v>12.062339880444066</v>
      </c>
    </row>
    <row r="20" spans="1:35" s="5" customFormat="1" ht="20.100000000000001" customHeight="1" x14ac:dyDescent="0.15">
      <c r="A20" s="21">
        <v>15</v>
      </c>
      <c r="B20" s="14" t="s">
        <v>38</v>
      </c>
      <c r="C20" s="108">
        <v>14689</v>
      </c>
      <c r="D20" s="33">
        <f t="shared" si="11"/>
        <v>305.09999999999997</v>
      </c>
      <c r="E20" s="32">
        <f t="shared" si="11"/>
        <v>276.5</v>
      </c>
      <c r="F20" s="32">
        <f t="shared" si="11"/>
        <v>28.599999999999998</v>
      </c>
      <c r="G20" s="42">
        <f>SUM(H20:I20)</f>
        <v>0</v>
      </c>
      <c r="H20" s="23">
        <v>0</v>
      </c>
      <c r="I20" s="23">
        <v>0</v>
      </c>
      <c r="J20" s="42">
        <f t="shared" si="12"/>
        <v>250.5</v>
      </c>
      <c r="K20" s="23">
        <v>241.3</v>
      </c>
      <c r="L20" s="23">
        <v>9.1999999999999993</v>
      </c>
      <c r="M20" s="42">
        <f t="shared" si="13"/>
        <v>0</v>
      </c>
      <c r="N20" s="23">
        <v>0</v>
      </c>
      <c r="O20" s="23">
        <v>0</v>
      </c>
      <c r="P20" s="42">
        <f>SUM(Q20:R20)</f>
        <v>28.7</v>
      </c>
      <c r="Q20" s="23">
        <v>28.5</v>
      </c>
      <c r="R20" s="23">
        <v>0.2</v>
      </c>
      <c r="S20" s="42">
        <f t="shared" si="16"/>
        <v>0</v>
      </c>
      <c r="T20" s="23">
        <v>0</v>
      </c>
      <c r="U20" s="23">
        <v>0</v>
      </c>
      <c r="V20" s="42">
        <f t="shared" si="14"/>
        <v>25.9</v>
      </c>
      <c r="W20" s="23">
        <v>6.7</v>
      </c>
      <c r="X20" s="23">
        <v>19.2</v>
      </c>
      <c r="Y20" s="47">
        <v>108.6</v>
      </c>
      <c r="Z20" s="53">
        <f t="shared" si="15"/>
        <v>413.69999999999993</v>
      </c>
      <c r="AA20" s="59">
        <f>SUM(AB20:AC20)</f>
        <v>305.09999999999997</v>
      </c>
      <c r="AB20" s="68">
        <f>G20+J20+M20+S20+V20</f>
        <v>276.39999999999998</v>
      </c>
      <c r="AC20" s="69">
        <f>P20</f>
        <v>28.7</v>
      </c>
      <c r="AD20" s="109">
        <f t="shared" si="5"/>
        <v>692.35482333719096</v>
      </c>
      <c r="AE20" s="110">
        <f t="shared" si="6"/>
        <v>627.22672294460699</v>
      </c>
      <c r="AF20" s="111">
        <f t="shared" si="7"/>
        <v>65.128100392584017</v>
      </c>
      <c r="AG20" s="112">
        <f t="shared" si="8"/>
        <v>938.79773980529637</v>
      </c>
      <c r="AH20" s="113">
        <f t="shared" si="9"/>
        <v>246.44291646810538</v>
      </c>
      <c r="AI20" s="114">
        <f t="shared" si="10"/>
        <v>9.4067518846279921</v>
      </c>
    </row>
    <row r="21" spans="1:35" s="5" customFormat="1" ht="20.100000000000001" customHeight="1" x14ac:dyDescent="0.15">
      <c r="A21" s="10">
        <v>16</v>
      </c>
      <c r="B21" s="9" t="s">
        <v>39</v>
      </c>
      <c r="C21" s="26">
        <v>5121</v>
      </c>
      <c r="D21" s="34">
        <f t="shared" si="11"/>
        <v>82.800000000000011</v>
      </c>
      <c r="E21" s="35">
        <f t="shared" si="11"/>
        <v>78.699999999999989</v>
      </c>
      <c r="F21" s="35">
        <f t="shared" si="11"/>
        <v>4.0999999999999996</v>
      </c>
      <c r="G21" s="43">
        <f>SUM(H21:I21)</f>
        <v>0</v>
      </c>
      <c r="H21" s="117">
        <v>0</v>
      </c>
      <c r="I21" s="117">
        <v>0</v>
      </c>
      <c r="J21" s="43">
        <f t="shared" si="12"/>
        <v>48.1</v>
      </c>
      <c r="K21" s="117">
        <v>46.5</v>
      </c>
      <c r="L21" s="117">
        <v>1.6</v>
      </c>
      <c r="M21" s="43">
        <f t="shared" si="13"/>
        <v>8.8000000000000007</v>
      </c>
      <c r="N21" s="117">
        <v>6.3</v>
      </c>
      <c r="O21" s="117">
        <v>2.5</v>
      </c>
      <c r="P21" s="43">
        <f>SUM(Q21:R21)</f>
        <v>25.9</v>
      </c>
      <c r="Q21" s="117">
        <v>25.9</v>
      </c>
      <c r="R21" s="117">
        <v>0</v>
      </c>
      <c r="S21" s="43">
        <f t="shared" si="16"/>
        <v>0</v>
      </c>
      <c r="T21" s="117">
        <v>0</v>
      </c>
      <c r="U21" s="117">
        <v>0</v>
      </c>
      <c r="V21" s="43">
        <f t="shared" si="14"/>
        <v>0</v>
      </c>
      <c r="W21" s="117">
        <v>0</v>
      </c>
      <c r="X21" s="117">
        <v>0</v>
      </c>
      <c r="Y21" s="47">
        <v>32</v>
      </c>
      <c r="Z21" s="53">
        <f t="shared" si="15"/>
        <v>114.80000000000001</v>
      </c>
      <c r="AA21" s="59">
        <f t="shared" si="2"/>
        <v>82.800000000000011</v>
      </c>
      <c r="AB21" s="68">
        <f t="shared" si="3"/>
        <v>56.900000000000006</v>
      </c>
      <c r="AC21" s="69">
        <f t="shared" si="4"/>
        <v>25.9</v>
      </c>
      <c r="AD21" s="109">
        <f t="shared" si="5"/>
        <v>538.95723491505566</v>
      </c>
      <c r="AE21" s="110">
        <f t="shared" si="6"/>
        <v>370.37037037037038</v>
      </c>
      <c r="AF21" s="111">
        <f t="shared" si="7"/>
        <v>168.58686454468526</v>
      </c>
      <c r="AG21" s="112">
        <f t="shared" si="8"/>
        <v>747.24988608995648</v>
      </c>
      <c r="AH21" s="113">
        <f t="shared" si="9"/>
        <v>208.29265117490073</v>
      </c>
      <c r="AI21" s="114">
        <f t="shared" si="10"/>
        <v>31.280193236714972</v>
      </c>
    </row>
    <row r="22" spans="1:35" s="5" customFormat="1" ht="20.100000000000001" customHeight="1" x14ac:dyDescent="0.15">
      <c r="A22" s="10">
        <v>17</v>
      </c>
      <c r="B22" s="9" t="s">
        <v>40</v>
      </c>
      <c r="C22" s="26">
        <v>11227</v>
      </c>
      <c r="D22" s="34">
        <f t="shared" si="11"/>
        <v>208.89999999999998</v>
      </c>
      <c r="E22" s="35">
        <f t="shared" si="11"/>
        <v>175</v>
      </c>
      <c r="F22" s="35">
        <f t="shared" si="11"/>
        <v>33.9</v>
      </c>
      <c r="G22" s="43">
        <f t="shared" si="1"/>
        <v>0</v>
      </c>
      <c r="H22" s="117">
        <v>0</v>
      </c>
      <c r="I22" s="117">
        <v>0</v>
      </c>
      <c r="J22" s="43">
        <f t="shared" si="12"/>
        <v>156.5</v>
      </c>
      <c r="K22" s="117">
        <v>133.1</v>
      </c>
      <c r="L22" s="117">
        <v>23.4</v>
      </c>
      <c r="M22" s="43">
        <f t="shared" si="13"/>
        <v>13.2</v>
      </c>
      <c r="N22" s="117">
        <v>6.3</v>
      </c>
      <c r="O22" s="117">
        <v>6.9</v>
      </c>
      <c r="P22" s="43">
        <f t="shared" si="17"/>
        <v>36.4</v>
      </c>
      <c r="Q22" s="117">
        <v>34.5</v>
      </c>
      <c r="R22" s="117">
        <v>1.9</v>
      </c>
      <c r="S22" s="43">
        <f t="shared" si="16"/>
        <v>1.2000000000000002</v>
      </c>
      <c r="T22" s="117">
        <v>1.1000000000000001</v>
      </c>
      <c r="U22" s="117">
        <v>0.1</v>
      </c>
      <c r="V22" s="43">
        <f t="shared" si="14"/>
        <v>1.6</v>
      </c>
      <c r="W22" s="117">
        <v>0</v>
      </c>
      <c r="X22" s="117">
        <v>1.6</v>
      </c>
      <c r="Y22" s="47">
        <v>52</v>
      </c>
      <c r="Z22" s="53">
        <f t="shared" si="15"/>
        <v>260.89999999999998</v>
      </c>
      <c r="AA22" s="59">
        <f t="shared" si="2"/>
        <v>208.89999999999998</v>
      </c>
      <c r="AB22" s="68">
        <f t="shared" si="3"/>
        <v>172.49999999999997</v>
      </c>
      <c r="AC22" s="69">
        <f t="shared" si="4"/>
        <v>36.4</v>
      </c>
      <c r="AD22" s="109">
        <f t="shared" si="5"/>
        <v>620.2309907663074</v>
      </c>
      <c r="AE22" s="110">
        <f t="shared" si="6"/>
        <v>512.15819007749167</v>
      </c>
      <c r="AF22" s="111">
        <f t="shared" si="7"/>
        <v>108.07280068881566</v>
      </c>
      <c r="AG22" s="112">
        <f t="shared" si="8"/>
        <v>774.620706036044</v>
      </c>
      <c r="AH22" s="113">
        <f t="shared" si="9"/>
        <v>154.38971526973666</v>
      </c>
      <c r="AI22" s="114">
        <f t="shared" si="10"/>
        <v>17.424605074198183</v>
      </c>
    </row>
    <row r="23" spans="1:35" s="5" customFormat="1" ht="20.100000000000001" customHeight="1" x14ac:dyDescent="0.15">
      <c r="A23" s="10">
        <v>18</v>
      </c>
      <c r="B23" s="9" t="s">
        <v>49</v>
      </c>
      <c r="C23" s="26">
        <v>32422</v>
      </c>
      <c r="D23" s="34">
        <f t="shared" si="11"/>
        <v>522.70000000000005</v>
      </c>
      <c r="E23" s="35">
        <f t="shared" si="11"/>
        <v>487.6</v>
      </c>
      <c r="F23" s="35">
        <f t="shared" si="11"/>
        <v>35.1</v>
      </c>
      <c r="G23" s="43">
        <v>0</v>
      </c>
      <c r="H23" s="117">
        <v>0</v>
      </c>
      <c r="I23" s="118">
        <v>0</v>
      </c>
      <c r="J23" s="43">
        <f t="shared" si="12"/>
        <v>379.8</v>
      </c>
      <c r="K23" s="117">
        <v>362</v>
      </c>
      <c r="L23" s="118">
        <v>17.8</v>
      </c>
      <c r="M23" s="43">
        <f t="shared" si="13"/>
        <v>0</v>
      </c>
      <c r="N23" s="117">
        <v>0</v>
      </c>
      <c r="O23" s="118">
        <v>0</v>
      </c>
      <c r="P23" s="43">
        <f t="shared" si="17"/>
        <v>92.8</v>
      </c>
      <c r="Q23" s="117">
        <v>92.5</v>
      </c>
      <c r="R23" s="119">
        <v>0.3</v>
      </c>
      <c r="S23" s="43">
        <f t="shared" si="16"/>
        <v>0</v>
      </c>
      <c r="T23" s="117">
        <v>0</v>
      </c>
      <c r="U23" s="118">
        <v>0</v>
      </c>
      <c r="V23" s="43">
        <f t="shared" si="14"/>
        <v>50.1</v>
      </c>
      <c r="W23" s="117">
        <v>33.1</v>
      </c>
      <c r="X23" s="118">
        <v>17</v>
      </c>
      <c r="Y23" s="47">
        <v>154.5</v>
      </c>
      <c r="Z23" s="53">
        <f t="shared" si="15"/>
        <v>677.2</v>
      </c>
      <c r="AA23" s="59">
        <f t="shared" si="2"/>
        <v>522.70000000000005</v>
      </c>
      <c r="AB23" s="68">
        <f t="shared" si="3"/>
        <v>429.90000000000003</v>
      </c>
      <c r="AC23" s="69">
        <f t="shared" si="4"/>
        <v>92.8</v>
      </c>
      <c r="AD23" s="109">
        <f t="shared" si="5"/>
        <v>537.39230563609078</v>
      </c>
      <c r="AE23" s="110">
        <f t="shared" si="6"/>
        <v>441.98383813459998</v>
      </c>
      <c r="AF23" s="111">
        <f t="shared" si="7"/>
        <v>95.408467501490762</v>
      </c>
      <c r="AG23" s="112">
        <f t="shared" si="8"/>
        <v>696.23506672424071</v>
      </c>
      <c r="AH23" s="113">
        <f t="shared" si="9"/>
        <v>158.84276108815001</v>
      </c>
      <c r="AI23" s="114">
        <f t="shared" si="10"/>
        <v>17.753969772335946</v>
      </c>
    </row>
    <row r="24" spans="1:35" s="5" customFormat="1" ht="20.100000000000001" customHeight="1" x14ac:dyDescent="0.15">
      <c r="A24" s="10">
        <v>19</v>
      </c>
      <c r="B24" s="9" t="s">
        <v>50</v>
      </c>
      <c r="C24" s="26">
        <v>26091</v>
      </c>
      <c r="D24" s="34">
        <f t="shared" si="11"/>
        <v>434.20000000000005</v>
      </c>
      <c r="E24" s="35">
        <f t="shared" si="11"/>
        <v>398.2</v>
      </c>
      <c r="F24" s="35">
        <f t="shared" si="11"/>
        <v>36</v>
      </c>
      <c r="G24" s="43">
        <v>0</v>
      </c>
      <c r="H24" s="117">
        <v>0</v>
      </c>
      <c r="I24" s="117">
        <v>0</v>
      </c>
      <c r="J24" s="43">
        <f t="shared" si="12"/>
        <v>320.10000000000002</v>
      </c>
      <c r="K24" s="117">
        <v>297</v>
      </c>
      <c r="L24" s="117">
        <v>23.1</v>
      </c>
      <c r="M24" s="43">
        <v>0</v>
      </c>
      <c r="N24" s="117">
        <v>0</v>
      </c>
      <c r="O24" s="117">
        <v>0</v>
      </c>
      <c r="P24" s="43">
        <f t="shared" si="17"/>
        <v>76.599999999999994</v>
      </c>
      <c r="Q24" s="117">
        <v>76.3</v>
      </c>
      <c r="R24" s="117">
        <v>0.3</v>
      </c>
      <c r="S24" s="43">
        <f t="shared" si="16"/>
        <v>0</v>
      </c>
      <c r="T24" s="117">
        <v>0</v>
      </c>
      <c r="U24" s="117">
        <v>0</v>
      </c>
      <c r="V24" s="43">
        <f t="shared" si="14"/>
        <v>37.5</v>
      </c>
      <c r="W24" s="117">
        <v>24.9</v>
      </c>
      <c r="X24" s="117">
        <v>12.6</v>
      </c>
      <c r="Y24" s="47">
        <v>294.8</v>
      </c>
      <c r="Z24" s="53">
        <f t="shared" si="15"/>
        <v>729</v>
      </c>
      <c r="AA24" s="59">
        <f t="shared" si="2"/>
        <v>434.20000000000005</v>
      </c>
      <c r="AB24" s="68">
        <f t="shared" si="3"/>
        <v>357.6</v>
      </c>
      <c r="AC24" s="69">
        <f t="shared" si="4"/>
        <v>76.599999999999994</v>
      </c>
      <c r="AD24" s="109">
        <f t="shared" si="5"/>
        <v>554.72512871616016</v>
      </c>
      <c r="AE24" s="110">
        <f t="shared" si="6"/>
        <v>456.8625196427887</v>
      </c>
      <c r="AF24" s="111">
        <f t="shared" si="7"/>
        <v>97.862609073371402</v>
      </c>
      <c r="AG24" s="112">
        <f t="shared" si="8"/>
        <v>931.35563987581929</v>
      </c>
      <c r="AH24" s="113">
        <f t="shared" si="9"/>
        <v>376.63051115965919</v>
      </c>
      <c r="AI24" s="114">
        <f t="shared" si="10"/>
        <v>17.641639797328416</v>
      </c>
    </row>
    <row r="25" spans="1:35" s="5" customFormat="1" ht="20.100000000000001" customHeight="1" x14ac:dyDescent="0.15">
      <c r="A25" s="10">
        <v>20</v>
      </c>
      <c r="B25" s="9" t="s">
        <v>6</v>
      </c>
      <c r="C25" s="26">
        <v>4498</v>
      </c>
      <c r="D25" s="34">
        <f t="shared" si="11"/>
        <v>71.899999999999991</v>
      </c>
      <c r="E25" s="35">
        <f t="shared" si="11"/>
        <v>70.599999999999994</v>
      </c>
      <c r="F25" s="35">
        <f t="shared" si="11"/>
        <v>1.3</v>
      </c>
      <c r="G25" s="43">
        <f t="shared" si="1"/>
        <v>0</v>
      </c>
      <c r="H25" s="117">
        <v>0</v>
      </c>
      <c r="I25" s="117">
        <v>0</v>
      </c>
      <c r="J25" s="43">
        <f t="shared" si="12"/>
        <v>54.199999999999996</v>
      </c>
      <c r="K25" s="117">
        <v>53.8</v>
      </c>
      <c r="L25" s="117">
        <v>0.4</v>
      </c>
      <c r="M25" s="43">
        <f t="shared" si="13"/>
        <v>4.4000000000000004</v>
      </c>
      <c r="N25" s="23">
        <v>3.5</v>
      </c>
      <c r="O25" s="117">
        <v>0.9</v>
      </c>
      <c r="P25" s="43">
        <f t="shared" si="17"/>
        <v>11.7</v>
      </c>
      <c r="Q25" s="117">
        <v>11.7</v>
      </c>
      <c r="R25" s="117">
        <v>0</v>
      </c>
      <c r="S25" s="43">
        <f t="shared" si="16"/>
        <v>0</v>
      </c>
      <c r="T25" s="117">
        <v>0</v>
      </c>
      <c r="U25" s="117">
        <v>0</v>
      </c>
      <c r="V25" s="43">
        <f t="shared" si="14"/>
        <v>1.6</v>
      </c>
      <c r="W25" s="117">
        <v>1.6</v>
      </c>
      <c r="X25" s="117">
        <v>0</v>
      </c>
      <c r="Y25" s="47">
        <v>42.7</v>
      </c>
      <c r="Z25" s="53">
        <f t="shared" si="15"/>
        <v>114.6</v>
      </c>
      <c r="AA25" s="59">
        <f t="shared" si="2"/>
        <v>71.899999999999991</v>
      </c>
      <c r="AB25" s="68">
        <f t="shared" si="3"/>
        <v>60.199999999999996</v>
      </c>
      <c r="AC25" s="69">
        <f t="shared" si="4"/>
        <v>11.7</v>
      </c>
      <c r="AD25" s="109">
        <f t="shared" si="5"/>
        <v>532.82940566177547</v>
      </c>
      <c r="AE25" s="110">
        <f t="shared" si="6"/>
        <v>446.12420334963684</v>
      </c>
      <c r="AF25" s="111">
        <f t="shared" si="7"/>
        <v>86.705202312138724</v>
      </c>
      <c r="AG25" s="112">
        <f t="shared" si="8"/>
        <v>849.26634059582034</v>
      </c>
      <c r="AH25" s="113">
        <f t="shared" si="9"/>
        <v>316.43693493404481</v>
      </c>
      <c r="AI25" s="114">
        <f t="shared" si="10"/>
        <v>16.272600834492351</v>
      </c>
    </row>
    <row r="26" spans="1:35" s="5" customFormat="1" ht="22.5" customHeight="1" x14ac:dyDescent="0.15">
      <c r="A26" s="10">
        <v>21</v>
      </c>
      <c r="B26" s="9" t="s">
        <v>7</v>
      </c>
      <c r="C26" s="108">
        <v>15087</v>
      </c>
      <c r="D26" s="33">
        <f>G26+J26+M26+P26+S26+V26</f>
        <v>201.7</v>
      </c>
      <c r="E26" s="32">
        <f>H26+K26+N26+Q26+T26+W26</f>
        <v>172.49999999999997</v>
      </c>
      <c r="F26" s="32">
        <f>I26+L26+O26+R26+U26+X26</f>
        <v>29.200000000000003</v>
      </c>
      <c r="G26" s="42">
        <f>SUM(H26:I26)</f>
        <v>0</v>
      </c>
      <c r="H26" s="23">
        <v>0</v>
      </c>
      <c r="I26" s="23">
        <v>0</v>
      </c>
      <c r="J26" s="42">
        <f>SUM(K26:L26)</f>
        <v>172.5</v>
      </c>
      <c r="K26" s="23">
        <v>149.19999999999999</v>
      </c>
      <c r="L26" s="23">
        <v>23.3</v>
      </c>
      <c r="M26" s="42">
        <f>SUM(N26:O26)</f>
        <v>8.6000000000000014</v>
      </c>
      <c r="N26" s="23">
        <v>2.7</v>
      </c>
      <c r="O26" s="23">
        <v>5.9</v>
      </c>
      <c r="P26" s="42">
        <f>SUM(Q26:R26)</f>
        <v>20.6</v>
      </c>
      <c r="Q26" s="23">
        <v>20.6</v>
      </c>
      <c r="R26" s="23">
        <v>0</v>
      </c>
      <c r="S26" s="43">
        <f t="shared" si="16"/>
        <v>0</v>
      </c>
      <c r="T26" s="23">
        <v>0</v>
      </c>
      <c r="U26" s="23">
        <v>0</v>
      </c>
      <c r="V26" s="43">
        <f t="shared" si="14"/>
        <v>0</v>
      </c>
      <c r="W26" s="23">
        <v>0</v>
      </c>
      <c r="X26" s="23">
        <v>0</v>
      </c>
      <c r="Y26" s="47">
        <v>112.4</v>
      </c>
      <c r="Z26" s="53">
        <f t="shared" si="15"/>
        <v>314.10000000000002</v>
      </c>
      <c r="AA26" s="59">
        <f t="shared" si="2"/>
        <v>201.7</v>
      </c>
      <c r="AB26" s="68">
        <f t="shared" si="3"/>
        <v>181.1</v>
      </c>
      <c r="AC26" s="69">
        <f t="shared" si="4"/>
        <v>20.6</v>
      </c>
      <c r="AD26" s="109">
        <f t="shared" si="5"/>
        <v>445.63752457966018</v>
      </c>
      <c r="AE26" s="110">
        <f t="shared" si="6"/>
        <v>400.12372682883722</v>
      </c>
      <c r="AF26" s="111">
        <f t="shared" si="7"/>
        <v>45.513797750823009</v>
      </c>
      <c r="AG26" s="112">
        <f t="shared" si="8"/>
        <v>693.97494531716063</v>
      </c>
      <c r="AH26" s="113">
        <f t="shared" si="9"/>
        <v>248.33742073750028</v>
      </c>
      <c r="AI26" s="114">
        <f t="shared" si="10"/>
        <v>10.213187902825979</v>
      </c>
    </row>
    <row r="27" spans="1:35" s="5" customFormat="1" ht="20.100000000000001" customHeight="1" x14ac:dyDescent="0.15">
      <c r="A27" s="10">
        <v>22</v>
      </c>
      <c r="B27" s="9" t="s">
        <v>8</v>
      </c>
      <c r="C27" s="26">
        <v>6556</v>
      </c>
      <c r="D27" s="34">
        <f t="shared" si="11"/>
        <v>116.39999999999999</v>
      </c>
      <c r="E27" s="35">
        <f t="shared" si="11"/>
        <v>101.3</v>
      </c>
      <c r="F27" s="35">
        <f t="shared" si="11"/>
        <v>15.099999999999998</v>
      </c>
      <c r="G27" s="43">
        <f t="shared" si="1"/>
        <v>0</v>
      </c>
      <c r="H27" s="117">
        <v>0</v>
      </c>
      <c r="I27" s="117">
        <v>0</v>
      </c>
      <c r="J27" s="43">
        <f t="shared" si="12"/>
        <v>92.699999999999989</v>
      </c>
      <c r="K27" s="117">
        <v>82.1</v>
      </c>
      <c r="L27" s="117">
        <v>10.6</v>
      </c>
      <c r="M27" s="42">
        <f>SUM(N27:O27)</f>
        <v>7.2</v>
      </c>
      <c r="N27" s="23">
        <v>6</v>
      </c>
      <c r="O27" s="117">
        <v>1.2</v>
      </c>
      <c r="P27" s="43">
        <f t="shared" si="17"/>
        <v>13.2</v>
      </c>
      <c r="Q27" s="117">
        <v>13.2</v>
      </c>
      <c r="R27" s="117">
        <v>0</v>
      </c>
      <c r="S27" s="43">
        <f t="shared" si="16"/>
        <v>0</v>
      </c>
      <c r="T27" s="117">
        <v>0</v>
      </c>
      <c r="U27" s="117">
        <v>0</v>
      </c>
      <c r="V27" s="43">
        <f t="shared" si="14"/>
        <v>3.3</v>
      </c>
      <c r="W27" s="23">
        <v>0</v>
      </c>
      <c r="X27" s="117">
        <v>3.3</v>
      </c>
      <c r="Y27" s="47">
        <v>34.4</v>
      </c>
      <c r="Z27" s="53">
        <f t="shared" si="15"/>
        <v>150.79999999999998</v>
      </c>
      <c r="AA27" s="59">
        <f t="shared" si="2"/>
        <v>116.39999999999999</v>
      </c>
      <c r="AB27" s="68">
        <f>G27+J27+M27+S27+V27</f>
        <v>103.19999999999999</v>
      </c>
      <c r="AC27" s="69">
        <f t="shared" si="4"/>
        <v>13.2</v>
      </c>
      <c r="AD27" s="109">
        <f t="shared" si="5"/>
        <v>591.82428309945089</v>
      </c>
      <c r="AE27" s="110">
        <f t="shared" si="6"/>
        <v>524.7101891397192</v>
      </c>
      <c r="AF27" s="111">
        <f t="shared" si="7"/>
        <v>67.114093959731534</v>
      </c>
      <c r="AG27" s="112">
        <f t="shared" si="8"/>
        <v>766.72767947935711</v>
      </c>
      <c r="AH27" s="113">
        <f t="shared" si="9"/>
        <v>174.90339637990644</v>
      </c>
      <c r="AI27" s="114">
        <f t="shared" si="10"/>
        <v>11.340206185567011</v>
      </c>
    </row>
    <row r="28" spans="1:35" s="5" customFormat="1" ht="20.100000000000001" customHeight="1" x14ac:dyDescent="0.15">
      <c r="A28" s="10">
        <v>23</v>
      </c>
      <c r="B28" s="9" t="s">
        <v>9</v>
      </c>
      <c r="C28" s="26">
        <v>4555</v>
      </c>
      <c r="D28" s="34">
        <f t="shared" si="11"/>
        <v>73.40000000000002</v>
      </c>
      <c r="E28" s="35">
        <f t="shared" si="11"/>
        <v>69.599999999999994</v>
      </c>
      <c r="F28" s="35">
        <f t="shared" si="11"/>
        <v>3.8000000000000003</v>
      </c>
      <c r="G28" s="43">
        <f t="shared" si="1"/>
        <v>0</v>
      </c>
      <c r="H28" s="117">
        <v>0</v>
      </c>
      <c r="I28" s="117">
        <v>0</v>
      </c>
      <c r="J28" s="43">
        <f t="shared" si="12"/>
        <v>64.100000000000009</v>
      </c>
      <c r="K28" s="117">
        <v>61.2</v>
      </c>
      <c r="L28" s="117">
        <v>2.9</v>
      </c>
      <c r="M28" s="43">
        <f t="shared" si="13"/>
        <v>7.3999999999999995</v>
      </c>
      <c r="N28" s="117">
        <v>6.6</v>
      </c>
      <c r="O28" s="117">
        <v>0.8</v>
      </c>
      <c r="P28" s="43">
        <f t="shared" si="17"/>
        <v>1.9000000000000001</v>
      </c>
      <c r="Q28" s="117">
        <v>1.8</v>
      </c>
      <c r="R28" s="23">
        <v>0.1</v>
      </c>
      <c r="S28" s="43">
        <f t="shared" si="16"/>
        <v>0</v>
      </c>
      <c r="T28" s="117">
        <v>0</v>
      </c>
      <c r="U28" s="117">
        <v>0</v>
      </c>
      <c r="V28" s="43">
        <f t="shared" si="14"/>
        <v>0</v>
      </c>
      <c r="W28" s="117">
        <v>0</v>
      </c>
      <c r="X28" s="117">
        <v>0</v>
      </c>
      <c r="Y28" s="47">
        <v>0</v>
      </c>
      <c r="Z28" s="53">
        <f t="shared" si="15"/>
        <v>73.40000000000002</v>
      </c>
      <c r="AA28" s="59">
        <f t="shared" si="2"/>
        <v>73.40000000000002</v>
      </c>
      <c r="AB28" s="68">
        <f t="shared" si="3"/>
        <v>71.500000000000014</v>
      </c>
      <c r="AC28" s="69">
        <f t="shared" si="4"/>
        <v>1.9000000000000001</v>
      </c>
      <c r="AD28" s="109">
        <f t="shared" si="5"/>
        <v>537.13867544822563</v>
      </c>
      <c r="AE28" s="110">
        <f t="shared" si="6"/>
        <v>523.23454079765827</v>
      </c>
      <c r="AF28" s="111">
        <f t="shared" si="7"/>
        <v>13.904134650567142</v>
      </c>
      <c r="AG28" s="112">
        <f t="shared" si="8"/>
        <v>537.13867544822563</v>
      </c>
      <c r="AH28" s="113">
        <f t="shared" si="9"/>
        <v>0</v>
      </c>
      <c r="AI28" s="114">
        <f t="shared" si="10"/>
        <v>2.5885558583106261</v>
      </c>
    </row>
    <row r="29" spans="1:35" s="5" customFormat="1" ht="20.100000000000001" customHeight="1" x14ac:dyDescent="0.15">
      <c r="A29" s="10">
        <v>24</v>
      </c>
      <c r="B29" s="9" t="s">
        <v>10</v>
      </c>
      <c r="C29" s="26">
        <v>10231</v>
      </c>
      <c r="D29" s="34">
        <f>G29+J29+M29+P29+S29+V29</f>
        <v>184.6</v>
      </c>
      <c r="E29" s="35">
        <f t="shared" si="11"/>
        <v>162.10000000000002</v>
      </c>
      <c r="F29" s="35">
        <f t="shared" si="11"/>
        <v>22.5</v>
      </c>
      <c r="G29" s="43">
        <f>SUM(H29:I29)</f>
        <v>0</v>
      </c>
      <c r="H29" s="117">
        <v>0</v>
      </c>
      <c r="I29" s="117">
        <v>0</v>
      </c>
      <c r="J29" s="43">
        <f t="shared" si="12"/>
        <v>135.5</v>
      </c>
      <c r="K29" s="117">
        <v>121</v>
      </c>
      <c r="L29" s="117">
        <v>14.5</v>
      </c>
      <c r="M29" s="43">
        <f t="shared" si="13"/>
        <v>7.1999999999999993</v>
      </c>
      <c r="N29" s="117">
        <v>4.8</v>
      </c>
      <c r="O29" s="117">
        <v>2.4</v>
      </c>
      <c r="P29" s="43">
        <f>SUM(Q29:R29)</f>
        <v>35.5</v>
      </c>
      <c r="Q29" s="117">
        <v>33.5</v>
      </c>
      <c r="R29" s="117">
        <v>2</v>
      </c>
      <c r="S29" s="43">
        <f t="shared" si="16"/>
        <v>0</v>
      </c>
      <c r="T29" s="117">
        <v>0</v>
      </c>
      <c r="U29" s="117">
        <v>0</v>
      </c>
      <c r="V29" s="43">
        <f t="shared" si="14"/>
        <v>6.4</v>
      </c>
      <c r="W29" s="117">
        <v>2.8</v>
      </c>
      <c r="X29" s="117">
        <v>3.6</v>
      </c>
      <c r="Y29" s="47">
        <v>60.3</v>
      </c>
      <c r="Z29" s="53">
        <f t="shared" si="15"/>
        <v>244.89999999999998</v>
      </c>
      <c r="AA29" s="60">
        <f>SUM(AB29:AC29)</f>
        <v>184.6</v>
      </c>
      <c r="AB29" s="43">
        <f>G29+J29+M29+S29+V29</f>
        <v>149.1</v>
      </c>
      <c r="AC29" s="70">
        <f>P29</f>
        <v>35.5</v>
      </c>
      <c r="AD29" s="109">
        <f t="shared" si="5"/>
        <v>601.44006776789502</v>
      </c>
      <c r="AE29" s="110">
        <f t="shared" si="6"/>
        <v>485.77851627406898</v>
      </c>
      <c r="AF29" s="111">
        <f t="shared" si="7"/>
        <v>115.66155149382597</v>
      </c>
      <c r="AG29" s="112">
        <f t="shared" si="8"/>
        <v>797.90180171374584</v>
      </c>
      <c r="AH29" s="113">
        <f t="shared" si="9"/>
        <v>196.46173394585082</v>
      </c>
      <c r="AI29" s="114">
        <f t="shared" si="10"/>
        <v>19.23076923076923</v>
      </c>
    </row>
    <row r="30" spans="1:35" s="5" customFormat="1" ht="20.100000000000001" customHeight="1" x14ac:dyDescent="0.15">
      <c r="A30" s="10">
        <v>25</v>
      </c>
      <c r="B30" s="9" t="s">
        <v>11</v>
      </c>
      <c r="C30" s="26">
        <v>13534</v>
      </c>
      <c r="D30" s="34">
        <f t="shared" si="11"/>
        <v>242.60000000000002</v>
      </c>
      <c r="E30" s="35">
        <f t="shared" si="11"/>
        <v>215.5</v>
      </c>
      <c r="F30" s="35">
        <f t="shared" si="11"/>
        <v>27.1</v>
      </c>
      <c r="G30" s="43">
        <f t="shared" si="1"/>
        <v>0</v>
      </c>
      <c r="H30" s="117">
        <v>0</v>
      </c>
      <c r="I30" s="117">
        <v>0</v>
      </c>
      <c r="J30" s="43">
        <f t="shared" si="12"/>
        <v>201.8</v>
      </c>
      <c r="K30" s="117">
        <v>192.9</v>
      </c>
      <c r="L30" s="117">
        <v>8.9</v>
      </c>
      <c r="M30" s="43">
        <f t="shared" si="13"/>
        <v>8.9</v>
      </c>
      <c r="N30" s="117">
        <v>6</v>
      </c>
      <c r="O30" s="117">
        <v>2.9</v>
      </c>
      <c r="P30" s="43">
        <f t="shared" si="17"/>
        <v>18.600000000000001</v>
      </c>
      <c r="Q30" s="117">
        <v>16.5</v>
      </c>
      <c r="R30" s="117">
        <v>2.1</v>
      </c>
      <c r="S30" s="43">
        <f t="shared" si="16"/>
        <v>0</v>
      </c>
      <c r="T30" s="117">
        <v>0</v>
      </c>
      <c r="U30" s="117">
        <v>0</v>
      </c>
      <c r="V30" s="43">
        <f t="shared" si="14"/>
        <v>13.299999999999999</v>
      </c>
      <c r="W30" s="117">
        <v>0.1</v>
      </c>
      <c r="X30" s="23">
        <v>13.2</v>
      </c>
      <c r="Y30" s="120">
        <v>60.5</v>
      </c>
      <c r="Z30" s="53">
        <f t="shared" si="15"/>
        <v>303.10000000000002</v>
      </c>
      <c r="AA30" s="59">
        <f t="shared" si="2"/>
        <v>242.60000000000002</v>
      </c>
      <c r="AB30" s="68">
        <f t="shared" si="3"/>
        <v>224.00000000000003</v>
      </c>
      <c r="AC30" s="69">
        <f t="shared" si="4"/>
        <v>18.600000000000001</v>
      </c>
      <c r="AD30" s="109">
        <f t="shared" si="5"/>
        <v>597.50751194522445</v>
      </c>
      <c r="AE30" s="110">
        <f t="shared" si="6"/>
        <v>551.69696074085039</v>
      </c>
      <c r="AF30" s="111">
        <f t="shared" si="7"/>
        <v>45.810551204374171</v>
      </c>
      <c r="AG30" s="112">
        <f t="shared" si="8"/>
        <v>746.51495000246302</v>
      </c>
      <c r="AH30" s="113">
        <f t="shared" si="9"/>
        <v>149.00743805723857</v>
      </c>
      <c r="AI30" s="114">
        <f t="shared" si="10"/>
        <v>7.6669414674361089</v>
      </c>
    </row>
    <row r="31" spans="1:35" s="5" customFormat="1" ht="20.100000000000001" customHeight="1" x14ac:dyDescent="0.15">
      <c r="A31" s="10">
        <v>26</v>
      </c>
      <c r="B31" s="9" t="s">
        <v>51</v>
      </c>
      <c r="C31" s="26">
        <v>7650</v>
      </c>
      <c r="D31" s="34">
        <f t="shared" si="11"/>
        <v>141.5</v>
      </c>
      <c r="E31" s="35">
        <f t="shared" si="11"/>
        <v>134.5</v>
      </c>
      <c r="F31" s="35">
        <f t="shared" si="11"/>
        <v>7</v>
      </c>
      <c r="G31" s="43">
        <f t="shared" si="1"/>
        <v>0</v>
      </c>
      <c r="H31" s="117">
        <v>0</v>
      </c>
      <c r="I31" s="117">
        <v>0</v>
      </c>
      <c r="J31" s="43">
        <f t="shared" si="12"/>
        <v>109.6</v>
      </c>
      <c r="K31" s="117">
        <v>108.3</v>
      </c>
      <c r="L31" s="117">
        <v>1.3</v>
      </c>
      <c r="M31" s="43">
        <f t="shared" si="13"/>
        <v>7.5</v>
      </c>
      <c r="N31" s="117">
        <v>6.7</v>
      </c>
      <c r="O31" s="117">
        <v>0.8</v>
      </c>
      <c r="P31" s="43">
        <f t="shared" si="17"/>
        <v>19.899999999999999</v>
      </c>
      <c r="Q31" s="117">
        <v>19.5</v>
      </c>
      <c r="R31" s="117">
        <v>0.4</v>
      </c>
      <c r="S31" s="43">
        <f t="shared" si="16"/>
        <v>0</v>
      </c>
      <c r="T31" s="117">
        <v>0</v>
      </c>
      <c r="U31" s="117">
        <v>0</v>
      </c>
      <c r="V31" s="43">
        <f t="shared" si="14"/>
        <v>4.5</v>
      </c>
      <c r="W31" s="117">
        <v>0</v>
      </c>
      <c r="X31" s="117">
        <v>4.5</v>
      </c>
      <c r="Y31" s="47">
        <v>53.5</v>
      </c>
      <c r="Z31" s="53">
        <f t="shared" si="15"/>
        <v>195</v>
      </c>
      <c r="AA31" s="61">
        <f t="shared" si="2"/>
        <v>141.5</v>
      </c>
      <c r="AB31" s="68">
        <f t="shared" si="3"/>
        <v>121.6</v>
      </c>
      <c r="AC31" s="69">
        <f t="shared" si="4"/>
        <v>19.899999999999999</v>
      </c>
      <c r="AD31" s="109">
        <f t="shared" si="5"/>
        <v>616.55773420479295</v>
      </c>
      <c r="AE31" s="110">
        <f t="shared" si="6"/>
        <v>529.84749455337692</v>
      </c>
      <c r="AF31" s="111">
        <f t="shared" si="7"/>
        <v>86.710239651416117</v>
      </c>
      <c r="AG31" s="112">
        <f t="shared" si="8"/>
        <v>849.67320261437908</v>
      </c>
      <c r="AH31" s="113">
        <f t="shared" si="9"/>
        <v>233.11546840958607</v>
      </c>
      <c r="AI31" s="114">
        <f t="shared" si="10"/>
        <v>14.063604240282684</v>
      </c>
    </row>
    <row r="32" spans="1:35" s="5" customFormat="1" ht="20.100000000000001" customHeight="1" x14ac:dyDescent="0.15">
      <c r="A32" s="10">
        <v>27</v>
      </c>
      <c r="B32" s="9" t="s">
        <v>12</v>
      </c>
      <c r="C32" s="26">
        <v>2805</v>
      </c>
      <c r="D32" s="34">
        <f t="shared" si="11"/>
        <v>45.7</v>
      </c>
      <c r="E32" s="35">
        <f t="shared" si="11"/>
        <v>43.599999999999994</v>
      </c>
      <c r="F32" s="35">
        <f t="shared" si="11"/>
        <v>2.1</v>
      </c>
      <c r="G32" s="43">
        <f>SUM(H32:I32)</f>
        <v>0</v>
      </c>
      <c r="H32" s="117">
        <v>0</v>
      </c>
      <c r="I32" s="117">
        <v>0</v>
      </c>
      <c r="J32" s="43">
        <f t="shared" si="12"/>
        <v>35.9</v>
      </c>
      <c r="K32" s="117">
        <v>35.4</v>
      </c>
      <c r="L32" s="117">
        <v>0.5</v>
      </c>
      <c r="M32" s="43">
        <f t="shared" si="13"/>
        <v>2.1</v>
      </c>
      <c r="N32" s="117">
        <v>1.8</v>
      </c>
      <c r="O32" s="117">
        <v>0.3</v>
      </c>
      <c r="P32" s="43">
        <f t="shared" si="17"/>
        <v>6.1</v>
      </c>
      <c r="Q32" s="117">
        <v>6</v>
      </c>
      <c r="R32" s="117">
        <v>0.1</v>
      </c>
      <c r="S32" s="43">
        <f t="shared" si="16"/>
        <v>0</v>
      </c>
      <c r="T32" s="117">
        <v>0</v>
      </c>
      <c r="U32" s="117">
        <v>0</v>
      </c>
      <c r="V32" s="43">
        <f t="shared" si="14"/>
        <v>1.6</v>
      </c>
      <c r="W32" s="117">
        <v>0.4</v>
      </c>
      <c r="X32" s="117">
        <v>1.2</v>
      </c>
      <c r="Y32" s="47">
        <v>23.9</v>
      </c>
      <c r="Z32" s="53">
        <f t="shared" si="15"/>
        <v>69.599999999999994</v>
      </c>
      <c r="AA32" s="59">
        <f>SUM(AB32:AC32)</f>
        <v>45.7</v>
      </c>
      <c r="AB32" s="68">
        <f>G32+J32+M32+S32+V32</f>
        <v>39.6</v>
      </c>
      <c r="AC32" s="69">
        <f>P32</f>
        <v>6.1</v>
      </c>
      <c r="AD32" s="109">
        <f t="shared" si="5"/>
        <v>543.07783719548422</v>
      </c>
      <c r="AE32" s="110">
        <f t="shared" si="6"/>
        <v>470.58823529411768</v>
      </c>
      <c r="AF32" s="111">
        <f t="shared" si="7"/>
        <v>72.489601901366598</v>
      </c>
      <c r="AG32" s="112">
        <f t="shared" si="8"/>
        <v>827.0944741532976</v>
      </c>
      <c r="AH32" s="113">
        <f t="shared" si="9"/>
        <v>284.01663695781343</v>
      </c>
      <c r="AI32" s="114">
        <f t="shared" si="10"/>
        <v>13.347921225382931</v>
      </c>
    </row>
    <row r="33" spans="1:35" s="5" customFormat="1" ht="20.100000000000001" customHeight="1" x14ac:dyDescent="0.15">
      <c r="A33" s="10">
        <v>28</v>
      </c>
      <c r="B33" s="9" t="s">
        <v>32</v>
      </c>
      <c r="C33" s="26">
        <v>2246</v>
      </c>
      <c r="D33" s="34">
        <f t="shared" si="11"/>
        <v>39.299999999999997</v>
      </c>
      <c r="E33" s="35">
        <f t="shared" si="11"/>
        <v>36.6</v>
      </c>
      <c r="F33" s="35">
        <f t="shared" si="11"/>
        <v>2.7</v>
      </c>
      <c r="G33" s="43">
        <f t="shared" si="1"/>
        <v>0</v>
      </c>
      <c r="H33" s="117">
        <v>0</v>
      </c>
      <c r="I33" s="117">
        <v>0</v>
      </c>
      <c r="J33" s="43">
        <f t="shared" si="12"/>
        <v>32.4</v>
      </c>
      <c r="K33" s="117">
        <v>30.2</v>
      </c>
      <c r="L33" s="117">
        <v>2.2000000000000002</v>
      </c>
      <c r="M33" s="43">
        <f t="shared" si="13"/>
        <v>2.4000000000000004</v>
      </c>
      <c r="N33" s="117">
        <v>2.2000000000000002</v>
      </c>
      <c r="O33" s="117">
        <v>0.2</v>
      </c>
      <c r="P33" s="43">
        <f t="shared" si="17"/>
        <v>4.5</v>
      </c>
      <c r="Q33" s="117">
        <v>4.2</v>
      </c>
      <c r="R33" s="117">
        <v>0.3</v>
      </c>
      <c r="S33" s="43">
        <f t="shared" si="16"/>
        <v>0</v>
      </c>
      <c r="T33" s="117">
        <v>0</v>
      </c>
      <c r="U33" s="117">
        <v>0</v>
      </c>
      <c r="V33" s="43">
        <f t="shared" si="14"/>
        <v>0</v>
      </c>
      <c r="W33" s="117">
        <v>0</v>
      </c>
      <c r="X33" s="117">
        <v>0</v>
      </c>
      <c r="Y33" s="47">
        <v>12.9</v>
      </c>
      <c r="Z33" s="53">
        <f t="shared" si="15"/>
        <v>52.199999999999996</v>
      </c>
      <c r="AA33" s="59">
        <f>SUM(AB33:AC33)</f>
        <v>39.299999999999997</v>
      </c>
      <c r="AB33" s="68">
        <f t="shared" si="3"/>
        <v>34.799999999999997</v>
      </c>
      <c r="AC33" s="69">
        <f t="shared" si="4"/>
        <v>4.5</v>
      </c>
      <c r="AD33" s="109">
        <f t="shared" si="5"/>
        <v>583.25912733748874</v>
      </c>
      <c r="AE33" s="110">
        <f t="shared" si="6"/>
        <v>516.47373107747092</v>
      </c>
      <c r="AF33" s="111">
        <f t="shared" si="7"/>
        <v>66.785396260017805</v>
      </c>
      <c r="AG33" s="112">
        <f t="shared" si="8"/>
        <v>774.71059661620643</v>
      </c>
      <c r="AH33" s="113">
        <f t="shared" si="9"/>
        <v>191.45146927871772</v>
      </c>
      <c r="AI33" s="114">
        <f t="shared" si="10"/>
        <v>11.450381679389313</v>
      </c>
    </row>
    <row r="34" spans="1:35" s="5" customFormat="1" ht="20.100000000000001" customHeight="1" x14ac:dyDescent="0.15">
      <c r="A34" s="10">
        <v>29</v>
      </c>
      <c r="B34" s="9" t="s">
        <v>13</v>
      </c>
      <c r="C34" s="26">
        <v>7685</v>
      </c>
      <c r="D34" s="34">
        <f t="shared" si="11"/>
        <v>115.5</v>
      </c>
      <c r="E34" s="35">
        <f t="shared" si="11"/>
        <v>110.5</v>
      </c>
      <c r="F34" s="35">
        <f t="shared" si="11"/>
        <v>5</v>
      </c>
      <c r="G34" s="43">
        <f t="shared" si="1"/>
        <v>0</v>
      </c>
      <c r="H34" s="117">
        <v>0</v>
      </c>
      <c r="I34" s="117">
        <v>0</v>
      </c>
      <c r="J34" s="43">
        <f t="shared" si="12"/>
        <v>91.100000000000009</v>
      </c>
      <c r="K34" s="117">
        <v>89.4</v>
      </c>
      <c r="L34" s="117">
        <v>1.7</v>
      </c>
      <c r="M34" s="43">
        <f t="shared" si="13"/>
        <v>6</v>
      </c>
      <c r="N34" s="117">
        <v>5.7</v>
      </c>
      <c r="O34" s="117">
        <v>0.3</v>
      </c>
      <c r="P34" s="43">
        <f t="shared" si="17"/>
        <v>14.1</v>
      </c>
      <c r="Q34" s="117">
        <v>14.1</v>
      </c>
      <c r="R34" s="117">
        <v>0</v>
      </c>
      <c r="S34" s="43">
        <f t="shared" si="16"/>
        <v>0.6</v>
      </c>
      <c r="T34" s="117">
        <v>0</v>
      </c>
      <c r="U34" s="117">
        <v>0.6</v>
      </c>
      <c r="V34" s="43">
        <f t="shared" si="14"/>
        <v>3.7</v>
      </c>
      <c r="W34" s="117">
        <v>1.3</v>
      </c>
      <c r="X34" s="117">
        <v>2.4</v>
      </c>
      <c r="Y34" s="47">
        <v>21.7</v>
      </c>
      <c r="Z34" s="53">
        <f t="shared" si="15"/>
        <v>137.19999999999999</v>
      </c>
      <c r="AA34" s="59">
        <f>SUM(AB34:AC34)</f>
        <v>115.5</v>
      </c>
      <c r="AB34" s="68">
        <f t="shared" si="3"/>
        <v>101.4</v>
      </c>
      <c r="AC34" s="69">
        <f t="shared" si="4"/>
        <v>14.1</v>
      </c>
      <c r="AD34" s="109">
        <f t="shared" si="5"/>
        <v>500.97592713077427</v>
      </c>
      <c r="AE34" s="110">
        <f t="shared" si="6"/>
        <v>439.81782693558887</v>
      </c>
      <c r="AF34" s="111">
        <f t="shared" si="7"/>
        <v>61.158100195185426</v>
      </c>
      <c r="AG34" s="112">
        <f t="shared" si="8"/>
        <v>595.09867707655599</v>
      </c>
      <c r="AH34" s="113">
        <f t="shared" si="9"/>
        <v>94.12274994578182</v>
      </c>
      <c r="AI34" s="114">
        <f t="shared" si="10"/>
        <v>12.207792207792208</v>
      </c>
    </row>
    <row r="35" spans="1:35" s="5" customFormat="1" ht="20.100000000000001" customHeight="1" x14ac:dyDescent="0.15">
      <c r="A35" s="10">
        <v>30</v>
      </c>
      <c r="B35" s="9" t="s">
        <v>14</v>
      </c>
      <c r="C35" s="26">
        <v>3816</v>
      </c>
      <c r="D35" s="34">
        <f>G35+J35+M35+P35+S35+V35</f>
        <v>57.4</v>
      </c>
      <c r="E35" s="35">
        <f t="shared" si="11"/>
        <v>49.4</v>
      </c>
      <c r="F35" s="35">
        <f t="shared" si="11"/>
        <v>7.9999999999999991</v>
      </c>
      <c r="G35" s="43">
        <f>SUM(H35:I35)</f>
        <v>0</v>
      </c>
      <c r="H35" s="117">
        <v>0</v>
      </c>
      <c r="I35" s="117">
        <v>0</v>
      </c>
      <c r="J35" s="43">
        <f t="shared" si="12"/>
        <v>47.6</v>
      </c>
      <c r="K35" s="117">
        <v>40.5</v>
      </c>
      <c r="L35" s="117">
        <v>7.1</v>
      </c>
      <c r="M35" s="43">
        <f t="shared" si="13"/>
        <v>2.9</v>
      </c>
      <c r="N35" s="117">
        <v>2.2999999999999998</v>
      </c>
      <c r="O35" s="117">
        <v>0.6</v>
      </c>
      <c r="P35" s="43">
        <f t="shared" si="17"/>
        <v>6.8999999999999995</v>
      </c>
      <c r="Q35" s="117">
        <v>6.6</v>
      </c>
      <c r="R35" s="117">
        <v>0.3</v>
      </c>
      <c r="S35" s="43">
        <f t="shared" si="16"/>
        <v>0</v>
      </c>
      <c r="T35" s="117">
        <v>0</v>
      </c>
      <c r="U35" s="117">
        <v>0</v>
      </c>
      <c r="V35" s="43">
        <f t="shared" si="14"/>
        <v>0</v>
      </c>
      <c r="W35" s="117">
        <v>0</v>
      </c>
      <c r="X35" s="117">
        <v>0</v>
      </c>
      <c r="Y35" s="47">
        <v>14.6</v>
      </c>
      <c r="Z35" s="53">
        <f t="shared" si="15"/>
        <v>72</v>
      </c>
      <c r="AA35" s="59">
        <f t="shared" si="2"/>
        <v>57.4</v>
      </c>
      <c r="AB35" s="68">
        <f>G35+J35+M35+S35+V35</f>
        <v>50.5</v>
      </c>
      <c r="AC35" s="69">
        <f>P35</f>
        <v>6.8999999999999995</v>
      </c>
      <c r="AD35" s="109">
        <f t="shared" si="5"/>
        <v>501.3976240391334</v>
      </c>
      <c r="AE35" s="110">
        <f t="shared" si="6"/>
        <v>441.12508735150243</v>
      </c>
      <c r="AF35" s="111">
        <f t="shared" si="7"/>
        <v>60.272536687631025</v>
      </c>
      <c r="AG35" s="112">
        <f t="shared" si="8"/>
        <v>628.93081761006283</v>
      </c>
      <c r="AH35" s="113">
        <f t="shared" si="9"/>
        <v>127.5331935709294</v>
      </c>
      <c r="AI35" s="114">
        <f t="shared" si="10"/>
        <v>12.020905923344948</v>
      </c>
    </row>
    <row r="36" spans="1:35" s="5" customFormat="1" ht="20.100000000000001" customHeight="1" x14ac:dyDescent="0.15">
      <c r="A36" s="10">
        <v>31</v>
      </c>
      <c r="B36" s="9" t="s">
        <v>53</v>
      </c>
      <c r="C36" s="26">
        <v>4966</v>
      </c>
      <c r="D36" s="34">
        <f t="shared" si="11"/>
        <v>85.1</v>
      </c>
      <c r="E36" s="35">
        <f t="shared" si="11"/>
        <v>82.3</v>
      </c>
      <c r="F36" s="35">
        <f t="shared" si="11"/>
        <v>2.8</v>
      </c>
      <c r="G36" s="43">
        <f t="shared" si="1"/>
        <v>0</v>
      </c>
      <c r="H36" s="117">
        <v>0</v>
      </c>
      <c r="I36" s="117">
        <v>0</v>
      </c>
      <c r="J36" s="43">
        <f t="shared" si="12"/>
        <v>63.9</v>
      </c>
      <c r="K36" s="117">
        <v>63.3</v>
      </c>
      <c r="L36" s="117">
        <v>0.6</v>
      </c>
      <c r="M36" s="43">
        <f t="shared" si="13"/>
        <v>4.2</v>
      </c>
      <c r="N36" s="23">
        <v>3.9</v>
      </c>
      <c r="O36" s="117">
        <v>0.3</v>
      </c>
      <c r="P36" s="43">
        <f t="shared" si="17"/>
        <v>11</v>
      </c>
      <c r="Q36" s="117">
        <v>11</v>
      </c>
      <c r="R36" s="117">
        <v>0</v>
      </c>
      <c r="S36" s="43">
        <f t="shared" si="16"/>
        <v>0</v>
      </c>
      <c r="T36" s="117">
        <v>0</v>
      </c>
      <c r="U36" s="117">
        <v>0</v>
      </c>
      <c r="V36" s="43">
        <f t="shared" si="14"/>
        <v>6</v>
      </c>
      <c r="W36" s="117">
        <v>4.0999999999999996</v>
      </c>
      <c r="X36" s="117">
        <v>1.9</v>
      </c>
      <c r="Y36" s="47">
        <v>12.2</v>
      </c>
      <c r="Z36" s="53">
        <f t="shared" si="15"/>
        <v>97.3</v>
      </c>
      <c r="AA36" s="59">
        <f t="shared" si="2"/>
        <v>85.1</v>
      </c>
      <c r="AB36" s="68">
        <f t="shared" si="3"/>
        <v>74.099999999999994</v>
      </c>
      <c r="AC36" s="69">
        <f t="shared" si="4"/>
        <v>11</v>
      </c>
      <c r="AD36" s="109">
        <f t="shared" si="5"/>
        <v>571.21761310242994</v>
      </c>
      <c r="AE36" s="110">
        <f t="shared" si="6"/>
        <v>497.38219895287955</v>
      </c>
      <c r="AF36" s="111">
        <f t="shared" si="7"/>
        <v>73.835414149550274</v>
      </c>
      <c r="AG36" s="112">
        <f t="shared" si="8"/>
        <v>653.10779970465831</v>
      </c>
      <c r="AH36" s="113">
        <f t="shared" si="9"/>
        <v>81.890186602228482</v>
      </c>
      <c r="AI36" s="114">
        <f t="shared" si="10"/>
        <v>12.92596944770858</v>
      </c>
    </row>
    <row r="37" spans="1:35" s="5" customFormat="1" ht="20.100000000000001" customHeight="1" x14ac:dyDescent="0.15">
      <c r="A37" s="10">
        <v>32</v>
      </c>
      <c r="B37" s="9" t="s">
        <v>54</v>
      </c>
      <c r="C37" s="26">
        <v>14363</v>
      </c>
      <c r="D37" s="34">
        <f t="shared" si="11"/>
        <v>267.60000000000002</v>
      </c>
      <c r="E37" s="35">
        <f t="shared" si="11"/>
        <v>207.2</v>
      </c>
      <c r="F37" s="35">
        <f t="shared" si="11"/>
        <v>60.4</v>
      </c>
      <c r="G37" s="43">
        <f t="shared" si="1"/>
        <v>0</v>
      </c>
      <c r="H37" s="117">
        <v>0</v>
      </c>
      <c r="I37" s="117">
        <v>0</v>
      </c>
      <c r="J37" s="43">
        <f t="shared" si="12"/>
        <v>219.2</v>
      </c>
      <c r="K37" s="117">
        <v>169.9</v>
      </c>
      <c r="L37" s="117">
        <v>49.3</v>
      </c>
      <c r="M37" s="43">
        <f t="shared" si="13"/>
        <v>19.299999999999997</v>
      </c>
      <c r="N37" s="117">
        <v>9.6999999999999993</v>
      </c>
      <c r="O37" s="117">
        <v>9.6</v>
      </c>
      <c r="P37" s="43">
        <f t="shared" si="17"/>
        <v>29.1</v>
      </c>
      <c r="Q37" s="117">
        <v>27.6</v>
      </c>
      <c r="R37" s="117">
        <v>1.5</v>
      </c>
      <c r="S37" s="43">
        <f t="shared" si="16"/>
        <v>0</v>
      </c>
      <c r="T37" s="117">
        <v>0</v>
      </c>
      <c r="U37" s="117">
        <v>0</v>
      </c>
      <c r="V37" s="43">
        <f t="shared" si="14"/>
        <v>0</v>
      </c>
      <c r="W37" s="117">
        <v>0</v>
      </c>
      <c r="X37" s="117">
        <v>0</v>
      </c>
      <c r="Y37" s="47">
        <v>63.9</v>
      </c>
      <c r="Z37" s="53">
        <f t="shared" si="15"/>
        <v>331.5</v>
      </c>
      <c r="AA37" s="59">
        <f t="shared" si="2"/>
        <v>267.60000000000002</v>
      </c>
      <c r="AB37" s="68">
        <f t="shared" si="3"/>
        <v>238.5</v>
      </c>
      <c r="AC37" s="69">
        <f t="shared" si="4"/>
        <v>29.1</v>
      </c>
      <c r="AD37" s="109">
        <f t="shared" si="5"/>
        <v>621.04017266587766</v>
      </c>
      <c r="AE37" s="110">
        <f t="shared" si="6"/>
        <v>553.50553505535049</v>
      </c>
      <c r="AF37" s="111">
        <f t="shared" si="7"/>
        <v>67.534637610527042</v>
      </c>
      <c r="AG37" s="112">
        <f t="shared" si="8"/>
        <v>769.33788205806582</v>
      </c>
      <c r="AH37" s="113">
        <f t="shared" si="9"/>
        <v>148.29770939218827</v>
      </c>
      <c r="AI37" s="114">
        <f t="shared" si="10"/>
        <v>10.874439461883407</v>
      </c>
    </row>
    <row r="38" spans="1:35" s="5" customFormat="1" ht="20.100000000000001" customHeight="1" thickBot="1" x14ac:dyDescent="0.2">
      <c r="A38" s="15">
        <v>33</v>
      </c>
      <c r="B38" s="16" t="s">
        <v>15</v>
      </c>
      <c r="C38" s="121">
        <v>10314</v>
      </c>
      <c r="D38" s="36">
        <f t="shared" si="11"/>
        <v>164.3</v>
      </c>
      <c r="E38" s="37">
        <f t="shared" si="11"/>
        <v>136.9</v>
      </c>
      <c r="F38" s="37">
        <f t="shared" si="11"/>
        <v>27.4</v>
      </c>
      <c r="G38" s="44">
        <f t="shared" si="1"/>
        <v>0</v>
      </c>
      <c r="H38" s="122">
        <v>0</v>
      </c>
      <c r="I38" s="122">
        <v>0</v>
      </c>
      <c r="J38" s="44">
        <f t="shared" si="12"/>
        <v>119.5</v>
      </c>
      <c r="K38" s="122">
        <v>115.8</v>
      </c>
      <c r="L38" s="122">
        <v>3.7</v>
      </c>
      <c r="M38" s="44">
        <f t="shared" si="13"/>
        <v>5.4</v>
      </c>
      <c r="N38" s="122">
        <v>4.3</v>
      </c>
      <c r="O38" s="122">
        <v>1.1000000000000001</v>
      </c>
      <c r="P38" s="44">
        <f t="shared" si="17"/>
        <v>17</v>
      </c>
      <c r="Q38" s="122">
        <v>16.8</v>
      </c>
      <c r="R38" s="122">
        <v>0.2</v>
      </c>
      <c r="S38" s="44">
        <f>SUM(T38:U38)</f>
        <v>0</v>
      </c>
      <c r="T38" s="122">
        <v>0</v>
      </c>
      <c r="U38" s="122">
        <v>0</v>
      </c>
      <c r="V38" s="44">
        <f t="shared" si="14"/>
        <v>22.4</v>
      </c>
      <c r="W38" s="122">
        <v>0</v>
      </c>
      <c r="X38" s="122">
        <v>22.4</v>
      </c>
      <c r="Y38" s="123">
        <v>37.799999999999997</v>
      </c>
      <c r="Z38" s="54">
        <f>D38+Y38</f>
        <v>202.10000000000002</v>
      </c>
      <c r="AA38" s="62">
        <f t="shared" si="2"/>
        <v>164.3</v>
      </c>
      <c r="AB38" s="71">
        <f t="shared" si="3"/>
        <v>147.30000000000001</v>
      </c>
      <c r="AC38" s="72">
        <f t="shared" si="4"/>
        <v>17</v>
      </c>
      <c r="AD38" s="124">
        <f t="shared" si="5"/>
        <v>530.99347165664801</v>
      </c>
      <c r="AE38" s="125">
        <f t="shared" si="6"/>
        <v>476.05196819856513</v>
      </c>
      <c r="AF38" s="126">
        <f t="shared" si="7"/>
        <v>54.941503458082863</v>
      </c>
      <c r="AG38" s="127">
        <f t="shared" si="8"/>
        <v>653.15752052226753</v>
      </c>
      <c r="AH38" s="128">
        <f t="shared" si="9"/>
        <v>122.16404886561952</v>
      </c>
      <c r="AI38" s="129">
        <f t="shared" si="10"/>
        <v>10.346926354230066</v>
      </c>
    </row>
    <row r="39" spans="1:35" s="5" customFormat="1" ht="15" customHeight="1" x14ac:dyDescent="0.15">
      <c r="A39" s="6"/>
      <c r="C39" s="6"/>
      <c r="D39" s="13"/>
      <c r="E39" s="7"/>
      <c r="F39" s="7"/>
      <c r="AD39" s="8"/>
      <c r="AE39" s="8"/>
      <c r="AF39" s="8"/>
      <c r="AG39" s="8"/>
      <c r="AH39" s="8"/>
    </row>
    <row r="40" spans="1:35" s="5" customFormat="1" ht="15" customHeight="1" x14ac:dyDescent="0.15">
      <c r="A40" s="6"/>
      <c r="C40" s="6"/>
      <c r="D40" s="13"/>
      <c r="E40" s="7"/>
      <c r="F40" s="7"/>
      <c r="AD40" s="8"/>
      <c r="AE40" s="8"/>
      <c r="AF40" s="8"/>
      <c r="AG40" s="8"/>
      <c r="AH40" s="8"/>
    </row>
    <row r="41" spans="1:35" s="5" customFormat="1" ht="15" customHeight="1" x14ac:dyDescent="0.15">
      <c r="A41" s="6"/>
      <c r="C41" s="6"/>
      <c r="D41" s="18"/>
      <c r="E41" s="7"/>
      <c r="F41" s="7"/>
      <c r="AD41" s="8"/>
      <c r="AE41" s="8"/>
      <c r="AF41" s="8"/>
      <c r="AG41" s="8"/>
      <c r="AH41" s="8"/>
    </row>
    <row r="42" spans="1:35" s="5" customFormat="1" ht="15" customHeight="1" x14ac:dyDescent="0.15">
      <c r="A42" s="6"/>
      <c r="C42" s="6"/>
      <c r="D42" s="18"/>
      <c r="E42" s="7"/>
      <c r="F42" s="7"/>
      <c r="AD42" s="8"/>
      <c r="AE42" s="8"/>
      <c r="AF42" s="8"/>
      <c r="AG42" s="8"/>
      <c r="AH42" s="8"/>
    </row>
    <row r="43" spans="1:35" s="5" customFormat="1" ht="15" customHeight="1" x14ac:dyDescent="0.15">
      <c r="A43" s="6"/>
      <c r="C43" s="6"/>
      <c r="D43" s="18"/>
      <c r="E43" s="7"/>
      <c r="F43" s="7"/>
      <c r="AD43" s="8"/>
      <c r="AE43" s="8"/>
      <c r="AF43" s="8"/>
      <c r="AG43" s="8"/>
      <c r="AH43" s="8"/>
    </row>
    <row r="44" spans="1:35" s="5" customFormat="1" ht="15" customHeight="1" x14ac:dyDescent="0.15">
      <c r="A44" s="6"/>
      <c r="C44" s="6"/>
      <c r="D44" s="18"/>
      <c r="E44" s="7"/>
      <c r="F44" s="7"/>
      <c r="AD44" s="8"/>
      <c r="AE44" s="8"/>
      <c r="AF44" s="8"/>
      <c r="AG44" s="8"/>
      <c r="AH44" s="8"/>
    </row>
    <row r="45" spans="1:35" s="5" customFormat="1" ht="15" customHeight="1" x14ac:dyDescent="0.15">
      <c r="A45" s="6"/>
      <c r="C45" s="6"/>
      <c r="D45" s="18"/>
      <c r="E45" s="7"/>
      <c r="F45" s="7"/>
      <c r="AD45" s="8"/>
      <c r="AE45" s="8"/>
      <c r="AF45" s="8"/>
      <c r="AG45" s="8"/>
      <c r="AH45" s="8"/>
    </row>
    <row r="46" spans="1:35" s="5" customFormat="1" ht="15" customHeight="1" x14ac:dyDescent="0.15">
      <c r="A46" s="6"/>
      <c r="C46" s="6"/>
      <c r="D46" s="18"/>
      <c r="E46" s="7"/>
      <c r="F46" s="7"/>
      <c r="AD46" s="8"/>
      <c r="AE46" s="8"/>
      <c r="AF46" s="8"/>
      <c r="AG46" s="8"/>
      <c r="AH46" s="8"/>
    </row>
    <row r="47" spans="1:35" s="5" customFormat="1" ht="15" customHeight="1" x14ac:dyDescent="0.15">
      <c r="A47" s="6"/>
      <c r="C47" s="6"/>
      <c r="D47" s="18"/>
      <c r="E47" s="7"/>
      <c r="F47" s="7"/>
      <c r="AD47" s="8"/>
      <c r="AE47" s="8"/>
      <c r="AF47" s="8"/>
      <c r="AG47" s="8"/>
      <c r="AH47" s="8"/>
    </row>
    <row r="48" spans="1:35" s="5" customFormat="1" ht="15" customHeight="1" x14ac:dyDescent="0.15">
      <c r="A48" s="6"/>
      <c r="C48" s="6"/>
      <c r="D48" s="18"/>
      <c r="E48" s="7"/>
      <c r="F48" s="7"/>
      <c r="AD48" s="8"/>
      <c r="AE48" s="8"/>
      <c r="AF48" s="8"/>
      <c r="AG48" s="8"/>
      <c r="AH48" s="8"/>
    </row>
    <row r="49" spans="1:34" s="5" customFormat="1" ht="15" customHeight="1" x14ac:dyDescent="0.15">
      <c r="A49" s="6"/>
      <c r="C49" s="6"/>
      <c r="D49" s="18"/>
      <c r="E49" s="7"/>
      <c r="F49" s="7"/>
      <c r="AD49" s="8"/>
      <c r="AE49" s="8"/>
      <c r="AF49" s="8"/>
      <c r="AG49" s="8"/>
      <c r="AH49" s="8"/>
    </row>
    <row r="50" spans="1:34" s="5" customFormat="1" ht="15" customHeight="1" x14ac:dyDescent="0.15">
      <c r="A50" s="6"/>
      <c r="C50" s="6"/>
      <c r="D50" s="18"/>
      <c r="E50" s="7"/>
      <c r="F50" s="7"/>
      <c r="AD50" s="8"/>
      <c r="AE50" s="8"/>
      <c r="AF50" s="8"/>
      <c r="AG50" s="8"/>
      <c r="AH50" s="8"/>
    </row>
    <row r="51" spans="1:34" s="5" customFormat="1" ht="15" customHeight="1" x14ac:dyDescent="0.15">
      <c r="A51" s="6"/>
      <c r="C51" s="6"/>
      <c r="D51" s="18"/>
      <c r="E51" s="7"/>
      <c r="F51" s="7"/>
      <c r="AD51" s="8"/>
      <c r="AE51" s="8"/>
      <c r="AF51" s="8"/>
      <c r="AG51" s="8"/>
      <c r="AH51" s="8"/>
    </row>
    <row r="52" spans="1:34" s="5" customFormat="1" ht="15" customHeight="1" x14ac:dyDescent="0.15">
      <c r="A52" s="6"/>
      <c r="C52" s="6"/>
      <c r="D52" s="18"/>
      <c r="E52" s="7"/>
      <c r="F52" s="7"/>
      <c r="AD52" s="8"/>
      <c r="AE52" s="8"/>
      <c r="AF52" s="8"/>
      <c r="AG52" s="8"/>
      <c r="AH52" s="8"/>
    </row>
    <row r="53" spans="1:34" s="5" customFormat="1" ht="15" customHeight="1" x14ac:dyDescent="0.15">
      <c r="A53" s="6"/>
      <c r="C53" s="6"/>
      <c r="D53" s="18"/>
      <c r="E53" s="7"/>
      <c r="F53" s="7"/>
      <c r="AD53" s="8"/>
      <c r="AE53" s="8"/>
      <c r="AF53" s="8"/>
      <c r="AG53" s="8"/>
      <c r="AH53" s="8"/>
    </row>
    <row r="54" spans="1:34" s="5" customFormat="1" ht="15" customHeight="1" x14ac:dyDescent="0.15">
      <c r="A54" s="6"/>
      <c r="C54" s="6"/>
      <c r="D54" s="18"/>
      <c r="E54" s="7"/>
      <c r="F54" s="7"/>
      <c r="AD54" s="8"/>
      <c r="AE54" s="8"/>
      <c r="AF54" s="8"/>
      <c r="AG54" s="8"/>
      <c r="AH54" s="8"/>
    </row>
    <row r="55" spans="1:34" s="5" customFormat="1" ht="15" customHeight="1" x14ac:dyDescent="0.15">
      <c r="A55" s="6"/>
      <c r="C55" s="6"/>
      <c r="D55" s="18"/>
      <c r="E55" s="7"/>
      <c r="F55" s="7"/>
      <c r="AD55" s="8"/>
      <c r="AE55" s="8"/>
      <c r="AF55" s="8"/>
      <c r="AG55" s="8"/>
      <c r="AH55" s="8"/>
    </row>
    <row r="56" spans="1:34" s="5" customFormat="1" ht="15" customHeight="1" x14ac:dyDescent="0.15">
      <c r="A56" s="6"/>
      <c r="C56" s="6"/>
      <c r="D56" s="18"/>
      <c r="E56" s="7"/>
      <c r="F56" s="7"/>
      <c r="AD56" s="8"/>
      <c r="AE56" s="8"/>
      <c r="AF56" s="8"/>
      <c r="AG56" s="8"/>
      <c r="AH56" s="8"/>
    </row>
    <row r="57" spans="1:34" s="5" customFormat="1" ht="15" customHeight="1" x14ac:dyDescent="0.15">
      <c r="A57" s="6"/>
      <c r="C57" s="6"/>
      <c r="D57" s="18"/>
      <c r="E57" s="7"/>
      <c r="F57" s="7"/>
      <c r="AD57" s="8"/>
      <c r="AE57" s="8"/>
      <c r="AF57" s="8"/>
      <c r="AG57" s="8"/>
      <c r="AH57" s="8"/>
    </row>
    <row r="58" spans="1:34" s="5" customFormat="1" ht="15" customHeight="1" x14ac:dyDescent="0.15">
      <c r="A58" s="6"/>
      <c r="C58" s="6"/>
      <c r="D58" s="18"/>
      <c r="E58" s="7"/>
      <c r="F58" s="7"/>
      <c r="AD58" s="8"/>
      <c r="AE58" s="8"/>
      <c r="AF58" s="8"/>
      <c r="AG58" s="8"/>
      <c r="AH58" s="8"/>
    </row>
    <row r="59" spans="1:34" s="5" customFormat="1" ht="15" customHeight="1" x14ac:dyDescent="0.15">
      <c r="A59" s="6"/>
      <c r="C59" s="6"/>
      <c r="D59" s="18"/>
      <c r="E59" s="7"/>
      <c r="F59" s="7"/>
      <c r="AD59" s="8"/>
      <c r="AE59" s="8"/>
      <c r="AF59" s="8"/>
      <c r="AG59" s="8"/>
      <c r="AH59" s="8"/>
    </row>
    <row r="60" spans="1:34" s="5" customFormat="1" ht="15" customHeight="1" x14ac:dyDescent="0.15">
      <c r="A60" s="6"/>
      <c r="C60" s="6"/>
      <c r="D60" s="18"/>
      <c r="E60" s="7"/>
      <c r="F60" s="7"/>
      <c r="AD60" s="8"/>
      <c r="AE60" s="8"/>
      <c r="AF60" s="8"/>
      <c r="AG60" s="8"/>
      <c r="AH60" s="8"/>
    </row>
  </sheetData>
  <mergeCells count="18">
    <mergeCell ref="AH1:AH4"/>
    <mergeCell ref="V3:X3"/>
    <mergeCell ref="A5:B5"/>
    <mergeCell ref="A1:B4"/>
    <mergeCell ref="C1:C4"/>
    <mergeCell ref="AI1:AI4"/>
    <mergeCell ref="D2:F3"/>
    <mergeCell ref="G2:X2"/>
    <mergeCell ref="Y2:Y4"/>
    <mergeCell ref="Z2:Z4"/>
    <mergeCell ref="G3:I3"/>
    <mergeCell ref="J3:L3"/>
    <mergeCell ref="M3:O3"/>
    <mergeCell ref="P3:R3"/>
    <mergeCell ref="S3:U3"/>
    <mergeCell ref="AA1:AC3"/>
    <mergeCell ref="AD1:AF3"/>
    <mergeCell ref="AG1:AG4"/>
  </mergeCells>
  <phoneticPr fontId="2"/>
  <printOptions horizontalCentered="1"/>
  <pageMargins left="0.78740157480314965" right="0.78740157480314965" top="0.98425196850393704" bottom="0.59055118110236227" header="0.51181102362204722" footer="0.51181102362204722"/>
  <pageSetup paperSize="8" scale="68" fitToWidth="0" orientation="landscape" r:id="rId1"/>
  <headerFooter alignWithMargins="0">
    <oddHeader>&amp;C&amp;14令和７年11月分　市町村ごみ排出量（速報値）月例報告&amp;R&amp;14《資料１》</oddHeader>
  </headerFooter>
  <colBreaks count="1" manualBreakCount="1">
    <brk id="26" max="3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13</vt:i4>
      </vt:variant>
      <vt:variant>
        <vt:lpstr>名前付き一覧</vt:lpstr>
      </vt:variant>
      <vt:variant>
        <vt:i4>26</vt:i4>
      </vt:variant>
    </vt:vector>
  </HeadingPairs>
  <TitlesOfParts>
    <vt:vector size="39" baseType="lpstr">
      <vt:lpstr>基本データ</vt:lpstr>
      <vt:lpstr>4月</vt:lpstr>
      <vt:lpstr>5月</vt:lpstr>
      <vt:lpstr>6月</vt:lpstr>
      <vt:lpstr>7月</vt:lpstr>
      <vt:lpstr>8月</vt:lpstr>
      <vt:lpstr>9月</vt:lpstr>
      <vt:lpstr>10月</vt:lpstr>
      <vt:lpstr>11月</vt:lpstr>
      <vt:lpstr>12月</vt:lpstr>
      <vt:lpstr>1月</vt:lpstr>
      <vt:lpstr>2月</vt:lpstr>
      <vt:lpstr>3月</vt:lpstr>
      <vt:lpstr>'10月'!Print_Area</vt:lpstr>
      <vt:lpstr>'11月'!Print_Area</vt:lpstr>
      <vt:lpstr>'12月'!Print_Area</vt:lpstr>
      <vt:lpstr>'1月'!Print_Area</vt:lpstr>
      <vt:lpstr>'2月'!Print_Area</vt:lpstr>
      <vt:lpstr>'3月'!Print_Area</vt:lpstr>
      <vt:lpstr>'4月'!Print_Area</vt:lpstr>
      <vt:lpstr>'5月'!Print_Area</vt:lpstr>
      <vt:lpstr>'6月'!Print_Area</vt:lpstr>
      <vt:lpstr>'7月'!Print_Area</vt:lpstr>
      <vt:lpstr>'8月'!Print_Area</vt:lpstr>
      <vt:lpstr>'9月'!Print_Area</vt:lpstr>
      <vt:lpstr>基本データ!Print_Area</vt:lpstr>
      <vt:lpstr>'10月'!Print_Titles</vt:lpstr>
      <vt:lpstr>'11月'!Print_Titles</vt:lpstr>
      <vt:lpstr>'12月'!Print_Titles</vt:lpstr>
      <vt:lpstr>'1月'!Print_Titles</vt:lpstr>
      <vt:lpstr>'2月'!Print_Titles</vt:lpstr>
      <vt:lpstr>'3月'!Print_Titles</vt:lpstr>
      <vt:lpstr>'4月'!Print_Titles</vt:lpstr>
      <vt:lpstr>'5月'!Print_Titles</vt:lpstr>
      <vt:lpstr>'6月'!Print_Titles</vt:lpstr>
      <vt:lpstr>'7月'!Print_Titles</vt:lpstr>
      <vt:lpstr>'8月'!Print_Titles</vt:lpstr>
      <vt:lpstr>'9月'!Print_Titles</vt:lpstr>
      <vt:lpstr>基本データ!Print_Titles</vt:lpstr>
    </vt:vector>
  </TitlesOfParts>
  <Company>岩手県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資源循環推進課　平船（内線：5380）</dc:creator>
  <cp:lastModifiedBy>小笠原 博</cp:lastModifiedBy>
  <cp:lastPrinted>2026-05-27T02:59:53Z</cp:lastPrinted>
  <dcterms:created xsi:type="dcterms:W3CDTF">2010-06-09T06:34:32Z</dcterms:created>
  <dcterms:modified xsi:type="dcterms:W3CDTF">2026-06-02T05:39:13Z</dcterms:modified>
</cp:coreProperties>
</file>