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10.1.90.96\長寿社会課\03_介護班\04_介護サービス班\05_補助金\400_介護サービス継続支援事業費（食料品等購入費等補助）\05県要綱\施行5（所要額調書上限未満、D欄）\"/>
    </mc:Choice>
  </mc:AlternateContent>
  <xr:revisionPtr revIDLastSave="0" documentId="13_ncr:1_{EA76FD41-CAA5-4C9C-8504-DE96EF911B90}" xr6:coauthVersionLast="47" xr6:coauthVersionMax="47" xr10:uidLastSave="{00000000-0000-0000-0000-000000000000}"/>
  <bookViews>
    <workbookView xWindow="-108" yWindow="-108" windowWidth="23256" windowHeight="12456" firstSheet="1" activeTab="1" xr2:uid="{00000000-000D-0000-FFFF-FFFF00000000}"/>
  </bookViews>
  <sheets>
    <sheet name="(はじめにお読み下さい)申請書の使い方" sheetId="30" state="hidden" r:id="rId1"/>
    <sheet name="所要額調書" sheetId="32" r:id="rId2"/>
    <sheet name="個票1" sheetId="19" r:id="rId3"/>
    <sheet name="実績額一覧" sheetId="29" r:id="rId4"/>
    <sheet name="単価表" sheetId="28" state="hidden" r:id="rId5"/>
    <sheet name="リスト" sheetId="31" state="hidden" r:id="rId6"/>
  </sheets>
  <definedNames>
    <definedName name="_xlnm.Print_Area" localSheetId="2">個票1!$A$1:$AM$55</definedName>
    <definedName name="_xlnm.Print_Area" localSheetId="3">実績額一覧!$A$1:$S$22</definedName>
    <definedName name="_xlnm.Print_Area" localSheetId="1">所要額調書!$A$1:$N$18</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6" i="19" l="1"/>
  <c r="T26" i="19"/>
  <c r="G9" i="32"/>
  <c r="P6" i="29"/>
  <c r="BK11" i="29"/>
  <c r="BL19" i="29"/>
  <c r="BL17" i="29"/>
  <c r="BK18" i="29"/>
  <c r="BK7" i="29"/>
  <c r="BK14" i="29"/>
  <c r="BK17" i="29"/>
  <c r="BL12" i="29"/>
  <c r="BL9" i="29"/>
  <c r="BK10" i="29"/>
  <c r="BL7" i="29"/>
  <c r="BK8" i="29"/>
  <c r="BL18" i="29"/>
  <c r="BL15" i="29"/>
  <c r="BK13" i="29"/>
  <c r="BL10" i="29"/>
  <c r="BL8" i="29"/>
  <c r="BK9" i="29"/>
  <c r="BL6" i="29"/>
  <c r="BK16" i="29"/>
  <c r="BL13" i="29"/>
  <c r="BL11" i="29"/>
  <c r="BK12" i="29"/>
  <c r="BK6" i="29"/>
  <c r="BK19" i="29"/>
  <c r="BL16" i="29"/>
  <c r="BL14" i="29"/>
  <c r="BK15" i="29"/>
  <c r="E7" i="29"/>
  <c r="E10" i="29"/>
  <c r="G14" i="29"/>
  <c r="H17" i="29"/>
  <c r="H11" i="29"/>
  <c r="H19" i="29"/>
  <c r="G18" i="29"/>
  <c r="G13" i="29"/>
  <c r="K5" i="29"/>
  <c r="H8" i="29"/>
  <c r="E13" i="29"/>
  <c r="E15" i="29"/>
  <c r="E6" i="29"/>
  <c r="E8" i="29"/>
  <c r="E5" i="29"/>
  <c r="G6" i="29"/>
  <c r="J5" i="29"/>
  <c r="G11" i="29"/>
  <c r="H6" i="29"/>
  <c r="H7" i="29"/>
  <c r="E17" i="29"/>
  <c r="H14" i="29"/>
  <c r="H18" i="29"/>
  <c r="H16" i="29"/>
  <c r="G12" i="29"/>
  <c r="G16" i="29"/>
  <c r="E11" i="29"/>
  <c r="H5" i="29"/>
  <c r="E12" i="29"/>
  <c r="E14" i="29"/>
  <c r="G7" i="29"/>
  <c r="H10" i="29"/>
  <c r="H9" i="29"/>
  <c r="G17" i="29"/>
  <c r="G15" i="29"/>
  <c r="G10" i="29"/>
  <c r="E9" i="29"/>
  <c r="H15" i="29"/>
  <c r="G19" i="29"/>
  <c r="H12" i="29"/>
  <c r="E16" i="29"/>
  <c r="G8" i="29"/>
  <c r="G9" i="29"/>
  <c r="H13" i="29"/>
  <c r="G5" i="29"/>
  <c r="H54" i="19" l="1"/>
  <c r="BL5" i="29"/>
  <c r="BL2" i="29" l="1"/>
  <c r="AD46" i="19"/>
  <c r="AI46" i="19" s="1"/>
  <c r="H43" i="19"/>
  <c r="A19" i="29"/>
  <c r="A18" i="29"/>
  <c r="A17" i="29"/>
  <c r="A16" i="29"/>
  <c r="A15" i="29"/>
  <c r="A14" i="29"/>
  <c r="A13" i="29"/>
  <c r="A12" i="29"/>
  <c r="A11" i="29"/>
  <c r="A10" i="29"/>
  <c r="A9" i="29"/>
  <c r="A8" i="29"/>
  <c r="A7" i="29"/>
  <c r="A6" i="29"/>
  <c r="A5" i="29"/>
  <c r="F10" i="29"/>
  <c r="F6" i="29"/>
  <c r="M15" i="29"/>
  <c r="Q7" i="29"/>
  <c r="K16" i="29"/>
  <c r="P14" i="29"/>
  <c r="Q11" i="29"/>
  <c r="J19" i="29"/>
  <c r="D6" i="29"/>
  <c r="D10" i="29"/>
  <c r="M13" i="29"/>
  <c r="P17" i="29"/>
  <c r="K6" i="29"/>
  <c r="N9" i="29"/>
  <c r="K15" i="29"/>
  <c r="D11" i="29"/>
  <c r="J14" i="29"/>
  <c r="F9" i="29"/>
  <c r="P7" i="29"/>
  <c r="M6" i="29"/>
  <c r="K8" i="29"/>
  <c r="Q6" i="29"/>
  <c r="F5" i="29"/>
  <c r="Q19" i="29"/>
  <c r="F8" i="29"/>
  <c r="K13" i="29"/>
  <c r="F16" i="29"/>
  <c r="K12" i="29"/>
  <c r="D15" i="29"/>
  <c r="N11" i="29"/>
  <c r="J13" i="29"/>
  <c r="Q16" i="29"/>
  <c r="D17" i="29"/>
  <c r="Q8" i="29"/>
  <c r="F11" i="29"/>
  <c r="D9" i="29"/>
  <c r="K10" i="29"/>
  <c r="M12" i="29"/>
  <c r="K18" i="29"/>
  <c r="Q12" i="29"/>
  <c r="N19" i="29"/>
  <c r="M8" i="29"/>
  <c r="P12" i="29"/>
  <c r="N16" i="29"/>
  <c r="P11" i="29"/>
  <c r="Q17" i="29"/>
  <c r="N15" i="29"/>
  <c r="J10" i="29"/>
  <c r="N17" i="29"/>
  <c r="D19" i="29"/>
  <c r="F7" i="29"/>
  <c r="K17" i="29"/>
  <c r="J18" i="29"/>
  <c r="J6" i="29"/>
  <c r="Q9" i="29"/>
  <c r="J16" i="29"/>
  <c r="K19" i="29"/>
  <c r="M9" i="29"/>
  <c r="P15" i="29"/>
  <c r="P10" i="29"/>
  <c r="M16" i="29"/>
  <c r="F13" i="29"/>
  <c r="K14" i="29"/>
  <c r="Q5" i="29"/>
  <c r="J15" i="29"/>
  <c r="J17" i="29"/>
  <c r="D7" i="29"/>
  <c r="M14" i="29"/>
  <c r="N7" i="29"/>
  <c r="Q14" i="29"/>
  <c r="P9" i="29"/>
  <c r="N5" i="29"/>
  <c r="J8" i="29"/>
  <c r="D18" i="29"/>
  <c r="D16" i="29"/>
  <c r="Q10" i="29"/>
  <c r="F18" i="29"/>
  <c r="M10" i="29"/>
  <c r="N12" i="29"/>
  <c r="F12" i="29"/>
  <c r="P18" i="29"/>
  <c r="Q18" i="29"/>
  <c r="P8" i="29"/>
  <c r="M7" i="29"/>
  <c r="M17" i="29"/>
  <c r="Q15" i="29"/>
  <c r="F15" i="29"/>
  <c r="N8" i="29"/>
  <c r="D8" i="29"/>
  <c r="N10" i="29"/>
  <c r="P13" i="29"/>
  <c r="Q13" i="29"/>
  <c r="K11" i="29"/>
  <c r="D14" i="29"/>
  <c r="M19" i="29"/>
  <c r="N14" i="29"/>
  <c r="M11" i="29"/>
  <c r="F17" i="29"/>
  <c r="N6" i="29"/>
  <c r="K9" i="29"/>
  <c r="D13" i="29"/>
  <c r="P16" i="29"/>
  <c r="N18" i="29"/>
  <c r="J12" i="29"/>
  <c r="N13" i="29"/>
  <c r="D12" i="29"/>
  <c r="J9" i="29"/>
  <c r="M18" i="29"/>
  <c r="J7" i="29"/>
  <c r="K7" i="29"/>
  <c r="F19" i="29"/>
  <c r="J11" i="29"/>
  <c r="P19" i="29"/>
  <c r="F14" i="29"/>
  <c r="F11" i="32" l="1"/>
  <c r="H11" i="32" s="1"/>
  <c r="Q2" i="29"/>
  <c r="N2" i="29"/>
  <c r="I11" i="32" s="1"/>
  <c r="K2" i="29"/>
  <c r="K11" i="32" s="1"/>
  <c r="J2" i="29"/>
  <c r="K10" i="32" s="1"/>
  <c r="R19" i="29"/>
  <c r="L5" i="29"/>
  <c r="R8" i="29"/>
  <c r="L6" i="29"/>
  <c r="L19" i="29"/>
  <c r="L11" i="29"/>
  <c r="L12" i="29"/>
  <c r="L13" i="29"/>
  <c r="L9" i="29"/>
  <c r="L7" i="29"/>
  <c r="L8" i="29"/>
  <c r="L16" i="29"/>
  <c r="L18" i="29"/>
  <c r="L14" i="29"/>
  <c r="L17" i="29"/>
  <c r="L10" i="29"/>
  <c r="L15" i="29"/>
  <c r="A6" i="30"/>
  <c r="A7" i="30" s="1"/>
  <c r="A8" i="30" s="1"/>
  <c r="A9" i="30" s="1"/>
  <c r="A10" i="30" s="1"/>
  <c r="A11" i="30" s="1"/>
  <c r="A12" i="30" s="1"/>
  <c r="A13" i="30" s="1"/>
  <c r="K9" i="32" l="1"/>
  <c r="I18" i="29"/>
  <c r="I17" i="29"/>
  <c r="I16" i="29"/>
  <c r="I9" i="29"/>
  <c r="I19" i="29"/>
  <c r="I12" i="29"/>
  <c r="I11" i="29"/>
  <c r="I10" i="29"/>
  <c r="I14" i="29"/>
  <c r="I13" i="29"/>
  <c r="I6" i="29"/>
  <c r="I7" i="29"/>
  <c r="I5" i="29"/>
  <c r="G2" i="29"/>
  <c r="J10" i="32" s="1"/>
  <c r="I15" i="29"/>
  <c r="I8" i="29"/>
  <c r="H2" i="29"/>
  <c r="J11" i="32" s="1"/>
  <c r="L11" i="32" s="1"/>
  <c r="V5" i="29"/>
  <c r="L2" i="29"/>
  <c r="R12" i="29"/>
  <c r="R15" i="29"/>
  <c r="R18" i="29"/>
  <c r="R11" i="29"/>
  <c r="R16" i="29"/>
  <c r="R6" i="29"/>
  <c r="R14" i="29"/>
  <c r="R17" i="29"/>
  <c r="R7" i="29"/>
  <c r="R10" i="29"/>
  <c r="R13" i="29"/>
  <c r="R9" i="29"/>
  <c r="O8" i="29"/>
  <c r="O17" i="29"/>
  <c r="O6" i="29"/>
  <c r="O12" i="29"/>
  <c r="O7" i="29"/>
  <c r="O15" i="29"/>
  <c r="O16" i="29"/>
  <c r="O14" i="29"/>
  <c r="O11" i="29"/>
  <c r="O10" i="29"/>
  <c r="O18" i="29"/>
  <c r="O13" i="29"/>
  <c r="O9" i="29"/>
  <c r="O19" i="29"/>
  <c r="H34" i="19"/>
  <c r="C19" i="29"/>
  <c r="D5" i="29"/>
  <c r="E19" i="29"/>
  <c r="C12" i="29"/>
  <c r="C16" i="29"/>
  <c r="B9" i="29"/>
  <c r="B6" i="29"/>
  <c r="C7" i="29"/>
  <c r="E18" i="29"/>
  <c r="B13" i="29"/>
  <c r="B10" i="29"/>
  <c r="C17" i="29"/>
  <c r="BK5" i="29"/>
  <c r="B19" i="29"/>
  <c r="C18" i="29"/>
  <c r="C10" i="29"/>
  <c r="B5" i="29"/>
  <c r="B16" i="29"/>
  <c r="C9" i="29"/>
  <c r="B11" i="29"/>
  <c r="C13" i="29"/>
  <c r="B17" i="29"/>
  <c r="B8" i="29"/>
  <c r="C11" i="29"/>
  <c r="C14" i="29"/>
  <c r="C5" i="29"/>
  <c r="B18" i="29"/>
  <c r="B12" i="29"/>
  <c r="B15" i="29"/>
  <c r="B14" i="29"/>
  <c r="C15" i="29"/>
  <c r="C6" i="29"/>
  <c r="B7" i="29"/>
  <c r="C8" i="29"/>
  <c r="BK2" i="29" l="1"/>
  <c r="AD26" i="19"/>
  <c r="AI26" i="19" s="1"/>
  <c r="M11" i="32"/>
  <c r="J9" i="32"/>
  <c r="I2" i="29"/>
  <c r="P5" i="29"/>
  <c r="M5" i="29"/>
  <c r="F10" i="32" l="1"/>
  <c r="H10" i="32" s="1"/>
  <c r="H9" i="32" s="1"/>
  <c r="O5" i="29"/>
  <c r="O2" i="29" s="1"/>
  <c r="M2" i="29"/>
  <c r="I10" i="32" s="1"/>
  <c r="P2" i="29"/>
  <c r="R5" i="29"/>
  <c r="R2" i="29" s="1"/>
  <c r="I9" i="32" l="1"/>
  <c r="F9" i="32"/>
  <c r="L10" i="32"/>
  <c r="M10" i="32" s="1"/>
  <c r="M9" i="32" s="1"/>
  <c r="L9"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S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sharedStrings.xml><?xml version="1.0" encoding="utf-8"?>
<sst xmlns="http://schemas.openxmlformats.org/spreadsheetml/2006/main" count="497" uniqueCount="279">
  <si>
    <t>本申請書の使い方、申請の手順</t>
    <rPh sb="0" eb="1">
      <t>ホン</t>
    </rPh>
    <rPh sb="1" eb="4">
      <t>シンセイショ</t>
    </rPh>
    <rPh sb="5" eb="6">
      <t>ツカ</t>
    </rPh>
    <rPh sb="7" eb="8">
      <t>カタ</t>
    </rPh>
    <rPh sb="9" eb="11">
      <t>シンセイ</t>
    </rPh>
    <rPh sb="12" eb="14">
      <t>テジュン</t>
    </rPh>
    <phoneticPr fontId="5"/>
  </si>
  <si>
    <t>手順</t>
    <rPh sb="0" eb="2">
      <t>テジュン</t>
    </rPh>
    <phoneticPr fontId="5"/>
  </si>
  <si>
    <t>都道府県の作業</t>
    <rPh sb="0" eb="4">
      <t>トドウフケン</t>
    </rPh>
    <rPh sb="5" eb="7">
      <t>サギョウ</t>
    </rPh>
    <phoneticPr fontId="5"/>
  </si>
  <si>
    <t>事業者（法人本部）の作業</t>
    <rPh sb="0" eb="3">
      <t>ジギョウシャ</t>
    </rPh>
    <rPh sb="4" eb="6">
      <t>ホウジン</t>
    </rPh>
    <rPh sb="6" eb="8">
      <t>ホンブ</t>
    </rPh>
    <rPh sb="10" eb="12">
      <t>サギョウ</t>
    </rPh>
    <phoneticPr fontId="5"/>
  </si>
  <si>
    <t>各事業所の作業</t>
    <rPh sb="0" eb="1">
      <t>カク</t>
    </rPh>
    <rPh sb="1" eb="4">
      <t>ジギョウショ</t>
    </rPh>
    <rPh sb="5" eb="7">
      <t>サギョウ</t>
    </rPh>
    <phoneticPr fontId="5"/>
  </si>
  <si>
    <t>本Excelを管内の介護サービス事業者に配布</t>
    <rPh sb="0" eb="1">
      <t>ホン</t>
    </rPh>
    <rPh sb="7" eb="9">
      <t>カンナイ</t>
    </rPh>
    <rPh sb="10" eb="12">
      <t>カイゴ</t>
    </rPh>
    <rPh sb="16" eb="19">
      <t>ジギョウシャ</t>
    </rPh>
    <rPh sb="20" eb="22">
      <t>ハイフ</t>
    </rPh>
    <phoneticPr fontId="5"/>
  </si>
  <si>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5"/>
  </si>
  <si>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5"/>
  </si>
  <si>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5"/>
  </si>
  <si>
    <t>千円</t>
    <rPh sb="0" eb="2">
      <t>センエン</t>
    </rPh>
    <phoneticPr fontId="5"/>
  </si>
  <si>
    <t>電話番号</t>
    <rPh sb="0" eb="2">
      <t>デンワ</t>
    </rPh>
    <rPh sb="2" eb="4">
      <t>バンゴウ</t>
    </rPh>
    <phoneticPr fontId="5"/>
  </si>
  <si>
    <t>No.</t>
    <phoneticPr fontId="5"/>
  </si>
  <si>
    <t>事業所・施設名</t>
    <rPh sb="0" eb="3">
      <t>ジギョウショ</t>
    </rPh>
    <rPh sb="4" eb="7">
      <t>シセツメイ</t>
    </rPh>
    <phoneticPr fontId="5"/>
  </si>
  <si>
    <t>介護保険
事業所番号</t>
    <rPh sb="0" eb="2">
      <t>カイゴ</t>
    </rPh>
    <rPh sb="2" eb="4">
      <t>ホケン</t>
    </rPh>
    <rPh sb="5" eb="8">
      <t>ジギョウショ</t>
    </rPh>
    <rPh sb="8" eb="10">
      <t>バンゴウ</t>
    </rPh>
    <phoneticPr fontId="5"/>
  </si>
  <si>
    <t>サービス種別</t>
    <rPh sb="4" eb="6">
      <t>シュベツ</t>
    </rPh>
    <phoneticPr fontId="5"/>
  </si>
  <si>
    <t>住所</t>
    <rPh sb="0" eb="2">
      <t>ジュウショ</t>
    </rPh>
    <phoneticPr fontId="5"/>
  </si>
  <si>
    <t>審査
結果</t>
    <rPh sb="0" eb="2">
      <t>シンサ</t>
    </rPh>
    <rPh sb="3" eb="5">
      <t>ケッカ</t>
    </rPh>
    <phoneticPr fontId="5"/>
  </si>
  <si>
    <t>合計</t>
    <rPh sb="0" eb="2">
      <t>ゴウケイ</t>
    </rPh>
    <phoneticPr fontId="5"/>
  </si>
  <si>
    <t>※この欄に「○」が表示されない場合、本表の事業所数と個票の枚数が一致していません。</t>
    <rPh sb="3" eb="4">
      <t>ラン</t>
    </rPh>
    <rPh sb="9" eb="11">
      <t>ヒョウジ</t>
    </rPh>
    <rPh sb="15" eb="17">
      <t>バアイ</t>
    </rPh>
    <phoneticPr fontId="5"/>
  </si>
  <si>
    <t>　個票のシート名に誤りがないか確認して下さい。</t>
    <rPh sb="1" eb="3">
      <t>コヒョウ</t>
    </rPh>
    <rPh sb="7" eb="8">
      <t>メイ</t>
    </rPh>
    <rPh sb="9" eb="10">
      <t>アヤマ</t>
    </rPh>
    <rPh sb="15" eb="17">
      <t>カクニン</t>
    </rPh>
    <rPh sb="19" eb="20">
      <t>クダ</t>
    </rPh>
    <phoneticPr fontId="5"/>
  </si>
  <si>
    <t>　</t>
    <phoneticPr fontId="5"/>
  </si>
  <si>
    <t>介護保険事業所番号</t>
    <rPh sb="0" eb="2">
      <t>カイゴ</t>
    </rPh>
    <rPh sb="2" eb="4">
      <t>ホケン</t>
    </rPh>
    <rPh sb="4" eb="7">
      <t>ジギョウショ</t>
    </rPh>
    <rPh sb="7" eb="9">
      <t>バンゴウ</t>
    </rPh>
    <phoneticPr fontId="5"/>
  </si>
  <si>
    <t>所在地</t>
    <rPh sb="0" eb="3">
      <t>ショザイチ</t>
    </rPh>
    <phoneticPr fontId="5"/>
  </si>
  <si>
    <t>都道府県名</t>
    <rPh sb="0" eb="4">
      <t>トドウフケン</t>
    </rPh>
    <rPh sb="4" eb="5">
      <t>メイ</t>
    </rPh>
    <phoneticPr fontId="5"/>
  </si>
  <si>
    <t>連絡先</t>
    <rPh sb="0" eb="3">
      <t>レンラクサキ</t>
    </rPh>
    <phoneticPr fontId="5"/>
  </si>
  <si>
    <t>担当部署名</t>
    <rPh sb="0" eb="2">
      <t>タントウ</t>
    </rPh>
    <rPh sb="2" eb="5">
      <t>ブショメイ</t>
    </rPh>
    <phoneticPr fontId="5"/>
  </si>
  <si>
    <t>東京都</t>
  </si>
  <si>
    <r>
      <t>提供サービス</t>
    </r>
    <r>
      <rPr>
        <sz val="6"/>
        <rFont val="ＭＳ Ｐ明朝"/>
        <family val="1"/>
        <charset val="128"/>
      </rPr>
      <t>（プルダウンから選択）</t>
    </r>
    <rPh sb="0" eb="2">
      <t>テイキョウ</t>
    </rPh>
    <rPh sb="14" eb="16">
      <t>センタク</t>
    </rPh>
    <phoneticPr fontId="5"/>
  </si>
  <si>
    <t>事業区分</t>
    <rPh sb="0" eb="2">
      <t>ジギョウ</t>
    </rPh>
    <rPh sb="2" eb="4">
      <t>クブン</t>
    </rPh>
    <phoneticPr fontId="5"/>
  </si>
  <si>
    <t>口座情報</t>
    <rPh sb="0" eb="2">
      <t>コウザ</t>
    </rPh>
    <rPh sb="2" eb="4">
      <t>ジョウホウ</t>
    </rPh>
    <phoneticPr fontId="5"/>
  </si>
  <si>
    <t>科目</t>
    <rPh sb="0" eb="2">
      <t>カモク</t>
    </rPh>
    <phoneticPr fontId="5"/>
  </si>
  <si>
    <t>用途・品目・数量等</t>
    <rPh sb="0" eb="2">
      <t>ヨウト</t>
    </rPh>
    <rPh sb="3" eb="5">
      <t>ヒンモク</t>
    </rPh>
    <rPh sb="6" eb="8">
      <t>スウリョウ</t>
    </rPh>
    <rPh sb="8" eb="9">
      <t>トウ</t>
    </rPh>
    <phoneticPr fontId="5"/>
  </si>
  <si>
    <t>需用費</t>
    <rPh sb="0" eb="3">
      <t>ジュヨウヒ</t>
    </rPh>
    <phoneticPr fontId="5"/>
  </si>
  <si>
    <t>役務費</t>
    <rPh sb="0" eb="2">
      <t>エキム</t>
    </rPh>
    <phoneticPr fontId="5"/>
  </si>
  <si>
    <t>委託料</t>
    <rPh sb="0" eb="3">
      <t>イタクリョウ</t>
    </rPh>
    <phoneticPr fontId="5"/>
  </si>
  <si>
    <t>使用料及び賃借料</t>
    <rPh sb="0" eb="3">
      <t>シヨウリョウ</t>
    </rPh>
    <rPh sb="3" eb="4">
      <t>オヨ</t>
    </rPh>
    <rPh sb="5" eb="8">
      <t>チンシャクリョウ</t>
    </rPh>
    <phoneticPr fontId="5"/>
  </si>
  <si>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</si>
  <si>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</si>
  <si>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</si>
  <si>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</si>
  <si>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</si>
  <si>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</si>
  <si>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</si>
  <si>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</si>
  <si>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</si>
  <si>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</si>
  <si>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</si>
  <si>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</si>
  <si>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</si>
  <si>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</si>
  <si>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</si>
  <si>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</si>
  <si>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</si>
  <si>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</si>
  <si>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</si>
  <si>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</si>
  <si>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</si>
  <si>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</si>
  <si>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</si>
  <si>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</si>
  <si>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</si>
  <si>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</si>
  <si>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</si>
  <si>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</si>
  <si>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</si>
  <si>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</si>
  <si>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</si>
  <si>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</si>
  <si>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</si>
  <si>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</si>
  <si>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</si>
  <si>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</si>
  <si>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</si>
  <si>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</si>
  <si>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</si>
  <si>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</si>
  <si>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</si>
  <si>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</si>
  <si>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</si>
  <si>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</si>
  <si>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</si>
  <si>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</si>
  <si>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</si>
  <si>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</si>
  <si>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</si>
  <si>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</si>
  <si>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</si>
  <si>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</si>
  <si>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</si>
  <si>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</si>
  <si>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</si>
  <si>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</si>
  <si>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</si>
  <si>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</si>
  <si>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</si>
  <si>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</si>
  <si>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</si>
  <si>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</si>
  <si>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</si>
  <si>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</si>
  <si>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</si>
  <si>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</si>
  <si>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</si>
  <si>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</si>
  <si>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</si>
  <si>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</si>
  <si>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</si>
  <si>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</si>
  <si>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</si>
  <si>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</si>
  <si>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</si>
  <si>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</si>
  <si>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</si>
  <si>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</si>
  <si>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</si>
  <si>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</si>
  <si>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</si>
  <si>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</si>
  <si>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</si>
  <si>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</si>
  <si>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</si>
  <si>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</si>
  <si>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</si>
  <si>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</si>
  <si>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3"/>
  </si>
  <si>
    <t>認知症対応型通所介護事業所</t>
  </si>
  <si>
    <t>短期入所生活介護事業所</t>
  </si>
  <si>
    <t>/定員</t>
    <rPh sb="1" eb="3">
      <t>テイイン</t>
    </rPh>
    <phoneticPr fontId="3"/>
  </si>
  <si>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</si>
  <si>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</si>
  <si>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</si>
  <si>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</si>
  <si>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</si>
  <si>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</si>
  <si>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</si>
  <si>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</si>
  <si>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</si>
  <si>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</si>
  <si>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</si>
  <si>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</si>
  <si>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</si>
  <si>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</si>
  <si>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</si>
  <si>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</si>
  <si>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</si>
  <si>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</si>
  <si>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</si>
  <si>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</si>
  <si>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</si>
  <si>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</si>
  <si>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</si>
  <si>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</si>
  <si>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</si>
  <si>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</si>
  <si>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</si>
  <si>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</si>
  <si>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</si>
  <si>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</si>
  <si>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</si>
  <si>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</si>
  <si>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</si>
  <si>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rPh sb="0" eb="3">
      <t>サガケン</t>
    </rPh>
    <phoneticPr fontId="6"/>
  </si>
  <si>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</si>
  <si>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</si>
  <si>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</si>
  <si>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</si>
  <si>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</si>
  <si>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事業所・施設等の種別</t>
  </si>
  <si>
    <t>訪問介護事業所　集合住宅併設型（同一建物減算の算定がある事業所）</t>
    <phoneticPr fontId="5"/>
  </si>
  <si>
    <t>訪問介護事業所　上記以外であって、1月あたり延べ訪問回数200回以下</t>
    <phoneticPr fontId="5"/>
  </si>
  <si>
    <t>訪問介護事業所　上記以外であって、1月あたり延べ訪問回数201回以上2,000回以下</t>
    <phoneticPr fontId="5"/>
  </si>
  <si>
    <t>訪問介護事業所　上記以外であって、1月あたり延べ訪問回数2,001回以上</t>
    <phoneticPr fontId="5"/>
  </si>
  <si>
    <t>通所介護事業所　1月あたり延べ利用者数300人以下</t>
    <rPh sb="0" eb="2">
      <t>ツウショ</t>
    </rPh>
    <phoneticPr fontId="3"/>
  </si>
  <si>
    <t>通所介護事業所　1月あたり延べ利用者数301人以上600人以下</t>
    <rPh sb="0" eb="2">
      <t>ツウショ</t>
    </rPh>
    <phoneticPr fontId="3"/>
  </si>
  <si>
    <t>通所介護事業所　1月あたり延べ利用者数601人以上</t>
    <rPh sb="0" eb="2">
      <t>ツウショ</t>
    </rPh>
    <phoneticPr fontId="3"/>
  </si>
  <si>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</si>
  <si>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</si>
  <si>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</si>
  <si>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</si>
  <si>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</si>
  <si>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5"/>
  </si>
  <si>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5"/>
  </si>
  <si>
    <t>　介護施設等に対するサービス継続支援事業</t>
    <phoneticPr fontId="5"/>
  </si>
  <si>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5"/>
  </si>
  <si>
    <t>【介護サービスを円滑に継続するための対応】</t>
    <rPh sb="1" eb="3">
      <t>カイゴ</t>
    </rPh>
    <rPh sb="8" eb="10">
      <t>エンカツ</t>
    </rPh>
    <rPh sb="11" eb="13">
      <t>ケイゾク</t>
    </rPh>
    <rPh sb="18" eb="20">
      <t>タイオウ</t>
    </rPh>
    <phoneticPr fontId="5"/>
  </si>
  <si>
    <t>【災害備蓄等への対応】</t>
    <rPh sb="1" eb="3">
      <t>サイガイ</t>
    </rPh>
    <rPh sb="3" eb="5">
      <t>ビチク</t>
    </rPh>
    <rPh sb="5" eb="6">
      <t>トウ</t>
    </rPh>
    <rPh sb="8" eb="10">
      <t>タイオウ</t>
    </rPh>
    <phoneticPr fontId="5"/>
  </si>
  <si>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5"/>
  </si>
  <si>
    <t>/定員</t>
    <rPh sb="1" eb="3">
      <t>テイイン</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</si>
  <si>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</si>
  <si>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</si>
  <si>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</si>
  <si>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</si>
  <si>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</si>
  <si>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</si>
  <si>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</si>
  <si>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</si>
  <si>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</si>
  <si>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</si>
  <si>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</si>
  <si>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</si>
  <si>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</si>
  <si>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</si>
  <si>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</si>
  <si>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</si>
  <si>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</si>
  <si>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</si>
  <si>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</si>
  <si>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5"/>
  </si>
  <si>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5"/>
  </si>
  <si>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5"/>
  </si>
  <si>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5"/>
  </si>
  <si>
    <t>特定施設入居者生活介護（養護老人ホーム、軽費老人ホームを除く）</t>
    <rPh sb="12" eb="14">
      <t>ヨウゴ</t>
    </rPh>
    <rPh sb="14" eb="16">
      <t>ロウジン</t>
    </rPh>
    <rPh sb="20" eb="22">
      <t>ケイヒ</t>
    </rPh>
    <rPh sb="22" eb="24">
      <t>ロウジン</t>
    </rPh>
    <rPh sb="28" eb="29">
      <t>ノゾ</t>
    </rPh>
    <phoneticPr fontId="5"/>
  </si>
  <si>
    <t>地域密着型特定施設入居者生活介護（養護老人ホーム、軽費老人ホームを除く）</t>
    <phoneticPr fontId="5"/>
  </si>
  <si>
    <t>本Excelを各事業所に配布し、以下の様式への記入を依頼
・様式２（個票）</t>
    <rPh sb="16" eb="18">
      <t>イカ</t>
    </rPh>
    <rPh sb="19" eb="21">
      <t>ヨウシキ</t>
    </rPh>
    <rPh sb="23" eb="25">
      <t>キニュウ</t>
    </rPh>
    <rPh sb="26" eb="28">
      <t>イライ</t>
    </rPh>
    <phoneticPr fontId="5"/>
  </si>
  <si>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5"/>
  </si>
  <si>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5"/>
  </si>
  <si>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5"/>
  </si>
  <si>
    <t>都道府県等内で必要な作業を行い、事業者に補助金を交付</t>
    <rPh sb="20" eb="22">
      <t>ホジョ</t>
    </rPh>
    <phoneticPr fontId="5"/>
  </si>
  <si>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5"/>
  </si>
  <si>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5"/>
  </si>
  <si>
    <t>交付決定額</t>
    <rPh sb="0" eb="2">
      <t>コウフ</t>
    </rPh>
    <rPh sb="2" eb="4">
      <t>ケッテイ</t>
    </rPh>
    <rPh sb="4" eb="5">
      <t>ガク</t>
    </rPh>
    <phoneticPr fontId="5"/>
  </si>
  <si>
    <t>差引額</t>
    <rPh sb="0" eb="1">
      <t>サ</t>
    </rPh>
    <rPh sb="1" eb="2">
      <t>ヒ</t>
    </rPh>
    <rPh sb="2" eb="3">
      <t>ガク</t>
    </rPh>
    <phoneticPr fontId="5"/>
  </si>
  <si>
    <t>領収書、レシート等の根拠資料は事業所において適切に保管している。</t>
    <rPh sb="10" eb="12">
      <t>コンキョ</t>
    </rPh>
    <rPh sb="12" eb="14">
      <t>シリョウ</t>
    </rPh>
    <rPh sb="17" eb="18">
      <t>ショ</t>
    </rPh>
    <phoneticPr fontId="5"/>
  </si>
  <si>
    <t>報告にあたっての確認事項</t>
    <rPh sb="0" eb="2">
      <t>ホウコク</t>
    </rPh>
    <rPh sb="8" eb="10">
      <t>カクニン</t>
    </rPh>
    <rPh sb="10" eb="12">
      <t>ジコウ</t>
    </rPh>
    <phoneticPr fontId="5"/>
  </si>
  <si>
    <t>支出済額</t>
    <rPh sb="0" eb="2">
      <t>シシュツ</t>
    </rPh>
    <rPh sb="2" eb="3">
      <t>ズ</t>
    </rPh>
    <phoneticPr fontId="5"/>
  </si>
  <si>
    <t>支出済額（円）</t>
    <rPh sb="0" eb="2">
      <t>シシュツ</t>
    </rPh>
    <rPh sb="2" eb="3">
      <t>ズミ</t>
    </rPh>
    <rPh sb="3" eb="4">
      <t>ガク</t>
    </rPh>
    <rPh sb="5" eb="6">
      <t>エン</t>
    </rPh>
    <phoneticPr fontId="5"/>
  </si>
  <si>
    <t>支出済額（円）</t>
    <rPh sb="2" eb="3">
      <t>ズ</t>
    </rPh>
    <phoneticPr fontId="5"/>
  </si>
  <si>
    <t>交付決定額（千円）</t>
    <rPh sb="0" eb="2">
      <t>コウフ</t>
    </rPh>
    <rPh sb="2" eb="4">
      <t>ケッテイ</t>
    </rPh>
    <rPh sb="4" eb="5">
      <t>ガク</t>
    </rPh>
    <rPh sb="6" eb="8">
      <t>センエン</t>
    </rPh>
    <phoneticPr fontId="5"/>
  </si>
  <si>
    <t>実績額（千円）</t>
    <rPh sb="0" eb="2">
      <t>ジッセキ</t>
    </rPh>
    <rPh sb="2" eb="3">
      <t>ガク</t>
    </rPh>
    <rPh sb="4" eb="6">
      <t>センエン</t>
    </rPh>
    <phoneticPr fontId="5"/>
  </si>
  <si>
    <t>実績額</t>
    <rPh sb="0" eb="2">
      <t>ジッセキ</t>
    </rPh>
    <rPh sb="2" eb="3">
      <t>ガク</t>
    </rPh>
    <phoneticPr fontId="5"/>
  </si>
  <si>
    <t>実績額</t>
    <rPh sb="2" eb="3">
      <t>ガク</t>
    </rPh>
    <phoneticPr fontId="5"/>
  </si>
  <si>
    <t>（様式第３号別紙２）</t>
    <rPh sb="1" eb="3">
      <t>ヨウシキ</t>
    </rPh>
    <rPh sb="3" eb="4">
      <t>ダイ</t>
    </rPh>
    <rPh sb="5" eb="6">
      <t>ゴウ</t>
    </rPh>
    <rPh sb="6" eb="8">
      <t>ベッシ</t>
    </rPh>
    <phoneticPr fontId="5"/>
  </si>
  <si>
    <t>様式第３号別紙１</t>
    <rPh sb="0" eb="2">
      <t>ヨウシキ</t>
    </rPh>
    <rPh sb="2" eb="3">
      <t>ダイ</t>
    </rPh>
    <rPh sb="4" eb="5">
      <t>ゴウ</t>
    </rPh>
    <rPh sb="5" eb="7">
      <t>ベッシ</t>
    </rPh>
    <phoneticPr fontId="5"/>
  </si>
  <si>
    <t>法人（事業者名）：</t>
    <rPh sb="0" eb="2">
      <t>ホウジン</t>
    </rPh>
    <phoneticPr fontId="17"/>
  </si>
  <si>
    <t>　　</t>
    <phoneticPr fontId="5"/>
  </si>
  <si>
    <t>区分</t>
    <phoneticPr fontId="17"/>
  </si>
  <si>
    <t>総事業費</t>
    <rPh sb="0" eb="1">
      <t>ソウ</t>
    </rPh>
    <rPh sb="1" eb="4">
      <t>ジギョウヒ</t>
    </rPh>
    <phoneticPr fontId="5"/>
  </si>
  <si>
    <t>寄付金その
他の収入
見込額</t>
    <rPh sb="0" eb="3">
      <t>キフキン</t>
    </rPh>
    <rPh sb="6" eb="7">
      <t>ホカ</t>
    </rPh>
    <rPh sb="8" eb="10">
      <t>シュウニュウ</t>
    </rPh>
    <rPh sb="11" eb="13">
      <t>ミコミ</t>
    </rPh>
    <rPh sb="13" eb="14">
      <t>ガク</t>
    </rPh>
    <phoneticPr fontId="5"/>
  </si>
  <si>
    <t>差引額</t>
    <rPh sb="0" eb="3">
      <t>サシヒキガク</t>
    </rPh>
    <phoneticPr fontId="5"/>
  </si>
  <si>
    <t>対象経費
実支出額</t>
    <rPh sb="0" eb="2">
      <t>タイショウ</t>
    </rPh>
    <rPh sb="2" eb="4">
      <t>ケイヒ</t>
    </rPh>
    <rPh sb="5" eb="6">
      <t>ジツ</t>
    </rPh>
    <rPh sb="6" eb="8">
      <t>シシュツ</t>
    </rPh>
    <phoneticPr fontId="5"/>
  </si>
  <si>
    <t>補助基準額</t>
    <rPh sb="0" eb="2">
      <t>ホジョ</t>
    </rPh>
    <rPh sb="2" eb="5">
      <t>キジュンガク</t>
    </rPh>
    <phoneticPr fontId="5"/>
  </si>
  <si>
    <t>交付決定額</t>
    <rPh sb="0" eb="5">
      <t>コウフケッテイガク</t>
    </rPh>
    <phoneticPr fontId="17"/>
  </si>
  <si>
    <t>補助基本額</t>
    <rPh sb="0" eb="2">
      <t>ホジョ</t>
    </rPh>
    <rPh sb="2" eb="5">
      <t>キホンガク</t>
    </rPh>
    <phoneticPr fontId="17"/>
  </si>
  <si>
    <t>補助金所要額</t>
    <rPh sb="0" eb="3">
      <t>ホジョキン</t>
    </rPh>
    <rPh sb="3" eb="6">
      <t>ショヨウガク</t>
    </rPh>
    <phoneticPr fontId="17"/>
  </si>
  <si>
    <t>A</t>
    <phoneticPr fontId="5"/>
  </si>
  <si>
    <t>B</t>
    <phoneticPr fontId="5"/>
  </si>
  <si>
    <t>（A-B)C</t>
    <phoneticPr fontId="5"/>
  </si>
  <si>
    <t>D</t>
    <phoneticPr fontId="5"/>
  </si>
  <si>
    <t>E</t>
    <phoneticPr fontId="5"/>
  </si>
  <si>
    <t>F</t>
    <phoneticPr fontId="17"/>
  </si>
  <si>
    <t>G</t>
    <phoneticPr fontId="17"/>
  </si>
  <si>
    <t>H</t>
    <phoneticPr fontId="17"/>
  </si>
  <si>
    <t>円</t>
    <rPh sb="0" eb="1">
      <t>エン</t>
    </rPh>
    <phoneticPr fontId="5"/>
  </si>
  <si>
    <t>円</t>
    <rPh sb="0" eb="1">
      <t>エン</t>
    </rPh>
    <phoneticPr fontId="17"/>
  </si>
  <si>
    <t>合計</t>
    <rPh sb="0" eb="2">
      <t>ゴウケイ</t>
    </rPh>
    <phoneticPr fontId="17"/>
  </si>
  <si>
    <t>（様式第３号別紙３）事業所・施設別実績額一覧</t>
    <rPh sb="1" eb="3">
      <t>ヨウシキ</t>
    </rPh>
    <rPh sb="3" eb="4">
      <t>ダイ</t>
    </rPh>
    <rPh sb="5" eb="6">
      <t>ゴウ</t>
    </rPh>
    <rPh sb="6" eb="8">
      <t>ベッシ</t>
    </rPh>
    <rPh sb="10" eb="13">
      <t>ジギョウショ</t>
    </rPh>
    <rPh sb="14" eb="16">
      <t>シセツ</t>
    </rPh>
    <rPh sb="16" eb="17">
      <t>ベツ</t>
    </rPh>
    <rPh sb="17" eb="19">
      <t>ジッセキ</t>
    </rPh>
    <rPh sb="19" eb="20">
      <t>ガク</t>
    </rPh>
    <rPh sb="20" eb="22">
      <t>イチラン</t>
    </rPh>
    <phoneticPr fontId="5"/>
  </si>
  <si>
    <t>補助上限額</t>
    <rPh sb="0" eb="2">
      <t>ホジョ</t>
    </rPh>
    <rPh sb="2" eb="5">
      <t>ジョウゲンガク</t>
    </rPh>
    <phoneticPr fontId="5"/>
  </si>
  <si>
    <t>定員</t>
    <rPh sb="0" eb="2">
      <t>テイイン</t>
    </rPh>
    <phoneticPr fontId="5"/>
  </si>
  <si>
    <t>人</t>
    <rPh sb="0" eb="1">
      <t>ニン</t>
    </rPh>
    <phoneticPr fontId="5"/>
  </si>
  <si>
    <t>補助上限額（千円）</t>
    <rPh sb="0" eb="4">
      <t>ホジョジョウゲン</t>
    </rPh>
    <rPh sb="4" eb="5">
      <t>ガク</t>
    </rPh>
    <rPh sb="6" eb="8">
      <t>センエン</t>
    </rPh>
    <phoneticPr fontId="5"/>
  </si>
  <si>
    <t>差引額（交付決定額－実績額）（千円）</t>
    <rPh sb="0" eb="2">
      <t>サシヒキ</t>
    </rPh>
    <rPh sb="2" eb="3">
      <t>ガク</t>
    </rPh>
    <rPh sb="4" eb="9">
      <t>コウフケッテイガク</t>
    </rPh>
    <rPh sb="10" eb="13">
      <t>ジッセキガク</t>
    </rPh>
    <rPh sb="15" eb="17">
      <t>センエン</t>
    </rPh>
    <phoneticPr fontId="5"/>
  </si>
  <si>
    <t>注１　Ａ欄には、当該事業に係る総事業費を記載してください。</t>
    <rPh sb="15" eb="19">
      <t>ソウジギョウヒ</t>
    </rPh>
    <phoneticPr fontId="17"/>
  </si>
  <si>
    <t>注３　Ｃ欄には、Ａ欄からＢ欄を差し引いた額が表示されます。</t>
    <rPh sb="9" eb="10">
      <t>ラン</t>
    </rPh>
    <rPh sb="13" eb="14">
      <t>ラン</t>
    </rPh>
    <rPh sb="15" eb="16">
      <t>サ</t>
    </rPh>
    <rPh sb="17" eb="18">
      <t>ヒ</t>
    </rPh>
    <rPh sb="20" eb="21">
      <t>ガク</t>
    </rPh>
    <rPh sb="22" eb="24">
      <t>ヒョウジ</t>
    </rPh>
    <phoneticPr fontId="17"/>
  </si>
  <si>
    <t>（注）差引額は、交付決定額と実績額を比較して交付決定額が大きい場合に表示される。</t>
    <rPh sb="1" eb="2">
      <t>チュウ</t>
    </rPh>
    <rPh sb="3" eb="5">
      <t>サシヒキ</t>
    </rPh>
    <rPh sb="5" eb="6">
      <t>ガク</t>
    </rPh>
    <rPh sb="8" eb="10">
      <t>コウフ</t>
    </rPh>
    <rPh sb="10" eb="12">
      <t>ケッテイ</t>
    </rPh>
    <rPh sb="12" eb="13">
      <t>ガク</t>
    </rPh>
    <rPh sb="14" eb="16">
      <t>ジッセキ</t>
    </rPh>
    <rPh sb="16" eb="17">
      <t>ガク</t>
    </rPh>
    <rPh sb="18" eb="20">
      <t>ヒカク</t>
    </rPh>
    <rPh sb="22" eb="24">
      <t>コウフ</t>
    </rPh>
    <rPh sb="24" eb="26">
      <t>ケッテイ</t>
    </rPh>
    <rPh sb="26" eb="27">
      <t>ガク</t>
    </rPh>
    <rPh sb="28" eb="29">
      <t>オオ</t>
    </rPh>
    <rPh sb="31" eb="33">
      <t>バアイ</t>
    </rPh>
    <rPh sb="34" eb="36">
      <t>ヒョウジ</t>
    </rPh>
    <phoneticPr fontId="5"/>
  </si>
  <si>
    <t>事業所・施設概要</t>
    <rPh sb="0" eb="3">
      <t>ジギョウショ</t>
    </rPh>
    <rPh sb="4" eb="6">
      <t>シセツ</t>
    </rPh>
    <rPh sb="6" eb="8">
      <t>ガイヨウ</t>
    </rPh>
    <phoneticPr fontId="5"/>
  </si>
  <si>
    <t>事業所・施設名</t>
    <rPh sb="0" eb="3">
      <t>ジギョウショ</t>
    </rPh>
    <rPh sb="4" eb="6">
      <t>シセツ</t>
    </rPh>
    <rPh sb="6" eb="7">
      <t>メイ</t>
    </rPh>
    <phoneticPr fontId="5"/>
  </si>
  <si>
    <t>備品購入費</t>
    <rPh sb="0" eb="2">
      <t>ビヒン</t>
    </rPh>
    <rPh sb="2" eb="4">
      <t>コウニュウ</t>
    </rPh>
    <rPh sb="4" eb="5">
      <t>ヒ</t>
    </rPh>
    <phoneticPr fontId="5"/>
  </si>
  <si>
    <t>注２　Ｂ欄には、当該事業に係る収入の額を記載してください。</t>
    <phoneticPr fontId="5"/>
  </si>
  <si>
    <t>注４　Ｄ欄、Ｅ欄及びＦ欄には、「（様式第３号別紙３）事業所・施設別実績額一覧」から額が表示されます。</t>
    <rPh sb="7" eb="8">
      <t>ラン</t>
    </rPh>
    <rPh sb="8" eb="9">
      <t>オヨ</t>
    </rPh>
    <rPh sb="11" eb="12">
      <t>ラン</t>
    </rPh>
    <phoneticPr fontId="17"/>
  </si>
  <si>
    <t>注５　Ｇ欄には、Ｃ欄、Ｄ欄、Ｅ欄を比較していずれか少ない額が表示されます。</t>
    <rPh sb="30" eb="32">
      <t>ヒョウジ</t>
    </rPh>
    <phoneticPr fontId="5"/>
  </si>
  <si>
    <t>注６　Ｈ欄には、Ｆ欄及びＧ欄を比較していずれか少ない額（千円未満切捨て）が表示されます。</t>
    <rPh sb="0" eb="1">
      <t>チュウ</t>
    </rPh>
    <rPh sb="37" eb="39">
      <t>ヒョウジ</t>
    </rPh>
    <phoneticPr fontId="17"/>
  </si>
  <si>
    <t>注７　着色のないセルには入力不要です。</t>
    <rPh sb="0" eb="1">
      <t>チュウ</t>
    </rPh>
    <rPh sb="3" eb="5">
      <t>チャクショク</t>
    </rPh>
    <rPh sb="12" eb="14">
      <t>ニュウリョク</t>
    </rPh>
    <rPh sb="14" eb="16">
      <t>フヨウ</t>
    </rPh>
    <phoneticPr fontId="17"/>
  </si>
  <si>
    <t>１　介護事業所等に対するサービス 
　継続支援事業</t>
    <phoneticPr fontId="17"/>
  </si>
  <si>
    <t>２　介護施設等に対するサービス継
　続支援事業</t>
    <rPh sb="2" eb="4">
      <t>カイゴ</t>
    </rPh>
    <rPh sb="4" eb="6">
      <t>シセツ</t>
    </rPh>
    <rPh sb="6" eb="7">
      <t>トウ</t>
    </rPh>
    <rPh sb="8" eb="9">
      <t>タイ</t>
    </rPh>
    <rPh sb="15" eb="16">
      <t>ケイ</t>
    </rPh>
    <rPh sb="18" eb="19">
      <t>ゾク</t>
    </rPh>
    <rPh sb="19" eb="21">
      <t>シエン</t>
    </rPh>
    <rPh sb="21" eb="23">
      <t>ジギョウ</t>
    </rPh>
    <phoneticPr fontId="17"/>
  </si>
  <si>
    <t>介護施設等経営改善・従事者処遇改善等緊急支援事業費補助金（介護事業所等及び介護施設等に対する介護サービス継続支援事業）所要額精算調書</t>
    <phoneticPr fontId="17"/>
  </si>
  <si>
    <t>介護施設等経営改善・従事者処遇改善等緊急支援事業（介護事業所等及び介護施設等に対する介護サービス継続支援事業）実績報告書（事業所・施設単位）</t>
    <phoneticPr fontId="5"/>
  </si>
  <si>
    <t>合計</t>
    <rPh sb="0" eb="2">
      <t>ゴウケイ</t>
    </rPh>
    <phoneticPr fontId="5"/>
  </si>
  <si>
    <t>総事業費
(事業所等）</t>
    <rPh sb="0" eb="4">
      <t>ソウジギョウヒ</t>
    </rPh>
    <rPh sb="6" eb="10">
      <t>ジギョウショトウ</t>
    </rPh>
    <phoneticPr fontId="5"/>
  </si>
  <si>
    <t>総事業費
(施設等）</t>
    <rPh sb="0" eb="4">
      <t>ソウジギョウヒ</t>
    </rPh>
    <rPh sb="6" eb="8">
      <t>シセツ</t>
    </rPh>
    <rPh sb="8" eb="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</si>
</sst>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quot;&quot;"/>
    <numFmt numFmtId="178" formatCode="#,##0_);[Red]\(#,##0\)"/>
    <numFmt numFmtId="179" formatCode="0_);[Red]\(0\)"/>
    <numFmt numFmtId="180" formatCode="#,##0_ "/>
  </numFmts>
  <fonts count="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4"/>
      <name val="ＭＳ ゴシック"/>
      <family val="3"/>
      <charset val="128"/>
    </font>
    <font>
      <sz val="11"/>
      <name val="ＭＳ ゴシック"/>
      <family val="3"/>
      <charset val="128"/>
    </font>
    <font>
      <sz val="20"/>
      <name val="ＭＳ ゴシック"/>
      <family val="3"/>
      <charset val="128"/>
    </font>
    <font>
      <sz val="12"/>
      <name val="ＭＳ ゴシック"/>
      <family val="3"/>
      <charset val="128"/>
    </font>
    <font>
      <u/>
      <sz val="14"/>
      <name val="ＭＳ ゴシック"/>
      <family val="3"/>
      <charset val="128"/>
    </font>
    <font>
      <sz val="16"/>
      <name val="ＭＳ 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theme="4" tint="0.79998168889431442"/>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s>
  <cellStyleXfs count="10">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cellStyleXfs>
  <cellXfs count="335">
    <xf numFmtId="0" fontId="0" fillId="0" borderId="0" xfId="0">
      <alignment vertical="center"/>
    </xf>
    <xf numFmtId="0" fontId="9" fillId="0" borderId="0" xfId="0" applyFont="1">
      <alignment vertical="center"/>
    </xf>
    <xf numFmtId="0" fontId="10" fillId="0" borderId="0" xfId="0" applyFont="1">
      <alignment vertical="center"/>
    </xf>
    <xf numFmtId="0" fontId="10" fillId="3" borderId="5" xfId="0" applyFont="1" applyFill="1" applyBorder="1">
      <alignment vertical="center"/>
    </xf>
    <xf numFmtId="0" fontId="10"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12" fillId="4" borderId="0" xfId="0" applyFont="1" applyFill="1">
      <alignment vertical="center"/>
    </xf>
    <xf numFmtId="0" fontId="10" fillId="4" borderId="5" xfId="0" applyFont="1" applyFill="1" applyBorder="1">
      <alignment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0" xfId="0" applyFont="1" applyFill="1">
      <alignment vertical="center"/>
    </xf>
    <xf numFmtId="0" fontId="10" fillId="4" borderId="0" xfId="0" applyFont="1" applyFill="1" applyAlignment="1">
      <alignment horizontal="left" vertical="center"/>
    </xf>
    <xf numFmtId="0" fontId="10" fillId="4" borderId="0" xfId="0" applyFont="1" applyFill="1" applyAlignment="1">
      <alignment horizontal="center" vertical="center"/>
    </xf>
    <xf numFmtId="0" fontId="10"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1" fillId="4" borderId="17" xfId="0" applyFont="1" applyFill="1" applyBorder="1" applyAlignment="1">
      <alignment vertical="center" shrinkToFit="1"/>
    </xf>
    <xf numFmtId="0" fontId="11"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8" fillId="0" borderId="0" xfId="0" applyFont="1" applyAlignment="1">
      <alignment horizontal="left" vertical="center"/>
    </xf>
    <xf numFmtId="177" fontId="9" fillId="0" borderId="28" xfId="0" applyNumberFormat="1"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177" fontId="9" fillId="0" borderId="28" xfId="4" applyNumberFormat="1" applyFont="1" applyBorder="1" applyAlignment="1">
      <alignment horizontal="right" vertical="center" shrinkToFit="1"/>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horizontal="left" vertical="center" wrapText="1"/>
    </xf>
    <xf numFmtId="0" fontId="26" fillId="0" borderId="13" xfId="0" applyFont="1" applyBorder="1" applyAlignment="1">
      <alignment vertical="center" wrapText="1"/>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1" fillId="4" borderId="20" xfId="0" applyFont="1" applyFill="1" applyBorder="1" applyAlignment="1">
      <alignment vertical="center" shrinkToFit="1"/>
    </xf>
    <xf numFmtId="0" fontId="11"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4" fillId="0" borderId="9" xfId="0" applyFont="1" applyBorder="1">
      <alignment vertical="center"/>
    </xf>
    <xf numFmtId="0" fontId="9" fillId="0" borderId="31" xfId="0" applyFont="1" applyBorder="1">
      <alignment vertical="center"/>
    </xf>
    <xf numFmtId="177" fontId="12"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9" fillId="9" borderId="30" xfId="0" applyFont="1" applyFill="1" applyBorder="1">
      <alignment vertical="center"/>
    </xf>
    <xf numFmtId="49" fontId="9"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4" borderId="5" xfId="0" applyFont="1" applyFill="1" applyBorder="1" applyAlignment="1">
      <alignment horizontal="left" vertical="center"/>
    </xf>
    <xf numFmtId="0" fontId="10" fillId="0" borderId="2" xfId="0" applyFont="1" applyBorder="1" applyAlignment="1">
      <alignment horizontal="center" vertical="center"/>
    </xf>
    <xf numFmtId="0" fontId="12" fillId="0" borderId="2" xfId="0" applyFont="1" applyBorder="1">
      <alignment vertical="center"/>
    </xf>
    <xf numFmtId="0" fontId="10" fillId="0" borderId="2" xfId="0" applyFont="1" applyBorder="1">
      <alignment vertical="center"/>
    </xf>
    <xf numFmtId="0" fontId="10" fillId="0" borderId="2" xfId="0" applyFont="1" applyBorder="1" applyAlignment="1">
      <alignment horizontal="left" vertical="center"/>
    </xf>
    <xf numFmtId="0" fontId="10" fillId="0" borderId="2" xfId="0" applyFont="1" applyBorder="1" applyProtection="1">
      <alignment vertical="center"/>
      <protection locked="0"/>
    </xf>
    <xf numFmtId="0" fontId="10" fillId="0" borderId="0" xfId="0" applyFont="1" applyProtection="1">
      <alignment vertical="center"/>
      <protection locked="0"/>
    </xf>
    <xf numFmtId="0" fontId="8" fillId="0" borderId="0" xfId="0" applyFont="1">
      <alignment vertical="center"/>
    </xf>
    <xf numFmtId="0" fontId="11" fillId="0" borderId="0" xfId="0" applyFont="1">
      <alignment vertical="center"/>
    </xf>
    <xf numFmtId="0" fontId="10" fillId="0" borderId="0" xfId="0" applyFont="1" applyAlignment="1" applyProtection="1">
      <alignment vertical="center" shrinkToFit="1"/>
      <protection locked="0"/>
    </xf>
    <xf numFmtId="0" fontId="10" fillId="0" borderId="0" xfId="0" applyFont="1" applyAlignment="1">
      <alignment vertical="center" textRotation="255"/>
    </xf>
    <xf numFmtId="0" fontId="12" fillId="0" borderId="0" xfId="0" applyFont="1" applyAlignment="1">
      <alignment horizontal="center" vertical="center"/>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6" fontId="9" fillId="0" borderId="0" xfId="4" applyNumberFormat="1" applyFont="1" applyFill="1" applyBorder="1" applyAlignment="1">
      <alignment vertical="center" shrinkToFit="1"/>
    </xf>
    <xf numFmtId="0" fontId="9" fillId="0" borderId="5" xfId="0" applyFont="1" applyBorder="1">
      <alignment vertical="center"/>
    </xf>
    <xf numFmtId="0" fontId="13" fillId="0" borderId="0" xfId="0" applyFont="1" applyAlignment="1">
      <alignment vertical="center" wrapText="1"/>
    </xf>
    <xf numFmtId="0" fontId="8" fillId="4" borderId="0" xfId="0" applyFont="1" applyFill="1" applyAlignment="1">
      <alignment horizontal="left" vertical="center"/>
    </xf>
    <xf numFmtId="0" fontId="12" fillId="0" borderId="0" xfId="0" applyFont="1" applyAlignment="1">
      <alignment vertical="center" shrinkToFit="1"/>
    </xf>
    <xf numFmtId="177" fontId="9" fillId="0" borderId="28" xfId="4" applyNumberFormat="1" applyFont="1" applyBorder="1" applyAlignment="1">
      <alignment vertical="center" shrinkToFit="1"/>
    </xf>
    <xf numFmtId="0" fontId="32" fillId="0" borderId="0" xfId="7" applyFont="1" applyAlignment="1">
      <alignment vertical="center"/>
    </xf>
    <xf numFmtId="0" fontId="33" fillId="0" borderId="0" xfId="7" applyFont="1" applyAlignment="1">
      <alignment vertical="center"/>
    </xf>
    <xf numFmtId="0" fontId="33" fillId="0" borderId="0" xfId="7" applyFont="1"/>
    <xf numFmtId="0" fontId="35" fillId="0" borderId="0" xfId="8" applyFont="1">
      <alignment vertical="center"/>
    </xf>
    <xf numFmtId="0" fontId="35" fillId="0" borderId="0" xfId="8" applyFont="1" applyAlignment="1">
      <alignment horizontal="center" vertical="center"/>
    </xf>
    <xf numFmtId="0" fontId="32" fillId="0" borderId="0" xfId="8" applyFont="1">
      <alignment vertical="center"/>
    </xf>
    <xf numFmtId="0" fontId="32" fillId="0" borderId="0" xfId="8" applyFont="1" applyAlignment="1">
      <alignment horizontal="right" vertical="center"/>
    </xf>
    <xf numFmtId="0" fontId="32" fillId="0" borderId="7" xfId="8" applyFont="1" applyBorder="1" applyAlignment="1">
      <alignment horizontal="right" vertical="center"/>
    </xf>
    <xf numFmtId="0" fontId="36" fillId="0" borderId="7" xfId="7" applyFont="1" applyBorder="1" applyAlignment="1">
      <alignment horizontal="right"/>
    </xf>
    <xf numFmtId="0" fontId="37" fillId="0" borderId="0" xfId="7" applyFont="1" applyAlignment="1">
      <alignment horizontal="center"/>
    </xf>
    <xf numFmtId="0" fontId="32" fillId="0" borderId="0" xfId="7" applyFont="1" applyAlignment="1">
      <alignment horizontal="center"/>
    </xf>
    <xf numFmtId="0" fontId="33" fillId="0" borderId="35" xfId="7" applyFont="1" applyBorder="1"/>
    <xf numFmtId="0" fontId="32" fillId="0" borderId="36" xfId="7" applyFont="1" applyBorder="1" applyAlignment="1">
      <alignment horizontal="distributed" vertical="top" wrapText="1"/>
    </xf>
    <xf numFmtId="0" fontId="33" fillId="0" borderId="0" xfId="7" applyFont="1" applyAlignment="1">
      <alignment horizontal="distributed" vertical="top" wrapText="1"/>
    </xf>
    <xf numFmtId="0" fontId="32" fillId="0" borderId="36" xfId="7" applyFont="1" applyBorder="1" applyAlignment="1">
      <alignment horizontal="right" vertical="center"/>
    </xf>
    <xf numFmtId="0" fontId="33" fillId="0" borderId="0" xfId="7" applyFont="1" applyAlignment="1">
      <alignment horizontal="right" vertical="center"/>
    </xf>
    <xf numFmtId="0" fontId="33" fillId="0" borderId="37" xfId="7" applyFont="1" applyBorder="1" applyAlignment="1">
      <alignment horizontal="right" vertical="center"/>
    </xf>
    <xf numFmtId="38" fontId="33" fillId="0" borderId="34" xfId="9" applyFont="1" applyBorder="1" applyAlignment="1">
      <alignment horizontal="right" vertical="center"/>
    </xf>
    <xf numFmtId="0" fontId="32" fillId="0" borderId="38" xfId="7" applyFont="1" applyBorder="1" applyAlignment="1">
      <alignment horizontal="left" vertical="top" wrapText="1"/>
    </xf>
    <xf numFmtId="0" fontId="32" fillId="0" borderId="39" xfId="7" applyFont="1" applyBorder="1" applyAlignment="1">
      <alignment horizontal="left" vertical="top" wrapText="1"/>
    </xf>
    <xf numFmtId="38" fontId="33" fillId="11" borderId="34" xfId="9" applyFont="1" applyFill="1" applyBorder="1" applyAlignment="1">
      <alignment horizontal="right" vertical="center"/>
    </xf>
    <xf numFmtId="0" fontId="32" fillId="0" borderId="40" xfId="7" applyFont="1" applyBorder="1" applyAlignment="1">
      <alignment horizontal="left" vertical="top" wrapText="1"/>
    </xf>
    <xf numFmtId="0" fontId="32" fillId="0" borderId="41" xfId="7" applyFont="1" applyBorder="1" applyAlignment="1">
      <alignment horizontal="left" vertical="top" wrapText="1"/>
    </xf>
    <xf numFmtId="0" fontId="32" fillId="0" borderId="0" xfId="7" applyFont="1" applyAlignment="1">
      <alignment horizontal="left" vertical="top"/>
    </xf>
    <xf numFmtId="0" fontId="32" fillId="0" borderId="0" xfId="7" applyFont="1" applyAlignment="1">
      <alignment horizontal="left" vertical="top" wrapText="1"/>
    </xf>
    <xf numFmtId="0" fontId="32" fillId="0" borderId="0" xfId="7" applyFont="1" applyAlignment="1">
      <alignment vertical="top" wrapText="1"/>
    </xf>
    <xf numFmtId="177" fontId="9" fillId="0" borderId="0" xfId="0" applyNumberFormat="1" applyFont="1">
      <alignment vertical="center"/>
    </xf>
    <xf numFmtId="38" fontId="33" fillId="0" borderId="34" xfId="9" applyFont="1" applyFill="1" applyBorder="1" applyAlignment="1">
      <alignment horizontal="right" vertical="center"/>
    </xf>
    <xf numFmtId="0" fontId="9" fillId="0" borderId="0" xfId="0" applyFont="1" applyAlignment="1">
      <alignment horizontal="right" vertical="center"/>
    </xf>
    <xf numFmtId="180" fontId="9" fillId="0" borderId="0" xfId="0" applyNumberFormat="1" applyFont="1">
      <alignment vertical="center"/>
    </xf>
    <xf numFmtId="0" fontId="9" fillId="0" borderId="28" xfId="0" applyFont="1" applyBorder="1" applyAlignment="1">
      <alignment vertical="center" wrapText="1"/>
    </xf>
    <xf numFmtId="180" fontId="9" fillId="0" borderId="28" xfId="0" applyNumberFormat="1" applyFont="1" applyBorder="1">
      <alignment vertical="center"/>
    </xf>
    <xf numFmtId="0" fontId="25" fillId="0" borderId="0" xfId="0" applyFont="1" applyAlignment="1">
      <alignment horizontal="center" vertical="center"/>
    </xf>
    <xf numFmtId="0" fontId="34" fillId="0" borderId="0" xfId="7" applyFont="1" applyAlignment="1">
      <alignment horizontal="center" vertical="center" wrapText="1"/>
    </xf>
    <xf numFmtId="0" fontId="32" fillId="0" borderId="34" xfId="7" applyFont="1" applyBorder="1" applyAlignment="1">
      <alignment horizontal="center" vertical="center"/>
    </xf>
    <xf numFmtId="0" fontId="32" fillId="0" borderId="35" xfId="7" applyFont="1" applyBorder="1" applyAlignment="1">
      <alignment horizontal="center" vertical="center" wrapText="1"/>
    </xf>
    <xf numFmtId="0" fontId="32" fillId="0" borderId="34" xfId="7" applyFont="1" applyBorder="1" applyAlignment="1">
      <alignment horizontal="center" vertical="center" wrapText="1"/>
    </xf>
    <xf numFmtId="0" fontId="32" fillId="0" borderId="35" xfId="7" applyFont="1" applyBorder="1" applyAlignment="1">
      <alignment horizontal="left" vertical="top" wrapText="1"/>
    </xf>
    <xf numFmtId="0" fontId="32" fillId="0" borderId="34" xfId="7" applyFont="1" applyBorder="1" applyAlignment="1">
      <alignment horizontal="left" vertical="top" wrapText="1"/>
    </xf>
    <xf numFmtId="178" fontId="12" fillId="0" borderId="1" xfId="0" applyNumberFormat="1" applyFont="1" applyBorder="1" applyAlignment="1">
      <alignment vertical="center" shrinkToFit="1"/>
    </xf>
    <xf numFmtId="178" fontId="12" fillId="0" borderId="2" xfId="0" applyNumberFormat="1" applyFont="1" applyBorder="1" applyAlignment="1">
      <alignment vertical="center" shrinkToFit="1"/>
    </xf>
    <xf numFmtId="0" fontId="12" fillId="4" borderId="0" xfId="0" applyFont="1" applyFill="1">
      <alignment vertical="center"/>
    </xf>
    <xf numFmtId="0" fontId="12" fillId="4" borderId="9" xfId="0" applyFont="1" applyFill="1" applyBorder="1">
      <alignment vertical="center"/>
    </xf>
    <xf numFmtId="0" fontId="12" fillId="4" borderId="7" xfId="0" applyFont="1" applyFill="1" applyBorder="1">
      <alignment vertical="center"/>
    </xf>
    <xf numFmtId="0" fontId="12" fillId="4" borderId="11" xfId="0" applyFont="1" applyFill="1" applyBorder="1">
      <alignment vertical="center"/>
    </xf>
    <xf numFmtId="176" fontId="12" fillId="0" borderId="2" xfId="4" applyNumberFormat="1" applyFont="1" applyFill="1" applyBorder="1" applyAlignment="1">
      <alignment vertical="center" shrinkToFit="1"/>
    </xf>
    <xf numFmtId="176"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7" fontId="12" fillId="0" borderId="0" xfId="0" applyNumberFormat="1" applyFont="1" applyAlignment="1">
      <alignment vertical="center" shrinkToFit="1"/>
    </xf>
    <xf numFmtId="0" fontId="12" fillId="0" borderId="0" xfId="0" applyFont="1" applyAlignment="1">
      <alignment horizontal="center" vertical="center"/>
    </xf>
    <xf numFmtId="176" fontId="12" fillId="3" borderId="17" xfId="4" applyNumberFormat="1" applyFont="1" applyFill="1" applyBorder="1" applyAlignment="1">
      <alignment vertical="center" shrinkToFit="1"/>
    </xf>
    <xf numFmtId="0" fontId="11" fillId="3" borderId="16" xfId="0" applyFont="1" applyFill="1" applyBorder="1" applyAlignment="1">
      <alignment vertical="center" shrinkToFit="1"/>
    </xf>
    <xf numFmtId="0" fontId="11" fillId="3" borderId="17" xfId="0" applyFont="1" applyFill="1" applyBorder="1" applyAlignment="1">
      <alignment vertical="center" shrinkToFit="1"/>
    </xf>
    <xf numFmtId="0" fontId="11" fillId="3" borderId="18" xfId="0" applyFont="1" applyFill="1" applyBorder="1" applyAlignment="1">
      <alignment vertical="center" shrinkToFit="1"/>
    </xf>
    <xf numFmtId="176" fontId="12" fillId="3" borderId="12" xfId="4" applyNumberFormat="1" applyFont="1" applyFill="1" applyBorder="1" applyAlignment="1">
      <alignment vertical="center" shrinkToFit="1"/>
    </xf>
    <xf numFmtId="0" fontId="11" fillId="3" borderId="19" xfId="0" applyFont="1" applyFill="1" applyBorder="1" applyAlignment="1">
      <alignment horizontal="center" vertical="center" shrinkToFit="1"/>
    </xf>
    <xf numFmtId="0" fontId="11" fillId="3" borderId="20" xfId="0" applyFont="1" applyFill="1" applyBorder="1" applyAlignment="1">
      <alignment horizontal="center" vertical="center" shrinkToFit="1"/>
    </xf>
    <xf numFmtId="0" fontId="11" fillId="3" borderId="21" xfId="0" applyFont="1" applyFill="1" applyBorder="1" applyAlignment="1">
      <alignment horizontal="center" vertical="center" shrinkToFi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4" borderId="5" xfId="0" applyFont="1" applyFill="1" applyBorder="1">
      <alignment vertical="center"/>
    </xf>
    <xf numFmtId="0" fontId="12" fillId="4" borderId="6" xfId="0" applyFont="1" applyFill="1" applyBorder="1">
      <alignment vertical="center"/>
    </xf>
    <xf numFmtId="178" fontId="12" fillId="0" borderId="4" xfId="0" applyNumberFormat="1" applyFont="1" applyBorder="1">
      <alignment vertical="center"/>
    </xf>
    <xf numFmtId="178" fontId="12" fillId="0" borderId="5" xfId="0" applyNumberFormat="1" applyFont="1" applyBorder="1">
      <alignment vertical="center"/>
    </xf>
    <xf numFmtId="178" fontId="12" fillId="0" borderId="10" xfId="0" applyNumberFormat="1" applyFont="1" applyBorder="1">
      <alignment vertical="center"/>
    </xf>
    <xf numFmtId="178" fontId="12" fillId="0" borderId="7" xfId="0" applyNumberFormat="1" applyFont="1" applyBorder="1">
      <alignment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lignment vertical="center"/>
    </xf>
    <xf numFmtId="0" fontId="12" fillId="3" borderId="7" xfId="0" applyFont="1" applyFill="1" applyBorder="1">
      <alignment vertical="center"/>
    </xf>
    <xf numFmtId="0" fontId="12" fillId="3" borderId="11" xfId="0" applyFont="1" applyFill="1" applyBorder="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7" fillId="3" borderId="10" xfId="0" applyNumberFormat="1" applyFont="1" applyFill="1" applyBorder="1" applyAlignment="1">
      <alignment horizontal="center" vertical="center" shrinkToFit="1"/>
    </xf>
    <xf numFmtId="49" fontId="7" fillId="3" borderId="7" xfId="0" applyNumberFormat="1" applyFont="1" applyFill="1" applyBorder="1" applyAlignment="1">
      <alignment horizontal="center" vertical="center" shrinkToFit="1"/>
    </xf>
    <xf numFmtId="49" fontId="7" fillId="3" borderId="11" xfId="0" applyNumberFormat="1" applyFont="1" applyFill="1" applyBorder="1" applyAlignment="1">
      <alignment horizontal="center" vertical="center" shrinkToFit="1"/>
    </xf>
    <xf numFmtId="0" fontId="10" fillId="3" borderId="1" xfId="0" applyFont="1" applyFill="1" applyBorder="1" applyAlignment="1">
      <alignment vertical="center" shrinkToFit="1"/>
    </xf>
    <xf numFmtId="0" fontId="10" fillId="3" borderId="2" xfId="0" applyFont="1" applyFill="1" applyBorder="1" applyAlignment="1">
      <alignment vertical="center" shrinkToFit="1"/>
    </xf>
    <xf numFmtId="0" fontId="10" fillId="3" borderId="3" xfId="0" applyFont="1" applyFill="1" applyBorder="1" applyAlignment="1">
      <alignment vertical="center" shrinkToFit="1"/>
    </xf>
    <xf numFmtId="0" fontId="11"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2" fillId="10" borderId="1" xfId="0" applyFont="1" applyFill="1" applyBorder="1" applyAlignment="1">
      <alignment horizontal="center" vertical="center" shrinkToFit="1"/>
    </xf>
    <xf numFmtId="0" fontId="12" fillId="10" borderId="2" xfId="0" applyFont="1" applyFill="1" applyBorder="1" applyAlignment="1">
      <alignment horizontal="center" vertical="center" shrinkToFit="1"/>
    </xf>
    <xf numFmtId="0" fontId="12" fillId="10" borderId="3" xfId="0" applyFont="1" applyFill="1" applyBorder="1" applyAlignment="1">
      <alignment horizontal="center" vertical="center" shrinkToFit="1"/>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2" borderId="3" xfId="0" applyFont="1" applyFill="1" applyBorder="1" applyAlignment="1">
      <alignment horizontal="center" vertical="center" wrapText="1"/>
    </xf>
    <xf numFmtId="178" fontId="12" fillId="3" borderId="4" xfId="0" applyNumberFormat="1" applyFont="1" applyFill="1" applyBorder="1" applyAlignment="1">
      <alignment vertical="center" wrapText="1"/>
    </xf>
    <xf numFmtId="178" fontId="12" fillId="3" borderId="5" xfId="0" applyNumberFormat="1" applyFont="1" applyFill="1" applyBorder="1" applyAlignment="1">
      <alignment vertical="center" wrapText="1"/>
    </xf>
    <xf numFmtId="178" fontId="12" fillId="3" borderId="10" xfId="0" applyNumberFormat="1" applyFont="1" applyFill="1" applyBorder="1" applyAlignment="1">
      <alignment vertical="center" wrapText="1"/>
    </xf>
    <xf numFmtId="178" fontId="12" fillId="3" borderId="7" xfId="0" applyNumberFormat="1" applyFont="1" applyFill="1" applyBorder="1" applyAlignment="1">
      <alignment vertical="center" wrapText="1"/>
    </xf>
    <xf numFmtId="0" fontId="12" fillId="0" borderId="0" xfId="0" applyFont="1">
      <alignment vertical="center"/>
    </xf>
    <xf numFmtId="0" fontId="12" fillId="0" borderId="9" xfId="0" applyFont="1" applyBorder="1">
      <alignment vertical="center"/>
    </xf>
    <xf numFmtId="0" fontId="12" fillId="0" borderId="7" xfId="0" applyFont="1" applyBorder="1">
      <alignment vertical="center"/>
    </xf>
    <xf numFmtId="0" fontId="12" fillId="0" borderId="11" xfId="0" applyFont="1" applyBorder="1">
      <alignment vertical="center"/>
    </xf>
    <xf numFmtId="0" fontId="10"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0" fillId="10" borderId="1" xfId="0" applyFont="1" applyFill="1" applyBorder="1" applyAlignment="1">
      <alignment horizontal="center" vertical="center"/>
    </xf>
    <xf numFmtId="0" fontId="10" fillId="10" borderId="2" xfId="0" applyFont="1" applyFill="1" applyBorder="1" applyAlignment="1">
      <alignment horizontal="center" vertical="center"/>
    </xf>
    <xf numFmtId="0" fontId="10" fillId="10" borderId="3" xfId="0" applyFont="1" applyFill="1" applyBorder="1" applyAlignment="1">
      <alignment horizontal="center" vertical="center"/>
    </xf>
    <xf numFmtId="0" fontId="13" fillId="0" borderId="8" xfId="0" applyFont="1" applyBorder="1" applyAlignment="1">
      <alignment vertical="center" wrapText="1"/>
    </xf>
    <xf numFmtId="0" fontId="13" fillId="0" borderId="0" xfId="0" applyFont="1" applyAlignment="1">
      <alignment vertical="center" wrapTex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178" fontId="12" fillId="0" borderId="4"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10" xfId="0" applyNumberFormat="1" applyFont="1" applyBorder="1" applyAlignment="1">
      <alignment vertical="center" shrinkToFit="1"/>
    </xf>
    <xf numFmtId="178" fontId="12" fillId="0" borderId="7" xfId="0" applyNumberFormat="1" applyFont="1" applyBorder="1" applyAlignment="1">
      <alignment vertical="center" shrinkToFit="1"/>
    </xf>
    <xf numFmtId="176" fontId="12" fillId="3" borderId="42" xfId="4" applyNumberFormat="1" applyFont="1" applyFill="1" applyBorder="1" applyAlignment="1">
      <alignment vertical="center" shrinkToFit="1"/>
    </xf>
    <xf numFmtId="176" fontId="12" fillId="3" borderId="43" xfId="4" applyNumberFormat="1" applyFont="1" applyFill="1" applyBorder="1" applyAlignment="1">
      <alignment vertical="center" shrinkToFit="1"/>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0" fontId="11" fillId="3" borderId="42" xfId="0" applyFont="1" applyFill="1" applyBorder="1" applyAlignment="1">
      <alignment vertical="center" shrinkToFit="1"/>
    </xf>
    <xf numFmtId="0" fontId="11" fillId="3" borderId="43" xfId="0" applyFont="1" applyFill="1" applyBorder="1" applyAlignment="1">
      <alignment vertical="center" shrinkToFit="1"/>
    </xf>
    <xf numFmtId="0" fontId="11" fillId="3" borderId="44" xfId="0" applyFont="1" applyFill="1" applyBorder="1" applyAlignment="1">
      <alignment vertical="center" shrinkToFit="1"/>
    </xf>
    <xf numFmtId="176" fontId="12" fillId="3" borderId="45" xfId="4" applyNumberFormat="1" applyFont="1" applyFill="1" applyBorder="1" applyAlignment="1">
      <alignment vertical="center" shrinkToFit="1"/>
    </xf>
    <xf numFmtId="176" fontId="12" fillId="3" borderId="46" xfId="4" applyNumberFormat="1" applyFont="1" applyFill="1" applyBorder="1" applyAlignment="1">
      <alignment vertical="center" shrinkToFit="1"/>
    </xf>
    <xf numFmtId="0" fontId="11" fillId="3" borderId="45" xfId="0" applyFont="1" applyFill="1" applyBorder="1" applyAlignment="1">
      <alignment vertical="center" shrinkToFit="1"/>
    </xf>
    <xf numFmtId="0" fontId="11" fillId="3" borderId="46" xfId="0" applyFont="1" applyFill="1" applyBorder="1" applyAlignment="1">
      <alignment vertical="center" shrinkToFit="1"/>
    </xf>
    <xf numFmtId="0" fontId="11" fillId="3" borderId="47" xfId="0" applyFont="1" applyFill="1" applyBorder="1" applyAlignment="1">
      <alignment vertical="center" shrinkToFit="1"/>
    </xf>
    <xf numFmtId="0" fontId="9" fillId="0" borderId="0" xfId="0" applyFont="1" applyAlignment="1">
      <alignment horizontal="center" vertical="center" wrapText="1"/>
    </xf>
    <xf numFmtId="178" fontId="12" fillId="3" borderId="8" xfId="0" applyNumberFormat="1" applyFont="1" applyFill="1" applyBorder="1" applyAlignment="1">
      <alignment vertical="center" wrapText="1"/>
    </xf>
    <xf numFmtId="178" fontId="12" fillId="3" borderId="0" xfId="0" applyNumberFormat="1" applyFont="1" applyFill="1" applyAlignment="1">
      <alignment vertical="center" wrapTex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6" xfId="0" applyFont="1" applyFill="1" applyBorder="1" applyAlignment="1">
      <alignment horizontal="center" vertical="center" wrapText="1"/>
    </xf>
    <xf numFmtId="0" fontId="10"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10" fillId="2" borderId="28"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11" xfId="0" applyFont="1" applyFill="1" applyBorder="1" applyAlignment="1">
      <alignment horizontal="center" vertical="center"/>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cellXfs>
  <cellStyles count="10">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桁区切り 4" xfId="9" xr:uid="{1648AD38-8901-45D7-9034-607B1A394854}"/>
    <cellStyle name="標準" xfId="0" builtinId="0"/>
    <cellStyle name="標準 2" xfId="3" xr:uid="{00000000-0005-0000-0000-000005000000}"/>
    <cellStyle name="標準 2 2" xfId="7" xr:uid="{75D960C3-1742-4E6C-BF22-D3505EF2D064}"/>
    <cellStyle name="標準 3" xfId="5" xr:uid="{00000000-0005-0000-0000-000006000000}"/>
    <cellStyle name="標準 4" xfId="8" xr:uid="{ABE9FA97-49FE-4EFB-8D51-0DF51B9987C4}"/>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2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2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2"/>
  <cols>
    <col min="1" max="1" width="5.33203125" style="85" bestFit="1" customWidth="1"/>
    <col min="2" max="4" width="32.88671875" style="83" customWidth="1"/>
    <col min="5" max="5" width="4.21875" style="85" customWidth="1"/>
    <col min="6" max="16384" width="9" style="85"/>
  </cols>
  <sheetData>
    <row r="2" spans="1:4" ht="16.2">
      <c r="A2" s="161" t="s">
        <v>0</v>
      </c>
      <c r="B2" s="161"/>
      <c r="C2" s="161"/>
      <c r="D2" s="161"/>
    </row>
    <row r="3" spans="1:4" ht="14.4">
      <c r="B3" s="84"/>
      <c r="C3" s="84"/>
    </row>
    <row r="4" spans="1:4" ht="14.4">
      <c r="A4" s="97" t="s">
        <v>1</v>
      </c>
      <c r="B4" s="98" t="s">
        <v>2</v>
      </c>
      <c r="C4" s="99" t="s">
        <v>3</v>
      </c>
      <c r="D4" s="99" t="s">
        <v>4</v>
      </c>
    </row>
    <row r="5" spans="1:4" ht="63.75" customHeight="1">
      <c r="A5" s="86">
        <v>1</v>
      </c>
      <c r="B5" s="87" t="s">
        <v>5</v>
      </c>
      <c r="C5" s="88"/>
      <c r="D5" s="88"/>
    </row>
    <row r="6" spans="1:4" ht="63.75" customHeight="1">
      <c r="A6" s="86">
        <f>A5+1</f>
        <v>2</v>
      </c>
      <c r="B6" s="87"/>
      <c r="C6" s="88" t="s">
        <v>213</v>
      </c>
      <c r="D6" s="88"/>
    </row>
    <row r="7" spans="1:4" ht="90" customHeight="1">
      <c r="A7" s="86">
        <f t="shared" ref="A7:A13" si="0">A6+1</f>
        <v>3</v>
      </c>
      <c r="B7" s="87"/>
      <c r="C7" s="88"/>
      <c r="D7" s="88" t="s">
        <v>214</v>
      </c>
    </row>
    <row r="8" spans="1:4" ht="63.75" customHeight="1">
      <c r="A8" s="86">
        <f t="shared" si="0"/>
        <v>4</v>
      </c>
      <c r="B8" s="87"/>
      <c r="C8" s="88" t="s">
        <v>6</v>
      </c>
      <c r="D8" s="88"/>
    </row>
    <row r="9" spans="1:4" ht="120" customHeight="1">
      <c r="A9" s="86">
        <f t="shared" si="0"/>
        <v>5</v>
      </c>
      <c r="B9" s="87"/>
      <c r="C9" s="90" t="s">
        <v>7</v>
      </c>
      <c r="D9" s="100"/>
    </row>
    <row r="10" spans="1:4" ht="63.75" customHeight="1">
      <c r="A10" s="86">
        <f t="shared" si="0"/>
        <v>6</v>
      </c>
      <c r="B10" s="89"/>
      <c r="C10" s="88" t="s">
        <v>8</v>
      </c>
      <c r="D10" s="91"/>
    </row>
    <row r="11" spans="1:4" ht="75" customHeight="1">
      <c r="A11" s="86">
        <f t="shared" si="0"/>
        <v>7</v>
      </c>
      <c r="B11" s="87"/>
      <c r="C11" s="88" t="s">
        <v>215</v>
      </c>
      <c r="D11" s="88"/>
    </row>
    <row r="12" spans="1:4" ht="75" customHeight="1">
      <c r="A12" s="86">
        <f t="shared" si="0"/>
        <v>8</v>
      </c>
      <c r="B12" s="87" t="s">
        <v>216</v>
      </c>
      <c r="C12" s="88"/>
      <c r="D12" s="88"/>
    </row>
    <row r="13" spans="1:4" ht="63.75" customHeight="1">
      <c r="A13" s="86">
        <f t="shared" si="0"/>
        <v>9</v>
      </c>
      <c r="B13" s="87" t="s">
        <v>217</v>
      </c>
      <c r="C13" s="88"/>
      <c r="D13" s="88"/>
    </row>
    <row r="14" spans="1:4" ht="54" customHeight="1"/>
  </sheetData>
  <mergeCells count="1">
    <mergeCell ref="A2:D2"/>
  </mergeCells>
  <phoneticPr fontId="5"/>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D3757-39CD-4D0E-85B2-AB643CE0B9B9}">
  <sheetPr>
    <pageSetUpPr fitToPage="1"/>
  </sheetPr>
  <dimension ref="B1:N18"/>
  <sheetViews>
    <sheetView showGridLines="0" tabSelected="1" view="pageBreakPreview" zoomScale="70" zoomScaleNormal="70" zoomScaleSheetLayoutView="70" zoomScalePageLayoutView="50" workbookViewId="0">
      <selection activeCell="S2" sqref="S2"/>
    </sheetView>
  </sheetViews>
  <sheetFormatPr defaultColWidth="9" defaultRowHeight="13.2"/>
  <cols>
    <col min="1" max="1" width="3.77734375" style="131" customWidth="1"/>
    <col min="2" max="2" width="4.21875" style="131" customWidth="1"/>
    <col min="3" max="3" width="4.88671875" style="131" customWidth="1"/>
    <col min="4" max="4" width="6.33203125" style="131" customWidth="1"/>
    <col min="5" max="5" width="35.6640625" style="131" customWidth="1"/>
    <col min="6" max="13" width="17.6640625" style="131" customWidth="1"/>
    <col min="14" max="14" width="1.6640625" style="131" customWidth="1"/>
    <col min="15" max="16384" width="9" style="131"/>
  </cols>
  <sheetData>
    <row r="1" spans="2:14" s="130" customFormat="1" ht="29.25" customHeight="1">
      <c r="B1" s="129" t="s">
        <v>232</v>
      </c>
    </row>
    <row r="2" spans="2:14" ht="65.25" customHeight="1">
      <c r="C2" s="162" t="s">
        <v>274</v>
      </c>
      <c r="D2" s="162"/>
      <c r="E2" s="162"/>
      <c r="F2" s="162"/>
      <c r="G2" s="162"/>
      <c r="H2" s="162"/>
      <c r="I2" s="162"/>
      <c r="J2" s="162"/>
      <c r="K2" s="162"/>
      <c r="L2" s="162"/>
      <c r="M2" s="162"/>
    </row>
    <row r="3" spans="2:14" s="132" customFormat="1" ht="18.75" customHeight="1">
      <c r="C3" s="133"/>
      <c r="D3" s="133"/>
      <c r="E3" s="133"/>
      <c r="F3" s="133"/>
      <c r="G3" s="133"/>
      <c r="H3" s="134"/>
      <c r="I3" s="135" t="s">
        <v>233</v>
      </c>
      <c r="J3" s="136" t="s">
        <v>234</v>
      </c>
      <c r="K3" s="137"/>
      <c r="L3" s="137"/>
      <c r="M3" s="137"/>
      <c r="N3" s="131"/>
    </row>
    <row r="4" spans="2:14" ht="19.2">
      <c r="C4" s="138"/>
      <c r="D4" s="138"/>
      <c r="E4" s="138"/>
      <c r="F4" s="138"/>
      <c r="G4" s="138"/>
      <c r="H4" s="139"/>
      <c r="I4" s="139"/>
      <c r="J4" s="139"/>
      <c r="K4" s="139"/>
      <c r="L4" s="139"/>
      <c r="M4" s="139"/>
    </row>
    <row r="5" spans="2:14" ht="13.5" customHeight="1">
      <c r="B5" s="163" t="s">
        <v>235</v>
      </c>
      <c r="C5" s="163"/>
      <c r="D5" s="163"/>
      <c r="E5" s="163"/>
      <c r="F5" s="140"/>
      <c r="G5" s="140"/>
      <c r="H5" s="140"/>
      <c r="I5" s="140"/>
      <c r="J5" s="140"/>
      <c r="K5" s="140"/>
      <c r="L5" s="140"/>
      <c r="M5" s="140"/>
    </row>
    <row r="6" spans="2:14" s="142" customFormat="1" ht="54.75" customHeight="1">
      <c r="B6" s="163"/>
      <c r="C6" s="163"/>
      <c r="D6" s="163"/>
      <c r="E6" s="163"/>
      <c r="F6" s="141" t="s">
        <v>236</v>
      </c>
      <c r="G6" s="141" t="s">
        <v>237</v>
      </c>
      <c r="H6" s="141" t="s">
        <v>238</v>
      </c>
      <c r="I6" s="141" t="s">
        <v>239</v>
      </c>
      <c r="J6" s="141" t="s">
        <v>240</v>
      </c>
      <c r="K6" s="141" t="s">
        <v>241</v>
      </c>
      <c r="L6" s="141" t="s">
        <v>242</v>
      </c>
      <c r="M6" s="141" t="s">
        <v>243</v>
      </c>
    </row>
    <row r="7" spans="2:14" s="144" customFormat="1" ht="30.75" customHeight="1">
      <c r="B7" s="163"/>
      <c r="C7" s="163"/>
      <c r="D7" s="163"/>
      <c r="E7" s="163"/>
      <c r="F7" s="143" t="s">
        <v>244</v>
      </c>
      <c r="G7" s="143" t="s">
        <v>245</v>
      </c>
      <c r="H7" s="143" t="s">
        <v>246</v>
      </c>
      <c r="I7" s="143" t="s">
        <v>247</v>
      </c>
      <c r="J7" s="143" t="s">
        <v>248</v>
      </c>
      <c r="K7" s="143" t="s">
        <v>249</v>
      </c>
      <c r="L7" s="143" t="s">
        <v>250</v>
      </c>
      <c r="M7" s="143" t="s">
        <v>251</v>
      </c>
    </row>
    <row r="8" spans="2:14" s="144" customFormat="1" ht="18" customHeight="1">
      <c r="B8" s="163"/>
      <c r="C8" s="163"/>
      <c r="D8" s="163"/>
      <c r="E8" s="163"/>
      <c r="F8" s="145" t="s">
        <v>252</v>
      </c>
      <c r="G8" s="145" t="s">
        <v>252</v>
      </c>
      <c r="H8" s="145" t="s">
        <v>252</v>
      </c>
      <c r="I8" s="145" t="s">
        <v>252</v>
      </c>
      <c r="J8" s="145" t="s">
        <v>252</v>
      </c>
      <c r="K8" s="145" t="s">
        <v>252</v>
      </c>
      <c r="L8" s="145" t="s">
        <v>253</v>
      </c>
      <c r="M8" s="145" t="s">
        <v>252</v>
      </c>
    </row>
    <row r="9" spans="2:14" s="144" customFormat="1" ht="79.95" customHeight="1">
      <c r="B9" s="164" t="s">
        <v>254</v>
      </c>
      <c r="C9" s="164"/>
      <c r="D9" s="165"/>
      <c r="E9" s="165"/>
      <c r="F9" s="146">
        <f t="shared" ref="F9:M9" ca="1" si="0">SUM(F10,F11)</f>
        <v>0</v>
      </c>
      <c r="G9" s="146">
        <f t="shared" si="0"/>
        <v>0</v>
      </c>
      <c r="H9" s="146">
        <f t="shared" ca="1" si="0"/>
        <v>0</v>
      </c>
      <c r="I9" s="146">
        <f t="shared" ca="1" si="0"/>
        <v>0</v>
      </c>
      <c r="J9" s="146">
        <f t="shared" ca="1" si="0"/>
        <v>0</v>
      </c>
      <c r="K9" s="146">
        <f t="shared" ca="1" si="0"/>
        <v>0</v>
      </c>
      <c r="L9" s="146">
        <f t="shared" ca="1" si="0"/>
        <v>0</v>
      </c>
      <c r="M9" s="146">
        <f ca="1">SUM(M10,M11)</f>
        <v>0</v>
      </c>
    </row>
    <row r="10" spans="2:14" s="144" customFormat="1" ht="79.95" customHeight="1">
      <c r="B10" s="147"/>
      <c r="C10" s="148"/>
      <c r="D10" s="166" t="s">
        <v>272</v>
      </c>
      <c r="E10" s="167"/>
      <c r="F10" s="156">
        <f ca="1">実績額一覧!BK2</f>
        <v>0</v>
      </c>
      <c r="G10" s="149">
        <v>0</v>
      </c>
      <c r="H10" s="146">
        <f ca="1">F10-G10</f>
        <v>0</v>
      </c>
      <c r="I10" s="156">
        <f ca="1">実績額一覧!M2*1000</f>
        <v>0</v>
      </c>
      <c r="J10" s="156">
        <f ca="1">実績額一覧!G2*1000</f>
        <v>0</v>
      </c>
      <c r="K10" s="156">
        <f ca="1">実績額一覧!J2*1000</f>
        <v>0</v>
      </c>
      <c r="L10" s="156">
        <f ca="1">MIN(H10:J10)</f>
        <v>0</v>
      </c>
      <c r="M10" s="156">
        <f ca="1">ROUNDDOWN(MIN(K10:L10),-3)</f>
        <v>0</v>
      </c>
    </row>
    <row r="11" spans="2:14" s="144" customFormat="1" ht="79.95" customHeight="1">
      <c r="B11" s="150"/>
      <c r="C11" s="151"/>
      <c r="D11" s="167" t="s">
        <v>273</v>
      </c>
      <c r="E11" s="167"/>
      <c r="F11" s="156">
        <f ca="1">実績額一覧!BL2</f>
        <v>0</v>
      </c>
      <c r="G11" s="149">
        <v>0</v>
      </c>
      <c r="H11" s="146">
        <f ca="1">F11-G11</f>
        <v>0</v>
      </c>
      <c r="I11" s="156">
        <f ca="1">実績額一覧!N2*1000</f>
        <v>0</v>
      </c>
      <c r="J11" s="156">
        <f ca="1">実績額一覧!H2*1000</f>
        <v>0</v>
      </c>
      <c r="K11" s="156">
        <f ca="1">実績額一覧!K2*1000</f>
        <v>0</v>
      </c>
      <c r="L11" s="156">
        <f ca="1">MIN(H11:J11)</f>
        <v>0</v>
      </c>
      <c r="M11" s="156">
        <f ca="1">ROUNDDOWN(MIN(K11:L11),-3)</f>
        <v>0</v>
      </c>
    </row>
    <row r="12" spans="2:14" s="144" customFormat="1" ht="20.399999999999999" customHeight="1">
      <c r="B12" s="152" t="s">
        <v>261</v>
      </c>
      <c r="C12" s="153"/>
      <c r="D12" s="153"/>
      <c r="E12" s="153"/>
      <c r="F12" s="153"/>
      <c r="G12" s="153"/>
      <c r="H12" s="153"/>
      <c r="I12" s="153"/>
      <c r="J12" s="153"/>
      <c r="K12" s="153"/>
      <c r="L12" s="153"/>
    </row>
    <row r="13" spans="2:14" s="144" customFormat="1" ht="20.399999999999999" customHeight="1">
      <c r="B13" s="152" t="s">
        <v>267</v>
      </c>
      <c r="C13" s="153"/>
      <c r="D13" s="153"/>
      <c r="E13" s="153"/>
      <c r="F13" s="153"/>
      <c r="G13" s="153"/>
      <c r="H13" s="153"/>
      <c r="I13" s="153"/>
      <c r="J13" s="153"/>
      <c r="K13" s="153"/>
      <c r="L13" s="153"/>
      <c r="M13" s="153"/>
    </row>
    <row r="14" spans="2:14" s="144" customFormat="1" ht="20.399999999999999" customHeight="1">
      <c r="B14" s="152" t="s">
        <v>262</v>
      </c>
      <c r="C14" s="153"/>
      <c r="D14" s="153"/>
      <c r="E14" s="153"/>
      <c r="F14" s="153"/>
      <c r="G14" s="153"/>
      <c r="H14" s="153"/>
      <c r="I14" s="153"/>
      <c r="J14" s="153"/>
      <c r="K14" s="153"/>
      <c r="L14" s="153"/>
    </row>
    <row r="15" spans="2:14" s="144" customFormat="1" ht="20.399999999999999" customHeight="1">
      <c r="B15" s="152" t="s">
        <v>268</v>
      </c>
      <c r="C15" s="153"/>
      <c r="D15" s="153"/>
      <c r="E15" s="153"/>
      <c r="F15" s="153"/>
      <c r="G15" s="153"/>
      <c r="H15" s="153"/>
      <c r="I15" s="153"/>
      <c r="J15" s="153"/>
      <c r="K15" s="153"/>
      <c r="L15" s="153"/>
      <c r="M15" s="153"/>
    </row>
    <row r="16" spans="2:14" s="144" customFormat="1" ht="20.399999999999999" customHeight="1">
      <c r="B16" s="152" t="s">
        <v>269</v>
      </c>
      <c r="C16" s="153"/>
      <c r="D16" s="153"/>
      <c r="E16" s="153"/>
      <c r="F16" s="153"/>
      <c r="G16" s="153"/>
      <c r="H16" s="153"/>
      <c r="I16" s="153"/>
      <c r="J16" s="153"/>
      <c r="K16" s="153"/>
      <c r="L16" s="153"/>
      <c r="M16" s="153"/>
    </row>
    <row r="17" spans="2:13" s="144" customFormat="1" ht="20.399999999999999" customHeight="1">
      <c r="B17" s="152" t="s">
        <v>270</v>
      </c>
      <c r="C17" s="153"/>
      <c r="D17" s="153"/>
      <c r="E17" s="153"/>
      <c r="F17" s="153"/>
      <c r="G17" s="153"/>
      <c r="H17" s="153"/>
      <c r="I17" s="153"/>
      <c r="J17" s="153"/>
      <c r="K17" s="153"/>
      <c r="L17" s="153"/>
      <c r="M17" s="153"/>
    </row>
    <row r="18" spans="2:13" ht="16.2">
      <c r="B18" s="152" t="s">
        <v>271</v>
      </c>
      <c r="C18" s="154"/>
      <c r="D18" s="154"/>
      <c r="E18" s="154"/>
      <c r="F18" s="154"/>
      <c r="G18" s="154"/>
      <c r="H18" s="154"/>
      <c r="I18" s="154"/>
      <c r="J18" s="154"/>
      <c r="K18" s="154"/>
      <c r="L18" s="154"/>
      <c r="M18" s="154"/>
    </row>
  </sheetData>
  <sheetProtection algorithmName="SHA-512" hashValue="qbKU6RU/DPNcA0MzOT/zv5Rpo7fzEpRl9KdDrju7yk/pDNmwQciack7CLmXpMynPZZ3LSmayqpBnhqfVv1FW9A==" saltValue="sCPZ6/+KK+FX0OOiWOwFHQ==" spinCount="100000" sheet="1" objects="1" scenarios="1"/>
  <protectedRanges>
    <protectedRange sqref="J3:M3" name="範囲1"/>
    <protectedRange sqref="G10:G11" name="範囲2"/>
  </protectedRanges>
  <mergeCells count="5">
    <mergeCell ref="C2:M2"/>
    <mergeCell ref="B5:E8"/>
    <mergeCell ref="B9:E9"/>
    <mergeCell ref="D10:E10"/>
    <mergeCell ref="D11:E11"/>
  </mergeCells>
  <phoneticPr fontId="5"/>
  <printOptions horizontalCentered="1"/>
  <pageMargins left="0.11811023622047245" right="0" top="0.59055118110236227" bottom="0.59055118110236227" header="0.51181102362204722" footer="0.51181102362204722"/>
  <pageSetup paperSize="9" scale="74"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7"/>
  <sheetViews>
    <sheetView showGridLines="0" showZeros="0" zoomScale="145" zoomScaleNormal="145" zoomScaleSheetLayoutView="100" workbookViewId="0">
      <selection activeCell="AX8" sqref="AX8"/>
    </sheetView>
  </sheetViews>
  <sheetFormatPr defaultColWidth="2.21875" defaultRowHeight="13.2"/>
  <cols>
    <col min="1" max="1" width="2.21875" style="1" customWidth="1"/>
    <col min="2" max="7" width="2.21875" style="1"/>
    <col min="8" max="19" width="2.33203125" style="1" bestFit="1" customWidth="1"/>
    <col min="20"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5.4" customHeight="1"/>
    <row r="3" spans="1:48" ht="25.2" customHeight="1">
      <c r="A3" s="271" t="s">
        <v>275</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row>
    <row r="4" spans="1:48" ht="5.4" customHeight="1"/>
    <row r="5" spans="1:48">
      <c r="A5" s="241" t="s">
        <v>264</v>
      </c>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3"/>
    </row>
    <row r="6" spans="1:48" ht="4.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pans="1:48" ht="17.25" customHeight="1">
      <c r="A7" s="195" t="s">
        <v>21</v>
      </c>
      <c r="B7" s="196"/>
      <c r="C7" s="196"/>
      <c r="D7" s="196"/>
      <c r="E7" s="196"/>
      <c r="F7" s="196"/>
      <c r="G7" s="197"/>
      <c r="H7" s="216"/>
      <c r="I7" s="217"/>
      <c r="J7" s="217"/>
      <c r="K7" s="217"/>
      <c r="L7" s="217"/>
      <c r="M7" s="217"/>
      <c r="N7" s="218"/>
      <c r="O7" s="195" t="s">
        <v>265</v>
      </c>
      <c r="P7" s="196"/>
      <c r="Q7" s="196"/>
      <c r="R7" s="196"/>
      <c r="S7" s="197"/>
      <c r="T7" s="219"/>
      <c r="U7" s="220"/>
      <c r="V7" s="220"/>
      <c r="W7" s="220"/>
      <c r="X7" s="220"/>
      <c r="Y7" s="220"/>
      <c r="Z7" s="220"/>
      <c r="AA7" s="220"/>
      <c r="AB7" s="220"/>
      <c r="AC7" s="220"/>
      <c r="AD7" s="220"/>
      <c r="AE7" s="220"/>
      <c r="AF7" s="220"/>
      <c r="AG7" s="220"/>
      <c r="AH7" s="220"/>
      <c r="AI7" s="220"/>
      <c r="AJ7" s="220"/>
      <c r="AK7" s="220"/>
      <c r="AL7" s="220"/>
      <c r="AM7" s="221"/>
    </row>
    <row r="8" spans="1:48">
      <c r="A8" s="274" t="s">
        <v>22</v>
      </c>
      <c r="B8" s="275"/>
      <c r="C8" s="276"/>
      <c r="D8" s="195" t="s">
        <v>23</v>
      </c>
      <c r="E8" s="196"/>
      <c r="F8" s="196"/>
      <c r="G8" s="197"/>
      <c r="H8" s="195" t="s">
        <v>15</v>
      </c>
      <c r="I8" s="196"/>
      <c r="J8" s="196"/>
      <c r="K8" s="196"/>
      <c r="L8" s="196"/>
      <c r="M8" s="196"/>
      <c r="N8" s="196"/>
      <c r="O8" s="196"/>
      <c r="P8" s="196"/>
      <c r="Q8" s="196"/>
      <c r="R8" s="196"/>
      <c r="S8" s="197"/>
      <c r="T8" s="274" t="s">
        <v>24</v>
      </c>
      <c r="U8" s="275"/>
      <c r="V8" s="276"/>
      <c r="W8" s="195" t="s">
        <v>10</v>
      </c>
      <c r="X8" s="196"/>
      <c r="Y8" s="196"/>
      <c r="Z8" s="196"/>
      <c r="AA8" s="196"/>
      <c r="AB8" s="196"/>
      <c r="AC8" s="196"/>
      <c r="AD8" s="196"/>
      <c r="AE8" s="196"/>
      <c r="AF8" s="197"/>
      <c r="AG8" s="204" t="s">
        <v>25</v>
      </c>
      <c r="AH8" s="205"/>
      <c r="AI8" s="205"/>
      <c r="AJ8" s="205"/>
      <c r="AK8" s="205"/>
      <c r="AL8" s="205"/>
      <c r="AM8" s="206"/>
    </row>
    <row r="9" spans="1:48" ht="17.25" customHeight="1">
      <c r="A9" s="277"/>
      <c r="B9" s="261"/>
      <c r="C9" s="262"/>
      <c r="D9" s="278"/>
      <c r="E9" s="279"/>
      <c r="F9" s="279"/>
      <c r="G9" s="280"/>
      <c r="H9" s="207"/>
      <c r="I9" s="208"/>
      <c r="J9" s="208"/>
      <c r="K9" s="208"/>
      <c r="L9" s="208"/>
      <c r="M9" s="208"/>
      <c r="N9" s="208"/>
      <c r="O9" s="208"/>
      <c r="P9" s="208"/>
      <c r="Q9" s="208"/>
      <c r="R9" s="208"/>
      <c r="S9" s="209"/>
      <c r="T9" s="277"/>
      <c r="U9" s="261"/>
      <c r="V9" s="262"/>
      <c r="W9" s="210"/>
      <c r="X9" s="211"/>
      <c r="Y9" s="211"/>
      <c r="Z9" s="211"/>
      <c r="AA9" s="211"/>
      <c r="AB9" s="211"/>
      <c r="AC9" s="211"/>
      <c r="AD9" s="211"/>
      <c r="AE9" s="211"/>
      <c r="AF9" s="212"/>
      <c r="AG9" s="213"/>
      <c r="AH9" s="214"/>
      <c r="AI9" s="214"/>
      <c r="AJ9" s="214"/>
      <c r="AK9" s="214"/>
      <c r="AL9" s="214"/>
      <c r="AM9" s="215"/>
      <c r="AV9" s="2"/>
    </row>
    <row r="10" spans="1:48" s="2" customFormat="1" ht="20.25" customHeight="1">
      <c r="A10" s="195" t="s">
        <v>27</v>
      </c>
      <c r="B10" s="196"/>
      <c r="C10" s="196"/>
      <c r="D10" s="196"/>
      <c r="E10" s="196"/>
      <c r="F10" s="196"/>
      <c r="G10" s="196"/>
      <c r="H10" s="196"/>
      <c r="I10" s="196"/>
      <c r="J10" s="196"/>
      <c r="K10" s="197"/>
      <c r="L10" s="226"/>
      <c r="M10" s="227"/>
      <c r="N10" s="227"/>
      <c r="O10" s="227"/>
      <c r="P10" s="227"/>
      <c r="Q10" s="227"/>
      <c r="R10" s="227"/>
      <c r="S10" s="227"/>
      <c r="T10" s="227"/>
      <c r="U10" s="227"/>
      <c r="V10" s="227"/>
      <c r="W10" s="227"/>
      <c r="X10" s="227"/>
      <c r="Y10" s="227"/>
      <c r="Z10" s="227"/>
      <c r="AA10" s="227"/>
      <c r="AB10" s="227"/>
      <c r="AC10" s="227"/>
      <c r="AD10" s="227"/>
      <c r="AE10" s="227"/>
      <c r="AF10" s="228"/>
      <c r="AG10" s="223" t="s">
        <v>257</v>
      </c>
      <c r="AH10" s="205"/>
      <c r="AI10" s="206"/>
      <c r="AJ10" s="220"/>
      <c r="AK10" s="220"/>
      <c r="AL10" s="224" t="s">
        <v>258</v>
      </c>
      <c r="AM10" s="225"/>
      <c r="AP10" s="222"/>
      <c r="AQ10" s="222"/>
      <c r="AR10" s="222"/>
      <c r="AS10" s="222"/>
      <c r="AT10" s="222"/>
      <c r="AU10" s="222"/>
    </row>
    <row r="11" spans="1:48" s="2" customFormat="1" ht="18" customHeight="1">
      <c r="A11" s="229" t="s">
        <v>28</v>
      </c>
      <c r="B11" s="230"/>
      <c r="C11" s="230"/>
      <c r="D11" s="230"/>
      <c r="E11" s="230"/>
      <c r="F11" s="230"/>
      <c r="G11" s="230"/>
      <c r="H11" s="231"/>
      <c r="I11" s="3"/>
      <c r="J11" s="109" t="s">
        <v>183</v>
      </c>
      <c r="K11" s="62"/>
      <c r="L11" s="63"/>
      <c r="M11" s="63"/>
      <c r="N11" s="63"/>
      <c r="O11" s="63"/>
      <c r="P11" s="63"/>
      <c r="Q11" s="63"/>
      <c r="R11" s="63"/>
      <c r="S11" s="63"/>
      <c r="T11" s="63"/>
      <c r="U11" s="63"/>
      <c r="V11" s="63"/>
      <c r="W11" s="63"/>
      <c r="X11" s="63"/>
      <c r="Y11" s="3"/>
      <c r="Z11" s="109" t="s">
        <v>182</v>
      </c>
      <c r="AA11" s="62"/>
      <c r="AB11" s="63"/>
      <c r="AC11" s="63"/>
      <c r="AD11" s="63"/>
      <c r="AE11" s="63"/>
      <c r="AF11" s="63"/>
      <c r="AG11" s="63"/>
      <c r="AH11" s="63"/>
      <c r="AI11" s="63"/>
      <c r="AJ11" s="63"/>
      <c r="AK11" s="63"/>
      <c r="AL11" s="63"/>
      <c r="AM11" s="64"/>
    </row>
    <row r="12" spans="1:48" s="2" customFormat="1" ht="6" customHeight="1">
      <c r="A12" s="111"/>
      <c r="B12" s="111"/>
      <c r="C12" s="111"/>
      <c r="D12" s="111"/>
      <c r="E12" s="111"/>
      <c r="F12" s="111"/>
      <c r="G12" s="111"/>
      <c r="H12" s="111"/>
      <c r="I12" s="112"/>
      <c r="J12" s="113"/>
      <c r="K12" s="112"/>
      <c r="L12" s="110"/>
      <c r="M12" s="110"/>
      <c r="N12" s="110"/>
      <c r="O12" s="110"/>
      <c r="P12" s="110"/>
      <c r="Q12" s="110"/>
      <c r="R12" s="110"/>
      <c r="S12" s="110"/>
      <c r="T12" s="110"/>
      <c r="U12" s="112"/>
      <c r="V12" s="110"/>
      <c r="W12" s="110"/>
      <c r="X12" s="110"/>
      <c r="Y12" s="113"/>
      <c r="Z12" s="114"/>
      <c r="AA12" s="112"/>
      <c r="AB12" s="110"/>
      <c r="AC12" s="110"/>
      <c r="AD12" s="110"/>
      <c r="AE12" s="110"/>
      <c r="AF12" s="110"/>
      <c r="AG12" s="110"/>
      <c r="AH12" s="110"/>
      <c r="AI12" s="110"/>
      <c r="AJ12" s="110"/>
      <c r="AK12" s="110"/>
      <c r="AL12" s="110"/>
      <c r="AM12" s="110"/>
    </row>
    <row r="13" spans="1:48" s="2" customFormat="1" ht="12">
      <c r="A13" s="241" t="s">
        <v>29</v>
      </c>
      <c r="B13" s="242"/>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3"/>
    </row>
    <row r="14" spans="1:48" s="2" customFormat="1" ht="3" customHeight="1">
      <c r="I14" s="81"/>
      <c r="J14" s="115"/>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2" customFormat="1" ht="18" customHeight="1">
      <c r="A15" s="244" t="s">
        <v>208</v>
      </c>
      <c r="B15" s="245"/>
      <c r="C15" s="245"/>
      <c r="D15" s="245"/>
      <c r="E15" s="245"/>
      <c r="F15" s="245"/>
      <c r="G15" s="245"/>
      <c r="H15" s="245"/>
      <c r="I15" s="245"/>
      <c r="J15" s="245"/>
      <c r="K15" s="245"/>
      <c r="L15" s="245"/>
      <c r="M15" s="245"/>
      <c r="N15" s="245"/>
      <c r="O15" s="245"/>
      <c r="P15" s="245"/>
      <c r="Q15" s="245"/>
      <c r="R15" s="245"/>
      <c r="S15" s="245"/>
      <c r="T15" s="245"/>
      <c r="U15" s="245"/>
      <c r="V15" s="245"/>
      <c r="W15" s="251"/>
      <c r="X15" s="246"/>
      <c r="Y15" s="247"/>
      <c r="Z15" s="248"/>
      <c r="AA15" s="249"/>
      <c r="AB15" s="250"/>
      <c r="AC15" s="250"/>
      <c r="AD15" s="250"/>
      <c r="AE15" s="250"/>
      <c r="AF15" s="250"/>
      <c r="AG15" s="250"/>
      <c r="AH15" s="250"/>
      <c r="AI15" s="250"/>
      <c r="AJ15" s="250"/>
      <c r="AK15" s="250"/>
      <c r="AL15" s="250"/>
      <c r="AM15" s="250"/>
    </row>
    <row r="16" spans="1:48" s="2" customFormat="1" ht="18" customHeight="1">
      <c r="A16" s="252" t="s">
        <v>186</v>
      </c>
      <c r="B16" s="253"/>
      <c r="C16" s="253"/>
      <c r="D16" s="253"/>
      <c r="E16" s="253"/>
      <c r="F16" s="253"/>
      <c r="G16" s="253"/>
      <c r="H16" s="253"/>
      <c r="I16" s="253"/>
      <c r="J16" s="253"/>
      <c r="K16" s="253"/>
      <c r="L16" s="253"/>
      <c r="M16" s="253"/>
      <c r="N16" s="253"/>
      <c r="O16" s="253"/>
      <c r="P16" s="253"/>
      <c r="Q16" s="253"/>
      <c r="R16" s="253"/>
      <c r="S16" s="253"/>
      <c r="T16" s="253"/>
      <c r="U16" s="253"/>
      <c r="V16" s="253"/>
      <c r="W16" s="254"/>
      <c r="X16" s="246"/>
      <c r="Y16" s="247"/>
      <c r="Z16" s="248"/>
      <c r="AA16" s="125"/>
      <c r="AB16" s="125"/>
      <c r="AC16" s="125"/>
      <c r="AD16" s="125"/>
      <c r="AE16" s="125"/>
      <c r="AF16" s="125"/>
      <c r="AG16" s="125"/>
      <c r="AH16" s="125"/>
      <c r="AI16" s="125"/>
      <c r="AJ16" s="125"/>
      <c r="AK16" s="125"/>
      <c r="AL16" s="125"/>
      <c r="AM16" s="125"/>
    </row>
    <row r="17" spans="1:48" s="2" customFormat="1" ht="6" customHeight="1">
      <c r="I17" s="81"/>
      <c r="J17" s="115"/>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2" customFormat="1" ht="12">
      <c r="A18" s="241" t="s">
        <v>223</v>
      </c>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3"/>
    </row>
    <row r="19" spans="1:48" s="2" customFormat="1" ht="3" customHeight="1">
      <c r="I19" s="81"/>
      <c r="J19" s="115"/>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s="2" customFormat="1" ht="18" customHeight="1">
      <c r="A20" s="244" t="s">
        <v>222</v>
      </c>
      <c r="B20" s="245"/>
      <c r="C20" s="245"/>
      <c r="D20" s="245"/>
      <c r="E20" s="245"/>
      <c r="F20" s="245"/>
      <c r="G20" s="245"/>
      <c r="H20" s="245"/>
      <c r="I20" s="245"/>
      <c r="J20" s="245"/>
      <c r="K20" s="245"/>
      <c r="L20" s="245"/>
      <c r="M20" s="245"/>
      <c r="N20" s="245"/>
      <c r="O20" s="245"/>
      <c r="P20" s="245"/>
      <c r="Q20" s="245"/>
      <c r="R20" s="245"/>
      <c r="S20" s="245"/>
      <c r="T20" s="245"/>
      <c r="U20" s="245"/>
      <c r="V20" s="245"/>
      <c r="W20" s="245"/>
      <c r="X20" s="246"/>
      <c r="Y20" s="247"/>
      <c r="Z20" s="248"/>
      <c r="AA20" s="127"/>
      <c r="AB20" s="127"/>
      <c r="AC20" s="127"/>
      <c r="AD20" s="127"/>
      <c r="AE20" s="127"/>
      <c r="AF20" s="127"/>
      <c r="AG20" s="127"/>
    </row>
    <row r="21" spans="1:48" s="2" customFormat="1" ht="18" customHeight="1">
      <c r="A21" s="244" t="s">
        <v>219</v>
      </c>
      <c r="B21" s="245"/>
      <c r="C21" s="245"/>
      <c r="D21" s="245"/>
      <c r="E21" s="245"/>
      <c r="F21" s="245"/>
      <c r="G21" s="245"/>
      <c r="H21" s="245"/>
      <c r="I21" s="245"/>
      <c r="J21" s="245"/>
      <c r="K21" s="245"/>
      <c r="L21" s="245"/>
      <c r="M21" s="245"/>
      <c r="N21" s="245"/>
      <c r="O21" s="245"/>
      <c r="P21" s="245"/>
      <c r="Q21" s="245"/>
      <c r="R21" s="245"/>
      <c r="S21" s="245"/>
      <c r="T21" s="245"/>
      <c r="U21" s="245"/>
      <c r="V21" s="245"/>
      <c r="W21" s="245"/>
      <c r="X21" s="246"/>
      <c r="Y21" s="247"/>
      <c r="Z21" s="248"/>
      <c r="AA21" s="127"/>
      <c r="AB21" s="127"/>
      <c r="AC21" s="127"/>
      <c r="AD21" s="127"/>
      <c r="AE21" s="127"/>
      <c r="AF21" s="127"/>
      <c r="AG21" s="127"/>
    </row>
    <row r="22" spans="1:48" s="2" customFormat="1" ht="6" customHeight="1">
      <c r="I22" s="81"/>
      <c r="J22" s="115"/>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row>
    <row r="23" spans="1:48" s="2" customFormat="1" ht="12">
      <c r="A23" s="241" t="s">
        <v>224</v>
      </c>
      <c r="B23" s="242"/>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M23" s="243"/>
    </row>
    <row r="24" spans="1:48" s="2" customFormat="1" ht="3" customHeight="1">
      <c r="I24" s="81"/>
      <c r="J24" s="115"/>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row>
    <row r="25" spans="1:48" ht="19.5" customHeight="1">
      <c r="A25" s="116" t="s">
        <v>180</v>
      </c>
      <c r="B25" s="2"/>
      <c r="C25" s="107"/>
      <c r="D25" s="2"/>
      <c r="E25" s="117"/>
      <c r="F25" s="2"/>
      <c r="G25" s="2"/>
      <c r="H25" s="2"/>
      <c r="I25" s="2"/>
      <c r="J25" s="118"/>
      <c r="K25" s="118"/>
      <c r="L25" s="118"/>
      <c r="M25" s="118"/>
      <c r="N25" s="118"/>
      <c r="O25" s="119"/>
      <c r="P25" s="107"/>
      <c r="S25" s="118"/>
      <c r="T25" s="189" t="s">
        <v>256</v>
      </c>
      <c r="U25" s="190"/>
      <c r="V25" s="190"/>
      <c r="W25" s="190"/>
      <c r="X25" s="190"/>
      <c r="Y25" s="189" t="s">
        <v>220</v>
      </c>
      <c r="Z25" s="190"/>
      <c r="AA25" s="190"/>
      <c r="AB25" s="190"/>
      <c r="AC25" s="232"/>
      <c r="AD25" s="195" t="s">
        <v>229</v>
      </c>
      <c r="AE25" s="196"/>
      <c r="AF25" s="196"/>
      <c r="AG25" s="196"/>
      <c r="AH25" s="197"/>
      <c r="AI25" s="195" t="s">
        <v>221</v>
      </c>
      <c r="AJ25" s="196"/>
      <c r="AK25" s="196"/>
      <c r="AL25" s="196"/>
      <c r="AM25" s="197"/>
      <c r="AV25" s="2"/>
    </row>
    <row r="26" spans="1:48">
      <c r="A26" s="116"/>
      <c r="B26" s="2"/>
      <c r="C26" s="107"/>
      <c r="D26" s="2"/>
      <c r="E26" s="117"/>
      <c r="F26" s="2"/>
      <c r="G26" s="2"/>
      <c r="H26" s="2"/>
      <c r="I26" s="2"/>
      <c r="J26" s="118"/>
      <c r="K26" s="118"/>
      <c r="L26" s="118"/>
      <c r="M26" s="118"/>
      <c r="N26" s="118"/>
      <c r="O26" s="119"/>
      <c r="P26" s="107"/>
      <c r="S26" s="118"/>
      <c r="T26" s="191" t="str">
        <f>IFERROR(VLOOKUP(L10,リスト!B2:D23,2,FALSE),IFERROR(VLOOKUP(L10,リスト!B24:D30,2,FALSE)*AJ10,""))</f>
        <v/>
      </c>
      <c r="U26" s="192"/>
      <c r="V26" s="192"/>
      <c r="W26" s="170" t="s">
        <v>9</v>
      </c>
      <c r="X26" s="170"/>
      <c r="Y26" s="233"/>
      <c r="Z26" s="234"/>
      <c r="AA26" s="234"/>
      <c r="AB26" s="237" t="s">
        <v>9</v>
      </c>
      <c r="AC26" s="238"/>
      <c r="AD26" s="200">
        <f>MIN(Y26,ROUNDDOWN((H34+H43)/1000,0))</f>
        <v>0</v>
      </c>
      <c r="AE26" s="201"/>
      <c r="AF26" s="201"/>
      <c r="AG26" s="198" t="s">
        <v>9</v>
      </c>
      <c r="AH26" s="199"/>
      <c r="AI26" s="255">
        <f>IF(Y26&lt;AD26,0,Y26-AD26)</f>
        <v>0</v>
      </c>
      <c r="AJ26" s="256"/>
      <c r="AK26" s="256"/>
      <c r="AL26" s="198" t="s">
        <v>9</v>
      </c>
      <c r="AM26" s="199"/>
    </row>
    <row r="27" spans="1:48">
      <c r="A27" s="107" t="s">
        <v>184</v>
      </c>
      <c r="B27" s="2"/>
      <c r="C27" s="107"/>
      <c r="D27" s="2"/>
      <c r="E27" s="117"/>
      <c r="F27" s="2"/>
      <c r="G27" s="2"/>
      <c r="H27" s="2"/>
      <c r="I27" s="2"/>
      <c r="J27" s="118"/>
      <c r="K27" s="118"/>
      <c r="L27" s="118"/>
      <c r="M27" s="118"/>
      <c r="N27" s="118"/>
      <c r="O27" s="119"/>
      <c r="P27" s="107"/>
      <c r="S27" s="118"/>
      <c r="T27" s="193"/>
      <c r="U27" s="194"/>
      <c r="V27" s="194"/>
      <c r="W27" s="170"/>
      <c r="X27" s="170"/>
      <c r="Y27" s="235"/>
      <c r="Z27" s="236"/>
      <c r="AA27" s="236"/>
      <c r="AB27" s="239"/>
      <c r="AC27" s="240"/>
      <c r="AD27" s="202"/>
      <c r="AE27" s="203"/>
      <c r="AF27" s="203"/>
      <c r="AG27" s="172"/>
      <c r="AH27" s="173"/>
      <c r="AI27" s="257"/>
      <c r="AJ27" s="258"/>
      <c r="AK27" s="258"/>
      <c r="AL27" s="172"/>
      <c r="AM27" s="173"/>
    </row>
    <row r="28" spans="1:48" ht="15" customHeight="1">
      <c r="A28" s="195" t="s">
        <v>30</v>
      </c>
      <c r="B28" s="196"/>
      <c r="C28" s="196"/>
      <c r="D28" s="196"/>
      <c r="E28" s="196"/>
      <c r="F28" s="196"/>
      <c r="G28" s="197"/>
      <c r="H28" s="196" t="s">
        <v>225</v>
      </c>
      <c r="I28" s="196"/>
      <c r="J28" s="196"/>
      <c r="K28" s="196"/>
      <c r="L28" s="196"/>
      <c r="M28" s="195" t="s">
        <v>31</v>
      </c>
      <c r="N28" s="196"/>
      <c r="O28" s="196"/>
      <c r="P28" s="196"/>
      <c r="Q28" s="196"/>
      <c r="R28" s="196"/>
      <c r="S28" s="196"/>
      <c r="T28" s="196"/>
      <c r="U28" s="196"/>
      <c r="V28" s="196"/>
      <c r="W28" s="196"/>
      <c r="X28" s="196"/>
      <c r="Y28" s="261"/>
      <c r="Z28" s="261"/>
      <c r="AA28" s="261"/>
      <c r="AB28" s="261"/>
      <c r="AC28" s="261"/>
      <c r="AD28" s="261"/>
      <c r="AE28" s="261"/>
      <c r="AF28" s="261"/>
      <c r="AG28" s="261"/>
      <c r="AH28" s="261"/>
      <c r="AI28" s="261"/>
      <c r="AJ28" s="261"/>
      <c r="AK28" s="261"/>
      <c r="AL28" s="261"/>
      <c r="AM28" s="262"/>
    </row>
    <row r="29" spans="1:48" ht="15" customHeight="1">
      <c r="A29" s="92" t="s">
        <v>32</v>
      </c>
      <c r="B29" s="93"/>
      <c r="C29" s="93"/>
      <c r="D29" s="93"/>
      <c r="E29" s="94"/>
      <c r="F29" s="94"/>
      <c r="G29" s="95"/>
      <c r="H29" s="185"/>
      <c r="I29" s="185"/>
      <c r="J29" s="185"/>
      <c r="K29" s="185"/>
      <c r="L29" s="185"/>
      <c r="M29" s="186"/>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8"/>
    </row>
    <row r="30" spans="1:48" ht="15" customHeight="1">
      <c r="A30" s="69" t="s">
        <v>33</v>
      </c>
      <c r="B30" s="70"/>
      <c r="C30" s="70"/>
      <c r="D30" s="70"/>
      <c r="E30" s="71"/>
      <c r="F30" s="71"/>
      <c r="G30" s="72"/>
      <c r="H30" s="181"/>
      <c r="I30" s="181"/>
      <c r="J30" s="181"/>
      <c r="K30" s="181"/>
      <c r="L30" s="181"/>
      <c r="M30" s="182"/>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4"/>
    </row>
    <row r="31" spans="1:48" ht="15" customHeight="1">
      <c r="A31" s="69" t="s">
        <v>34</v>
      </c>
      <c r="B31" s="70"/>
      <c r="C31" s="70"/>
      <c r="D31" s="70"/>
      <c r="E31" s="71"/>
      <c r="F31" s="71"/>
      <c r="G31" s="72"/>
      <c r="H31" s="181"/>
      <c r="I31" s="181"/>
      <c r="J31" s="181"/>
      <c r="K31" s="181"/>
      <c r="L31" s="181"/>
      <c r="M31" s="182"/>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4"/>
    </row>
    <row r="32" spans="1:48" ht="15" customHeight="1">
      <c r="A32" s="69" t="s">
        <v>35</v>
      </c>
      <c r="B32" s="70"/>
      <c r="C32" s="70"/>
      <c r="D32" s="70"/>
      <c r="E32" s="71"/>
      <c r="F32" s="71"/>
      <c r="G32" s="72"/>
      <c r="H32" s="181"/>
      <c r="I32" s="181"/>
      <c r="J32" s="181"/>
      <c r="K32" s="181"/>
      <c r="L32" s="181"/>
      <c r="M32" s="182"/>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4"/>
      <c r="AV32" s="2"/>
    </row>
    <row r="33" spans="1:48" ht="15" customHeight="1">
      <c r="A33" s="69" t="s">
        <v>266</v>
      </c>
      <c r="B33" s="70"/>
      <c r="C33" s="70"/>
      <c r="D33" s="70"/>
      <c r="E33" s="71"/>
      <c r="F33" s="71"/>
      <c r="G33" s="72"/>
      <c r="H33" s="181"/>
      <c r="I33" s="181"/>
      <c r="J33" s="181"/>
      <c r="K33" s="181"/>
      <c r="L33" s="181"/>
      <c r="M33" s="182"/>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4"/>
    </row>
    <row r="34" spans="1:48" ht="15" customHeight="1">
      <c r="A34" s="73" t="s">
        <v>17</v>
      </c>
      <c r="B34" s="74"/>
      <c r="C34" s="74"/>
      <c r="D34" s="74"/>
      <c r="E34" s="74"/>
      <c r="F34" s="74"/>
      <c r="G34" s="75"/>
      <c r="H34" s="174">
        <f>SUM(H29:L33)</f>
        <v>0</v>
      </c>
      <c r="I34" s="174"/>
      <c r="J34" s="174"/>
      <c r="K34" s="174"/>
      <c r="L34" s="175"/>
      <c r="M34" s="176"/>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c r="AM34" s="178"/>
    </row>
    <row r="35" spans="1:48">
      <c r="A35" s="116"/>
      <c r="B35" s="2"/>
      <c r="C35" s="107"/>
      <c r="D35" s="2"/>
      <c r="E35" s="117"/>
      <c r="F35" s="2"/>
      <c r="G35" s="2"/>
      <c r="H35" s="2"/>
      <c r="I35" s="2"/>
      <c r="J35" s="118"/>
      <c r="K35" s="118"/>
      <c r="L35" s="118"/>
      <c r="M35" s="118"/>
      <c r="N35" s="118"/>
      <c r="O35" s="119"/>
      <c r="P35" s="107"/>
      <c r="S35" s="118"/>
      <c r="T35" s="115"/>
      <c r="U35" s="118"/>
      <c r="V35" s="118"/>
      <c r="W35" s="120"/>
      <c r="AD35" s="107"/>
      <c r="AE35" s="108"/>
      <c r="AF35" s="108"/>
      <c r="AG35" s="108"/>
      <c r="AH35" s="120"/>
      <c r="AI35" s="179"/>
      <c r="AJ35" s="179"/>
      <c r="AK35" s="179"/>
      <c r="AL35" s="180"/>
      <c r="AM35" s="180"/>
    </row>
    <row r="36" spans="1:48">
      <c r="A36" s="107" t="s">
        <v>185</v>
      </c>
      <c r="B36" s="2"/>
      <c r="C36" s="107"/>
      <c r="D36" s="2"/>
      <c r="E36" s="117"/>
      <c r="F36" s="2"/>
      <c r="G36" s="2"/>
      <c r="H36" s="2"/>
      <c r="I36" s="2"/>
      <c r="J36" s="118"/>
      <c r="K36" s="118"/>
      <c r="L36" s="118"/>
      <c r="M36" s="118"/>
      <c r="N36" s="118"/>
      <c r="O36" s="119"/>
      <c r="P36" s="107"/>
      <c r="S36" s="118"/>
      <c r="T36" s="115"/>
      <c r="U36" s="118"/>
      <c r="V36" s="118"/>
      <c r="W36" s="120"/>
      <c r="AD36" s="107"/>
      <c r="AE36" s="108"/>
      <c r="AF36" s="108"/>
      <c r="AG36" s="108"/>
      <c r="AH36" s="120"/>
      <c r="AI36" s="179"/>
      <c r="AJ36" s="179"/>
      <c r="AK36" s="179"/>
      <c r="AL36" s="180"/>
      <c r="AM36" s="180"/>
    </row>
    <row r="37" spans="1:48" ht="15" customHeight="1">
      <c r="A37" s="195" t="s">
        <v>30</v>
      </c>
      <c r="B37" s="196"/>
      <c r="C37" s="196"/>
      <c r="D37" s="196"/>
      <c r="E37" s="196"/>
      <c r="F37" s="196"/>
      <c r="G37" s="197"/>
      <c r="H37" s="196" t="s">
        <v>226</v>
      </c>
      <c r="I37" s="196"/>
      <c r="J37" s="196"/>
      <c r="K37" s="196"/>
      <c r="L37" s="196"/>
      <c r="M37" s="195" t="s">
        <v>31</v>
      </c>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7"/>
    </row>
    <row r="38" spans="1:48" ht="15" customHeight="1">
      <c r="A38" s="92" t="s">
        <v>32</v>
      </c>
      <c r="B38" s="93"/>
      <c r="C38" s="93"/>
      <c r="D38" s="93"/>
      <c r="E38" s="94"/>
      <c r="F38" s="94"/>
      <c r="G38" s="95"/>
      <c r="H38" s="185"/>
      <c r="I38" s="185"/>
      <c r="J38" s="185"/>
      <c r="K38" s="185"/>
      <c r="L38" s="185"/>
      <c r="M38" s="186"/>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8"/>
    </row>
    <row r="39" spans="1:48" ht="15" customHeight="1">
      <c r="A39" s="69" t="s">
        <v>33</v>
      </c>
      <c r="B39" s="70"/>
      <c r="C39" s="70"/>
      <c r="D39" s="70"/>
      <c r="E39" s="71"/>
      <c r="F39" s="71"/>
      <c r="G39" s="72"/>
      <c r="H39" s="181"/>
      <c r="I39" s="181"/>
      <c r="J39" s="181"/>
      <c r="K39" s="181"/>
      <c r="L39" s="181"/>
      <c r="M39" s="182"/>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4"/>
    </row>
    <row r="40" spans="1:48" ht="15" customHeight="1">
      <c r="A40" s="69" t="s">
        <v>34</v>
      </c>
      <c r="B40" s="70"/>
      <c r="C40" s="70"/>
      <c r="D40" s="70"/>
      <c r="E40" s="71"/>
      <c r="F40" s="71"/>
      <c r="G40" s="72"/>
      <c r="H40" s="181"/>
      <c r="I40" s="181"/>
      <c r="J40" s="181"/>
      <c r="K40" s="181"/>
      <c r="L40" s="181"/>
      <c r="M40" s="182"/>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4"/>
    </row>
    <row r="41" spans="1:48" ht="15" customHeight="1">
      <c r="A41" s="69" t="s">
        <v>35</v>
      </c>
      <c r="B41" s="70"/>
      <c r="C41" s="70"/>
      <c r="D41" s="70"/>
      <c r="E41" s="71"/>
      <c r="F41" s="71"/>
      <c r="G41" s="72"/>
      <c r="H41" s="181"/>
      <c r="I41" s="181"/>
      <c r="J41" s="181"/>
      <c r="K41" s="181"/>
      <c r="L41" s="181"/>
      <c r="M41" s="182"/>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4"/>
      <c r="AV41" s="2"/>
    </row>
    <row r="42" spans="1:48" ht="15" customHeight="1">
      <c r="A42" s="69" t="s">
        <v>266</v>
      </c>
      <c r="B42" s="70"/>
      <c r="C42" s="70"/>
      <c r="D42" s="70"/>
      <c r="E42" s="71"/>
      <c r="F42" s="71"/>
      <c r="G42" s="72"/>
      <c r="H42" s="181"/>
      <c r="I42" s="181"/>
      <c r="J42" s="181"/>
      <c r="K42" s="181"/>
      <c r="L42" s="181"/>
      <c r="M42" s="182"/>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4"/>
    </row>
    <row r="43" spans="1:48" ht="15" customHeight="1">
      <c r="A43" s="73" t="s">
        <v>17</v>
      </c>
      <c r="B43" s="74"/>
      <c r="C43" s="74"/>
      <c r="D43" s="74"/>
      <c r="E43" s="74"/>
      <c r="F43" s="74"/>
      <c r="G43" s="75"/>
      <c r="H43" s="174">
        <f>SUM(H38:L42)</f>
        <v>0</v>
      </c>
      <c r="I43" s="174"/>
      <c r="J43" s="174"/>
      <c r="K43" s="174"/>
      <c r="L43" s="175"/>
      <c r="M43" s="176"/>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8"/>
    </row>
    <row r="44" spans="1:48" ht="6" customHeight="1">
      <c r="A44" s="121"/>
      <c r="B44" s="121"/>
      <c r="C44" s="121"/>
      <c r="D44" s="121"/>
      <c r="E44" s="122"/>
      <c r="F44" s="122"/>
      <c r="G44" s="122"/>
      <c r="H44" s="122"/>
      <c r="I44" s="122"/>
      <c r="J44" s="123"/>
      <c r="K44" s="123"/>
      <c r="L44" s="123"/>
      <c r="M44" s="123"/>
      <c r="N44" s="123"/>
      <c r="AH44" s="124"/>
    </row>
    <row r="45" spans="1:48" s="2" customFormat="1" ht="19.5" customHeight="1">
      <c r="A45" s="126" t="s">
        <v>181</v>
      </c>
      <c r="B45" s="65"/>
      <c r="C45" s="65"/>
      <c r="D45" s="65"/>
      <c r="E45" s="65"/>
      <c r="F45" s="65"/>
      <c r="G45" s="65"/>
      <c r="H45" s="65"/>
      <c r="I45" s="66"/>
      <c r="J45" s="68"/>
      <c r="K45" s="65"/>
      <c r="L45" s="67"/>
      <c r="M45" s="67"/>
      <c r="N45" s="67"/>
      <c r="O45" s="65"/>
      <c r="P45" s="65"/>
      <c r="Q45" s="65"/>
      <c r="R45" s="65"/>
      <c r="S45" s="65"/>
      <c r="T45" s="189" t="s">
        <v>256</v>
      </c>
      <c r="U45" s="190"/>
      <c r="V45" s="190"/>
      <c r="W45" s="190"/>
      <c r="X45" s="190"/>
      <c r="Y45" s="189" t="s">
        <v>220</v>
      </c>
      <c r="Z45" s="190"/>
      <c r="AA45" s="190"/>
      <c r="AB45" s="190"/>
      <c r="AC45" s="232"/>
      <c r="AD45" s="195" t="s">
        <v>230</v>
      </c>
      <c r="AE45" s="196"/>
      <c r="AF45" s="196"/>
      <c r="AG45" s="196"/>
      <c r="AH45" s="197"/>
      <c r="AI45" s="195" t="s">
        <v>221</v>
      </c>
      <c r="AJ45" s="196"/>
      <c r="AK45" s="196"/>
      <c r="AL45" s="196"/>
      <c r="AM45" s="197"/>
    </row>
    <row r="46" spans="1:48" s="2" customFormat="1" ht="13.5" customHeight="1">
      <c r="A46" s="65"/>
      <c r="B46" s="65"/>
      <c r="C46" s="65"/>
      <c r="D46" s="65"/>
      <c r="E46" s="65"/>
      <c r="F46" s="65"/>
      <c r="G46" s="65"/>
      <c r="H46" s="65"/>
      <c r="I46" s="65"/>
      <c r="J46" s="65"/>
      <c r="K46" s="65"/>
      <c r="L46" s="65"/>
      <c r="M46" s="65"/>
      <c r="N46" s="65"/>
      <c r="O46" s="65"/>
      <c r="P46" s="65"/>
      <c r="Q46" s="65"/>
      <c r="R46" s="65"/>
      <c r="S46" s="65"/>
      <c r="T46" s="191" t="str">
        <f>IFERROR(VLOOKUP(L10,リスト!B24:E30,4,FALSE)*AJ10,"")</f>
        <v/>
      </c>
      <c r="U46" s="192"/>
      <c r="V46" s="192"/>
      <c r="W46" s="170" t="s">
        <v>9</v>
      </c>
      <c r="X46" s="170"/>
      <c r="Y46" s="272"/>
      <c r="Z46" s="273"/>
      <c r="AA46" s="273"/>
      <c r="AB46" s="170" t="s">
        <v>9</v>
      </c>
      <c r="AC46" s="171"/>
      <c r="AD46" s="255">
        <f>MIN(Y46,ROUNDDOWN(H54/1000,0))</f>
        <v>0</v>
      </c>
      <c r="AE46" s="256"/>
      <c r="AF46" s="256"/>
      <c r="AG46" s="170" t="s">
        <v>9</v>
      </c>
      <c r="AH46" s="171"/>
      <c r="AI46" s="168">
        <f>IF(Y46&lt;AD46,0,Y46-AD46)</f>
        <v>0</v>
      </c>
      <c r="AJ46" s="169"/>
      <c r="AK46" s="169"/>
      <c r="AL46" s="170" t="s">
        <v>9</v>
      </c>
      <c r="AM46" s="171"/>
    </row>
    <row r="47" spans="1:48" s="2" customFormat="1" ht="12">
      <c r="A47" s="61"/>
      <c r="B47" s="65"/>
      <c r="C47" s="65"/>
      <c r="D47" s="65"/>
      <c r="E47" s="65"/>
      <c r="F47" s="65"/>
      <c r="G47" s="65"/>
      <c r="H47" s="65"/>
      <c r="I47" s="65"/>
      <c r="J47" s="65"/>
      <c r="K47" s="65"/>
      <c r="L47" s="65"/>
      <c r="M47" s="65"/>
      <c r="N47" s="65"/>
      <c r="O47" s="65"/>
      <c r="P47" s="65"/>
      <c r="Q47" s="65"/>
      <c r="R47" s="65"/>
      <c r="S47" s="65"/>
      <c r="T47" s="193"/>
      <c r="U47" s="194"/>
      <c r="V47" s="194"/>
      <c r="W47" s="170"/>
      <c r="X47" s="170"/>
      <c r="Y47" s="235"/>
      <c r="Z47" s="236"/>
      <c r="AA47" s="236"/>
      <c r="AB47" s="172"/>
      <c r="AC47" s="173"/>
      <c r="AD47" s="257"/>
      <c r="AE47" s="258"/>
      <c r="AF47" s="258"/>
      <c r="AG47" s="172"/>
      <c r="AH47" s="173"/>
      <c r="AI47" s="168"/>
      <c r="AJ47" s="169"/>
      <c r="AK47" s="169"/>
      <c r="AL47" s="172"/>
      <c r="AM47" s="173"/>
    </row>
    <row r="48" spans="1:48" ht="15" customHeight="1">
      <c r="A48" s="195" t="s">
        <v>30</v>
      </c>
      <c r="B48" s="196"/>
      <c r="C48" s="196"/>
      <c r="D48" s="196"/>
      <c r="E48" s="196"/>
      <c r="F48" s="196"/>
      <c r="G48" s="197"/>
      <c r="H48" s="196" t="s">
        <v>226</v>
      </c>
      <c r="I48" s="196"/>
      <c r="J48" s="196"/>
      <c r="K48" s="196"/>
      <c r="L48" s="196"/>
      <c r="M48" s="195" t="s">
        <v>31</v>
      </c>
      <c r="N48" s="196"/>
      <c r="O48" s="196"/>
      <c r="P48" s="196"/>
      <c r="Q48" s="196"/>
      <c r="R48" s="196"/>
      <c r="S48" s="196"/>
      <c r="T48" s="196"/>
      <c r="U48" s="196"/>
      <c r="V48" s="196"/>
      <c r="W48" s="196"/>
      <c r="X48" s="196"/>
      <c r="Y48" s="261"/>
      <c r="Z48" s="261"/>
      <c r="AA48" s="261"/>
      <c r="AB48" s="261"/>
      <c r="AC48" s="261"/>
      <c r="AD48" s="261"/>
      <c r="AE48" s="261"/>
      <c r="AF48" s="261"/>
      <c r="AG48" s="261"/>
      <c r="AH48" s="261"/>
      <c r="AI48" s="261"/>
      <c r="AJ48" s="261"/>
      <c r="AK48" s="261"/>
      <c r="AL48" s="261"/>
      <c r="AM48" s="262"/>
    </row>
    <row r="49" spans="1:39" ht="15" customHeight="1">
      <c r="A49" s="92" t="s">
        <v>32</v>
      </c>
      <c r="B49" s="93"/>
      <c r="C49" s="93"/>
      <c r="D49" s="93"/>
      <c r="E49" s="94"/>
      <c r="F49" s="94"/>
      <c r="G49" s="95"/>
      <c r="H49" s="185"/>
      <c r="I49" s="185"/>
      <c r="J49" s="185"/>
      <c r="K49" s="185"/>
      <c r="L49" s="185"/>
      <c r="M49" s="186"/>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8"/>
    </row>
    <row r="50" spans="1:39" ht="15" customHeight="1">
      <c r="A50" s="69" t="s">
        <v>33</v>
      </c>
      <c r="B50" s="70"/>
      <c r="C50" s="70"/>
      <c r="D50" s="70"/>
      <c r="E50" s="71"/>
      <c r="F50" s="71"/>
      <c r="G50" s="72"/>
      <c r="H50" s="181"/>
      <c r="I50" s="181"/>
      <c r="J50" s="181"/>
      <c r="K50" s="181"/>
      <c r="L50" s="181"/>
      <c r="M50" s="182"/>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4"/>
    </row>
    <row r="51" spans="1:39" ht="15" customHeight="1">
      <c r="A51" s="69" t="s">
        <v>34</v>
      </c>
      <c r="B51" s="70"/>
      <c r="C51" s="70"/>
      <c r="D51" s="70"/>
      <c r="E51" s="71"/>
      <c r="F51" s="71"/>
      <c r="G51" s="72"/>
      <c r="H51" s="181"/>
      <c r="I51" s="181"/>
      <c r="J51" s="181"/>
      <c r="K51" s="181"/>
      <c r="L51" s="181"/>
      <c r="M51" s="182"/>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4"/>
    </row>
    <row r="52" spans="1:39" ht="15" customHeight="1">
      <c r="A52" s="69" t="s">
        <v>35</v>
      </c>
      <c r="B52" s="70"/>
      <c r="C52" s="70"/>
      <c r="D52" s="70"/>
      <c r="E52" s="71"/>
      <c r="F52" s="71"/>
      <c r="G52" s="72"/>
      <c r="H52" s="259"/>
      <c r="I52" s="260"/>
      <c r="J52" s="260"/>
      <c r="K52" s="260"/>
      <c r="L52" s="260"/>
      <c r="M52" s="263"/>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5"/>
    </row>
    <row r="53" spans="1:39" ht="15" customHeight="1">
      <c r="A53" s="69" t="s">
        <v>266</v>
      </c>
      <c r="B53" s="70"/>
      <c r="C53" s="70"/>
      <c r="D53" s="70"/>
      <c r="E53" s="71"/>
      <c r="F53" s="71"/>
      <c r="G53" s="72"/>
      <c r="H53" s="266"/>
      <c r="I53" s="267"/>
      <c r="J53" s="267"/>
      <c r="K53" s="267"/>
      <c r="L53" s="267"/>
      <c r="M53" s="268"/>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70"/>
    </row>
    <row r="54" spans="1:39" ht="15" customHeight="1">
      <c r="A54" s="73" t="s">
        <v>17</v>
      </c>
      <c r="B54" s="76"/>
      <c r="C54" s="76"/>
      <c r="D54" s="76"/>
      <c r="E54" s="74"/>
      <c r="F54" s="74"/>
      <c r="G54" s="75"/>
      <c r="H54" s="174">
        <f>SUM(H49:L53)</f>
        <v>0</v>
      </c>
      <c r="I54" s="174"/>
      <c r="J54" s="174"/>
      <c r="K54" s="174"/>
      <c r="L54" s="175"/>
      <c r="M54" s="176"/>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8"/>
    </row>
    <row r="55" spans="1:39">
      <c r="A55" s="107" t="s">
        <v>263</v>
      </c>
    </row>
    <row r="57" spans="1:39">
      <c r="AI57" s="180"/>
      <c r="AJ57" s="180"/>
      <c r="AK57" s="180"/>
      <c r="AL57" s="180"/>
      <c r="AM57" s="180"/>
    </row>
  </sheetData>
  <sheetProtection algorithmName="SHA-512" hashValue="Hc4zLft++uJHMoNi6WMPsJFFhY/p/7Z2GiUs+wZBj0Eu7M3hNV7m/Uv0oz8mq98Q93f0T071RLIAN3gp6BgWPQ==" saltValue="dmmq5CvxqQSIvoDDfuEouw==" spinCount="100000" sheet="1" formatCells="0" formatColumns="0" formatRows="0" insertColumns="0" insertRows="0" autoFilter="0"/>
  <protectedRanges>
    <protectedRange sqref="H49:AM51" name="範囲6"/>
    <protectedRange sqref="Y46" name="範囲5"/>
    <protectedRange sqref="H38:AM42" name="範囲4"/>
    <protectedRange sqref="H29:AM33" name="範囲3"/>
    <protectedRange sqref="Y26" name="範囲2"/>
    <protectedRange sqref="A5:AM23" name="範囲1"/>
  </protectedRanges>
  <mergeCells count="109">
    <mergeCell ref="A3:AM3"/>
    <mergeCell ref="A48:G48"/>
    <mergeCell ref="H48:L48"/>
    <mergeCell ref="M29:AM29"/>
    <mergeCell ref="M28:AM28"/>
    <mergeCell ref="H29:L29"/>
    <mergeCell ref="H33:L33"/>
    <mergeCell ref="M33:AM33"/>
    <mergeCell ref="H30:L30"/>
    <mergeCell ref="H31:L31"/>
    <mergeCell ref="H32:L32"/>
    <mergeCell ref="Y46:AA47"/>
    <mergeCell ref="AB46:AC47"/>
    <mergeCell ref="Y45:AC45"/>
    <mergeCell ref="AG46:AH47"/>
    <mergeCell ref="AD46:AF47"/>
    <mergeCell ref="AD45:AH45"/>
    <mergeCell ref="A5:AM5"/>
    <mergeCell ref="O7:S7"/>
    <mergeCell ref="A8:C9"/>
    <mergeCell ref="D8:G8"/>
    <mergeCell ref="D9:G9"/>
    <mergeCell ref="T8:V9"/>
    <mergeCell ref="W8:AF8"/>
    <mergeCell ref="AI57:AM57"/>
    <mergeCell ref="H49:L49"/>
    <mergeCell ref="H50:L50"/>
    <mergeCell ref="H51:L51"/>
    <mergeCell ref="H52:L52"/>
    <mergeCell ref="H54:L54"/>
    <mergeCell ref="M54:AM54"/>
    <mergeCell ref="M48:AM48"/>
    <mergeCell ref="M49:AM49"/>
    <mergeCell ref="M50:AM50"/>
    <mergeCell ref="M51:AM51"/>
    <mergeCell ref="M52:AM52"/>
    <mergeCell ref="H53:L53"/>
    <mergeCell ref="M53:AM53"/>
    <mergeCell ref="AP10:AU10"/>
    <mergeCell ref="AG10:AI10"/>
    <mergeCell ref="AJ10:AK10"/>
    <mergeCell ref="AL10:AM10"/>
    <mergeCell ref="L10:AF10"/>
    <mergeCell ref="A11:H11"/>
    <mergeCell ref="Y25:AC25"/>
    <mergeCell ref="Y26:AA27"/>
    <mergeCell ref="AB26:AC27"/>
    <mergeCell ref="A13:AM13"/>
    <mergeCell ref="A18:AM18"/>
    <mergeCell ref="A21:W21"/>
    <mergeCell ref="X20:Z20"/>
    <mergeCell ref="X21:Z21"/>
    <mergeCell ref="X15:Z15"/>
    <mergeCell ref="AA15:AM15"/>
    <mergeCell ref="A23:AM23"/>
    <mergeCell ref="X16:Z16"/>
    <mergeCell ref="A15:W15"/>
    <mergeCell ref="A16:W16"/>
    <mergeCell ref="A20:W20"/>
    <mergeCell ref="AI25:AM25"/>
    <mergeCell ref="AI26:AK27"/>
    <mergeCell ref="AL26:AM27"/>
    <mergeCell ref="AG8:AM8"/>
    <mergeCell ref="H9:S9"/>
    <mergeCell ref="W9:AF9"/>
    <mergeCell ref="AG9:AM9"/>
    <mergeCell ref="H7:N7"/>
    <mergeCell ref="T7:AM7"/>
    <mergeCell ref="A7:G7"/>
    <mergeCell ref="H8:S8"/>
    <mergeCell ref="A10:K10"/>
    <mergeCell ref="AD25:AH25"/>
    <mergeCell ref="H34:L34"/>
    <mergeCell ref="A28:G28"/>
    <mergeCell ref="AG26:AH27"/>
    <mergeCell ref="T25:X25"/>
    <mergeCell ref="T26:V27"/>
    <mergeCell ref="W26:X27"/>
    <mergeCell ref="AD26:AF27"/>
    <mergeCell ref="AI45:AM45"/>
    <mergeCell ref="M34:AM34"/>
    <mergeCell ref="A37:G37"/>
    <mergeCell ref="H37:L37"/>
    <mergeCell ref="M37:AM37"/>
    <mergeCell ref="AL36:AM36"/>
    <mergeCell ref="M30:AM30"/>
    <mergeCell ref="M31:AM31"/>
    <mergeCell ref="M32:AM32"/>
    <mergeCell ref="H28:L28"/>
    <mergeCell ref="AI36:AK36"/>
    <mergeCell ref="AI46:AK47"/>
    <mergeCell ref="AL46:AM47"/>
    <mergeCell ref="H43:L43"/>
    <mergeCell ref="M43:AM43"/>
    <mergeCell ref="AI35:AK35"/>
    <mergeCell ref="AL35:AM35"/>
    <mergeCell ref="H41:L41"/>
    <mergeCell ref="M41:AM41"/>
    <mergeCell ref="H42:L42"/>
    <mergeCell ref="M42:AM42"/>
    <mergeCell ref="H38:L38"/>
    <mergeCell ref="M38:AM38"/>
    <mergeCell ref="H39:L39"/>
    <mergeCell ref="H40:L40"/>
    <mergeCell ref="M40:AM40"/>
    <mergeCell ref="M39:AM39"/>
    <mergeCell ref="T45:X45"/>
    <mergeCell ref="T46:V47"/>
    <mergeCell ref="W46:X47"/>
  </mergeCells>
  <phoneticPr fontId="5"/>
  <dataValidations count="2">
    <dataValidation imeMode="halfAlpha" allowBlank="1" showInputMessage="1" showErrorMessage="1" sqref="J36:N36 J25:N27 S36:V36 S25:S27" xr:uid="{00000000-0002-0000-0300-000000000000}"/>
    <dataValidation type="list" allowBlank="1" showInputMessage="1" showErrorMessage="1" sqref="X20:Z21 X15:Z16"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L36"/>
  <sheetViews>
    <sheetView showGridLines="0" showZeros="0" zoomScaleNormal="100" zoomScaleSheetLayoutView="100" workbookViewId="0">
      <selection activeCell="J2" sqref="J2"/>
    </sheetView>
  </sheetViews>
  <sheetFormatPr defaultColWidth="2.21875" defaultRowHeight="13.2"/>
  <cols>
    <col min="1" max="1" width="3.109375" style="1" customWidth="1"/>
    <col min="2" max="2" width="30.21875" style="1" customWidth="1"/>
    <col min="3" max="3" width="12.88671875" style="1" customWidth="1"/>
    <col min="4" max="4" width="20.88671875" style="1" customWidth="1"/>
    <col min="5" max="5" width="13.88671875" style="1" bestFit="1" customWidth="1"/>
    <col min="6" max="6" width="20.88671875" style="1" customWidth="1"/>
    <col min="7" max="7" width="7.6640625" style="1" customWidth="1"/>
    <col min="8" max="8" width="7.33203125" style="1" bestFit="1" customWidth="1"/>
    <col min="9" max="10" width="7.6640625" style="1" customWidth="1"/>
    <col min="11" max="11" width="7.33203125" style="1" bestFit="1" customWidth="1"/>
    <col min="12" max="13" width="7.6640625" style="1" customWidth="1"/>
    <col min="14" max="14" width="7.33203125" style="1" bestFit="1" customWidth="1"/>
    <col min="15" max="16" width="7.6640625" style="1" customWidth="1"/>
    <col min="17" max="17" width="7.33203125" style="1" bestFit="1" customWidth="1"/>
    <col min="18" max="18" width="7.6640625" style="1" customWidth="1"/>
    <col min="19" max="19" width="4.33203125" style="1" bestFit="1" customWidth="1"/>
    <col min="20" max="21" width="2.21875" style="1"/>
    <col min="22" max="22" width="4.33203125" style="1" bestFit="1" customWidth="1"/>
    <col min="23" max="62" width="2.21875" style="1"/>
    <col min="63" max="64" width="12.21875" style="1" customWidth="1"/>
    <col min="65" max="16384" width="2.21875" style="1"/>
  </cols>
  <sheetData>
    <row r="1" spans="1:64">
      <c r="A1" s="1" t="s">
        <v>255</v>
      </c>
    </row>
    <row r="2" spans="1:64">
      <c r="A2" s="78"/>
      <c r="G2" s="155">
        <f ca="1">SUM(G5:G19)</f>
        <v>0</v>
      </c>
      <c r="H2" s="155">
        <f t="shared" ref="H2:I2" ca="1" si="0">SUM(H5:H19)</f>
        <v>0</v>
      </c>
      <c r="I2" s="155">
        <f t="shared" ca="1" si="0"/>
        <v>0</v>
      </c>
      <c r="J2" s="155">
        <f ca="1">SUM(J5:J19)</f>
        <v>0</v>
      </c>
      <c r="K2" s="155">
        <f t="shared" ref="K2:R2" ca="1" si="1">SUM(K5:K19)</f>
        <v>0</v>
      </c>
      <c r="L2" s="155">
        <f t="shared" ca="1" si="1"/>
        <v>0</v>
      </c>
      <c r="M2" s="155">
        <f t="shared" ca="1" si="1"/>
        <v>0</v>
      </c>
      <c r="N2" s="155">
        <f t="shared" ca="1" si="1"/>
        <v>0</v>
      </c>
      <c r="O2" s="155">
        <f t="shared" ca="1" si="1"/>
        <v>0</v>
      </c>
      <c r="P2" s="155">
        <f t="shared" ca="1" si="1"/>
        <v>0</v>
      </c>
      <c r="Q2" s="155">
        <f t="shared" ca="1" si="1"/>
        <v>0</v>
      </c>
      <c r="R2" s="155">
        <f t="shared" ca="1" si="1"/>
        <v>0</v>
      </c>
      <c r="BJ2" s="157" t="s">
        <v>276</v>
      </c>
      <c r="BK2" s="158">
        <f ca="1">SUM(BK5:BK20)</f>
        <v>0</v>
      </c>
      <c r="BL2" s="158">
        <f ca="1">SUM(BL5:BL20)</f>
        <v>0</v>
      </c>
    </row>
    <row r="3" spans="1:64" ht="18" customHeight="1">
      <c r="A3" s="285" t="s">
        <v>11</v>
      </c>
      <c r="B3" s="282" t="s">
        <v>12</v>
      </c>
      <c r="C3" s="286" t="s">
        <v>13</v>
      </c>
      <c r="D3" s="282" t="s">
        <v>14</v>
      </c>
      <c r="E3" s="282" t="s">
        <v>10</v>
      </c>
      <c r="F3" s="287" t="s">
        <v>15</v>
      </c>
      <c r="G3" s="283" t="s">
        <v>259</v>
      </c>
      <c r="H3" s="283"/>
      <c r="I3" s="284"/>
      <c r="J3" s="283" t="s">
        <v>227</v>
      </c>
      <c r="K3" s="283"/>
      <c r="L3" s="284"/>
      <c r="M3" s="283" t="s">
        <v>228</v>
      </c>
      <c r="N3" s="283"/>
      <c r="O3" s="284"/>
      <c r="P3" s="283" t="s">
        <v>260</v>
      </c>
      <c r="Q3" s="283"/>
      <c r="R3" s="284"/>
      <c r="S3" s="281" t="s">
        <v>16</v>
      </c>
    </row>
    <row r="4" spans="1:64" ht="54.6" thickBot="1">
      <c r="A4" s="285"/>
      <c r="B4" s="282"/>
      <c r="C4" s="286"/>
      <c r="D4" s="282"/>
      <c r="E4" s="282"/>
      <c r="F4" s="288"/>
      <c r="G4" s="77" t="s">
        <v>209</v>
      </c>
      <c r="H4" s="77" t="s">
        <v>210</v>
      </c>
      <c r="I4" s="96" t="s">
        <v>17</v>
      </c>
      <c r="J4" s="77" t="s">
        <v>209</v>
      </c>
      <c r="K4" s="77" t="s">
        <v>210</v>
      </c>
      <c r="L4" s="96" t="s">
        <v>17</v>
      </c>
      <c r="M4" s="77" t="s">
        <v>209</v>
      </c>
      <c r="N4" s="77" t="s">
        <v>210</v>
      </c>
      <c r="O4" s="96" t="s">
        <v>17</v>
      </c>
      <c r="P4" s="77" t="s">
        <v>209</v>
      </c>
      <c r="Q4" s="77" t="s">
        <v>210</v>
      </c>
      <c r="R4" s="96" t="s">
        <v>17</v>
      </c>
      <c r="S4" s="262"/>
      <c r="BK4" s="159" t="s">
        <v>277</v>
      </c>
      <c r="BL4" s="159" t="s">
        <v>278</v>
      </c>
    </row>
    <row r="5" spans="1:64" ht="22.5" customHeight="1" thickBot="1">
      <c r="A5" s="79">
        <f>ROW()-4</f>
        <v>1</v>
      </c>
      <c r="B5" s="106">
        <f ca="1">IFERROR(INDIRECT("個票"&amp;$A5&amp;"！$t$7"),"")</f>
        <v>0</v>
      </c>
      <c r="C5" s="106">
        <f ca="1">IFERROR(INDIRECT("個票"&amp;$A5&amp;"！$h$7"),"")</f>
        <v>0</v>
      </c>
      <c r="D5" s="106">
        <f ca="1">IFERROR(INDIRECT("個票"&amp;$A5&amp;"！$l$10"),"")</f>
        <v>0</v>
      </c>
      <c r="E5" s="106">
        <f t="shared" ref="E5:E19" ca="1" si="2">IFERROR(INDIRECT("個票"&amp;$A5&amp;"！$w$9"),"")</f>
        <v>0</v>
      </c>
      <c r="F5" s="106" t="str">
        <f ca="1">IFERROR(INDIRECT("個票"&amp;$A5&amp;"！$ｄ$9")&amp;INDIRECT("個票"&amp;$A5&amp;"！$ｈ$9"),"")</f>
        <v/>
      </c>
      <c r="G5" s="82" t="str">
        <f ca="1">IFERROR(INDIRECT("個票"&amp;$A5&amp;"！$T$26"),"")</f>
        <v/>
      </c>
      <c r="H5" s="128" t="str">
        <f ca="1">IFERROR(INDIRECT("個票"&amp;$A5&amp;"！$T$46"),"")</f>
        <v/>
      </c>
      <c r="I5" s="82">
        <f ca="1">SUM(G5,H5)</f>
        <v>0</v>
      </c>
      <c r="J5" s="82">
        <f t="shared" ref="J5:J19" ca="1" si="3">IFERROR(INDIRECT("個票"&amp;$A5&amp;"！$Y$26"),"")</f>
        <v>0</v>
      </c>
      <c r="K5" s="128">
        <f t="shared" ref="K5:K19" ca="1" si="4">IFERROR(INDIRECT("個票"&amp;$A5&amp;"！$Y$46"),"")</f>
        <v>0</v>
      </c>
      <c r="L5" s="82">
        <f ca="1">SUM(J5,K5)</f>
        <v>0</v>
      </c>
      <c r="M5" s="82">
        <f t="shared" ref="M5:M19" ca="1" si="5">IFERROR(INDIRECT("個票"&amp;$A5&amp;"！$ad$26"),"")</f>
        <v>0</v>
      </c>
      <c r="N5" s="128">
        <f t="shared" ref="N5:N19" ca="1" si="6">IFERROR(INDIRECT("個票"&amp;$A5&amp;"！$ad$46"),"")</f>
        <v>0</v>
      </c>
      <c r="O5" s="82">
        <f ca="1">SUM(M5,N5)</f>
        <v>0</v>
      </c>
      <c r="P5" s="82">
        <f t="shared" ref="P5:P19" ca="1" si="7">IFERROR(INDIRECT("個票"&amp;$A5&amp;"！$ai$26"),"")</f>
        <v>0</v>
      </c>
      <c r="Q5" s="128">
        <f t="shared" ref="Q5:Q19" ca="1" si="8">IFERROR(INDIRECT("個票"&amp;$A5&amp;"！$ai$46"),"")</f>
        <v>0</v>
      </c>
      <c r="R5" s="82">
        <f ca="1">SUM(P5,Q5)</f>
        <v>0</v>
      </c>
      <c r="S5" s="102"/>
      <c r="V5" s="104" t="str">
        <f ca="1">IF(_xlfn.SHEETS()-5=COUNTIF(L5:L22,"&gt;0"),"○","！（本表の事業所数と個票の枚数が一致しません）")</f>
        <v>！（本表の事業所数と個票の枚数が一致しません）</v>
      </c>
      <c r="W5" s="105"/>
      <c r="X5" s="105"/>
      <c r="Y5" s="105"/>
      <c r="Z5" s="105"/>
      <c r="AA5" s="105"/>
      <c r="AB5" s="105"/>
      <c r="AC5" s="105"/>
      <c r="AD5" s="105"/>
      <c r="AE5" s="105"/>
      <c r="AF5" s="105"/>
      <c r="AG5" s="105"/>
      <c r="AH5" s="105"/>
      <c r="AI5" s="105"/>
      <c r="AJ5" s="105"/>
      <c r="AK5" s="105"/>
      <c r="AL5" s="105"/>
      <c r="AM5" s="105"/>
      <c r="AN5" s="105"/>
      <c r="AO5" s="101"/>
      <c r="BK5" s="160">
        <f ca="1">IFERROR(SUM(INDIRECT("個票"&amp;$A5&amp;"！$h$34"),INDIRECT("個票"&amp;$A5&amp;"！$h$43")),"")</f>
        <v>0</v>
      </c>
      <c r="BL5" s="160">
        <f ca="1">IFERROR(SUM(INDIRECT("個票"&amp;$A5&amp;"！$h$54")),"")</f>
        <v>0</v>
      </c>
    </row>
    <row r="6" spans="1:64" ht="22.5" customHeight="1">
      <c r="A6" s="79">
        <f t="shared" ref="A6:A19" si="9">ROW()-4</f>
        <v>2</v>
      </c>
      <c r="B6" s="106" t="str">
        <f t="shared" ref="B6:B19" ca="1" si="10">IFERROR(INDIRECT("個票"&amp;$A6&amp;"！$t$7"),"")</f>
        <v/>
      </c>
      <c r="C6" s="106" t="str">
        <f t="shared" ref="C6:C19" ca="1" si="11">IFERROR(INDIRECT("個票"&amp;$A6&amp;"！$h$7"),"")</f>
        <v/>
      </c>
      <c r="D6" s="106" t="str">
        <f t="shared" ref="D6:D19" ca="1" si="12">IFERROR(INDIRECT("個票"&amp;$A6&amp;"！$l$10"),"")</f>
        <v/>
      </c>
      <c r="E6" s="106" t="str">
        <f t="shared" ca="1" si="2"/>
        <v/>
      </c>
      <c r="F6" s="106" t="str">
        <f t="shared" ref="F6:F19" ca="1" si="13">IFERROR(INDIRECT("個票"&amp;$A6&amp;"！$ｄ$9")&amp;INDIRECT("個票"&amp;$A6&amp;"！$ｈ$9"),"")</f>
        <v/>
      </c>
      <c r="G6" s="82" t="str">
        <f ca="1">IFERROR(INDIRECT("個票"&amp;$A6&amp;"！$T$26"),"")</f>
        <v/>
      </c>
      <c r="H6" s="128" t="str">
        <f ca="1">IFERROR(INDIRECT("個票"&amp;$A6&amp;"！$T$46"),"")</f>
        <v/>
      </c>
      <c r="I6" s="82">
        <f ca="1">SUM(G6,H6)</f>
        <v>0</v>
      </c>
      <c r="J6" s="82" t="str">
        <f t="shared" ca="1" si="3"/>
        <v/>
      </c>
      <c r="K6" s="128" t="str">
        <f t="shared" ca="1" si="4"/>
        <v/>
      </c>
      <c r="L6" s="82">
        <f ca="1">SUM(J6,K6)</f>
        <v>0</v>
      </c>
      <c r="M6" s="82" t="str">
        <f t="shared" ca="1" si="5"/>
        <v/>
      </c>
      <c r="N6" s="128" t="str">
        <f t="shared" ca="1" si="6"/>
        <v/>
      </c>
      <c r="O6" s="82">
        <f ca="1">SUM(M6,N6)</f>
        <v>0</v>
      </c>
      <c r="P6" s="82" t="str">
        <f ca="1">IFERROR(INDIRECT("個票"&amp;$A6&amp;"！$ai$26"),"")</f>
        <v/>
      </c>
      <c r="Q6" s="128" t="str">
        <f t="shared" ca="1" si="8"/>
        <v/>
      </c>
      <c r="R6" s="82">
        <f ca="1">SUM(P6,Q6)</f>
        <v>0</v>
      </c>
      <c r="S6" s="102"/>
      <c r="V6" s="103" t="s">
        <v>18</v>
      </c>
      <c r="BK6" s="160" t="str">
        <f t="shared" ref="BK6:BK19" ca="1" si="14">IFERROR(SUM(INDIRECT("個票"&amp;$A6&amp;"！$h$34"),INDIRECT("個票"&amp;$A6&amp;"！$h$43")),"")</f>
        <v/>
      </c>
      <c r="BL6" s="160" t="str">
        <f t="shared" ref="BL6:BL19" ca="1" si="15">IFERROR(SUM(INDIRECT("個票"&amp;$A6&amp;"！$h$54")),"")</f>
        <v/>
      </c>
    </row>
    <row r="7" spans="1:64" ht="22.5" customHeight="1">
      <c r="A7" s="79">
        <f t="shared" si="9"/>
        <v>3</v>
      </c>
      <c r="B7" s="106" t="str">
        <f t="shared" ca="1" si="10"/>
        <v/>
      </c>
      <c r="C7" s="106" t="str">
        <f t="shared" ca="1" si="11"/>
        <v/>
      </c>
      <c r="D7" s="106" t="str">
        <f t="shared" ca="1" si="12"/>
        <v/>
      </c>
      <c r="E7" s="106" t="str">
        <f t="shared" ca="1" si="2"/>
        <v/>
      </c>
      <c r="F7" s="106" t="str">
        <f t="shared" ca="1" si="13"/>
        <v/>
      </c>
      <c r="G7" s="82" t="str">
        <f ca="1">IFERROR(INDIRECT("個票"&amp;$A7&amp;"！$T$26"),"")</f>
        <v/>
      </c>
      <c r="H7" s="128" t="str">
        <f t="shared" ref="H7:H19" ca="1" si="16">IFERROR(INDIRECT("個票"&amp;$A7&amp;"！$T$46"),"")</f>
        <v/>
      </c>
      <c r="I7" s="82">
        <f t="shared" ref="I7:I19" ca="1" si="17">SUM(G7,H7)</f>
        <v>0</v>
      </c>
      <c r="J7" s="82" t="str">
        <f t="shared" ca="1" si="3"/>
        <v/>
      </c>
      <c r="K7" s="128" t="str">
        <f t="shared" ca="1" si="4"/>
        <v/>
      </c>
      <c r="L7" s="82">
        <f t="shared" ref="L7:L19" ca="1" si="18">SUM(J7,K7)</f>
        <v>0</v>
      </c>
      <c r="M7" s="82" t="str">
        <f t="shared" ca="1" si="5"/>
        <v/>
      </c>
      <c r="N7" s="128" t="str">
        <f t="shared" ca="1" si="6"/>
        <v/>
      </c>
      <c r="O7" s="82">
        <f t="shared" ref="O7:O19" ca="1" si="19">SUM(M7,N7)</f>
        <v>0</v>
      </c>
      <c r="P7" s="82" t="str">
        <f t="shared" ca="1" si="7"/>
        <v/>
      </c>
      <c r="Q7" s="128" t="str">
        <f t="shared" ca="1" si="8"/>
        <v/>
      </c>
      <c r="R7" s="82">
        <f t="shared" ref="R7:R18" ca="1" si="20">SUM(P7,Q7)</f>
        <v>0</v>
      </c>
      <c r="S7" s="102"/>
      <c r="V7" s="103" t="s">
        <v>19</v>
      </c>
      <c r="BK7" s="160" t="str">
        <f t="shared" ca="1" si="14"/>
        <v/>
      </c>
      <c r="BL7" s="160" t="str">
        <f t="shared" ca="1" si="15"/>
        <v/>
      </c>
    </row>
    <row r="8" spans="1:64" ht="22.5" customHeight="1">
      <c r="A8" s="79">
        <f t="shared" si="9"/>
        <v>4</v>
      </c>
      <c r="B8" s="106" t="str">
        <f t="shared" ca="1" si="10"/>
        <v/>
      </c>
      <c r="C8" s="106" t="str">
        <f t="shared" ca="1" si="11"/>
        <v/>
      </c>
      <c r="D8" s="106" t="str">
        <f t="shared" ca="1" si="12"/>
        <v/>
      </c>
      <c r="E8" s="106" t="str">
        <f t="shared" ca="1" si="2"/>
        <v/>
      </c>
      <c r="F8" s="106" t="str">
        <f t="shared" ca="1" si="13"/>
        <v/>
      </c>
      <c r="G8" s="82" t="str">
        <f ca="1">IFERROR(INDIRECT("個票"&amp;$A8&amp;"！$T$26"),"")</f>
        <v/>
      </c>
      <c r="H8" s="128" t="str">
        <f t="shared" ca="1" si="16"/>
        <v/>
      </c>
      <c r="I8" s="82">
        <f t="shared" ca="1" si="17"/>
        <v>0</v>
      </c>
      <c r="J8" s="82" t="str">
        <f t="shared" ca="1" si="3"/>
        <v/>
      </c>
      <c r="K8" s="128" t="str">
        <f t="shared" ca="1" si="4"/>
        <v/>
      </c>
      <c r="L8" s="82">
        <f t="shared" ca="1" si="18"/>
        <v>0</v>
      </c>
      <c r="M8" s="82" t="str">
        <f t="shared" ca="1" si="5"/>
        <v/>
      </c>
      <c r="N8" s="128" t="str">
        <f t="shared" ca="1" si="6"/>
        <v/>
      </c>
      <c r="O8" s="82">
        <f t="shared" ca="1" si="19"/>
        <v>0</v>
      </c>
      <c r="P8" s="82" t="str">
        <f t="shared" ca="1" si="7"/>
        <v/>
      </c>
      <c r="Q8" s="128" t="str">
        <f t="shared" ca="1" si="8"/>
        <v/>
      </c>
      <c r="R8" s="82">
        <f ca="1">SUM(P8,Q8)</f>
        <v>0</v>
      </c>
      <c r="S8" s="102"/>
      <c r="BK8" s="160" t="str">
        <f t="shared" ca="1" si="14"/>
        <v/>
      </c>
      <c r="BL8" s="160" t="str">
        <f t="shared" ca="1" si="15"/>
        <v/>
      </c>
    </row>
    <row r="9" spans="1:64" ht="22.5" customHeight="1">
      <c r="A9" s="79">
        <f t="shared" si="9"/>
        <v>5</v>
      </c>
      <c r="B9" s="106" t="str">
        <f t="shared" ca="1" si="10"/>
        <v/>
      </c>
      <c r="C9" s="106" t="str">
        <f t="shared" ca="1" si="11"/>
        <v/>
      </c>
      <c r="D9" s="106" t="str">
        <f t="shared" ca="1" si="12"/>
        <v/>
      </c>
      <c r="E9" s="106" t="str">
        <f t="shared" ca="1" si="2"/>
        <v/>
      </c>
      <c r="F9" s="106" t="str">
        <f t="shared" ca="1" si="13"/>
        <v/>
      </c>
      <c r="G9" s="82" t="str">
        <f t="shared" ref="G9:G17" ca="1" si="21">IFERROR(INDIRECT("個票"&amp;$A9&amp;"！$T$26"),"")</f>
        <v/>
      </c>
      <c r="H9" s="128" t="str">
        <f t="shared" ca="1" si="16"/>
        <v/>
      </c>
      <c r="I9" s="82">
        <f t="shared" ca="1" si="17"/>
        <v>0</v>
      </c>
      <c r="J9" s="82" t="str">
        <f t="shared" ca="1" si="3"/>
        <v/>
      </c>
      <c r="K9" s="128" t="str">
        <f t="shared" ca="1" si="4"/>
        <v/>
      </c>
      <c r="L9" s="82">
        <f t="shared" ca="1" si="18"/>
        <v>0</v>
      </c>
      <c r="M9" s="82" t="str">
        <f t="shared" ca="1" si="5"/>
        <v/>
      </c>
      <c r="N9" s="128" t="str">
        <f t="shared" ca="1" si="6"/>
        <v/>
      </c>
      <c r="O9" s="82">
        <f t="shared" ca="1" si="19"/>
        <v>0</v>
      </c>
      <c r="P9" s="82" t="str">
        <f t="shared" ca="1" si="7"/>
        <v/>
      </c>
      <c r="Q9" s="128" t="str">
        <f t="shared" ca="1" si="8"/>
        <v/>
      </c>
      <c r="R9" s="82">
        <f t="shared" ca="1" si="20"/>
        <v>0</v>
      </c>
      <c r="S9" s="102"/>
      <c r="BK9" s="160" t="str">
        <f t="shared" ca="1" si="14"/>
        <v/>
      </c>
      <c r="BL9" s="160" t="str">
        <f t="shared" ca="1" si="15"/>
        <v/>
      </c>
    </row>
    <row r="10" spans="1:64" ht="22.5" customHeight="1">
      <c r="A10" s="79">
        <f t="shared" si="9"/>
        <v>6</v>
      </c>
      <c r="B10" s="106" t="str">
        <f t="shared" ca="1" si="10"/>
        <v/>
      </c>
      <c r="C10" s="106" t="str">
        <f t="shared" ca="1" si="11"/>
        <v/>
      </c>
      <c r="D10" s="106" t="str">
        <f t="shared" ca="1" si="12"/>
        <v/>
      </c>
      <c r="E10" s="106" t="str">
        <f t="shared" ca="1" si="2"/>
        <v/>
      </c>
      <c r="F10" s="106" t="str">
        <f t="shared" ca="1" si="13"/>
        <v/>
      </c>
      <c r="G10" s="82" t="str">
        <f t="shared" ca="1" si="21"/>
        <v/>
      </c>
      <c r="H10" s="128" t="str">
        <f t="shared" ca="1" si="16"/>
        <v/>
      </c>
      <c r="I10" s="82">
        <f t="shared" ca="1" si="17"/>
        <v>0</v>
      </c>
      <c r="J10" s="82" t="str">
        <f t="shared" ca="1" si="3"/>
        <v/>
      </c>
      <c r="K10" s="128" t="str">
        <f t="shared" ca="1" si="4"/>
        <v/>
      </c>
      <c r="L10" s="82">
        <f t="shared" ca="1" si="18"/>
        <v>0</v>
      </c>
      <c r="M10" s="82" t="str">
        <f t="shared" ca="1" si="5"/>
        <v/>
      </c>
      <c r="N10" s="128" t="str">
        <f t="shared" ca="1" si="6"/>
        <v/>
      </c>
      <c r="O10" s="82">
        <f t="shared" ca="1" si="19"/>
        <v>0</v>
      </c>
      <c r="P10" s="82" t="str">
        <f t="shared" ca="1" si="7"/>
        <v/>
      </c>
      <c r="Q10" s="128" t="str">
        <f t="shared" ca="1" si="8"/>
        <v/>
      </c>
      <c r="R10" s="82">
        <f t="shared" ca="1" si="20"/>
        <v>0</v>
      </c>
      <c r="S10" s="102"/>
      <c r="BK10" s="160" t="str">
        <f t="shared" ca="1" si="14"/>
        <v/>
      </c>
      <c r="BL10" s="160" t="str">
        <f t="shared" ca="1" si="15"/>
        <v/>
      </c>
    </row>
    <row r="11" spans="1:64" ht="22.5" customHeight="1">
      <c r="A11" s="79">
        <f t="shared" si="9"/>
        <v>7</v>
      </c>
      <c r="B11" s="106" t="str">
        <f t="shared" ca="1" si="10"/>
        <v/>
      </c>
      <c r="C11" s="106" t="str">
        <f t="shared" ca="1" si="11"/>
        <v/>
      </c>
      <c r="D11" s="106" t="str">
        <f t="shared" ca="1" si="12"/>
        <v/>
      </c>
      <c r="E11" s="106" t="str">
        <f t="shared" ca="1" si="2"/>
        <v/>
      </c>
      <c r="F11" s="106" t="str">
        <f t="shared" ca="1" si="13"/>
        <v/>
      </c>
      <c r="G11" s="82" t="str">
        <f t="shared" ca="1" si="21"/>
        <v/>
      </c>
      <c r="H11" s="128" t="str">
        <f t="shared" ca="1" si="16"/>
        <v/>
      </c>
      <c r="I11" s="82">
        <f t="shared" ca="1" si="17"/>
        <v>0</v>
      </c>
      <c r="J11" s="82" t="str">
        <f t="shared" ca="1" si="3"/>
        <v/>
      </c>
      <c r="K11" s="128" t="str">
        <f t="shared" ca="1" si="4"/>
        <v/>
      </c>
      <c r="L11" s="82">
        <f t="shared" ca="1" si="18"/>
        <v>0</v>
      </c>
      <c r="M11" s="82" t="str">
        <f t="shared" ca="1" si="5"/>
        <v/>
      </c>
      <c r="N11" s="128" t="str">
        <f t="shared" ca="1" si="6"/>
        <v/>
      </c>
      <c r="O11" s="82">
        <f t="shared" ca="1" si="19"/>
        <v>0</v>
      </c>
      <c r="P11" s="82" t="str">
        <f t="shared" ca="1" si="7"/>
        <v/>
      </c>
      <c r="Q11" s="128" t="str">
        <f t="shared" ca="1" si="8"/>
        <v/>
      </c>
      <c r="R11" s="82">
        <f t="shared" ca="1" si="20"/>
        <v>0</v>
      </c>
      <c r="S11" s="102"/>
      <c r="BK11" s="160" t="str">
        <f t="shared" ca="1" si="14"/>
        <v/>
      </c>
      <c r="BL11" s="160" t="str">
        <f t="shared" ca="1" si="15"/>
        <v/>
      </c>
    </row>
    <row r="12" spans="1:64" ht="22.5" customHeight="1">
      <c r="A12" s="79">
        <f t="shared" si="9"/>
        <v>8</v>
      </c>
      <c r="B12" s="106" t="str">
        <f t="shared" ca="1" si="10"/>
        <v/>
      </c>
      <c r="C12" s="106" t="str">
        <f t="shared" ca="1" si="11"/>
        <v/>
      </c>
      <c r="D12" s="106" t="str">
        <f t="shared" ca="1" si="12"/>
        <v/>
      </c>
      <c r="E12" s="106" t="str">
        <f t="shared" ca="1" si="2"/>
        <v/>
      </c>
      <c r="F12" s="106" t="str">
        <f t="shared" ca="1" si="13"/>
        <v/>
      </c>
      <c r="G12" s="82" t="str">
        <f t="shared" ca="1" si="21"/>
        <v/>
      </c>
      <c r="H12" s="128" t="str">
        <f t="shared" ca="1" si="16"/>
        <v/>
      </c>
      <c r="I12" s="82">
        <f t="shared" ca="1" si="17"/>
        <v>0</v>
      </c>
      <c r="J12" s="82" t="str">
        <f t="shared" ca="1" si="3"/>
        <v/>
      </c>
      <c r="K12" s="128" t="str">
        <f t="shared" ca="1" si="4"/>
        <v/>
      </c>
      <c r="L12" s="82">
        <f t="shared" ca="1" si="18"/>
        <v>0</v>
      </c>
      <c r="M12" s="82" t="str">
        <f t="shared" ca="1" si="5"/>
        <v/>
      </c>
      <c r="N12" s="128" t="str">
        <f t="shared" ca="1" si="6"/>
        <v/>
      </c>
      <c r="O12" s="82">
        <f t="shared" ca="1" si="19"/>
        <v>0</v>
      </c>
      <c r="P12" s="82" t="str">
        <f t="shared" ca="1" si="7"/>
        <v/>
      </c>
      <c r="Q12" s="128" t="str">
        <f t="shared" ca="1" si="8"/>
        <v/>
      </c>
      <c r="R12" s="82">
        <f t="shared" ca="1" si="20"/>
        <v>0</v>
      </c>
      <c r="S12" s="102"/>
      <c r="BK12" s="160" t="str">
        <f t="shared" ca="1" si="14"/>
        <v/>
      </c>
      <c r="BL12" s="160" t="str">
        <f t="shared" ca="1" si="15"/>
        <v/>
      </c>
    </row>
    <row r="13" spans="1:64" ht="22.5" customHeight="1">
      <c r="A13" s="79">
        <f t="shared" si="9"/>
        <v>9</v>
      </c>
      <c r="B13" s="106" t="str">
        <f t="shared" ca="1" si="10"/>
        <v/>
      </c>
      <c r="C13" s="106" t="str">
        <f t="shared" ca="1" si="11"/>
        <v/>
      </c>
      <c r="D13" s="106" t="str">
        <f t="shared" ca="1" si="12"/>
        <v/>
      </c>
      <c r="E13" s="106" t="str">
        <f t="shared" ca="1" si="2"/>
        <v/>
      </c>
      <c r="F13" s="106" t="str">
        <f t="shared" ca="1" si="13"/>
        <v/>
      </c>
      <c r="G13" s="82" t="str">
        <f t="shared" ca="1" si="21"/>
        <v/>
      </c>
      <c r="H13" s="128" t="str">
        <f t="shared" ca="1" si="16"/>
        <v/>
      </c>
      <c r="I13" s="82">
        <f t="shared" ca="1" si="17"/>
        <v>0</v>
      </c>
      <c r="J13" s="82" t="str">
        <f t="shared" ca="1" si="3"/>
        <v/>
      </c>
      <c r="K13" s="128" t="str">
        <f t="shared" ca="1" si="4"/>
        <v/>
      </c>
      <c r="L13" s="82">
        <f t="shared" ca="1" si="18"/>
        <v>0</v>
      </c>
      <c r="M13" s="82" t="str">
        <f t="shared" ca="1" si="5"/>
        <v/>
      </c>
      <c r="N13" s="128" t="str">
        <f t="shared" ca="1" si="6"/>
        <v/>
      </c>
      <c r="O13" s="82">
        <f t="shared" ca="1" si="19"/>
        <v>0</v>
      </c>
      <c r="P13" s="82" t="str">
        <f t="shared" ca="1" si="7"/>
        <v/>
      </c>
      <c r="Q13" s="128" t="str">
        <f t="shared" ca="1" si="8"/>
        <v/>
      </c>
      <c r="R13" s="82">
        <f t="shared" ca="1" si="20"/>
        <v>0</v>
      </c>
      <c r="S13" s="102"/>
      <c r="BK13" s="160" t="str">
        <f t="shared" ca="1" si="14"/>
        <v/>
      </c>
      <c r="BL13" s="160" t="str">
        <f t="shared" ca="1" si="15"/>
        <v/>
      </c>
    </row>
    <row r="14" spans="1:64" ht="22.5" customHeight="1">
      <c r="A14" s="79">
        <f t="shared" si="9"/>
        <v>10</v>
      </c>
      <c r="B14" s="106" t="str">
        <f t="shared" ca="1" si="10"/>
        <v/>
      </c>
      <c r="C14" s="106" t="str">
        <f t="shared" ca="1" si="11"/>
        <v/>
      </c>
      <c r="D14" s="106" t="str">
        <f t="shared" ca="1" si="12"/>
        <v/>
      </c>
      <c r="E14" s="106" t="str">
        <f t="shared" ca="1" si="2"/>
        <v/>
      </c>
      <c r="F14" s="106" t="str">
        <f t="shared" ca="1" si="13"/>
        <v/>
      </c>
      <c r="G14" s="82" t="str">
        <f t="shared" ca="1" si="21"/>
        <v/>
      </c>
      <c r="H14" s="128" t="str">
        <f t="shared" ca="1" si="16"/>
        <v/>
      </c>
      <c r="I14" s="82">
        <f t="shared" ca="1" si="17"/>
        <v>0</v>
      </c>
      <c r="J14" s="82" t="str">
        <f t="shared" ca="1" si="3"/>
        <v/>
      </c>
      <c r="K14" s="128" t="str">
        <f t="shared" ca="1" si="4"/>
        <v/>
      </c>
      <c r="L14" s="82">
        <f t="shared" ca="1" si="18"/>
        <v>0</v>
      </c>
      <c r="M14" s="82" t="str">
        <f t="shared" ca="1" si="5"/>
        <v/>
      </c>
      <c r="N14" s="128" t="str">
        <f t="shared" ca="1" si="6"/>
        <v/>
      </c>
      <c r="O14" s="82">
        <f t="shared" ca="1" si="19"/>
        <v>0</v>
      </c>
      <c r="P14" s="82" t="str">
        <f t="shared" ca="1" si="7"/>
        <v/>
      </c>
      <c r="Q14" s="128" t="str">
        <f t="shared" ca="1" si="8"/>
        <v/>
      </c>
      <c r="R14" s="82">
        <f t="shared" ca="1" si="20"/>
        <v>0</v>
      </c>
      <c r="S14" s="102"/>
      <c r="BK14" s="160" t="str">
        <f t="shared" ca="1" si="14"/>
        <v/>
      </c>
      <c r="BL14" s="160" t="str">
        <f t="shared" ca="1" si="15"/>
        <v/>
      </c>
    </row>
    <row r="15" spans="1:64" ht="22.5" customHeight="1">
      <c r="A15" s="79">
        <f t="shared" si="9"/>
        <v>11</v>
      </c>
      <c r="B15" s="106" t="str">
        <f t="shared" ca="1" si="10"/>
        <v/>
      </c>
      <c r="C15" s="106" t="str">
        <f t="shared" ca="1" si="11"/>
        <v/>
      </c>
      <c r="D15" s="106" t="str">
        <f t="shared" ca="1" si="12"/>
        <v/>
      </c>
      <c r="E15" s="106" t="str">
        <f t="shared" ca="1" si="2"/>
        <v/>
      </c>
      <c r="F15" s="106" t="str">
        <f t="shared" ca="1" si="13"/>
        <v/>
      </c>
      <c r="G15" s="82" t="str">
        <f t="shared" ca="1" si="21"/>
        <v/>
      </c>
      <c r="H15" s="128" t="str">
        <f t="shared" ca="1" si="16"/>
        <v/>
      </c>
      <c r="I15" s="82">
        <f t="shared" ca="1" si="17"/>
        <v>0</v>
      </c>
      <c r="J15" s="82" t="str">
        <f t="shared" ca="1" si="3"/>
        <v/>
      </c>
      <c r="K15" s="128" t="str">
        <f t="shared" ca="1" si="4"/>
        <v/>
      </c>
      <c r="L15" s="82">
        <f t="shared" ca="1" si="18"/>
        <v>0</v>
      </c>
      <c r="M15" s="82" t="str">
        <f t="shared" ca="1" si="5"/>
        <v/>
      </c>
      <c r="N15" s="128" t="str">
        <f t="shared" ca="1" si="6"/>
        <v/>
      </c>
      <c r="O15" s="82">
        <f t="shared" ca="1" si="19"/>
        <v>0</v>
      </c>
      <c r="P15" s="82" t="str">
        <f t="shared" ca="1" si="7"/>
        <v/>
      </c>
      <c r="Q15" s="128" t="str">
        <f t="shared" ca="1" si="8"/>
        <v/>
      </c>
      <c r="R15" s="82">
        <f t="shared" ca="1" si="20"/>
        <v>0</v>
      </c>
      <c r="S15" s="102"/>
      <c r="BK15" s="160" t="str">
        <f t="shared" ca="1" si="14"/>
        <v/>
      </c>
      <c r="BL15" s="160" t="str">
        <f t="shared" ca="1" si="15"/>
        <v/>
      </c>
    </row>
    <row r="16" spans="1:64" ht="22.5" customHeight="1">
      <c r="A16" s="79">
        <f t="shared" si="9"/>
        <v>12</v>
      </c>
      <c r="B16" s="106" t="str">
        <f t="shared" ca="1" si="10"/>
        <v/>
      </c>
      <c r="C16" s="106" t="str">
        <f t="shared" ca="1" si="11"/>
        <v/>
      </c>
      <c r="D16" s="106" t="str">
        <f t="shared" ca="1" si="12"/>
        <v/>
      </c>
      <c r="E16" s="106" t="str">
        <f t="shared" ca="1" si="2"/>
        <v/>
      </c>
      <c r="F16" s="106" t="str">
        <f t="shared" ca="1" si="13"/>
        <v/>
      </c>
      <c r="G16" s="82" t="str">
        <f t="shared" ca="1" si="21"/>
        <v/>
      </c>
      <c r="H16" s="128" t="str">
        <f ca="1">IFERROR(INDIRECT("個票"&amp;$A16&amp;"！$T$46"),"")</f>
        <v/>
      </c>
      <c r="I16" s="82">
        <f t="shared" ca="1" si="17"/>
        <v>0</v>
      </c>
      <c r="J16" s="82" t="str">
        <f t="shared" ca="1" si="3"/>
        <v/>
      </c>
      <c r="K16" s="128" t="str">
        <f t="shared" ca="1" si="4"/>
        <v/>
      </c>
      <c r="L16" s="82">
        <f t="shared" ca="1" si="18"/>
        <v>0</v>
      </c>
      <c r="M16" s="82" t="str">
        <f t="shared" ca="1" si="5"/>
        <v/>
      </c>
      <c r="N16" s="128" t="str">
        <f t="shared" ca="1" si="6"/>
        <v/>
      </c>
      <c r="O16" s="82">
        <f t="shared" ca="1" si="19"/>
        <v>0</v>
      </c>
      <c r="P16" s="82" t="str">
        <f t="shared" ca="1" si="7"/>
        <v/>
      </c>
      <c r="Q16" s="128" t="str">
        <f t="shared" ca="1" si="8"/>
        <v/>
      </c>
      <c r="R16" s="82">
        <f t="shared" ca="1" si="20"/>
        <v>0</v>
      </c>
      <c r="S16" s="102"/>
      <c r="BK16" s="160" t="str">
        <f t="shared" ca="1" si="14"/>
        <v/>
      </c>
      <c r="BL16" s="160" t="str">
        <f t="shared" ca="1" si="15"/>
        <v/>
      </c>
    </row>
    <row r="17" spans="1:64" ht="22.5" customHeight="1">
      <c r="A17" s="79">
        <f t="shared" si="9"/>
        <v>13</v>
      </c>
      <c r="B17" s="106" t="str">
        <f t="shared" ca="1" si="10"/>
        <v/>
      </c>
      <c r="C17" s="106" t="str">
        <f t="shared" ca="1" si="11"/>
        <v/>
      </c>
      <c r="D17" s="106" t="str">
        <f t="shared" ca="1" si="12"/>
        <v/>
      </c>
      <c r="E17" s="106" t="str">
        <f t="shared" ca="1" si="2"/>
        <v/>
      </c>
      <c r="F17" s="106" t="str">
        <f t="shared" ca="1" si="13"/>
        <v/>
      </c>
      <c r="G17" s="82" t="str">
        <f t="shared" ca="1" si="21"/>
        <v/>
      </c>
      <c r="H17" s="128" t="str">
        <f t="shared" ca="1" si="16"/>
        <v/>
      </c>
      <c r="I17" s="82">
        <f t="shared" ca="1" si="17"/>
        <v>0</v>
      </c>
      <c r="J17" s="82" t="str">
        <f t="shared" ca="1" si="3"/>
        <v/>
      </c>
      <c r="K17" s="128" t="str">
        <f t="shared" ca="1" si="4"/>
        <v/>
      </c>
      <c r="L17" s="82">
        <f t="shared" ca="1" si="18"/>
        <v>0</v>
      </c>
      <c r="M17" s="82" t="str">
        <f t="shared" ca="1" si="5"/>
        <v/>
      </c>
      <c r="N17" s="128" t="str">
        <f t="shared" ca="1" si="6"/>
        <v/>
      </c>
      <c r="O17" s="82">
        <f t="shared" ca="1" si="19"/>
        <v>0</v>
      </c>
      <c r="P17" s="82" t="str">
        <f t="shared" ca="1" si="7"/>
        <v/>
      </c>
      <c r="Q17" s="128" t="str">
        <f t="shared" ca="1" si="8"/>
        <v/>
      </c>
      <c r="R17" s="82">
        <f t="shared" ca="1" si="20"/>
        <v>0</v>
      </c>
      <c r="S17" s="102"/>
      <c r="BK17" s="160" t="str">
        <f t="shared" ca="1" si="14"/>
        <v/>
      </c>
      <c r="BL17" s="160" t="str">
        <f t="shared" ca="1" si="15"/>
        <v/>
      </c>
    </row>
    <row r="18" spans="1:64" ht="22.5" customHeight="1">
      <c r="A18" s="79">
        <f t="shared" si="9"/>
        <v>14</v>
      </c>
      <c r="B18" s="106" t="str">
        <f t="shared" ca="1" si="10"/>
        <v/>
      </c>
      <c r="C18" s="106" t="str">
        <f t="shared" ca="1" si="11"/>
        <v/>
      </c>
      <c r="D18" s="106" t="str">
        <f t="shared" ca="1" si="12"/>
        <v/>
      </c>
      <c r="E18" s="106" t="str">
        <f t="shared" ca="1" si="2"/>
        <v/>
      </c>
      <c r="F18" s="106" t="str">
        <f t="shared" ca="1" si="13"/>
        <v/>
      </c>
      <c r="G18" s="82" t="str">
        <f ca="1">IFERROR(INDIRECT("個票"&amp;$A18&amp;"！$T$26"),"")</f>
        <v/>
      </c>
      <c r="H18" s="128" t="str">
        <f t="shared" ca="1" si="16"/>
        <v/>
      </c>
      <c r="I18" s="82">
        <f t="shared" ca="1" si="17"/>
        <v>0</v>
      </c>
      <c r="J18" s="82" t="str">
        <f t="shared" ca="1" si="3"/>
        <v/>
      </c>
      <c r="K18" s="128" t="str">
        <f t="shared" ca="1" si="4"/>
        <v/>
      </c>
      <c r="L18" s="82">
        <f t="shared" ca="1" si="18"/>
        <v>0</v>
      </c>
      <c r="M18" s="82" t="str">
        <f t="shared" ca="1" si="5"/>
        <v/>
      </c>
      <c r="N18" s="128" t="str">
        <f t="shared" ca="1" si="6"/>
        <v/>
      </c>
      <c r="O18" s="82">
        <f t="shared" ca="1" si="19"/>
        <v>0</v>
      </c>
      <c r="P18" s="82" t="str">
        <f t="shared" ca="1" si="7"/>
        <v/>
      </c>
      <c r="Q18" s="128" t="str">
        <f t="shared" ca="1" si="8"/>
        <v/>
      </c>
      <c r="R18" s="82">
        <f t="shared" ca="1" si="20"/>
        <v>0</v>
      </c>
      <c r="S18" s="102"/>
      <c r="BK18" s="160" t="str">
        <f t="shared" ca="1" si="14"/>
        <v/>
      </c>
      <c r="BL18" s="160" t="str">
        <f t="shared" ca="1" si="15"/>
        <v/>
      </c>
    </row>
    <row r="19" spans="1:64" ht="22.5" customHeight="1">
      <c r="A19" s="79">
        <f t="shared" si="9"/>
        <v>15</v>
      </c>
      <c r="B19" s="106" t="str">
        <f t="shared" ca="1" si="10"/>
        <v/>
      </c>
      <c r="C19" s="106" t="str">
        <f t="shared" ca="1" si="11"/>
        <v/>
      </c>
      <c r="D19" s="106" t="str">
        <f t="shared" ca="1" si="12"/>
        <v/>
      </c>
      <c r="E19" s="106" t="str">
        <f t="shared" ca="1" si="2"/>
        <v/>
      </c>
      <c r="F19" s="106" t="str">
        <f t="shared" ca="1" si="13"/>
        <v/>
      </c>
      <c r="G19" s="82" t="str">
        <f ca="1">IFERROR(INDIRECT("個票"&amp;$A19&amp;"！$T$26"),"")</f>
        <v/>
      </c>
      <c r="H19" s="128" t="str">
        <f t="shared" ca="1" si="16"/>
        <v/>
      </c>
      <c r="I19" s="82">
        <f t="shared" ca="1" si="17"/>
        <v>0</v>
      </c>
      <c r="J19" s="82" t="str">
        <f t="shared" ca="1" si="3"/>
        <v/>
      </c>
      <c r="K19" s="128" t="str">
        <f t="shared" ca="1" si="4"/>
        <v/>
      </c>
      <c r="L19" s="82">
        <f t="shared" ca="1" si="18"/>
        <v>0</v>
      </c>
      <c r="M19" s="82" t="str">
        <f t="shared" ca="1" si="5"/>
        <v/>
      </c>
      <c r="N19" s="128" t="str">
        <f t="shared" ca="1" si="6"/>
        <v/>
      </c>
      <c r="O19" s="82">
        <f t="shared" ca="1" si="19"/>
        <v>0</v>
      </c>
      <c r="P19" s="82" t="str">
        <f t="shared" ca="1" si="7"/>
        <v/>
      </c>
      <c r="Q19" s="128" t="str">
        <f t="shared" ca="1" si="8"/>
        <v/>
      </c>
      <c r="R19" s="82">
        <f ca="1">SUM(P19,Q19)</f>
        <v>0</v>
      </c>
      <c r="S19" s="102"/>
      <c r="BK19" s="160" t="str">
        <f t="shared" ca="1" si="14"/>
        <v/>
      </c>
      <c r="BL19" s="160" t="str">
        <f t="shared" ca="1" si="15"/>
        <v/>
      </c>
    </row>
    <row r="20" spans="1:64" ht="11.25" customHeight="1"/>
    <row r="21" spans="1:64" customFormat="1">
      <c r="A21" s="2" t="s">
        <v>218</v>
      </c>
      <c r="B21" s="1"/>
      <c r="C21" s="1"/>
    </row>
    <row r="22" spans="1:64" customFormat="1" ht="16.5" customHeight="1">
      <c r="A22" s="80"/>
      <c r="B22" s="2" t="s">
        <v>20</v>
      </c>
      <c r="C22" s="1"/>
    </row>
    <row r="23" spans="1:64" customFormat="1" ht="16.5" customHeight="1">
      <c r="A23" s="80"/>
      <c r="B23" s="2"/>
      <c r="C23" s="1"/>
    </row>
    <row r="24" spans="1:64" customFormat="1" ht="16.5" customHeight="1">
      <c r="A24" s="4"/>
      <c r="B24" s="81"/>
      <c r="C24" s="1"/>
    </row>
    <row r="25" spans="1:64" customFormat="1" ht="16.5" customHeight="1">
      <c r="A25" s="4"/>
      <c r="B25" s="81"/>
      <c r="C25" s="1"/>
    </row>
    <row r="26" spans="1:64" customFormat="1" ht="22.5" customHeight="1"/>
    <row r="27" spans="1:64" customFormat="1" ht="22.5" customHeight="1"/>
    <row r="28" spans="1:64" customFormat="1" ht="22.5" customHeight="1"/>
    <row r="29" spans="1:64" customFormat="1" ht="22.5" customHeight="1"/>
    <row r="30" spans="1:64" customFormat="1" ht="22.5" customHeight="1"/>
    <row r="31" spans="1:64" customFormat="1" ht="22.5" customHeight="1"/>
    <row r="32" spans="1:64" customFormat="1" ht="22.5" customHeight="1"/>
    <row r="33" customFormat="1" ht="22.5" customHeight="1"/>
    <row r="34" customFormat="1" ht="22.5" customHeight="1"/>
    <row r="35" customFormat="1" ht="22.5" customHeight="1"/>
    <row r="36" customFormat="1" ht="22.5" customHeight="1"/>
  </sheetData>
  <sheetProtection algorithmName="SHA-512" hashValue="QB+ZbDVdFmIOWdO6fM3TTRRNn5OdfuvowdKeAXFPpkeX/IEEW+XVJRx5l3ZnevrB43g+952H2G3xoBnFU4wybg==" saltValue="Uklzd+GGOoWDacJ57yEZhg==" spinCount="100000" sheet="1" objects="1" scenarios="1"/>
  <protectedRanges>
    <protectedRange sqref="S5:S19" name="範囲1"/>
  </protectedRanges>
  <mergeCells count="11">
    <mergeCell ref="S3:S4"/>
    <mergeCell ref="E3:E4"/>
    <mergeCell ref="J3:L3"/>
    <mergeCell ref="A3:A4"/>
    <mergeCell ref="C3:C4"/>
    <mergeCell ref="B3:B4"/>
    <mergeCell ref="D3:D4"/>
    <mergeCell ref="F3:F4"/>
    <mergeCell ref="M3:O3"/>
    <mergeCell ref="P3:R3"/>
    <mergeCell ref="G3:I3"/>
  </mergeCells>
  <phoneticPr fontId="5"/>
  <dataValidations count="2">
    <dataValidation type="list" allowBlank="1" showInputMessage="1" showErrorMessage="1" sqref="S5:S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74"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4"/>
  <cols>
    <col min="1" max="2" width="3.88671875" style="7" customWidth="1"/>
    <col min="3" max="3" width="13.88671875" style="7" customWidth="1"/>
    <col min="4" max="4" width="3.88671875" style="7" customWidth="1"/>
    <col min="5" max="5" width="35.6640625" style="7" customWidth="1"/>
    <col min="6" max="6" width="26.109375" style="7" customWidth="1"/>
    <col min="7" max="7" width="63.6640625" style="7" customWidth="1"/>
    <col min="8" max="8" width="26.33203125" style="7" customWidth="1"/>
    <col min="9" max="9" width="63.6640625" style="7" customWidth="1"/>
    <col min="10" max="10" width="26.33203125" style="7" customWidth="1"/>
    <col min="11" max="16384" width="9" style="7"/>
  </cols>
  <sheetData>
    <row r="1" spans="1:15" ht="26.25" customHeight="1">
      <c r="A1" s="5" t="s">
        <v>36</v>
      </c>
      <c r="B1" s="6"/>
      <c r="C1" s="5" t="s">
        <v>37</v>
      </c>
      <c r="I1" s="5"/>
      <c r="J1" s="5"/>
    </row>
    <row r="2" spans="1:15" ht="27" customHeight="1">
      <c r="A2" s="8" t="s">
        <v>38</v>
      </c>
      <c r="B2" s="9"/>
      <c r="C2" s="10"/>
      <c r="D2" s="10"/>
      <c r="E2" s="10"/>
      <c r="F2" s="10"/>
      <c r="G2" s="10"/>
      <c r="H2" s="11"/>
      <c r="I2" s="289" t="s">
        <v>39</v>
      </c>
      <c r="J2" s="290"/>
    </row>
    <row r="3" spans="1:15" ht="30" customHeight="1">
      <c r="A3" s="12"/>
      <c r="B3" s="13"/>
      <c r="C3" s="14"/>
      <c r="D3" s="14"/>
      <c r="E3" s="14"/>
      <c r="F3" s="14"/>
      <c r="G3" s="15" t="s">
        <v>40</v>
      </c>
      <c r="H3" s="16"/>
    </row>
    <row r="4" spans="1:15" ht="71.25" customHeight="1">
      <c r="A4" s="17"/>
      <c r="B4" s="18"/>
      <c r="C4" s="291" t="s">
        <v>41</v>
      </c>
      <c r="D4" s="292"/>
      <c r="E4" s="292"/>
      <c r="F4" s="293"/>
      <c r="G4" s="294" t="s">
        <v>42</v>
      </c>
      <c r="H4" s="295"/>
    </row>
    <row r="5" spans="1:15" ht="18.899999999999999" customHeight="1">
      <c r="A5" s="19"/>
      <c r="B5" s="20"/>
      <c r="C5" s="296" t="s">
        <v>43</v>
      </c>
      <c r="D5" s="21">
        <v>1</v>
      </c>
      <c r="E5" s="297" t="s">
        <v>44</v>
      </c>
      <c r="F5" s="21" t="s">
        <v>45</v>
      </c>
      <c r="G5" s="22">
        <v>653</v>
      </c>
      <c r="H5" s="23" t="s">
        <v>46</v>
      </c>
      <c r="K5" s="24"/>
      <c r="L5" s="25"/>
      <c r="M5" s="24"/>
      <c r="N5" s="25"/>
      <c r="O5" s="26"/>
    </row>
    <row r="6" spans="1:15" ht="18.899999999999999" customHeight="1">
      <c r="A6" s="19"/>
      <c r="B6" s="20"/>
      <c r="C6" s="296"/>
      <c r="D6" s="21">
        <v>2</v>
      </c>
      <c r="E6" s="297"/>
      <c r="F6" s="21" t="s">
        <v>47</v>
      </c>
      <c r="G6" s="22">
        <v>831</v>
      </c>
      <c r="H6" s="23" t="s">
        <v>46</v>
      </c>
      <c r="K6" s="24"/>
      <c r="L6" s="25"/>
      <c r="M6" s="24"/>
      <c r="N6" s="25"/>
      <c r="O6" s="26"/>
    </row>
    <row r="7" spans="1:15" ht="18.899999999999999" customHeight="1">
      <c r="A7" s="19"/>
      <c r="B7" s="20"/>
      <c r="C7" s="296"/>
      <c r="D7" s="21">
        <v>3</v>
      </c>
      <c r="E7" s="297"/>
      <c r="F7" s="21" t="s">
        <v>48</v>
      </c>
      <c r="G7" s="22">
        <v>1075</v>
      </c>
      <c r="H7" s="23" t="s">
        <v>46</v>
      </c>
      <c r="K7" s="24"/>
      <c r="L7" s="25"/>
      <c r="M7" s="24"/>
      <c r="N7" s="25"/>
      <c r="O7" s="26"/>
    </row>
    <row r="8" spans="1:15" ht="18.899999999999999" customHeight="1">
      <c r="A8" s="19"/>
      <c r="B8" s="20"/>
      <c r="C8" s="296"/>
      <c r="D8" s="21">
        <v>4</v>
      </c>
      <c r="E8" s="298" t="s">
        <v>49</v>
      </c>
      <c r="F8" s="298"/>
      <c r="G8" s="22">
        <v>305</v>
      </c>
      <c r="H8" s="23" t="s">
        <v>46</v>
      </c>
      <c r="K8" s="24"/>
      <c r="L8" s="25"/>
      <c r="M8" s="24"/>
      <c r="N8" s="25"/>
      <c r="O8" s="26"/>
    </row>
    <row r="9" spans="1:15" ht="18.899999999999999" customHeight="1">
      <c r="A9" s="19"/>
      <c r="B9" s="20"/>
      <c r="C9" s="296"/>
      <c r="D9" s="21">
        <v>5</v>
      </c>
      <c r="E9" s="297" t="s">
        <v>50</v>
      </c>
      <c r="F9" s="297"/>
      <c r="G9" s="22">
        <v>340</v>
      </c>
      <c r="H9" s="23" t="s">
        <v>46</v>
      </c>
      <c r="K9" s="24"/>
      <c r="L9" s="25"/>
      <c r="M9" s="24"/>
      <c r="N9" s="25"/>
      <c r="O9" s="26"/>
    </row>
    <row r="10" spans="1:15" ht="18.899999999999999" customHeight="1">
      <c r="A10" s="19"/>
      <c r="B10" s="20"/>
      <c r="C10" s="296"/>
      <c r="D10" s="21">
        <v>6</v>
      </c>
      <c r="E10" s="297" t="s">
        <v>51</v>
      </c>
      <c r="F10" s="21" t="s">
        <v>45</v>
      </c>
      <c r="G10" s="22">
        <v>642</v>
      </c>
      <c r="H10" s="23" t="s">
        <v>46</v>
      </c>
      <c r="K10" s="24"/>
      <c r="L10" s="25"/>
      <c r="M10" s="24"/>
      <c r="N10" s="25"/>
      <c r="O10" s="26"/>
    </row>
    <row r="11" spans="1:15" ht="18.899999999999999" customHeight="1">
      <c r="A11" s="19"/>
      <c r="B11" s="20"/>
      <c r="C11" s="296"/>
      <c r="D11" s="21">
        <v>7</v>
      </c>
      <c r="E11" s="297"/>
      <c r="F11" s="21" t="s">
        <v>47</v>
      </c>
      <c r="G11" s="22">
        <v>776</v>
      </c>
      <c r="H11" s="23" t="s">
        <v>46</v>
      </c>
      <c r="K11" s="24"/>
      <c r="L11" s="25"/>
      <c r="M11" s="24"/>
      <c r="N11" s="25"/>
      <c r="O11" s="26"/>
    </row>
    <row r="12" spans="1:15" ht="18.899999999999999" customHeight="1">
      <c r="A12" s="19"/>
      <c r="B12" s="20"/>
      <c r="C12" s="296"/>
      <c r="D12" s="21">
        <v>8</v>
      </c>
      <c r="E12" s="297"/>
      <c r="F12" s="21" t="s">
        <v>48</v>
      </c>
      <c r="G12" s="22">
        <v>1272</v>
      </c>
      <c r="H12" s="23" t="s">
        <v>46</v>
      </c>
      <c r="K12" s="24"/>
      <c r="L12" s="25"/>
      <c r="M12" s="24"/>
      <c r="N12" s="25"/>
      <c r="O12" s="26"/>
    </row>
    <row r="13" spans="1:15" ht="18.899999999999999" customHeight="1">
      <c r="A13" s="19"/>
      <c r="B13" s="20"/>
      <c r="C13" s="27" t="s">
        <v>52</v>
      </c>
      <c r="D13" s="21">
        <v>9</v>
      </c>
      <c r="E13" s="297" t="s">
        <v>53</v>
      </c>
      <c r="F13" s="297"/>
      <c r="G13" s="22">
        <v>44</v>
      </c>
      <c r="H13" s="23" t="s">
        <v>54</v>
      </c>
      <c r="K13" s="24"/>
      <c r="L13" s="26"/>
      <c r="M13" s="26"/>
      <c r="N13" s="25"/>
      <c r="O13" s="24"/>
    </row>
    <row r="14" spans="1:15" ht="18.899999999999999" customHeight="1">
      <c r="A14" s="19"/>
      <c r="B14" s="20"/>
      <c r="C14" s="296" t="s">
        <v>55</v>
      </c>
      <c r="D14" s="21">
        <v>10</v>
      </c>
      <c r="E14" s="297" t="s">
        <v>56</v>
      </c>
      <c r="F14" s="297"/>
      <c r="G14" s="22">
        <v>500</v>
      </c>
      <c r="H14" s="23" t="s">
        <v>46</v>
      </c>
      <c r="K14" s="24"/>
      <c r="L14" s="25"/>
      <c r="M14" s="24"/>
      <c r="N14" s="25"/>
      <c r="O14" s="26"/>
    </row>
    <row r="15" spans="1:15" ht="18.899999999999999" customHeight="1">
      <c r="A15" s="19"/>
      <c r="B15" s="20"/>
      <c r="C15" s="296"/>
      <c r="D15" s="21">
        <v>11</v>
      </c>
      <c r="E15" s="297" t="s">
        <v>57</v>
      </c>
      <c r="F15" s="297"/>
      <c r="G15" s="22">
        <v>431</v>
      </c>
      <c r="H15" s="23" t="s">
        <v>46</v>
      </c>
      <c r="K15" s="24"/>
      <c r="L15" s="25"/>
      <c r="M15" s="24"/>
      <c r="N15" s="25"/>
      <c r="O15" s="26"/>
    </row>
    <row r="16" spans="1:15" ht="18.899999999999999" customHeight="1">
      <c r="A16" s="19"/>
      <c r="B16" s="20"/>
      <c r="C16" s="296"/>
      <c r="D16" s="21">
        <v>12</v>
      </c>
      <c r="E16" s="297" t="s">
        <v>58</v>
      </c>
      <c r="F16" s="297"/>
      <c r="G16" s="22">
        <v>464</v>
      </c>
      <c r="H16" s="23" t="s">
        <v>46</v>
      </c>
      <c r="K16" s="24"/>
      <c r="L16" s="25"/>
      <c r="M16" s="24"/>
      <c r="N16" s="25"/>
      <c r="O16" s="26"/>
    </row>
    <row r="17" spans="1:28" ht="18.899999999999999" customHeight="1">
      <c r="A17" s="19"/>
      <c r="B17" s="20"/>
      <c r="C17" s="296"/>
      <c r="D17" s="21">
        <v>13</v>
      </c>
      <c r="E17" s="297" t="s">
        <v>59</v>
      </c>
      <c r="F17" s="297"/>
      <c r="G17" s="22">
        <v>153</v>
      </c>
      <c r="H17" s="23" t="s">
        <v>46</v>
      </c>
      <c r="K17" s="24"/>
      <c r="L17" s="25"/>
      <c r="M17" s="24"/>
      <c r="N17" s="25"/>
      <c r="O17" s="26"/>
    </row>
    <row r="18" spans="1:28" ht="18.899999999999999" customHeight="1">
      <c r="A18" s="19"/>
      <c r="B18" s="20"/>
      <c r="C18" s="296"/>
      <c r="D18" s="21">
        <v>14</v>
      </c>
      <c r="E18" s="297" t="s">
        <v>60</v>
      </c>
      <c r="F18" s="297"/>
      <c r="G18" s="22">
        <v>1002</v>
      </c>
      <c r="H18" s="23" t="s">
        <v>46</v>
      </c>
      <c r="K18" s="24"/>
      <c r="L18" s="25"/>
      <c r="M18" s="24"/>
      <c r="N18" s="25"/>
      <c r="O18" s="26"/>
    </row>
    <row r="19" spans="1:28" ht="18.899999999999999" customHeight="1">
      <c r="A19" s="19"/>
      <c r="B19" s="20"/>
      <c r="C19" s="296"/>
      <c r="D19" s="21">
        <v>15</v>
      </c>
      <c r="E19" s="297" t="s">
        <v>61</v>
      </c>
      <c r="F19" s="297"/>
      <c r="G19" s="22">
        <v>573</v>
      </c>
      <c r="H19" s="23" t="s">
        <v>46</v>
      </c>
      <c r="K19" s="24"/>
      <c r="L19" s="25"/>
      <c r="M19" s="24"/>
      <c r="N19" s="25"/>
      <c r="O19" s="26"/>
    </row>
    <row r="20" spans="1:28" ht="18.899999999999999" customHeight="1">
      <c r="A20" s="19"/>
      <c r="B20" s="20"/>
      <c r="C20" s="296"/>
      <c r="D20" s="21">
        <v>16</v>
      </c>
      <c r="E20" s="297" t="s">
        <v>62</v>
      </c>
      <c r="F20" s="297"/>
      <c r="G20" s="22">
        <v>227</v>
      </c>
      <c r="H20" s="23" t="s">
        <v>46</v>
      </c>
      <c r="K20" s="24"/>
      <c r="L20" s="25"/>
      <c r="M20" s="24"/>
      <c r="N20" s="25"/>
      <c r="O20" s="26"/>
    </row>
    <row r="21" spans="1:28" s="28" customFormat="1" ht="18.899999999999999" customHeight="1">
      <c r="A21" s="19"/>
      <c r="B21" s="20"/>
      <c r="C21" s="296"/>
      <c r="D21" s="21">
        <v>17</v>
      </c>
      <c r="E21" s="297" t="s">
        <v>63</v>
      </c>
      <c r="F21" s="297"/>
      <c r="G21" s="22">
        <v>252</v>
      </c>
      <c r="H21" s="23" t="s">
        <v>46</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296"/>
      <c r="D22" s="21">
        <v>18</v>
      </c>
      <c r="E22" s="300" t="s">
        <v>64</v>
      </c>
      <c r="F22" s="300"/>
      <c r="G22" s="22">
        <v>82</v>
      </c>
      <c r="H22" s="23" t="s">
        <v>46</v>
      </c>
      <c r="K22" s="24"/>
      <c r="L22" s="25"/>
      <c r="M22" s="24"/>
      <c r="N22" s="25"/>
      <c r="O22" s="26"/>
    </row>
    <row r="23" spans="1:28" ht="18.899999999999999" customHeight="1">
      <c r="A23" s="19"/>
      <c r="B23" s="20"/>
      <c r="C23" s="301" t="s">
        <v>65</v>
      </c>
      <c r="D23" s="21">
        <v>19</v>
      </c>
      <c r="E23" s="297" t="s">
        <v>66</v>
      </c>
      <c r="F23" s="297"/>
      <c r="G23" s="22">
        <v>637</v>
      </c>
      <c r="H23" s="23" t="s">
        <v>46</v>
      </c>
      <c r="K23" s="24"/>
      <c r="L23" s="25"/>
      <c r="M23" s="24"/>
      <c r="N23" s="25"/>
      <c r="O23" s="26"/>
    </row>
    <row r="24" spans="1:28" ht="18.899999999999999" customHeight="1">
      <c r="A24" s="19"/>
      <c r="B24" s="20"/>
      <c r="C24" s="301"/>
      <c r="D24" s="21">
        <v>20</v>
      </c>
      <c r="E24" s="297" t="s">
        <v>67</v>
      </c>
      <c r="F24" s="297"/>
      <c r="G24" s="22">
        <v>873</v>
      </c>
      <c r="H24" s="23" t="s">
        <v>46</v>
      </c>
      <c r="K24" s="24"/>
      <c r="L24" s="25"/>
      <c r="M24" s="24"/>
      <c r="N24" s="25"/>
      <c r="O24" s="26"/>
    </row>
    <row r="25" spans="1:28" ht="18.899999999999999" customHeight="1">
      <c r="A25" s="19"/>
      <c r="B25" s="20"/>
      <c r="C25" s="301" t="s">
        <v>68</v>
      </c>
      <c r="D25" s="21">
        <v>21</v>
      </c>
      <c r="E25" s="297" t="s">
        <v>69</v>
      </c>
      <c r="F25" s="297"/>
      <c r="G25" s="22">
        <v>40</v>
      </c>
      <c r="H25" s="23" t="s">
        <v>54</v>
      </c>
      <c r="K25" s="24"/>
      <c r="L25" s="26"/>
      <c r="M25" s="26"/>
      <c r="N25" s="25"/>
      <c r="O25" s="24"/>
    </row>
    <row r="26" spans="1:28" ht="18.899999999999999" customHeight="1">
      <c r="A26" s="19"/>
      <c r="B26" s="20"/>
      <c r="C26" s="301"/>
      <c r="D26" s="21">
        <v>22</v>
      </c>
      <c r="E26" s="297" t="s">
        <v>70</v>
      </c>
      <c r="F26" s="297"/>
      <c r="G26" s="22">
        <v>48</v>
      </c>
      <c r="H26" s="23" t="s">
        <v>54</v>
      </c>
      <c r="K26" s="24"/>
      <c r="L26" s="26"/>
      <c r="M26" s="26"/>
      <c r="N26" s="25"/>
      <c r="O26" s="24"/>
    </row>
    <row r="27" spans="1:28" ht="18.899999999999999" customHeight="1">
      <c r="A27" s="19"/>
      <c r="B27" s="20"/>
      <c r="C27" s="301"/>
      <c r="D27" s="21">
        <v>23</v>
      </c>
      <c r="E27" s="297" t="s">
        <v>71</v>
      </c>
      <c r="F27" s="297"/>
      <c r="G27" s="22">
        <v>39</v>
      </c>
      <c r="H27" s="23" t="s">
        <v>54</v>
      </c>
      <c r="K27" s="24"/>
      <c r="L27" s="26"/>
      <c r="M27" s="26"/>
      <c r="N27" s="25"/>
      <c r="O27" s="24"/>
    </row>
    <row r="28" spans="1:28" ht="18.899999999999999" customHeight="1">
      <c r="A28" s="19"/>
      <c r="B28" s="20"/>
      <c r="C28" s="301"/>
      <c r="D28" s="21">
        <v>24</v>
      </c>
      <c r="E28" s="297" t="s">
        <v>72</v>
      </c>
      <c r="F28" s="297"/>
      <c r="G28" s="22">
        <v>48</v>
      </c>
      <c r="H28" s="23" t="s">
        <v>54</v>
      </c>
      <c r="K28" s="24"/>
      <c r="L28" s="26"/>
      <c r="M28" s="26"/>
      <c r="N28" s="25"/>
      <c r="O28" s="24"/>
    </row>
    <row r="29" spans="1:28" ht="18.899999999999999" customHeight="1">
      <c r="A29" s="19"/>
      <c r="B29" s="20"/>
      <c r="C29" s="301"/>
      <c r="D29" s="21">
        <v>25</v>
      </c>
      <c r="E29" s="297" t="s">
        <v>73</v>
      </c>
      <c r="F29" s="297"/>
      <c r="G29" s="22">
        <v>43</v>
      </c>
      <c r="H29" s="23" t="s">
        <v>54</v>
      </c>
      <c r="K29" s="24"/>
      <c r="L29" s="26"/>
      <c r="M29" s="26"/>
      <c r="N29" s="25"/>
      <c r="O29" s="24"/>
    </row>
    <row r="30" spans="1:28" ht="18.899999999999999" customHeight="1">
      <c r="A30" s="19"/>
      <c r="B30" s="20"/>
      <c r="C30" s="301"/>
      <c r="D30" s="21">
        <v>26</v>
      </c>
      <c r="E30" s="297" t="s">
        <v>74</v>
      </c>
      <c r="F30" s="297"/>
      <c r="G30" s="22">
        <v>48</v>
      </c>
      <c r="H30" s="23" t="s">
        <v>54</v>
      </c>
      <c r="K30" s="24"/>
      <c r="L30" s="26"/>
      <c r="M30" s="26"/>
      <c r="N30" s="25"/>
      <c r="O30" s="24"/>
    </row>
    <row r="31" spans="1:28" ht="18.899999999999999" customHeight="1">
      <c r="A31" s="19"/>
      <c r="B31" s="20"/>
      <c r="C31" s="301"/>
      <c r="D31" s="21">
        <v>27</v>
      </c>
      <c r="E31" s="298" t="s">
        <v>75</v>
      </c>
      <c r="F31" s="298"/>
      <c r="G31" s="22">
        <v>37</v>
      </c>
      <c r="H31" s="23" t="s">
        <v>54</v>
      </c>
      <c r="K31" s="24"/>
      <c r="L31" s="26"/>
      <c r="M31" s="26"/>
      <c r="N31" s="25"/>
      <c r="O31" s="24"/>
    </row>
    <row r="32" spans="1:28" ht="18.899999999999999" customHeight="1">
      <c r="A32" s="29"/>
      <c r="B32" s="30"/>
      <c r="C32" s="301"/>
      <c r="D32" s="21">
        <v>28</v>
      </c>
      <c r="E32" s="298" t="s">
        <v>76</v>
      </c>
      <c r="F32" s="298"/>
      <c r="G32" s="22">
        <v>37</v>
      </c>
      <c r="H32" s="23" t="s">
        <v>54</v>
      </c>
      <c r="K32" s="24"/>
      <c r="L32" s="26"/>
      <c r="M32" s="26"/>
      <c r="N32" s="25"/>
      <c r="O32" s="24"/>
    </row>
    <row r="33" spans="1:10" ht="246.75" customHeight="1">
      <c r="A33" s="31" t="s">
        <v>77</v>
      </c>
      <c r="B33" s="32"/>
      <c r="C33" s="33"/>
      <c r="D33" s="34"/>
      <c r="E33" s="35"/>
      <c r="F33" s="36"/>
      <c r="G33" s="302" t="s">
        <v>78</v>
      </c>
      <c r="H33" s="303"/>
    </row>
    <row r="34" spans="1:10" ht="70.5" customHeight="1">
      <c r="A34" s="37" t="s">
        <v>79</v>
      </c>
      <c r="B34" s="38"/>
      <c r="C34" s="39"/>
      <c r="D34" s="40"/>
      <c r="E34" s="41"/>
      <c r="F34" s="42"/>
      <c r="G34" s="304" t="s">
        <v>80</v>
      </c>
      <c r="H34" s="305"/>
    </row>
    <row r="35" spans="1:10" ht="21" customHeight="1">
      <c r="A35" s="43" t="s">
        <v>81</v>
      </c>
      <c r="B35" s="43"/>
      <c r="C35" s="26"/>
      <c r="D35" s="26"/>
      <c r="E35" s="43"/>
      <c r="F35" s="26"/>
      <c r="G35" s="44"/>
      <c r="H35" s="44"/>
    </row>
    <row r="36" spans="1:10" ht="21" customHeight="1">
      <c r="A36" s="7" t="s">
        <v>82</v>
      </c>
    </row>
    <row r="37" spans="1:10" ht="21" customHeight="1">
      <c r="A37" s="7" t="s">
        <v>83</v>
      </c>
    </row>
    <row r="38" spans="1:10" ht="21" customHeight="1">
      <c r="B38" s="7" t="s">
        <v>84</v>
      </c>
    </row>
    <row r="39" spans="1:10" ht="21" customHeight="1">
      <c r="A39" s="7" t="s">
        <v>85</v>
      </c>
    </row>
    <row r="40" spans="1:10">
      <c r="A40" s="7" t="s">
        <v>86</v>
      </c>
    </row>
    <row r="41" spans="1:10">
      <c r="A41" s="7" t="s">
        <v>87</v>
      </c>
    </row>
    <row r="42" spans="1:10">
      <c r="A42" s="7" t="s">
        <v>88</v>
      </c>
    </row>
    <row r="44" spans="1:10" ht="19.2">
      <c r="I44" s="299" t="s">
        <v>89</v>
      </c>
      <c r="J44" s="299"/>
    </row>
    <row r="45" spans="1:10" ht="21">
      <c r="I45" s="45"/>
      <c r="J45" s="45"/>
    </row>
    <row r="48" spans="1:10" ht="19.2">
      <c r="A48" s="8" t="s">
        <v>90</v>
      </c>
      <c r="B48" s="9"/>
      <c r="C48" s="10"/>
      <c r="D48" s="10"/>
      <c r="E48" s="10"/>
      <c r="F48" s="10"/>
      <c r="G48" s="10"/>
      <c r="H48" s="46"/>
      <c r="I48" s="46"/>
      <c r="J48" s="11"/>
    </row>
    <row r="49" spans="1:10" ht="16.2">
      <c r="A49" s="12"/>
      <c r="B49" s="13"/>
      <c r="C49" s="14"/>
      <c r="D49" s="14"/>
      <c r="E49" s="14"/>
      <c r="F49" s="14"/>
      <c r="G49" s="306" t="s">
        <v>91</v>
      </c>
      <c r="H49" s="307"/>
      <c r="I49" s="306" t="s">
        <v>92</v>
      </c>
      <c r="J49" s="307"/>
    </row>
    <row r="50" spans="1:10" ht="14.25" customHeight="1">
      <c r="A50" s="17"/>
      <c r="B50" s="18"/>
      <c r="C50" s="291" t="s">
        <v>93</v>
      </c>
      <c r="D50" s="292"/>
      <c r="E50" s="292"/>
      <c r="F50" s="293"/>
      <c r="G50" s="311" t="s">
        <v>94</v>
      </c>
      <c r="H50" s="312"/>
      <c r="I50" s="315" t="s">
        <v>95</v>
      </c>
      <c r="J50" s="316"/>
    </row>
    <row r="51" spans="1:10" ht="29.25" customHeight="1">
      <c r="A51" s="47"/>
      <c r="B51" s="48"/>
      <c r="C51" s="308"/>
      <c r="D51" s="309"/>
      <c r="E51" s="309"/>
      <c r="F51" s="310"/>
      <c r="G51" s="313"/>
      <c r="H51" s="314"/>
      <c r="I51" s="317"/>
      <c r="J51" s="318"/>
    </row>
    <row r="52" spans="1:10" ht="21">
      <c r="A52" s="19"/>
      <c r="B52" s="20"/>
      <c r="C52" s="296" t="s">
        <v>43</v>
      </c>
      <c r="D52" s="21">
        <v>1</v>
      </c>
      <c r="E52" s="297" t="s">
        <v>44</v>
      </c>
      <c r="F52" s="21" t="s">
        <v>45</v>
      </c>
      <c r="G52" s="49">
        <v>20</v>
      </c>
      <c r="H52" s="50" t="s">
        <v>96</v>
      </c>
      <c r="I52" s="22">
        <v>200</v>
      </c>
      <c r="J52" s="50" t="s">
        <v>46</v>
      </c>
    </row>
    <row r="53" spans="1:10" ht="21">
      <c r="A53" s="19"/>
      <c r="B53" s="20"/>
      <c r="C53" s="296"/>
      <c r="D53" s="21">
        <v>2</v>
      </c>
      <c r="E53" s="297"/>
      <c r="F53" s="21" t="s">
        <v>47</v>
      </c>
      <c r="G53" s="49">
        <v>20</v>
      </c>
      <c r="H53" s="50" t="s">
        <v>96</v>
      </c>
      <c r="I53" s="22">
        <v>200</v>
      </c>
      <c r="J53" s="50" t="s">
        <v>46</v>
      </c>
    </row>
    <row r="54" spans="1:10" ht="21">
      <c r="A54" s="19"/>
      <c r="B54" s="20"/>
      <c r="C54" s="296"/>
      <c r="D54" s="21">
        <v>3</v>
      </c>
      <c r="E54" s="297"/>
      <c r="F54" s="21" t="s">
        <v>48</v>
      </c>
      <c r="G54" s="49">
        <v>20</v>
      </c>
      <c r="H54" s="50" t="s">
        <v>96</v>
      </c>
      <c r="I54" s="22">
        <v>200</v>
      </c>
      <c r="J54" s="50" t="s">
        <v>46</v>
      </c>
    </row>
    <row r="55" spans="1:10" ht="21">
      <c r="A55" s="19"/>
      <c r="B55" s="20"/>
      <c r="C55" s="296"/>
      <c r="D55" s="21">
        <v>4</v>
      </c>
      <c r="E55" s="298" t="s">
        <v>49</v>
      </c>
      <c r="F55" s="298"/>
      <c r="G55" s="49">
        <v>20</v>
      </c>
      <c r="H55" s="50" t="s">
        <v>96</v>
      </c>
      <c r="I55" s="22">
        <v>200</v>
      </c>
      <c r="J55" s="50" t="s">
        <v>46</v>
      </c>
    </row>
    <row r="56" spans="1:10" ht="21">
      <c r="A56" s="19"/>
      <c r="B56" s="20"/>
      <c r="C56" s="296"/>
      <c r="D56" s="21">
        <v>5</v>
      </c>
      <c r="E56" s="297" t="s">
        <v>50</v>
      </c>
      <c r="F56" s="297"/>
      <c r="G56" s="49">
        <v>20</v>
      </c>
      <c r="H56" s="50" t="s">
        <v>96</v>
      </c>
      <c r="I56" s="22">
        <v>200</v>
      </c>
      <c r="J56" s="50" t="s">
        <v>46</v>
      </c>
    </row>
    <row r="57" spans="1:10" ht="21">
      <c r="A57" s="19"/>
      <c r="B57" s="20"/>
      <c r="C57" s="296"/>
      <c r="D57" s="21">
        <v>6</v>
      </c>
      <c r="E57" s="297" t="s">
        <v>51</v>
      </c>
      <c r="F57" s="21" t="s">
        <v>45</v>
      </c>
      <c r="G57" s="49">
        <v>20</v>
      </c>
      <c r="H57" s="50" t="s">
        <v>96</v>
      </c>
      <c r="I57" s="22">
        <v>200</v>
      </c>
      <c r="J57" s="50" t="s">
        <v>46</v>
      </c>
    </row>
    <row r="58" spans="1:10" ht="21">
      <c r="A58" s="19"/>
      <c r="B58" s="20"/>
      <c r="C58" s="296"/>
      <c r="D58" s="21">
        <v>7</v>
      </c>
      <c r="E58" s="297"/>
      <c r="F58" s="21" t="s">
        <v>47</v>
      </c>
      <c r="G58" s="49">
        <v>20</v>
      </c>
      <c r="H58" s="50" t="s">
        <v>96</v>
      </c>
      <c r="I58" s="22">
        <v>200</v>
      </c>
      <c r="J58" s="50" t="s">
        <v>46</v>
      </c>
    </row>
    <row r="59" spans="1:10" ht="21">
      <c r="A59" s="19"/>
      <c r="B59" s="20"/>
      <c r="C59" s="296"/>
      <c r="D59" s="21">
        <v>8</v>
      </c>
      <c r="E59" s="297"/>
      <c r="F59" s="21" t="s">
        <v>48</v>
      </c>
      <c r="G59" s="49">
        <v>20</v>
      </c>
      <c r="H59" s="50" t="s">
        <v>96</v>
      </c>
      <c r="I59" s="22">
        <v>200</v>
      </c>
      <c r="J59" s="50" t="s">
        <v>46</v>
      </c>
    </row>
    <row r="60" spans="1:10" ht="21">
      <c r="A60" s="19"/>
      <c r="B60" s="20"/>
      <c r="C60" s="27" t="s">
        <v>52</v>
      </c>
      <c r="D60" s="21">
        <v>9</v>
      </c>
      <c r="E60" s="297" t="s">
        <v>53</v>
      </c>
      <c r="F60" s="297"/>
      <c r="G60" s="49">
        <v>20</v>
      </c>
      <c r="H60" s="50" t="s">
        <v>96</v>
      </c>
      <c r="I60" s="22">
        <v>200</v>
      </c>
      <c r="J60" s="50" t="s">
        <v>46</v>
      </c>
    </row>
    <row r="61" spans="1:10" ht="21">
      <c r="A61" s="19"/>
      <c r="B61" s="20"/>
      <c r="C61" s="296" t="s">
        <v>55</v>
      </c>
      <c r="D61" s="21">
        <v>10</v>
      </c>
      <c r="E61" s="297" t="s">
        <v>56</v>
      </c>
      <c r="F61" s="297"/>
      <c r="G61" s="49">
        <v>20</v>
      </c>
      <c r="H61" s="50" t="s">
        <v>96</v>
      </c>
      <c r="I61" s="22">
        <v>200</v>
      </c>
      <c r="J61" s="50" t="s">
        <v>46</v>
      </c>
    </row>
    <row r="62" spans="1:10" ht="21">
      <c r="A62" s="19"/>
      <c r="B62" s="20"/>
      <c r="C62" s="296"/>
      <c r="D62" s="21">
        <v>11</v>
      </c>
      <c r="E62" s="297" t="s">
        <v>57</v>
      </c>
      <c r="F62" s="297"/>
      <c r="G62" s="49">
        <v>20</v>
      </c>
      <c r="H62" s="50" t="s">
        <v>96</v>
      </c>
      <c r="I62" s="22">
        <v>200</v>
      </c>
      <c r="J62" s="50" t="s">
        <v>46</v>
      </c>
    </row>
    <row r="63" spans="1:10" ht="21">
      <c r="A63" s="19"/>
      <c r="B63" s="20"/>
      <c r="C63" s="296"/>
      <c r="D63" s="21">
        <v>12</v>
      </c>
      <c r="E63" s="297" t="s">
        <v>58</v>
      </c>
      <c r="F63" s="297"/>
      <c r="G63" s="49">
        <v>20</v>
      </c>
      <c r="H63" s="50" t="s">
        <v>96</v>
      </c>
      <c r="I63" s="22">
        <v>200</v>
      </c>
      <c r="J63" s="50" t="s">
        <v>46</v>
      </c>
    </row>
    <row r="64" spans="1:10" ht="21">
      <c r="A64" s="19"/>
      <c r="B64" s="20"/>
      <c r="C64" s="296"/>
      <c r="D64" s="21">
        <v>13</v>
      </c>
      <c r="E64" s="297" t="s">
        <v>59</v>
      </c>
      <c r="F64" s="297"/>
      <c r="G64" s="49">
        <v>20</v>
      </c>
      <c r="H64" s="50" t="s">
        <v>96</v>
      </c>
      <c r="I64" s="22">
        <v>200</v>
      </c>
      <c r="J64" s="50" t="s">
        <v>46</v>
      </c>
    </row>
    <row r="65" spans="1:10" ht="21">
      <c r="A65" s="19"/>
      <c r="B65" s="20"/>
      <c r="C65" s="296"/>
      <c r="D65" s="21">
        <v>14</v>
      </c>
      <c r="E65" s="297" t="s">
        <v>60</v>
      </c>
      <c r="F65" s="297"/>
      <c r="G65" s="49">
        <v>20</v>
      </c>
      <c r="H65" s="50" t="s">
        <v>96</v>
      </c>
      <c r="I65" s="22">
        <v>200</v>
      </c>
      <c r="J65" s="50" t="s">
        <v>46</v>
      </c>
    </row>
    <row r="66" spans="1:10" ht="21">
      <c r="A66" s="19"/>
      <c r="B66" s="20"/>
      <c r="C66" s="296"/>
      <c r="D66" s="21">
        <v>15</v>
      </c>
      <c r="E66" s="297" t="s">
        <v>61</v>
      </c>
      <c r="F66" s="297"/>
      <c r="G66" s="49">
        <v>20</v>
      </c>
      <c r="H66" s="50" t="s">
        <v>96</v>
      </c>
      <c r="I66" s="22">
        <v>200</v>
      </c>
      <c r="J66" s="50" t="s">
        <v>46</v>
      </c>
    </row>
    <row r="67" spans="1:10" ht="21">
      <c r="A67" s="19"/>
      <c r="B67" s="20"/>
      <c r="C67" s="296"/>
      <c r="D67" s="51">
        <v>16</v>
      </c>
      <c r="E67" s="319" t="s">
        <v>62</v>
      </c>
      <c r="F67" s="52" t="s">
        <v>97</v>
      </c>
      <c r="G67" s="53" t="s">
        <v>98</v>
      </c>
      <c r="H67" s="50" t="s">
        <v>96</v>
      </c>
      <c r="I67" s="321">
        <v>200</v>
      </c>
      <c r="J67" s="321" t="s">
        <v>46</v>
      </c>
    </row>
    <row r="68" spans="1:10" ht="21">
      <c r="A68" s="19"/>
      <c r="B68" s="20"/>
      <c r="C68" s="296"/>
      <c r="D68" s="51">
        <v>17</v>
      </c>
      <c r="E68" s="320"/>
      <c r="F68" s="52" t="s">
        <v>99</v>
      </c>
      <c r="G68" s="53" t="s">
        <v>100</v>
      </c>
      <c r="H68" s="50" t="s">
        <v>96</v>
      </c>
      <c r="I68" s="322"/>
      <c r="J68" s="322"/>
    </row>
    <row r="69" spans="1:10" ht="21">
      <c r="A69" s="19"/>
      <c r="B69" s="20"/>
      <c r="C69" s="296"/>
      <c r="D69" s="51">
        <v>18</v>
      </c>
      <c r="E69" s="297" t="s">
        <v>63</v>
      </c>
      <c r="F69" s="297"/>
      <c r="G69" s="49">
        <v>20</v>
      </c>
      <c r="H69" s="50" t="s">
        <v>96</v>
      </c>
      <c r="I69" s="22">
        <v>200</v>
      </c>
      <c r="J69" s="50" t="s">
        <v>46</v>
      </c>
    </row>
    <row r="70" spans="1:10" ht="21">
      <c r="A70" s="19"/>
      <c r="B70" s="20"/>
      <c r="C70" s="296"/>
      <c r="D70" s="51">
        <v>19</v>
      </c>
      <c r="E70" s="300" t="s">
        <v>64</v>
      </c>
      <c r="F70" s="300"/>
      <c r="G70" s="49">
        <v>20</v>
      </c>
      <c r="H70" s="50" t="s">
        <v>96</v>
      </c>
      <c r="I70" s="22">
        <v>200</v>
      </c>
      <c r="J70" s="50" t="s">
        <v>46</v>
      </c>
    </row>
    <row r="71" spans="1:10" ht="21">
      <c r="A71" s="19"/>
      <c r="B71" s="20"/>
      <c r="C71" s="301" t="s">
        <v>65</v>
      </c>
      <c r="D71" s="51">
        <v>20</v>
      </c>
      <c r="E71" s="297" t="s">
        <v>66</v>
      </c>
      <c r="F71" s="297"/>
      <c r="G71" s="49">
        <v>20</v>
      </c>
      <c r="H71" s="50" t="s">
        <v>96</v>
      </c>
      <c r="I71" s="22">
        <v>200</v>
      </c>
      <c r="J71" s="50" t="s">
        <v>46</v>
      </c>
    </row>
    <row r="72" spans="1:10" ht="21">
      <c r="A72" s="19"/>
      <c r="B72" s="20"/>
      <c r="C72" s="301"/>
      <c r="D72" s="51">
        <v>21</v>
      </c>
      <c r="E72" s="297" t="s">
        <v>67</v>
      </c>
      <c r="F72" s="297"/>
      <c r="G72" s="49">
        <v>20</v>
      </c>
      <c r="H72" s="50" t="s">
        <v>96</v>
      </c>
      <c r="I72" s="22">
        <v>200</v>
      </c>
      <c r="J72" s="50" t="s">
        <v>46</v>
      </c>
    </row>
    <row r="73" spans="1:10" ht="21">
      <c r="A73" s="19"/>
      <c r="B73" s="20"/>
      <c r="C73" s="301" t="s">
        <v>68</v>
      </c>
      <c r="D73" s="51">
        <v>22</v>
      </c>
      <c r="E73" s="297" t="s">
        <v>69</v>
      </c>
      <c r="F73" s="297"/>
      <c r="G73" s="49" t="s">
        <v>101</v>
      </c>
      <c r="H73" s="50" t="s">
        <v>101</v>
      </c>
      <c r="I73" s="50" t="s">
        <v>101</v>
      </c>
      <c r="J73" s="50" t="s">
        <v>101</v>
      </c>
    </row>
    <row r="74" spans="1:10" ht="21">
      <c r="A74" s="19"/>
      <c r="B74" s="20"/>
      <c r="C74" s="301"/>
      <c r="D74" s="51">
        <v>23</v>
      </c>
      <c r="E74" s="297" t="s">
        <v>70</v>
      </c>
      <c r="F74" s="297"/>
      <c r="G74" s="49" t="s">
        <v>101</v>
      </c>
      <c r="H74" s="50" t="s">
        <v>101</v>
      </c>
      <c r="I74" s="50" t="s">
        <v>101</v>
      </c>
      <c r="J74" s="50" t="s">
        <v>101</v>
      </c>
    </row>
    <row r="75" spans="1:10" ht="21">
      <c r="A75" s="19"/>
      <c r="B75" s="20"/>
      <c r="C75" s="301"/>
      <c r="D75" s="51">
        <v>24</v>
      </c>
      <c r="E75" s="297" t="s">
        <v>71</v>
      </c>
      <c r="F75" s="297"/>
      <c r="G75" s="49" t="s">
        <v>101</v>
      </c>
      <c r="H75" s="50" t="s">
        <v>101</v>
      </c>
      <c r="I75" s="50" t="s">
        <v>101</v>
      </c>
      <c r="J75" s="50" t="s">
        <v>101</v>
      </c>
    </row>
    <row r="76" spans="1:10" ht="21">
      <c r="A76" s="19"/>
      <c r="B76" s="20"/>
      <c r="C76" s="301"/>
      <c r="D76" s="51">
        <v>25</v>
      </c>
      <c r="E76" s="297" t="s">
        <v>72</v>
      </c>
      <c r="F76" s="297"/>
      <c r="G76" s="49" t="s">
        <v>101</v>
      </c>
      <c r="H76" s="50" t="s">
        <v>101</v>
      </c>
      <c r="I76" s="50" t="s">
        <v>101</v>
      </c>
      <c r="J76" s="50" t="s">
        <v>101</v>
      </c>
    </row>
    <row r="77" spans="1:10" ht="21">
      <c r="A77" s="19"/>
      <c r="B77" s="20"/>
      <c r="C77" s="301"/>
      <c r="D77" s="51">
        <v>26</v>
      </c>
      <c r="E77" s="297" t="s">
        <v>73</v>
      </c>
      <c r="F77" s="297"/>
      <c r="G77" s="49" t="s">
        <v>101</v>
      </c>
      <c r="H77" s="50" t="s">
        <v>101</v>
      </c>
      <c r="I77" s="50" t="s">
        <v>101</v>
      </c>
      <c r="J77" s="50" t="s">
        <v>101</v>
      </c>
    </row>
    <row r="78" spans="1:10" ht="21">
      <c r="A78" s="19"/>
      <c r="B78" s="20"/>
      <c r="C78" s="301"/>
      <c r="D78" s="51">
        <v>27</v>
      </c>
      <c r="E78" s="297" t="s">
        <v>74</v>
      </c>
      <c r="F78" s="297"/>
      <c r="G78" s="49" t="s">
        <v>101</v>
      </c>
      <c r="H78" s="50" t="s">
        <v>101</v>
      </c>
      <c r="I78" s="50" t="s">
        <v>101</v>
      </c>
      <c r="J78" s="50" t="s">
        <v>101</v>
      </c>
    </row>
    <row r="79" spans="1:10" ht="21">
      <c r="A79" s="19"/>
      <c r="B79" s="20"/>
      <c r="C79" s="301"/>
      <c r="D79" s="51">
        <v>28</v>
      </c>
      <c r="E79" s="298" t="s">
        <v>75</v>
      </c>
      <c r="F79" s="298"/>
      <c r="G79" s="49" t="s">
        <v>101</v>
      </c>
      <c r="H79" s="50" t="s">
        <v>101</v>
      </c>
      <c r="I79" s="50" t="s">
        <v>101</v>
      </c>
      <c r="J79" s="50" t="s">
        <v>101</v>
      </c>
    </row>
    <row r="80" spans="1:10" ht="21">
      <c r="A80" s="29"/>
      <c r="B80" s="30"/>
      <c r="C80" s="301"/>
      <c r="D80" s="51">
        <v>29</v>
      </c>
      <c r="E80" s="298" t="s">
        <v>76</v>
      </c>
      <c r="F80" s="298"/>
      <c r="G80" s="49" t="s">
        <v>101</v>
      </c>
      <c r="H80" s="50" t="s">
        <v>101</v>
      </c>
      <c r="I80" s="50" t="s">
        <v>101</v>
      </c>
      <c r="J80" s="50" t="s">
        <v>101</v>
      </c>
    </row>
    <row r="81" spans="1:10" ht="123" customHeight="1">
      <c r="A81" s="31" t="s">
        <v>102</v>
      </c>
      <c r="B81" s="32"/>
      <c r="C81" s="33"/>
      <c r="D81" s="34"/>
      <c r="E81" s="35"/>
      <c r="F81" s="36"/>
      <c r="G81" s="326"/>
      <c r="H81" s="327"/>
      <c r="I81" s="54" t="s">
        <v>103</v>
      </c>
      <c r="J81" s="55"/>
    </row>
    <row r="82" spans="1:10" ht="81" customHeight="1">
      <c r="A82" s="37" t="s">
        <v>79</v>
      </c>
      <c r="B82" s="38"/>
      <c r="C82" s="39"/>
      <c r="D82" s="40"/>
      <c r="E82" s="41"/>
      <c r="F82" s="42"/>
      <c r="G82" s="304" t="s">
        <v>104</v>
      </c>
      <c r="H82" s="305"/>
      <c r="I82" s="304" t="s">
        <v>105</v>
      </c>
      <c r="J82" s="305"/>
    </row>
    <row r="83" spans="1:10">
      <c r="A83" s="43" t="s">
        <v>81</v>
      </c>
      <c r="B83" s="43"/>
    </row>
    <row r="84" spans="1:10">
      <c r="A84" s="7" t="s">
        <v>82</v>
      </c>
    </row>
    <row r="85" spans="1:10">
      <c r="A85" s="7" t="s">
        <v>106</v>
      </c>
    </row>
    <row r="86" spans="1:10">
      <c r="B86" s="7" t="s">
        <v>107</v>
      </c>
    </row>
    <row r="87" spans="1:10">
      <c r="A87" s="7" t="s">
        <v>85</v>
      </c>
      <c r="C87" s="56"/>
      <c r="D87" s="56"/>
      <c r="E87" s="56"/>
      <c r="F87" s="56"/>
      <c r="G87" s="56"/>
      <c r="H87" s="56"/>
    </row>
    <row r="88" spans="1:10">
      <c r="A88" s="7" t="s">
        <v>108</v>
      </c>
      <c r="B88" s="43"/>
      <c r="C88" s="56"/>
      <c r="D88" s="56"/>
      <c r="E88" s="56"/>
      <c r="F88" s="56"/>
      <c r="G88" s="56"/>
      <c r="H88" s="56"/>
    </row>
    <row r="89" spans="1:10">
      <c r="A89" s="7" t="s">
        <v>109</v>
      </c>
      <c r="C89" s="56"/>
      <c r="D89" s="56"/>
      <c r="E89" s="56"/>
      <c r="F89" s="56"/>
      <c r="G89" s="56"/>
      <c r="H89" s="56"/>
    </row>
    <row r="90" spans="1:10">
      <c r="A90" s="7" t="s">
        <v>110</v>
      </c>
      <c r="C90" s="56"/>
      <c r="D90" s="56"/>
      <c r="E90" s="56"/>
      <c r="F90" s="56"/>
      <c r="G90" s="56"/>
      <c r="H90" s="56"/>
    </row>
    <row r="91" spans="1:10">
      <c r="A91" s="7" t="s">
        <v>111</v>
      </c>
      <c r="C91" s="56"/>
      <c r="D91" s="56"/>
      <c r="E91" s="56"/>
      <c r="F91" s="56"/>
      <c r="G91" s="56"/>
      <c r="H91" s="56"/>
    </row>
    <row r="92" spans="1:10">
      <c r="A92" s="43" t="s">
        <v>112</v>
      </c>
      <c r="C92" s="56"/>
      <c r="D92" s="56"/>
      <c r="E92" s="56"/>
      <c r="F92" s="56"/>
      <c r="H92" s="56"/>
    </row>
    <row r="93" spans="1:10">
      <c r="A93" s="7" t="s">
        <v>113</v>
      </c>
    </row>
    <row r="94" spans="1:10">
      <c r="A94" s="7" t="s">
        <v>114</v>
      </c>
      <c r="B94" s="43"/>
      <c r="E94" s="57"/>
      <c r="F94" s="57"/>
      <c r="G94" s="57"/>
      <c r="H94" s="57"/>
    </row>
    <row r="95" spans="1:10">
      <c r="A95" s="7" t="s">
        <v>115</v>
      </c>
      <c r="B95" s="43"/>
      <c r="E95" s="57"/>
      <c r="F95" s="57"/>
      <c r="G95" s="57"/>
      <c r="H95" s="57"/>
    </row>
    <row r="96" spans="1:10">
      <c r="A96" s="7" t="s">
        <v>116</v>
      </c>
      <c r="E96" s="57"/>
      <c r="F96" s="57"/>
      <c r="G96" s="57"/>
      <c r="H96" s="57"/>
    </row>
    <row r="97" spans="1:10">
      <c r="A97" s="7" t="s">
        <v>117</v>
      </c>
      <c r="E97" s="57"/>
      <c r="F97" s="57"/>
      <c r="G97" s="57"/>
      <c r="H97" s="57"/>
    </row>
    <row r="99" spans="1:10" ht="19.2">
      <c r="A99" s="8" t="s">
        <v>118</v>
      </c>
      <c r="B99" s="9"/>
      <c r="C99" s="10"/>
      <c r="D99" s="10"/>
      <c r="E99" s="10"/>
      <c r="F99" s="10"/>
      <c r="G99" s="58"/>
      <c r="H99" s="58"/>
      <c r="I99" s="58"/>
      <c r="J99" s="59"/>
    </row>
    <row r="100" spans="1:10" ht="19.2">
      <c r="A100" s="12"/>
      <c r="B100" s="60"/>
      <c r="C100" s="60"/>
      <c r="D100" s="60"/>
      <c r="E100" s="60"/>
      <c r="F100" s="60"/>
      <c r="G100" s="328" t="s">
        <v>119</v>
      </c>
      <c r="H100" s="329"/>
      <c r="I100" s="329"/>
      <c r="J100" s="330"/>
    </row>
    <row r="101" spans="1:10" ht="16.2">
      <c r="A101" s="12"/>
      <c r="B101" s="60"/>
      <c r="C101" s="60"/>
      <c r="D101" s="60"/>
      <c r="E101" s="60"/>
      <c r="F101" s="60"/>
      <c r="G101" s="331" t="s">
        <v>120</v>
      </c>
      <c r="H101" s="332"/>
      <c r="I101" s="332"/>
      <c r="J101" s="333"/>
    </row>
    <row r="102" spans="1:10" ht="44.25" customHeight="1">
      <c r="A102" s="31" t="s">
        <v>121</v>
      </c>
      <c r="B102" s="32"/>
      <c r="C102" s="34"/>
      <c r="D102" s="34"/>
      <c r="E102" s="35"/>
      <c r="F102" s="36"/>
      <c r="G102" s="304" t="s">
        <v>122</v>
      </c>
      <c r="H102" s="334"/>
      <c r="I102" s="334"/>
      <c r="J102" s="305"/>
    </row>
    <row r="103" spans="1:10" ht="52.5" customHeight="1">
      <c r="A103" s="37" t="s">
        <v>79</v>
      </c>
      <c r="B103" s="38"/>
      <c r="C103" s="40"/>
      <c r="D103" s="40"/>
      <c r="E103" s="41"/>
      <c r="F103" s="42"/>
      <c r="G103" s="323" t="s">
        <v>123</v>
      </c>
      <c r="H103" s="324"/>
      <c r="I103" s="324"/>
      <c r="J103" s="325"/>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5"/>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topLeftCell="A16" workbookViewId="0"/>
  </sheetViews>
  <sheetFormatPr defaultRowHeight="13.2"/>
  <cols>
    <col min="2" max="2" width="39.109375" bestFit="1" customWidth="1"/>
  </cols>
  <sheetData>
    <row r="1" spans="1:4">
      <c r="B1" t="s">
        <v>167</v>
      </c>
    </row>
    <row r="2" spans="1:4">
      <c r="A2">
        <v>1</v>
      </c>
      <c r="B2" t="s">
        <v>168</v>
      </c>
      <c r="C2">
        <v>200</v>
      </c>
      <c r="D2" t="s">
        <v>124</v>
      </c>
    </row>
    <row r="3" spans="1:4">
      <c r="A3">
        <v>2</v>
      </c>
      <c r="B3" t="s">
        <v>169</v>
      </c>
      <c r="C3">
        <v>300</v>
      </c>
      <c r="D3" t="s">
        <v>124</v>
      </c>
    </row>
    <row r="4" spans="1:4">
      <c r="A4">
        <v>3</v>
      </c>
      <c r="B4" t="s">
        <v>170</v>
      </c>
      <c r="C4">
        <v>400</v>
      </c>
      <c r="D4" t="s">
        <v>124</v>
      </c>
    </row>
    <row r="5" spans="1:4">
      <c r="A5">
        <v>4</v>
      </c>
      <c r="B5" t="s">
        <v>171</v>
      </c>
      <c r="C5">
        <v>500</v>
      </c>
      <c r="D5" t="s">
        <v>124</v>
      </c>
    </row>
    <row r="6" spans="1:4">
      <c r="A6">
        <v>5</v>
      </c>
      <c r="B6" t="s">
        <v>128</v>
      </c>
      <c r="C6">
        <v>200</v>
      </c>
      <c r="D6" t="s">
        <v>124</v>
      </c>
    </row>
    <row r="7" spans="1:4">
      <c r="A7">
        <v>6</v>
      </c>
      <c r="B7" t="s">
        <v>129</v>
      </c>
      <c r="C7">
        <v>200</v>
      </c>
      <c r="D7" t="s">
        <v>124</v>
      </c>
    </row>
    <row r="8" spans="1:4">
      <c r="A8">
        <v>7</v>
      </c>
      <c r="B8" t="s">
        <v>130</v>
      </c>
      <c r="C8">
        <v>200</v>
      </c>
      <c r="D8" t="s">
        <v>124</v>
      </c>
    </row>
    <row r="9" spans="1:4">
      <c r="A9">
        <v>8</v>
      </c>
      <c r="B9" t="s">
        <v>172</v>
      </c>
      <c r="C9">
        <v>200</v>
      </c>
      <c r="D9" t="s">
        <v>124</v>
      </c>
    </row>
    <row r="10" spans="1:4">
      <c r="A10">
        <v>9</v>
      </c>
      <c r="B10" t="s">
        <v>173</v>
      </c>
      <c r="C10">
        <v>300</v>
      </c>
      <c r="D10" t="s">
        <v>127</v>
      </c>
    </row>
    <row r="11" spans="1:4">
      <c r="A11">
        <v>10</v>
      </c>
      <c r="B11" t="s">
        <v>174</v>
      </c>
      <c r="C11">
        <v>400</v>
      </c>
      <c r="D11" t="s">
        <v>127</v>
      </c>
    </row>
    <row r="12" spans="1:4">
      <c r="A12">
        <v>11</v>
      </c>
      <c r="B12" t="s">
        <v>175</v>
      </c>
      <c r="C12">
        <v>200</v>
      </c>
      <c r="D12" t="s">
        <v>124</v>
      </c>
    </row>
    <row r="13" spans="1:4">
      <c r="A13">
        <v>12</v>
      </c>
      <c r="B13" t="s">
        <v>211</v>
      </c>
      <c r="C13">
        <v>200</v>
      </c>
      <c r="D13" t="s">
        <v>124</v>
      </c>
    </row>
    <row r="14" spans="1:4">
      <c r="A14">
        <v>13</v>
      </c>
      <c r="B14" t="s">
        <v>134</v>
      </c>
      <c r="C14">
        <v>200</v>
      </c>
      <c r="D14" t="s">
        <v>124</v>
      </c>
    </row>
    <row r="15" spans="1:4">
      <c r="A15">
        <v>14</v>
      </c>
      <c r="B15" t="s">
        <v>131</v>
      </c>
      <c r="C15">
        <v>200</v>
      </c>
      <c r="D15" t="s">
        <v>124</v>
      </c>
    </row>
    <row r="16" spans="1:4">
      <c r="A16">
        <v>15</v>
      </c>
      <c r="B16" t="s">
        <v>132</v>
      </c>
      <c r="C16">
        <v>200</v>
      </c>
      <c r="D16" t="s">
        <v>124</v>
      </c>
    </row>
    <row r="17" spans="1:6">
      <c r="A17">
        <v>16</v>
      </c>
      <c r="B17" t="s">
        <v>176</v>
      </c>
      <c r="C17">
        <v>200</v>
      </c>
      <c r="D17" t="s">
        <v>124</v>
      </c>
    </row>
    <row r="18" spans="1:6">
      <c r="A18">
        <v>17</v>
      </c>
      <c r="B18" t="s">
        <v>125</v>
      </c>
      <c r="C18">
        <v>200</v>
      </c>
      <c r="D18" t="s">
        <v>124</v>
      </c>
    </row>
    <row r="19" spans="1:6">
      <c r="A19">
        <v>18</v>
      </c>
      <c r="B19" t="s">
        <v>135</v>
      </c>
      <c r="C19">
        <v>200</v>
      </c>
      <c r="D19" t="s">
        <v>124</v>
      </c>
    </row>
    <row r="20" spans="1:6">
      <c r="A20">
        <v>19</v>
      </c>
      <c r="B20" t="s">
        <v>177</v>
      </c>
      <c r="C20">
        <v>200</v>
      </c>
      <c r="D20" t="s">
        <v>124</v>
      </c>
    </row>
    <row r="21" spans="1:6">
      <c r="A21">
        <v>20</v>
      </c>
      <c r="B21" t="s">
        <v>212</v>
      </c>
      <c r="C21">
        <v>200</v>
      </c>
      <c r="D21" t="s">
        <v>124</v>
      </c>
    </row>
    <row r="22" spans="1:6">
      <c r="A22">
        <v>21</v>
      </c>
      <c r="B22" t="s">
        <v>136</v>
      </c>
      <c r="C22">
        <v>200</v>
      </c>
      <c r="D22" t="s">
        <v>124</v>
      </c>
    </row>
    <row r="23" spans="1:6">
      <c r="A23">
        <v>22</v>
      </c>
      <c r="B23" t="s">
        <v>133</v>
      </c>
      <c r="C23">
        <v>200</v>
      </c>
      <c r="D23" t="s">
        <v>124</v>
      </c>
    </row>
    <row r="24" spans="1:6">
      <c r="A24">
        <v>23</v>
      </c>
      <c r="B24" t="s">
        <v>137</v>
      </c>
      <c r="C24">
        <v>6</v>
      </c>
      <c r="D24" t="s">
        <v>127</v>
      </c>
      <c r="E24">
        <v>18</v>
      </c>
      <c r="F24" t="s">
        <v>187</v>
      </c>
    </row>
    <row r="25" spans="1:6">
      <c r="A25">
        <v>24</v>
      </c>
      <c r="B25" t="s">
        <v>139</v>
      </c>
      <c r="C25">
        <v>6</v>
      </c>
      <c r="D25" t="s">
        <v>127</v>
      </c>
      <c r="E25">
        <v>18</v>
      </c>
      <c r="F25" t="s">
        <v>187</v>
      </c>
    </row>
    <row r="26" spans="1:6">
      <c r="A26">
        <v>25</v>
      </c>
      <c r="B26" t="s">
        <v>140</v>
      </c>
      <c r="C26">
        <v>6</v>
      </c>
      <c r="D26" t="s">
        <v>127</v>
      </c>
      <c r="E26">
        <v>18</v>
      </c>
      <c r="F26" t="s">
        <v>187</v>
      </c>
    </row>
    <row r="27" spans="1:6">
      <c r="A27">
        <v>26</v>
      </c>
      <c r="B27" t="s">
        <v>138</v>
      </c>
      <c r="C27">
        <v>6</v>
      </c>
      <c r="D27" t="s">
        <v>127</v>
      </c>
      <c r="E27">
        <v>18</v>
      </c>
      <c r="F27" t="s">
        <v>187</v>
      </c>
    </row>
    <row r="28" spans="1:6">
      <c r="A28">
        <v>27</v>
      </c>
      <c r="B28" t="s">
        <v>126</v>
      </c>
      <c r="C28">
        <v>6</v>
      </c>
      <c r="D28" t="s">
        <v>127</v>
      </c>
      <c r="E28">
        <v>18</v>
      </c>
      <c r="F28" t="s">
        <v>187</v>
      </c>
    </row>
    <row r="29" spans="1:6">
      <c r="A29">
        <v>28</v>
      </c>
      <c r="B29" t="s">
        <v>178</v>
      </c>
      <c r="C29">
        <v>6</v>
      </c>
      <c r="D29" t="s">
        <v>127</v>
      </c>
      <c r="E29">
        <v>18</v>
      </c>
      <c r="F29" t="s">
        <v>187</v>
      </c>
    </row>
    <row r="30" spans="1:6">
      <c r="A30">
        <v>29</v>
      </c>
      <c r="B30" t="s">
        <v>179</v>
      </c>
      <c r="C30">
        <v>6</v>
      </c>
      <c r="D30" t="s">
        <v>127</v>
      </c>
      <c r="E30">
        <v>18</v>
      </c>
      <c r="F30" t="s">
        <v>187</v>
      </c>
    </row>
    <row r="32" spans="1:6">
      <c r="B32" t="s">
        <v>188</v>
      </c>
    </row>
    <row r="33" spans="2:2">
      <c r="B33" t="s">
        <v>189</v>
      </c>
    </row>
    <row r="34" spans="2:2">
      <c r="B34" t="s">
        <v>190</v>
      </c>
    </row>
    <row r="35" spans="2:2">
      <c r="B35" t="s">
        <v>191</v>
      </c>
    </row>
    <row r="36" spans="2:2">
      <c r="B36" t="s">
        <v>192</v>
      </c>
    </row>
    <row r="37" spans="2:2">
      <c r="B37" t="s">
        <v>193</v>
      </c>
    </row>
    <row r="38" spans="2:2">
      <c r="B38" t="s">
        <v>194</v>
      </c>
    </row>
    <row r="39" spans="2:2">
      <c r="B39" t="s">
        <v>195</v>
      </c>
    </row>
    <row r="40" spans="2:2">
      <c r="B40" t="s">
        <v>196</v>
      </c>
    </row>
    <row r="41" spans="2:2">
      <c r="B41" t="s">
        <v>197</v>
      </c>
    </row>
    <row r="42" spans="2:2">
      <c r="B42" t="s">
        <v>198</v>
      </c>
    </row>
    <row r="43" spans="2:2">
      <c r="B43" t="s">
        <v>199</v>
      </c>
    </row>
    <row r="44" spans="2:2">
      <c r="B44" t="s">
        <v>26</v>
      </c>
    </row>
    <row r="45" spans="2:2">
      <c r="B45" t="s">
        <v>200</v>
      </c>
    </row>
    <row r="46" spans="2:2">
      <c r="B46" t="s">
        <v>201</v>
      </c>
    </row>
    <row r="47" spans="2:2">
      <c r="B47" t="s">
        <v>202</v>
      </c>
    </row>
    <row r="48" spans="2:2">
      <c r="B48" t="s">
        <v>203</v>
      </c>
    </row>
    <row r="49" spans="2:2">
      <c r="B49" t="s">
        <v>204</v>
      </c>
    </row>
    <row r="50" spans="2:2">
      <c r="B50" t="s">
        <v>205</v>
      </c>
    </row>
    <row r="51" spans="2:2">
      <c r="B51" t="s">
        <v>206</v>
      </c>
    </row>
    <row r="52" spans="2:2">
      <c r="B52" t="s">
        <v>141</v>
      </c>
    </row>
    <row r="53" spans="2:2">
      <c r="B53" t="s">
        <v>142</v>
      </c>
    </row>
    <row r="54" spans="2:2">
      <c r="B54" t="s">
        <v>143</v>
      </c>
    </row>
    <row r="55" spans="2:2">
      <c r="B55" t="s">
        <v>144</v>
      </c>
    </row>
    <row r="56" spans="2:2">
      <c r="B56" t="s">
        <v>145</v>
      </c>
    </row>
    <row r="57" spans="2:2">
      <c r="B57" t="s">
        <v>146</v>
      </c>
    </row>
    <row r="58" spans="2:2">
      <c r="B58" t="s">
        <v>147</v>
      </c>
    </row>
    <row r="59" spans="2:2">
      <c r="B59" t="s">
        <v>148</v>
      </c>
    </row>
    <row r="60" spans="2:2">
      <c r="B60" t="s">
        <v>149</v>
      </c>
    </row>
    <row r="61" spans="2:2">
      <c r="B61" t="s">
        <v>150</v>
      </c>
    </row>
    <row r="62" spans="2:2">
      <c r="B62" t="s">
        <v>151</v>
      </c>
    </row>
    <row r="63" spans="2:2">
      <c r="B63" t="s">
        <v>152</v>
      </c>
    </row>
    <row r="64" spans="2:2">
      <c r="B64" t="s">
        <v>153</v>
      </c>
    </row>
    <row r="65" spans="2:2">
      <c r="B65" t="s">
        <v>154</v>
      </c>
    </row>
    <row r="66" spans="2:2">
      <c r="B66" t="s">
        <v>155</v>
      </c>
    </row>
    <row r="67" spans="2:2">
      <c r="B67" t="s">
        <v>156</v>
      </c>
    </row>
    <row r="68" spans="2:2">
      <c r="B68" t="s">
        <v>157</v>
      </c>
    </row>
    <row r="69" spans="2:2">
      <c r="B69" t="s">
        <v>158</v>
      </c>
    </row>
    <row r="70" spans="2:2">
      <c r="B70" t="s">
        <v>159</v>
      </c>
    </row>
    <row r="71" spans="2:2">
      <c r="B71" t="s">
        <v>160</v>
      </c>
    </row>
    <row r="72" spans="2:2">
      <c r="B72" t="s">
        <v>161</v>
      </c>
    </row>
    <row r="73" spans="2:2">
      <c r="B73" t="s">
        <v>162</v>
      </c>
    </row>
    <row r="74" spans="2:2">
      <c r="B74" t="s">
        <v>163</v>
      </c>
    </row>
    <row r="75" spans="2:2">
      <c r="B75" t="s">
        <v>164</v>
      </c>
    </row>
    <row r="76" spans="2:2">
      <c r="B76" t="s">
        <v>165</v>
      </c>
    </row>
    <row r="77" spans="2:2">
      <c r="B77" t="s">
        <v>166</v>
      </c>
    </row>
    <row r="78" spans="2:2">
      <c r="B78" t="s">
        <v>207</v>
      </c>
    </row>
  </sheetData>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所要額調書</vt:lpstr>
      <vt:lpstr>個票1</vt:lpstr>
      <vt:lpstr>実績額一覧</vt:lpstr>
      <vt:lpstr>単価表</vt:lpstr>
      <vt:lpstr>リスト</vt:lpstr>
      <vt:lpstr>個票1!Print_Area</vt:lpstr>
      <vt:lpstr>実績額一覧!Print_Area</vt:lpstr>
      <vt:lpstr>所要額調書!Print_Area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長寿社会課　熊谷　9-22-5433</cp:lastModifiedBy>
  <cp:revision/>
  <cp:lastPrinted>2026-02-03T02:29:54Z</cp:lastPrinted>
  <dcterms:created xsi:type="dcterms:W3CDTF">2018-06-19T01:27:02Z</dcterms:created>
  <dcterms:modified xsi:type="dcterms:W3CDTF">2026-03-13T06:58:00Z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