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8_{597A470A-2E2F-4F10-A7E3-BA35E4924443}" xr6:coauthVersionLast="47" xr6:coauthVersionMax="47" xr10:uidLastSave="{00000000-0000-0000-0000-000000000000}"/>
  <workbookProtection workbookAlgorithmName="SHA-512" workbookHashValue="Yex0wI5YovtuYLyFTTVVTM9SOFASwqndBiOaT5Uds0KtFMH0bnVmnU4o70J7a29IlwcljDP0JY/ciMWVeWd92g==" workbookSaltValue="p3RJ11FhSdUSUo996JpM3w==" workbookSpinCount="100000" lockStructure="1"/>
  <bookViews>
    <workbookView xWindow="-108" yWindow="-108" windowWidth="23256" windowHeight="12456" tabRatio="867" xr2:uid="{00000000-000D-0000-FFFF-FFFF00000000}"/>
  </bookViews>
  <sheets>
    <sheet name="基本情報入力シート" sheetId="73" r:id="rId1"/>
    <sheet name="様式第１号別紙１（処遇改善加算対象サービス　総括表）" sheetId="78" r:id="rId2"/>
    <sheet name="様式第１号別紙２（処遇改善加算対象外サービス　総括表）" sheetId="90" r:id="rId3"/>
    <sheet name="様式第１号別紙３（個表） " sheetId="79" r:id="rId4"/>
    <sheet name="様式第２号別紙変更届様式" sheetId="94" r:id="rId5"/>
    <sheet name="様式第2号（別表第２関係)" sheetId="93" r:id="rId6"/>
    <sheet name="様式第３号別紙１（補助金　総括表）" sheetId="95" r:id="rId7"/>
    <sheet name="様式第３号別紙２（補助金　個票）" sheetId="96" r:id="rId8"/>
    <sheet name="様式第3号（別表第２関係)" sheetId="100" r:id="rId9"/>
    <sheet name="様式第5号（別表第２関係)" sheetId="101" r:id="rId10"/>
    <sheet name="委任状" sheetId="92" state="hidden" r:id="rId11"/>
    <sheet name="参考（キャリアパス要件概要及びキャリアパス・賃金既定例）" sheetId="89" r:id="rId12"/>
    <sheet name="【参考】数式用_1" sheetId="81" state="hidden" r:id="rId13"/>
    <sheet name="【参考】数式用_2" sheetId="99" state="hidden" r:id="rId14"/>
  </sheets>
  <definedNames>
    <definedName name="_xlnm._FilterDatabase" localSheetId="12" hidden="1">【参考】数式用_1!#REF!</definedName>
    <definedName name="_xlnm._FilterDatabase" localSheetId="3" hidden="1">'様式第１号別紙３（個表） '!$D$14:$D$114</definedName>
    <definedName name="_new1" localSheetId="13">【参考】数式用_2!#REF!</definedName>
    <definedName name="_new1">#REF!</definedName>
    <definedName name="erea" localSheetId="13">【参考】数式用_2!#REF!</definedName>
    <definedName name="ｈ」">#REF!</definedName>
    <definedName name="ｈｈ">#REF!</definedName>
    <definedName name="ｈｈｈ">#REF!</definedName>
    <definedName name="ｈｈｈｈ">#REF!</definedName>
    <definedName name="ｈｈｈｈｈｈ">#REF!</definedName>
    <definedName name="KEY_NAME" localSheetId="5">#REF!</definedName>
    <definedName name="KEY_NAME" localSheetId="8">#REF!</definedName>
    <definedName name="KEY_NAME" localSheetId="9">#REF!</definedName>
    <definedName name="KEY_NAME">#REF!</definedName>
    <definedName name="LAST_DATA" localSheetId="5">#REF!</definedName>
    <definedName name="LAST_DATA" localSheetId="8">#REF!</definedName>
    <definedName name="LAST_DATA" localSheetId="9">#REF!</definedName>
    <definedName name="LAST_DATA">#REF!</definedName>
    <definedName name="new" localSheetId="13">【参考】数式用_2!#REF!</definedName>
    <definedName name="OLE_LINK4" localSheetId="5">'様式第2号（別表第２関係)'!$H$9</definedName>
    <definedName name="OLE_LINK4" localSheetId="8">'様式第3号（別表第２関係)'!$H$9</definedName>
    <definedName name="OLE_LINK4" localSheetId="9">'様式第5号（別表第２関係)'!$H$9</definedName>
    <definedName name="_xlnm.Print_Area" localSheetId="13">【参考】数式用_2!$U$1:$V$26</definedName>
    <definedName name="_xlnm.Print_Area" localSheetId="10">委任状!$A$1:$N$27</definedName>
    <definedName name="_xlnm.Print_Area" localSheetId="0">基本情報入力シート!$A$1:$AF$108</definedName>
    <definedName name="_xlnm.Print_Area" localSheetId="11">'参考（キャリアパス要件概要及びキャリアパス・賃金既定例）'!$A$1:$J$29</definedName>
    <definedName name="_xlnm.Print_Area" localSheetId="1">'様式第１号別紙１（処遇改善加算対象サービス　総括表）'!$A$1:$AJ$63</definedName>
    <definedName name="_xlnm.Print_Area" localSheetId="2">'様式第１号別紙２（処遇改善加算対象外サービス　総括表）'!$A$1:$AJ$75</definedName>
    <definedName name="_xlnm.Print_Area" localSheetId="3">'様式第１号別紙３（個表） '!$A$1:$T$66</definedName>
    <definedName name="_xlnm.Print_Area" localSheetId="5">'様式第2号（別表第２関係)'!$A$1:$AM$40</definedName>
    <definedName name="_xlnm.Print_Area" localSheetId="4">様式第２号別紙変更届様式!$A$1:$AF$23</definedName>
    <definedName name="_xlnm.Print_Area" localSheetId="8">'様式第3号（別表第２関係)'!$A$1:$AM$39</definedName>
    <definedName name="_xlnm.Print_Area" localSheetId="6">'様式第３号別紙１（補助金　総括表）'!$A$1:$AJ$67</definedName>
    <definedName name="_xlnm.Print_Area" localSheetId="7">'様式第３号別紙２（補助金　個票）'!$A$1:$M$65</definedName>
    <definedName name="_xlnm.Print_Area" localSheetId="9">'様式第5号（別表第２関係)'!$A$1:$AM$38</definedName>
    <definedName name="_xlnm.Print_Titles" localSheetId="7">'様式第３号別紙２（補助金　個票）'!$12:$14</definedName>
    <definedName name="サービス名" localSheetId="13">【参考】数式用_2!#REF!</definedName>
    <definedName name="愛知県" localSheetId="13">【参考】数式用_2!$X$993:$X$1046</definedName>
    <definedName name="愛知県">【参考】数式用_1!$AM$993:$AM$1046</definedName>
    <definedName name="愛媛県" localSheetId="13">【参考】数式用_2!$X$1422:$X$1441</definedName>
    <definedName name="愛媛県">【参考】数式用_1!$AM$1422:$AM$1441</definedName>
    <definedName name="茨城県" localSheetId="13">【参考】数式用_2!$X$415:$X$458</definedName>
    <definedName name="茨城県">【参考】数式用_1!$AM$415:$AM$458</definedName>
    <definedName name="岡山県" localSheetId="13">【参考】数式用_2!$X$1312:$X$1338</definedName>
    <definedName name="岡山県">【参考】数式用_1!$AM$1312:$AM$1338</definedName>
    <definedName name="沖縄県" localSheetId="13">【参考】数式用_2!$X$1709:$X$1749</definedName>
    <definedName name="沖縄県">【参考】数式用_1!$AM$1709:$AM$1749</definedName>
    <definedName name="介護医療院_組合せ">【参考】数式用_2!$G$39:$I$39</definedName>
    <definedName name="介護医療院①">【参考】数式用_1!$R$39:$V$39</definedName>
    <definedName name="介護医療院②">【参考】数式用_1!$X$39:$AC$39</definedName>
    <definedName name="介護医療院③">【参考】数式用_1!$AE$39:$AH$39</definedName>
    <definedName name="介護予防_小規模多機能型居宅介護_短期利用型①">【参考】数式用_1!$R$23:$V$23</definedName>
    <definedName name="介護予防_小規模多機能型居宅介護_短期利用型②">【参考】数式用_1!$X$23:$AC$23</definedName>
    <definedName name="介護予防_小規模多機能型居宅介護_短期利用型③">【参考】数式用_1!$AE$23:$AH$23</definedName>
    <definedName name="介護予防_小規模多機能型居宅介護①">【参考】数式用_1!$R$22:$V$22</definedName>
    <definedName name="介護予防_小規模多機能型居宅介護②">【参考】数式用_1!$X$22:$AC$22</definedName>
    <definedName name="介護予防_小規模多機能型居宅介護③">【参考】数式用_1!$AE$22:$AH$22</definedName>
    <definedName name="介護予防_短期入所生活介護①">【参考】数式用_1!$R$33:$V$33</definedName>
    <definedName name="介護予防_短期入所生活介護②">【参考】数式用_1!$X$33:$AC$33</definedName>
    <definedName name="介護予防_短期入所生活介護③">【参考】数式用_1!$AE$33:$AH$33</definedName>
    <definedName name="介護予防_短期入所療養介護_医療院①">【参考】数式用_1!$R$41:$V$41</definedName>
    <definedName name="介護予防_短期入所療養介護_医療院②">【参考】数式用_1!$X$41:$AC$41</definedName>
    <definedName name="介護予防_短期入所療養介護_医療院③">【参考】数式用_1!$AE$41:$AH$41</definedName>
    <definedName name="介護予防_短期入所療養介護_病院等①">【参考】数式用_1!$R$38:$V$38</definedName>
    <definedName name="介護予防_短期入所療養介護_病院等②">【参考】数式用_1!$X$38:$AC$38</definedName>
    <definedName name="介護予防_短期入所療養介護_病院等③">【参考】数式用_1!$AE$38:$AH$38</definedName>
    <definedName name="介護予防_短期入所療養介護老健_②">【参考】数式用_1!$X$36:$AC$36</definedName>
    <definedName name="介護予防_短期入所療養介護老健①">【参考】数式用_1!$R$36:$V$36</definedName>
    <definedName name="介護予防_短期入所療養介護老健③">【参考】数式用_1!$AE$36:$AH$36</definedName>
    <definedName name="介護予防_通所リハビリテーション①">【参考】数式用_1!$R$12:$V$12</definedName>
    <definedName name="介護予防_通所リハビリテーション②">【参考】数式用_1!$X$12:$AC$12</definedName>
    <definedName name="介護予防_通所リハビリテーション③">【参考】数式用_1!$AE$12:$AH$12</definedName>
    <definedName name="介護予防_特定施設入居者生活介護①">【参考】数式用_1!$R$15:$V$15</definedName>
    <definedName name="介護予防_特定施設入居者生活介護②">【参考】数式用_1!$X$15:$AC$15</definedName>
    <definedName name="介護予防_特定施設入居者生活介護③">【参考】数式用_1!$AE$15:$AH$15</definedName>
    <definedName name="介護予防_認知症対応型共同生活介護_短期利用型①">【参考】数式用_1!$R$29:$V$29</definedName>
    <definedName name="介護予防_認知症対応型共同生活介護_短期利用型②">【参考】数式用_1!$X$29:$AC$29</definedName>
    <definedName name="介護予防_認知症対応型共同生活介護_短期利用型③">【参考】数式用_1!$AE$29:$AH$29</definedName>
    <definedName name="介護予防_認知症対応型共同生活介護①">【参考】数式用_1!$R$28:$V$28</definedName>
    <definedName name="介護予防_認知症対応型共同生活介護②">【参考】数式用_1!$X$28:$AC$28</definedName>
    <definedName name="介護予防_認知症対応型共同生活介護③">【参考】数式用_1!$AE$28:$AH$28</definedName>
    <definedName name="介護予防_認知症対応型通所介護①">【参考】数式用_1!$R$19:$V$19</definedName>
    <definedName name="介護予防_認知症対応型通所介護②">【参考】数式用_1!$X$19:$AC$19</definedName>
    <definedName name="介護予防_認知症対応型通所介護③">【参考】数式用_1!$AE$19:$AH$19</definedName>
    <definedName name="介護予防_訪問リハビリテーション①">【参考】数式用_1!$R$52:$V$52</definedName>
    <definedName name="介護予防_訪問リハビリテーション②">【参考】数式用_1!$X$52:$AC$52</definedName>
    <definedName name="介護予防_訪問リハビリテーション③">【参考】数式用_1!$AE$52:$AH$52</definedName>
    <definedName name="介護予防_訪問看護①">【参考】数式用_1!$R$50:$V$50</definedName>
    <definedName name="介護予防_訪問看護②">【参考】数式用_1!$X$50:$AC$50</definedName>
    <definedName name="介護予防_訪問看護③">【参考】数式用_1!$AE$50:$AH$50</definedName>
    <definedName name="介護予防_訪問入浴介護①">【参考】数式用_1!$R$8:$V$8</definedName>
    <definedName name="介護予防_訪問入浴介護②">【参考】数式用_1!$X$8:$AC$8</definedName>
    <definedName name="介護予防_訪問入浴介護③">【参考】数式用_1!$AE$8:$AH$8</definedName>
    <definedName name="介護予防ケアマネジメント_組合せ">【参考】数式用_2!$G$48:$I$48</definedName>
    <definedName name="介護予防ケアマネジメント①">【参考】数式用_1!$R$48:$V$48</definedName>
    <definedName name="介護予防ケアマネジメント②">【参考】数式用_1!$X$48:$AC$48</definedName>
    <definedName name="介護予防ケアマネジメント③">【参考】数式用_1!$AE$48:$AH$48</definedName>
    <definedName name="介護予防支援_組合せ">【参考】数式用_2!$G$54:$I$54</definedName>
    <definedName name="介護予防支援①">【参考】数式用_1!$R$54:$V$54</definedName>
    <definedName name="介護予防支援②">【参考】数式用_1!$X$54:$AC$54</definedName>
    <definedName name="介護予防支援③">【参考】数式用_1!$AE$54:$AH$54</definedName>
    <definedName name="介護予防小規模多機能型居宅介護_組合せ">【参考】数式用_2!$G$22:$I$22</definedName>
    <definedName name="介護予防小規模多機能型居宅介護_短期利用型_組合せ">【参考】数式用_2!$G$23:$I$23</definedName>
    <definedName name="介護予防短期入所生活介護_組合せ">【参考】数式用_2!$G$33:$I$33</definedName>
    <definedName name="介護予防短期入所療養介護_医療院_組合せ">【参考】数式用_2!$G$41:$I$41</definedName>
    <definedName name="介護予防短期入所療養介護_病院等_組合せ">【参考】数式用_2!$G$38:$I$38</definedName>
    <definedName name="介護予防短期入所療養介護_老健_組合せ">【参考】数式用_2!$G$36:$I$36</definedName>
    <definedName name="介護予防通所リハビリテーション_組合せ">【参考】数式用_2!$G$12:$I$12</definedName>
    <definedName name="介護予防特定施設入居者生活介護_組合せ">【参考】数式用_2!$G$15:$I$15</definedName>
    <definedName name="介護予防認知症対応型共同生活介護_組合せ">【参考】数式用_2!$G$28:$I$28</definedName>
    <definedName name="介護予防認知症対応型共同生活介護_短期利用型_組合せ">【参考】数式用_2!$G$29:$I$29</definedName>
    <definedName name="介護予防認知症対応型通所介護_組合せ">【参考】数式用_2!$G$19:$I$19</definedName>
    <definedName name="介護予防訪問リハビリテーション_組合せ">【参考】数式用_2!$G$52:$I$52</definedName>
    <definedName name="介護予防訪問リハビリテーション①">【参考】数式用_1!$R$51:$V$51</definedName>
    <definedName name="介護予防訪問リハビリテーション②">【参考】数式用_1!$X$51:$AC$51</definedName>
    <definedName name="介護予防訪問リハビリテーション③">【参考】数式用_1!$AE$51:$AH$51</definedName>
    <definedName name="介護予防訪問看護_組合せ">【参考】数式用_2!$G$50:$I$50</definedName>
    <definedName name="介護予防訪問入浴介護_組合せ">【参考】数式用_2!$G$8:$I$8</definedName>
    <definedName name="介護老人福祉施設_組合せ">【参考】数式用_2!$G$30:$I$30</definedName>
    <definedName name="介護老人福祉施設①">【参考】数式用_1!$R$30:$V$30</definedName>
    <definedName name="介護老人福祉施設②">【参考】数式用_1!$X$30:$AC$30</definedName>
    <definedName name="介護老人福祉施設③">【参考】数式用_1!$AE$30:$AH$30</definedName>
    <definedName name="介護老人保健施設_組合せ">【参考】数式用_2!$G$34:$I$34</definedName>
    <definedName name="介護老人保健施設①">【参考】数式用_1!$R$34:$V$34</definedName>
    <definedName name="介護老人保健施設②">【参考】数式用_1!$X$34:$AC$34</definedName>
    <definedName name="介護老人保健施設③">【参考】数式用_1!$AE$34:$AH$34</definedName>
    <definedName name="看護小規模多機能型居宅介護_組合せ">【参考】数式用_2!$G$24:$I$24</definedName>
    <definedName name="看護小規模多機能型居宅介護_短期利用型_組合せ">【参考】数式用_2!$G$25:$I$25</definedName>
    <definedName name="看護小規模多機能型居宅介護_短期利用型①">【参考】数式用_1!$R$25:$V$25</definedName>
    <definedName name="看護小規模多機能型居宅介護_短期利用型②">【参考】数式用_1!$X$25:$AC$25</definedName>
    <definedName name="看護小規模多機能型居宅介護_短期利用型③">【参考】数式用_1!$AE$25:$AH$25</definedName>
    <definedName name="看護小規模多機能型居宅介護①">【参考】数式用_1!$R$24:$V$24</definedName>
    <definedName name="看護小規模多機能型居宅介護②">【参考】数式用_1!$X$24:$AC$24</definedName>
    <definedName name="看護小規模多機能型居宅介護③">【参考】数式用_1!$AE$24:$AH$24</definedName>
    <definedName name="岩手県" localSheetId="13">【参考】数式用_2!$X$228:$X$260</definedName>
    <definedName name="岩手県">【参考】数式用_1!$AM$228:$AM$260</definedName>
    <definedName name="岐阜県" localSheetId="13">【参考】数式用_2!$X$916:$X$957</definedName>
    <definedName name="岐阜県">【参考】数式用_1!$AM$916:$AM$957</definedName>
    <definedName name="宮崎県" localSheetId="13">【参考】数式用_2!$X$1640:$X$1665</definedName>
    <definedName name="宮崎県">【参考】数式用_1!$AM$1640:$AM$1665</definedName>
    <definedName name="宮城県" localSheetId="13">【参考】数式用_2!$X$261:$X$295</definedName>
    <definedName name="宮城県">【参考】数式用_1!$AM$261:$AM$295</definedName>
    <definedName name="居宅介護支援_組合せ">【参考】数式用_2!$G$53:$I$53</definedName>
    <definedName name="居宅介護支援①">【参考】数式用_1!$R$53:$V$53</definedName>
    <definedName name="居宅介護支援②">【参考】数式用_1!$X$53:$AC$53</definedName>
    <definedName name="居宅介護支援③">【参考】数式用_1!$AE$53:$AH$53</definedName>
    <definedName name="京都府" localSheetId="13">【参考】数式用_2!$X$1095:$X$1120</definedName>
    <definedName name="京都府">【参考】数式用_1!$AM$1095:$AM$1120</definedName>
    <definedName name="熊本県" localSheetId="13">【参考】数式用_2!$X$1577:$X$1621</definedName>
    <definedName name="熊本県">【参考】数式用_1!$AM$1577:$AM$1621</definedName>
    <definedName name="群馬県" localSheetId="13">【参考】数式用_2!$X$484:$X$518</definedName>
    <definedName name="群馬県">【参考】数式用_1!$AM$484:$AM$518</definedName>
    <definedName name="広島県" localSheetId="13">【参考】数式用_2!$X$1339:$X$1361</definedName>
    <definedName name="広島県">【参考】数式用_1!$AM$1339:$AM$1361</definedName>
    <definedName name="香川県" localSheetId="13">【参考】数式用_2!$X$1405:$X$1421</definedName>
    <definedName name="香川県">【参考】数式用_1!$AM$1405:$AM$1421</definedName>
    <definedName name="高知県" localSheetId="13">【参考】数式用_2!$X$1442:$X$1475</definedName>
    <definedName name="高知県">【参考】数式用_1!$AM$1442:$AM$1475</definedName>
    <definedName name="佐賀県" localSheetId="13">【参考】数式用_2!$X$1536:$X$1555</definedName>
    <definedName name="佐賀県">【参考】数式用_1!$AM$1536:$AM$1555</definedName>
    <definedName name="債権譲渡分">#REF!</definedName>
    <definedName name="埼玉県" localSheetId="13">【参考】数式用_2!$X$519:$X$581</definedName>
    <definedName name="埼玉県">【参考】数式用_1!$AM$519:$AM$581</definedName>
    <definedName name="作成の有無" localSheetId="5">#REF!</definedName>
    <definedName name="作成の有無" localSheetId="8">#REF!</definedName>
    <definedName name="作成の有無" localSheetId="9">#REF!</definedName>
    <definedName name="作成の有無">#REF!</definedName>
    <definedName name="三重県" localSheetId="13">【参考】数式用_2!$X$1047:$X$1075</definedName>
    <definedName name="三重県">【参考】数式用_1!$AM$1047:$AM$1075</definedName>
    <definedName name="山形県" localSheetId="13">【参考】数式用_2!$X$321:$X$355</definedName>
    <definedName name="山形県">【参考】数式用_1!$AM$321:$AM$355</definedName>
    <definedName name="山口県" localSheetId="13">【参考】数式用_2!$X$1362:$X$1380</definedName>
    <definedName name="山口県">【参考】数式用_1!$AM$1362:$AM$1380</definedName>
    <definedName name="山梨県" localSheetId="13">【参考】数式用_2!$X$812:$X$838</definedName>
    <definedName name="山梨県">【参考】数式用_1!$AM$812:$AM$838</definedName>
    <definedName name="滋賀県" localSheetId="13">【参考】数式用_2!$X$1076:$X$1094</definedName>
    <definedName name="滋賀県">【参考】数式用_1!$AM$1076:$AM$1094</definedName>
    <definedName name="鹿児島県" localSheetId="13">【参考】数式用_2!$X$1666:$X$1708</definedName>
    <definedName name="鹿児島県">【参考】数式用_1!$AM$1666:$AM$1708</definedName>
    <definedName name="受信人" localSheetId="5">#REF!</definedName>
    <definedName name="受信人" localSheetId="8">#REF!</definedName>
    <definedName name="受信人" localSheetId="9">#REF!</definedName>
    <definedName name="受信人">#REF!</definedName>
    <definedName name="秋田県" localSheetId="13">【参考】数式用_2!$X$296:$X$320</definedName>
    <definedName name="秋田県">【参考】数式用_1!$AM$296:$AM$320</definedName>
    <definedName name="小規模多機能型居宅介護_組合せ">【参考】数式用_2!$G$20:$I$20</definedName>
    <definedName name="小規模多機能型居宅介護_短期利用型_組合せ">【参考】数式用_2!$G$21:$I$21</definedName>
    <definedName name="小規模多機能型居宅介護_短期利用型①">【参考】数式用_1!$R$21:$V$21</definedName>
    <definedName name="小規模多機能型居宅介護_短期利用型②">【参考】数式用_1!$X$21:$AC$21</definedName>
    <definedName name="小規模多機能型居宅介護_短期利用型③">【参考】数式用_1!$AE$21:$AH$21</definedName>
    <definedName name="小規模多機能型居宅介護①">【参考】数式用_1!$R$20:$V$20</definedName>
    <definedName name="小規模多機能型居宅介護②">【参考】数式用_1!$X$20:$AC$20</definedName>
    <definedName name="小規模多機能型居宅介護③">【参考】数式用_1!$AE$20:$AH$20</definedName>
    <definedName name="新潟県" localSheetId="13">【参考】数式用_2!$X$731:$X$760</definedName>
    <definedName name="新潟県">【参考】数式用_1!$AM$731:$AM$760</definedName>
    <definedName name="神奈川県" localSheetId="13">【参考】数式用_2!$X$698:$X$730</definedName>
    <definedName name="神奈川県">【参考】数式用_1!$AM$698:$AM$730</definedName>
    <definedName name="青森県" localSheetId="13">【参考】数式用_2!$X$188:$X$227</definedName>
    <definedName name="青森県">【参考】数式用_1!$AM$188:$AM$227</definedName>
    <definedName name="静岡県" localSheetId="13">【参考】数式用_2!$X$958:$X$992</definedName>
    <definedName name="静岡県">【参考】数式用_1!$AM$958:$AM$992</definedName>
    <definedName name="石川県" localSheetId="13">【参考】数式用_2!$X$776:$X$794</definedName>
    <definedName name="石川県">【参考】数式用_1!$AM$776:$AM$794</definedName>
    <definedName name="千葉県" localSheetId="13">【参考】数式用_2!$X$582:$X$635</definedName>
    <definedName name="千葉県">【参考】数式用_1!$AM$582:$AM$635</definedName>
    <definedName name="大阪府" localSheetId="13">【参考】数式用_2!$X$1121:$X$1163</definedName>
    <definedName name="大阪府">【参考】数式用_1!$AM$1121:$AM$1163</definedName>
    <definedName name="大分県" localSheetId="13">【参考】数式用_2!$X$1622:$X$1639</definedName>
    <definedName name="大分県">【参考】数式用_1!$AM$1622:$AM$1639</definedName>
    <definedName name="短期入所生活介護_組合せ">【参考】数式用_2!$G$32:$I$32</definedName>
    <definedName name="短期入所生活介護①">【参考】数式用_1!$R$32:$V$32</definedName>
    <definedName name="短期入所生活介護②">【参考】数式用_1!$X$32:$AC$32</definedName>
    <definedName name="短期入所生活介護③">【参考】数式用_1!$AE$32:$AH$32</definedName>
    <definedName name="短期入所療養介護__医療院_組合せ">【参考】数式用_2!$G$40:$I$40</definedName>
    <definedName name="短期入所療養介護_医療院①">【参考】数式用_1!$R$40:$V$40</definedName>
    <definedName name="短期入所療養介護_医療院②">【参考】数式用_1!$X$40:$AC$40</definedName>
    <definedName name="短期入所療養介護_医療院③">【参考】数式用_1!$AE$40:$AH$40</definedName>
    <definedName name="短期入所療養介護_病院等_組合せ">【参考】数式用_2!$G$37:$I$37</definedName>
    <definedName name="短期入所療養介護_病院等①">【参考】数式用_1!$R$37:$V$37</definedName>
    <definedName name="短期入所療養介護_病院等②">【参考】数式用_1!$X$37:$AC$37</definedName>
    <definedName name="短期入所療養介護_病院等③">【参考】数式用_1!$AE$37:$AH$37</definedName>
    <definedName name="短期入所療養介護_老健_組合せ">【参考】数式用_2!$G$35:$I$35</definedName>
    <definedName name="短期入所療養介護老健①">【参考】数式用_1!$R$35:$V$35</definedName>
    <definedName name="短期入所療養介護老健②">【参考】数式用_1!$X$35:$AC$35</definedName>
    <definedName name="短期入所療養介護老健③">【参考】数式用_1!$AE$35:$AH$35</definedName>
    <definedName name="地域密着型介護老人福祉施設_組合せ">【参考】数式用_2!$G$31:$I$31</definedName>
    <definedName name="地域密着型介護老人福祉施設①">【参考】数式用_1!$R$31:$V$31</definedName>
    <definedName name="地域密着型介護老人福祉施設②">【参考】数式用_1!$X$31:$AC$31</definedName>
    <definedName name="地域密着型介護老人福祉施設③">【参考】数式用_1!$AE$31:$AH$31</definedName>
    <definedName name="地域密着型通所介護_組合せ">【参考】数式用_2!$G$10:$I$10</definedName>
    <definedName name="地域密着型通所介護①">【参考】数式用_1!$R$10:$V$10</definedName>
    <definedName name="地域密着型通所介護②">【参考】数式用_1!$X$10:$AC$10</definedName>
    <definedName name="地域密着型通所介護③">【参考】数式用_1!$AE$10:$AH$10</definedName>
    <definedName name="地域密着型特定施設入居者生活介護_組合せ">【参考】数式用_2!$G$16:$I$16</definedName>
    <definedName name="地域密着型特定施設入居者生活介護_短期利用型_組合せ">【参考】数式用_2!$G$17:$I$17</definedName>
    <definedName name="地域密着型特定施設入居者生活介護_短期利用型①">【参考】数式用_1!$R$17:$V$17</definedName>
    <definedName name="地域密着型特定施設入居者生活介護_短期利用型②">【参考】数式用_1!$X$17:$AC$17</definedName>
    <definedName name="地域密着型特定施設入居者生活介護_短期利用型③">【参考】数式用_1!$AE$17:$AH$17</definedName>
    <definedName name="地域密着型特定施設入居者生活介護①">【参考】数式用_1!$R$16:$V$16</definedName>
    <definedName name="地域密着型特定施設入居者生活介護②">【参考】数式用_1!$X$16:$AC$16</definedName>
    <definedName name="地域密着型特定施設入居者生活介護③">【参考】数式用_1!$AE$16:$AH$16</definedName>
    <definedName name="長崎県" localSheetId="13">【参考】数式用_2!$X$1556:$X$1576</definedName>
    <definedName name="長崎県">【参考】数式用_1!$AM$1556:$AM$1576</definedName>
    <definedName name="長野県" localSheetId="13">【参考】数式用_2!$X$839:$X$915</definedName>
    <definedName name="長野県">【参考】数式用_1!$AM$839:$AM$915</definedName>
    <definedName name="鳥取県" localSheetId="13">【参考】数式用_2!$X$1274:$X$1292</definedName>
    <definedName name="鳥取県">【参考】数式用_1!$AM$1274:$AM$1292</definedName>
    <definedName name="通所リハビリテーション_組合せ">【参考】数式用_2!$G$11:$I$11</definedName>
    <definedName name="通所リハビリテーション①">【参考】数式用_1!$R$11:$V$11</definedName>
    <definedName name="通所リハビリテーション②">【参考】数式用_1!$X$11:$AC$11</definedName>
    <definedName name="通所リハビリテーション③">【参考】数式用_1!$AE$11:$AH$11</definedName>
    <definedName name="通所介護_組合せ">【参考】数式用_2!$G$9:$I$9</definedName>
    <definedName name="通所介護①">【参考】数式用_1!$R$9:$V$9</definedName>
    <definedName name="通所介護②">【参考】数式用_1!$X$9:$AC$9</definedName>
    <definedName name="通所介護③">【参考】数式用_1!$AE$9:$AH$9</definedName>
    <definedName name="通所型サービス_独自_組合せ">【参考】数式用_2!$G$45:$I$45</definedName>
    <definedName name="通所型サービス_独自_定額_組合せ">【参考】数式用_2!$G$47:$I$47</definedName>
    <definedName name="通所型サービス_独自_定額①">【参考】数式用_1!$R$47:$V$47</definedName>
    <definedName name="通所型サービス_独自_定額②">【参考】数式用_1!$X$47:$AC$47</definedName>
    <definedName name="通所型サービス_独自_定額③">【参考】数式用_1!$AE$47:$AH$47</definedName>
    <definedName name="通所型サービス_独自_定率_組合せ">【参考】数式用_2!$G$46:$I$46</definedName>
    <definedName name="通所型サービス_独自_定率①">【参考】数式用_1!$R$46:$V$46</definedName>
    <definedName name="通所型サービス_独自_定率②">【参考】数式用_1!$X$46:$AC$46</definedName>
    <definedName name="通所型サービス_独自_定率③">【参考】数式用_1!$AE$46:$AH$46</definedName>
    <definedName name="通所型サービス_独自①">【参考】数式用_1!$R$45:$V$45</definedName>
    <definedName name="通所型サービス_独自②">【参考】数式用_1!$X$45:$AC$45</definedName>
    <definedName name="通所型サービス_独自③">【参考】数式用_1!$AE$45:$AH$45</definedName>
    <definedName name="通常分0627">#REF!</definedName>
    <definedName name="定期巡回･随時対応型訪問介護看護_組合せ">【参考】数式用_2!$G$6:$I$6</definedName>
    <definedName name="定期巡回･随時対応型訪問介護看護①">【参考】数式用_1!$R$6:$V$6</definedName>
    <definedName name="定期巡回･随時対応型訪問介護看護②">【参考】数式用_1!$X$6:$AC$6</definedName>
    <definedName name="定期巡回･随時対応型訪問介護看護③">【参考】数式用_1!$AE$6:$AH$6</definedName>
    <definedName name="都道府県">【参考】数式用_1!$AJ$3:$AJ$49</definedName>
    <definedName name="島根県" localSheetId="13">【参考】数式用_2!$X$1293:$X$1311</definedName>
    <definedName name="島根県">【参考】数式用_1!$AM$1293:$AM$1311</definedName>
    <definedName name="東京都" localSheetId="13">【参考】数式用_2!$X$636:$X$697</definedName>
    <definedName name="東京都">【参考】数式用_1!$AM$636:$AM$697</definedName>
    <definedName name="徳島県" localSheetId="13">【参考】数式用_2!$X$1381:$X$1404</definedName>
    <definedName name="徳島県">【参考】数式用_1!$AM$1381:$AM$1404</definedName>
    <definedName name="特定施設入居者生活介護_組合せ">【参考】数式用_2!$G$13:$I$13</definedName>
    <definedName name="特定施設入居者生活介護_短期利用型_組合せ">【参考】数式用_2!$G$14:$I$14</definedName>
    <definedName name="特定施設入居者生活介護_短期利用型①">【参考】数式用_1!$R$14:$V$14</definedName>
    <definedName name="特定施設入居者生活介護_短期利用型②">【参考】数式用_1!$X$14:$AC$14</definedName>
    <definedName name="特定施設入居者生活介護_短期利用型③">【参考】数式用_1!$AE$14:$AH$14</definedName>
    <definedName name="特定施設入居者生活介護①">【参考】数式用_1!$R$13:$V$13</definedName>
    <definedName name="特定施設入居者生活介護②">【参考】数式用_1!$X$13:$AC$13</definedName>
    <definedName name="特定施設入居者生活介護③">【参考】数式用_1!$AE$13:$AH$13</definedName>
    <definedName name="栃木県" localSheetId="13">【参考】数式用_2!$X$459:$X$483</definedName>
    <definedName name="栃木県">【参考】数式用_1!$AM$459:$AM$483</definedName>
    <definedName name="奈良県" localSheetId="13">【参考】数式用_2!$X$1205:$X$1243</definedName>
    <definedName name="奈良県">【参考】数式用_1!$AM$1205:$AM$1243</definedName>
    <definedName name="認知症対応型共同生活介護_組合せ">【参考】数式用_2!$G$26:$I$26</definedName>
    <definedName name="認知症対応型共同生活介護_短期利用型_組合せ">【参考】数式用_2!$G$27:$I$27</definedName>
    <definedName name="認知症対応型共同生活介護_短期利用型①">【参考】数式用_1!$R$27:$V$27</definedName>
    <definedName name="認知症対応型共同生活介護_短期利用型②">【参考】数式用_1!$X$27:$AC$27</definedName>
    <definedName name="認知症対応型共同生活介護_短期利用型③">【参考】数式用_1!$AE$27:$AH$27</definedName>
    <definedName name="認知症対応型共同生活介護①">【参考】数式用_1!$R$26:$V$26</definedName>
    <definedName name="認知症対応型共同生活介護②">【参考】数式用_1!$X$26:$AC$26</definedName>
    <definedName name="認知症対応型共同生活介護③">【参考】数式用_1!$AE$26:$AH$26</definedName>
    <definedName name="認知症対応型通所介護_組合せ">【参考】数式用_2!$G$18:$I$18</definedName>
    <definedName name="認知症対応型通所介護①">【参考】数式用_1!$R$18:$V$18</definedName>
    <definedName name="認知症対応型通所介護②">【参考】数式用_1!$X$18:$AC$18</definedName>
    <definedName name="認知症対応型通所介護③">【参考】数式用_1!$AE$18:$AH$18</definedName>
    <definedName name="発信人" localSheetId="5">#REF!</definedName>
    <definedName name="発信人" localSheetId="8">#REF!</definedName>
    <definedName name="発信人" localSheetId="9">#REF!</definedName>
    <definedName name="発信人">#REF!</definedName>
    <definedName name="富山県" localSheetId="13">【参考】数式用_2!$X$761:$X$775</definedName>
    <definedName name="富山県">【参考】数式用_1!$AM$761:$AM$775</definedName>
    <definedName name="福井県" localSheetId="13">【参考】数式用_2!$X$795:$X$811</definedName>
    <definedName name="福井県">【参考】数式用_1!$AM$795:$AM$811</definedName>
    <definedName name="福岡県" localSheetId="13">【参考】数式用_2!$X$1476:$X$1535</definedName>
    <definedName name="福岡県">【参考】数式用_1!$AM$1476:$AM$1535</definedName>
    <definedName name="福島県" localSheetId="13">【参考】数式用_2!$X$356:$X$414</definedName>
    <definedName name="福島県">【参考】数式用_1!$AM$356:$AM$414</definedName>
    <definedName name="兵庫県" localSheetId="13">【参考】数式用_2!$X$1164:$X$1204</definedName>
    <definedName name="兵庫県">【参考】数式用_1!$AM$1164:$AM$1204</definedName>
    <definedName name="訪問リハビリテーション組合せ">【参考】数式用_2!$G$51:$I$51</definedName>
    <definedName name="訪問介護_組合せ">【参考】数式用_2!$G$4:$I$4</definedName>
    <definedName name="訪問介護①">【参考】数式用_1!$R$4:$V$4</definedName>
    <definedName name="訪問介護②">【参考】数式用_1!$X$4:$AC$4</definedName>
    <definedName name="訪問介護③">【参考】数式用_1!$AE$4:$AH$4</definedName>
    <definedName name="訪問看護①">【参考】数式用_1!$R$49:$V$49</definedName>
    <definedName name="訪問看護②">【参考】数式用_1!$X$49:$AC$49</definedName>
    <definedName name="訪問看護③">【参考】数式用_1!$AE$49:$AH$49</definedName>
    <definedName name="訪問看護組合せ">【参考】数式用_2!$G$49:$I$49</definedName>
    <definedName name="訪問型サービス_独自_組合せ">【参考】数式用_2!$G$42:$I$42</definedName>
    <definedName name="訪問型サービス_独自_定額_組合せ">【参考】数式用_2!$G$44:$I$44</definedName>
    <definedName name="訪問型サービス_独自_定額①">【参考】数式用_1!$R$44:$V$44</definedName>
    <definedName name="訪問型サービス_独自_定額②">【参考】数式用_1!$X$44:$AC$44</definedName>
    <definedName name="訪問型サービス_独自_定額③">【参考】数式用_1!$AE$44:$AH$44</definedName>
    <definedName name="訪問型サービス_独自_定率_組合せ">【参考】数式用_2!$G$43:$I$43</definedName>
    <definedName name="訪問型サービス_独自_定率①">【参考】数式用_1!$R$43:$V$43</definedName>
    <definedName name="訪問型サービス_独自_定率②">【参考】数式用_1!$X$43:$AC$43</definedName>
    <definedName name="訪問型サービス_独自_定率③">【参考】数式用_1!$AE$43:$AH$43</definedName>
    <definedName name="訪問型サービス_独自①">【参考】数式用_1!$R$42:$V$42</definedName>
    <definedName name="訪問型サービス_独自②">【参考】数式用_1!$X$42:$AC$42</definedName>
    <definedName name="訪問型サービス_独自③">【参考】数式用_1!$AE$42:$AH$42</definedName>
    <definedName name="訪問入浴介護_組合せ">【参考】数式用_2!$G$7:$I$7</definedName>
    <definedName name="訪問入浴介護①">【参考】数式用_1!$R$7:$V$7</definedName>
    <definedName name="訪問入浴介護②">【参考】数式用_1!$X$7:$AC$7</definedName>
    <definedName name="訪問入浴介護③">【参考】数式用_1!$AE$7:$AH$7</definedName>
    <definedName name="北海道" localSheetId="13">【参考】数式用_2!#REF!</definedName>
    <definedName name="北海道">【参考】数式用_1!$AM$3:$AM$187</definedName>
    <definedName name="夜間対応型訪問介護_組合せ">【参考】数式用_2!$G$5:$I$5</definedName>
    <definedName name="夜間対応型訪問介護①">【参考】数式用_1!$R$5:$V$5</definedName>
    <definedName name="夜間対応型訪問介護②">【参考】数式用_1!$X$5:$AC$5</definedName>
    <definedName name="夜間対応型訪問介護③">【参考】数式用_1!$AE$5:$AH$5</definedName>
    <definedName name="和歌山県" localSheetId="13">【参考】数式用_2!$X$1244:$X$1273</definedName>
    <definedName name="和歌山県">【参考】数式用_1!$AM$1244:$AM$1273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79" l="1"/>
  <c r="H17" i="79"/>
  <c r="H18" i="79"/>
  <c r="H19" i="79"/>
  <c r="H20" i="79"/>
  <c r="H21" i="79"/>
  <c r="H22" i="79"/>
  <c r="H23" i="79"/>
  <c r="H24" i="79"/>
  <c r="H25" i="79"/>
  <c r="H26" i="79"/>
  <c r="H27" i="79"/>
  <c r="H28" i="79"/>
  <c r="H29" i="79"/>
  <c r="H30" i="79"/>
  <c r="H31" i="79"/>
  <c r="H32" i="79"/>
  <c r="H33" i="79"/>
  <c r="H34" i="79"/>
  <c r="H35" i="79"/>
  <c r="H36" i="79"/>
  <c r="H37" i="79"/>
  <c r="H38" i="79"/>
  <c r="H39" i="79"/>
  <c r="H40" i="79"/>
  <c r="H41" i="79"/>
  <c r="H42" i="79"/>
  <c r="H43" i="79"/>
  <c r="H44" i="79"/>
  <c r="H45" i="79"/>
  <c r="H46" i="79"/>
  <c r="H47" i="79"/>
  <c r="H48" i="79"/>
  <c r="H49" i="79"/>
  <c r="H50" i="79"/>
  <c r="H51" i="79"/>
  <c r="H52" i="79"/>
  <c r="H53" i="79"/>
  <c r="H54" i="79"/>
  <c r="H55" i="79"/>
  <c r="H56" i="79"/>
  <c r="H57" i="79"/>
  <c r="H58" i="79"/>
  <c r="H59" i="79"/>
  <c r="H60" i="79"/>
  <c r="H61" i="79"/>
  <c r="H62" i="79"/>
  <c r="H63" i="79"/>
  <c r="H64" i="79"/>
  <c r="H65" i="79"/>
  <c r="H66" i="79"/>
  <c r="H67" i="79"/>
  <c r="H68" i="79"/>
  <c r="H69" i="79"/>
  <c r="H70" i="79"/>
  <c r="H71" i="79"/>
  <c r="H72" i="79"/>
  <c r="H73" i="79"/>
  <c r="H74" i="79"/>
  <c r="H75" i="79"/>
  <c r="H76" i="79"/>
  <c r="H77" i="79"/>
  <c r="H78" i="79"/>
  <c r="H79" i="79"/>
  <c r="H80" i="79"/>
  <c r="H81" i="79"/>
  <c r="H82" i="79"/>
  <c r="H83" i="79"/>
  <c r="H84" i="79"/>
  <c r="H85" i="79"/>
  <c r="H86" i="79"/>
  <c r="H87" i="79"/>
  <c r="H88" i="79"/>
  <c r="H89" i="79"/>
  <c r="H90" i="79"/>
  <c r="H91" i="79"/>
  <c r="H92" i="79"/>
  <c r="H93" i="79"/>
  <c r="H94" i="79"/>
  <c r="H95" i="79"/>
  <c r="H96" i="79"/>
  <c r="H97" i="79"/>
  <c r="H98" i="79"/>
  <c r="H99" i="79"/>
  <c r="H100" i="79"/>
  <c r="H101" i="79"/>
  <c r="H102" i="79"/>
  <c r="H103" i="79"/>
  <c r="H104" i="79"/>
  <c r="H105" i="79"/>
  <c r="H106" i="79"/>
  <c r="H107" i="79"/>
  <c r="H108" i="79"/>
  <c r="H109" i="79"/>
  <c r="H110" i="79"/>
  <c r="H111" i="79"/>
  <c r="H112" i="79"/>
  <c r="H113" i="79"/>
  <c r="H114" i="79"/>
  <c r="H15" i="79"/>
  <c r="E19" i="94"/>
  <c r="G12" i="95"/>
  <c r="G11" i="95"/>
  <c r="AQ30" i="93"/>
  <c r="Z19" i="95"/>
  <c r="BB22" i="101"/>
  <c r="P21" i="101" s="1"/>
  <c r="H114" i="96"/>
  <c r="H113" i="96"/>
  <c r="H112" i="96"/>
  <c r="H111" i="96"/>
  <c r="H110" i="96"/>
  <c r="H109" i="96"/>
  <c r="H108" i="96"/>
  <c r="H107" i="96"/>
  <c r="H106" i="96"/>
  <c r="H105" i="96"/>
  <c r="H104" i="96"/>
  <c r="H103" i="96"/>
  <c r="H102" i="96"/>
  <c r="H101" i="96"/>
  <c r="H100" i="96"/>
  <c r="H99" i="96"/>
  <c r="H98" i="96"/>
  <c r="H97" i="96"/>
  <c r="H96" i="96"/>
  <c r="H95" i="96"/>
  <c r="H94" i="96"/>
  <c r="H93" i="96"/>
  <c r="H92" i="96"/>
  <c r="H91" i="96"/>
  <c r="H90" i="96"/>
  <c r="H89" i="96"/>
  <c r="H88" i="96"/>
  <c r="H87" i="96"/>
  <c r="H86" i="96"/>
  <c r="H85" i="96"/>
  <c r="H84" i="96"/>
  <c r="H83" i="96"/>
  <c r="H82" i="96"/>
  <c r="H81" i="96"/>
  <c r="H80" i="96"/>
  <c r="H79" i="96"/>
  <c r="H78" i="96"/>
  <c r="H77" i="96"/>
  <c r="H76" i="96"/>
  <c r="H75" i="96"/>
  <c r="H74" i="96"/>
  <c r="H73" i="96"/>
  <c r="H72" i="96"/>
  <c r="H71" i="96"/>
  <c r="H70" i="96"/>
  <c r="H69" i="96"/>
  <c r="H68" i="96"/>
  <c r="H67" i="96"/>
  <c r="H66" i="96"/>
  <c r="H65" i="96"/>
  <c r="H64" i="96"/>
  <c r="H63" i="96"/>
  <c r="H62" i="96"/>
  <c r="H61" i="96"/>
  <c r="H60" i="96"/>
  <c r="H59" i="96"/>
  <c r="H58" i="96"/>
  <c r="H57" i="96"/>
  <c r="H56" i="96"/>
  <c r="H55" i="96"/>
  <c r="H54" i="96"/>
  <c r="H53" i="96"/>
  <c r="H52" i="96"/>
  <c r="H51" i="96"/>
  <c r="H50" i="96"/>
  <c r="H49" i="96"/>
  <c r="H48" i="96"/>
  <c r="H47" i="96"/>
  <c r="H46" i="96"/>
  <c r="H45" i="96"/>
  <c r="H44" i="96"/>
  <c r="H43" i="96"/>
  <c r="H42" i="96"/>
  <c r="H41" i="96"/>
  <c r="H40" i="96"/>
  <c r="H39" i="96"/>
  <c r="H38" i="96"/>
  <c r="H37" i="96"/>
  <c r="H36" i="96"/>
  <c r="H35" i="96"/>
  <c r="H34" i="96"/>
  <c r="H33" i="96"/>
  <c r="H32" i="96"/>
  <c r="H31" i="96"/>
  <c r="H30" i="96"/>
  <c r="H29" i="96"/>
  <c r="H28" i="96"/>
  <c r="H27" i="96"/>
  <c r="H26" i="96"/>
  <c r="H25" i="96"/>
  <c r="H24" i="96"/>
  <c r="H23" i="96"/>
  <c r="H22" i="96"/>
  <c r="H21" i="96"/>
  <c r="H20" i="96"/>
  <c r="H19" i="96"/>
  <c r="H18" i="96"/>
  <c r="H17" i="96"/>
  <c r="H16" i="96"/>
  <c r="H15" i="96"/>
  <c r="S114" i="79"/>
  <c r="R114" i="79"/>
  <c r="Q114" i="79"/>
  <c r="S113" i="79"/>
  <c r="R113" i="79"/>
  <c r="Q113" i="79"/>
  <c r="S112" i="79"/>
  <c r="R112" i="79"/>
  <c r="Q112" i="79"/>
  <c r="S111" i="79"/>
  <c r="R111" i="79"/>
  <c r="Q111" i="79"/>
  <c r="S110" i="79"/>
  <c r="R110" i="79"/>
  <c r="Q110" i="79"/>
  <c r="S109" i="79"/>
  <c r="R109" i="79"/>
  <c r="Q109" i="79"/>
  <c r="S108" i="79"/>
  <c r="R108" i="79"/>
  <c r="Q108" i="79"/>
  <c r="S107" i="79"/>
  <c r="R107" i="79"/>
  <c r="Q107" i="79"/>
  <c r="S106" i="79"/>
  <c r="R106" i="79"/>
  <c r="Q106" i="79"/>
  <c r="S105" i="79"/>
  <c r="R105" i="79"/>
  <c r="Q105" i="79"/>
  <c r="S104" i="79"/>
  <c r="R104" i="79"/>
  <c r="Q104" i="79"/>
  <c r="S103" i="79"/>
  <c r="R103" i="79"/>
  <c r="Q103" i="79"/>
  <c r="S102" i="79"/>
  <c r="R102" i="79"/>
  <c r="Q102" i="79"/>
  <c r="S101" i="79"/>
  <c r="R101" i="79"/>
  <c r="Q101" i="79"/>
  <c r="S100" i="79"/>
  <c r="R100" i="79"/>
  <c r="Q100" i="79"/>
  <c r="S99" i="79"/>
  <c r="R99" i="79"/>
  <c r="Q99" i="79"/>
  <c r="S98" i="79"/>
  <c r="R98" i="79"/>
  <c r="Q98" i="79"/>
  <c r="S97" i="79"/>
  <c r="R97" i="79"/>
  <c r="Q97" i="79"/>
  <c r="S96" i="79"/>
  <c r="R96" i="79"/>
  <c r="Q96" i="79"/>
  <c r="S95" i="79"/>
  <c r="R95" i="79"/>
  <c r="Q95" i="79"/>
  <c r="S94" i="79"/>
  <c r="R94" i="79"/>
  <c r="Q94" i="79"/>
  <c r="S93" i="79"/>
  <c r="R93" i="79"/>
  <c r="Q93" i="79"/>
  <c r="S92" i="79"/>
  <c r="R92" i="79"/>
  <c r="Q92" i="79"/>
  <c r="S91" i="79"/>
  <c r="R91" i="79"/>
  <c r="Q91" i="79"/>
  <c r="S90" i="79"/>
  <c r="R90" i="79"/>
  <c r="Q90" i="79"/>
  <c r="S89" i="79"/>
  <c r="R89" i="79"/>
  <c r="Q89" i="79"/>
  <c r="S88" i="79"/>
  <c r="R88" i="79"/>
  <c r="Q88" i="79"/>
  <c r="S87" i="79"/>
  <c r="R87" i="79"/>
  <c r="Q87" i="79"/>
  <c r="S86" i="79"/>
  <c r="R86" i="79"/>
  <c r="Q86" i="79"/>
  <c r="S85" i="79"/>
  <c r="R85" i="79"/>
  <c r="Q85" i="79"/>
  <c r="S84" i="79"/>
  <c r="R84" i="79"/>
  <c r="Q84" i="79"/>
  <c r="S83" i="79"/>
  <c r="R83" i="79"/>
  <c r="Q83" i="79"/>
  <c r="S82" i="79"/>
  <c r="R82" i="79"/>
  <c r="Q82" i="79"/>
  <c r="S81" i="79"/>
  <c r="R81" i="79"/>
  <c r="Q81" i="79"/>
  <c r="S80" i="79"/>
  <c r="R80" i="79"/>
  <c r="Q80" i="79"/>
  <c r="S79" i="79"/>
  <c r="R79" i="79"/>
  <c r="Q79" i="79"/>
  <c r="S78" i="79"/>
  <c r="R78" i="79"/>
  <c r="Q78" i="79"/>
  <c r="S77" i="79"/>
  <c r="R77" i="79"/>
  <c r="Q77" i="79"/>
  <c r="S76" i="79"/>
  <c r="R76" i="79"/>
  <c r="Q76" i="79"/>
  <c r="S75" i="79"/>
  <c r="R75" i="79"/>
  <c r="Q75" i="79"/>
  <c r="S74" i="79"/>
  <c r="R74" i="79"/>
  <c r="Q74" i="79"/>
  <c r="S73" i="79"/>
  <c r="R73" i="79"/>
  <c r="Q73" i="79"/>
  <c r="S72" i="79"/>
  <c r="R72" i="79"/>
  <c r="Q72" i="79"/>
  <c r="S71" i="79"/>
  <c r="R71" i="79"/>
  <c r="Q71" i="79"/>
  <c r="S70" i="79"/>
  <c r="R70" i="79"/>
  <c r="Q70" i="79"/>
  <c r="S69" i="79"/>
  <c r="R69" i="79"/>
  <c r="Q69" i="79"/>
  <c r="S68" i="79"/>
  <c r="R68" i="79"/>
  <c r="Q68" i="79"/>
  <c r="S67" i="79"/>
  <c r="R67" i="79"/>
  <c r="Q67" i="79"/>
  <c r="S66" i="79"/>
  <c r="R66" i="79"/>
  <c r="Q66" i="79"/>
  <c r="S65" i="79"/>
  <c r="R65" i="79"/>
  <c r="Q65" i="79"/>
  <c r="S64" i="79"/>
  <c r="R64" i="79"/>
  <c r="Q64" i="79"/>
  <c r="S63" i="79"/>
  <c r="R63" i="79"/>
  <c r="Q63" i="79"/>
  <c r="S62" i="79"/>
  <c r="R62" i="79"/>
  <c r="Q62" i="79"/>
  <c r="S61" i="79"/>
  <c r="R61" i="79"/>
  <c r="Q61" i="79"/>
  <c r="S60" i="79"/>
  <c r="R60" i="79"/>
  <c r="Q60" i="79"/>
  <c r="S59" i="79"/>
  <c r="R59" i="79"/>
  <c r="Q59" i="79"/>
  <c r="S58" i="79"/>
  <c r="R58" i="79"/>
  <c r="Q58" i="79"/>
  <c r="S57" i="79"/>
  <c r="R57" i="79"/>
  <c r="Q57" i="79"/>
  <c r="S56" i="79"/>
  <c r="R56" i="79"/>
  <c r="Q56" i="79"/>
  <c r="S55" i="79"/>
  <c r="R55" i="79"/>
  <c r="Q55" i="79"/>
  <c r="S54" i="79"/>
  <c r="R54" i="79"/>
  <c r="Q54" i="79"/>
  <c r="S53" i="79"/>
  <c r="R53" i="79"/>
  <c r="Q53" i="79"/>
  <c r="S52" i="79"/>
  <c r="R52" i="79"/>
  <c r="Q52" i="79"/>
  <c r="S51" i="79"/>
  <c r="R51" i="79"/>
  <c r="Q51" i="79"/>
  <c r="S50" i="79"/>
  <c r="R50" i="79"/>
  <c r="Q50" i="79"/>
  <c r="S49" i="79"/>
  <c r="R49" i="79"/>
  <c r="Q49" i="79"/>
  <c r="S48" i="79"/>
  <c r="R48" i="79"/>
  <c r="Q48" i="79"/>
  <c r="S47" i="79"/>
  <c r="R47" i="79"/>
  <c r="Q47" i="79"/>
  <c r="S46" i="79"/>
  <c r="R46" i="79"/>
  <c r="Q46" i="79"/>
  <c r="S45" i="79"/>
  <c r="R45" i="79"/>
  <c r="Q45" i="79"/>
  <c r="S44" i="79"/>
  <c r="R44" i="79"/>
  <c r="Q44" i="79"/>
  <c r="S43" i="79"/>
  <c r="R43" i="79"/>
  <c r="Q43" i="79"/>
  <c r="S42" i="79"/>
  <c r="R42" i="79"/>
  <c r="Q42" i="79"/>
  <c r="S41" i="79"/>
  <c r="R41" i="79"/>
  <c r="Q41" i="79"/>
  <c r="S40" i="79"/>
  <c r="R40" i="79"/>
  <c r="Q40" i="79"/>
  <c r="S39" i="79"/>
  <c r="R39" i="79"/>
  <c r="Q39" i="79"/>
  <c r="S38" i="79"/>
  <c r="R38" i="79"/>
  <c r="Q38" i="79"/>
  <c r="S37" i="79"/>
  <c r="R37" i="79"/>
  <c r="Q37" i="79"/>
  <c r="S36" i="79"/>
  <c r="R36" i="79"/>
  <c r="Q36" i="79"/>
  <c r="S35" i="79"/>
  <c r="R35" i="79"/>
  <c r="Q35" i="79"/>
  <c r="S34" i="79"/>
  <c r="R34" i="79"/>
  <c r="Q34" i="79"/>
  <c r="S33" i="79"/>
  <c r="R33" i="79"/>
  <c r="Q33" i="79"/>
  <c r="S32" i="79"/>
  <c r="R32" i="79"/>
  <c r="Q32" i="79"/>
  <c r="S31" i="79"/>
  <c r="R31" i="79"/>
  <c r="Q31" i="79"/>
  <c r="S30" i="79"/>
  <c r="R30" i="79"/>
  <c r="Q30" i="79"/>
  <c r="S29" i="79"/>
  <c r="R29" i="79"/>
  <c r="Q29" i="79"/>
  <c r="S28" i="79"/>
  <c r="R28" i="79"/>
  <c r="Q28" i="79"/>
  <c r="S27" i="79"/>
  <c r="R27" i="79"/>
  <c r="Q27" i="79"/>
  <c r="S26" i="79"/>
  <c r="R26" i="79"/>
  <c r="Q26" i="79"/>
  <c r="S25" i="79"/>
  <c r="R25" i="79"/>
  <c r="Q25" i="79"/>
  <c r="S24" i="79"/>
  <c r="R24" i="79"/>
  <c r="Q24" i="79"/>
  <c r="S23" i="79"/>
  <c r="R23" i="79"/>
  <c r="Q23" i="79"/>
  <c r="S22" i="79"/>
  <c r="R22" i="79"/>
  <c r="Q22" i="79"/>
  <c r="S21" i="79"/>
  <c r="R21" i="79"/>
  <c r="Q21" i="79"/>
  <c r="S20" i="79"/>
  <c r="R20" i="79"/>
  <c r="Q20" i="79"/>
  <c r="S19" i="79"/>
  <c r="R19" i="79"/>
  <c r="Q19" i="79"/>
  <c r="S18" i="79"/>
  <c r="R18" i="79"/>
  <c r="Q18" i="79"/>
  <c r="S17" i="79"/>
  <c r="R17" i="79"/>
  <c r="Q17" i="79"/>
  <c r="S16" i="79"/>
  <c r="R16" i="79"/>
  <c r="Q16" i="79"/>
  <c r="S15" i="79"/>
  <c r="R15" i="79"/>
  <c r="Q15" i="79"/>
  <c r="AT24" i="101"/>
  <c r="AS34" i="101"/>
  <c r="AS33" i="101"/>
  <c r="AS32" i="101"/>
  <c r="AS31" i="101"/>
  <c r="AL10" i="101"/>
  <c r="AL9" i="101"/>
  <c r="AL8" i="101"/>
  <c r="AL7" i="101"/>
  <c r="AL3" i="101"/>
  <c r="AS31" i="100"/>
  <c r="AS30" i="100"/>
  <c r="AS32" i="100"/>
  <c r="AS29" i="100"/>
  <c r="AQ44" i="95"/>
  <c r="AN35" i="73"/>
  <c r="AL4" i="93" s="1"/>
  <c r="AL10" i="100"/>
  <c r="AL9" i="100"/>
  <c r="AL8" i="100"/>
  <c r="AL7" i="100"/>
  <c r="AL3" i="100"/>
  <c r="AQ31" i="93"/>
  <c r="AW1" i="95"/>
  <c r="C15" i="101" l="1"/>
  <c r="C15" i="100"/>
  <c r="AL4" i="101"/>
  <c r="AL4" i="100"/>
  <c r="Q54" i="99"/>
  <c r="L54" i="99"/>
  <c r="N54" i="99" s="1"/>
  <c r="K54" i="99"/>
  <c r="O54" i="99" s="1"/>
  <c r="J54" i="99"/>
  <c r="Q53" i="99"/>
  <c r="P53" i="99"/>
  <c r="O53" i="99"/>
  <c r="N53" i="99"/>
  <c r="L53" i="99"/>
  <c r="M53" i="99" s="1"/>
  <c r="K53" i="99"/>
  <c r="J53" i="99"/>
  <c r="Q52" i="99"/>
  <c r="L52" i="99"/>
  <c r="K52" i="99"/>
  <c r="J52" i="99"/>
  <c r="Q51" i="99"/>
  <c r="L51" i="99"/>
  <c r="N51" i="99" s="1"/>
  <c r="K51" i="99"/>
  <c r="O51" i="99" s="1"/>
  <c r="J51" i="99"/>
  <c r="Q50" i="99"/>
  <c r="P50" i="99"/>
  <c r="O50" i="99"/>
  <c r="N50" i="99"/>
  <c r="L50" i="99"/>
  <c r="M50" i="99" s="1"/>
  <c r="K50" i="99"/>
  <c r="J50" i="99"/>
  <c r="Q49" i="99"/>
  <c r="L49" i="99"/>
  <c r="K49" i="99"/>
  <c r="J49" i="99"/>
  <c r="Q48" i="99"/>
  <c r="L48" i="99"/>
  <c r="N48" i="99" s="1"/>
  <c r="K48" i="99"/>
  <c r="O48" i="99" s="1"/>
  <c r="J48" i="99"/>
  <c r="Q47" i="99"/>
  <c r="P47" i="99"/>
  <c r="O47" i="99"/>
  <c r="N47" i="99"/>
  <c r="L47" i="99"/>
  <c r="M47" i="99" s="1"/>
  <c r="K47" i="99"/>
  <c r="J47" i="99"/>
  <c r="Q46" i="99"/>
  <c r="L46" i="99"/>
  <c r="K46" i="99"/>
  <c r="J46" i="99"/>
  <c r="Q45" i="99"/>
  <c r="L45" i="99"/>
  <c r="N45" i="99" s="1"/>
  <c r="K45" i="99"/>
  <c r="O45" i="99" s="1"/>
  <c r="J45" i="99"/>
  <c r="Q44" i="99"/>
  <c r="P44" i="99"/>
  <c r="O44" i="99"/>
  <c r="N44" i="99"/>
  <c r="L44" i="99"/>
  <c r="M44" i="99" s="1"/>
  <c r="K44" i="99"/>
  <c r="J44" i="99"/>
  <c r="Q43" i="99"/>
  <c r="L43" i="99"/>
  <c r="K43" i="99"/>
  <c r="J43" i="99"/>
  <c r="Q42" i="99"/>
  <c r="L42" i="99"/>
  <c r="N42" i="99" s="1"/>
  <c r="K42" i="99"/>
  <c r="O42" i="99" s="1"/>
  <c r="J42" i="99"/>
  <c r="Q41" i="99"/>
  <c r="P41" i="99"/>
  <c r="O41" i="99"/>
  <c r="N41" i="99"/>
  <c r="L41" i="99"/>
  <c r="M41" i="99" s="1"/>
  <c r="K41" i="99"/>
  <c r="J41" i="99"/>
  <c r="Q40" i="99"/>
  <c r="L40" i="99"/>
  <c r="K40" i="99"/>
  <c r="J40" i="99"/>
  <c r="Q39" i="99"/>
  <c r="L39" i="99"/>
  <c r="N39" i="99" s="1"/>
  <c r="K39" i="99"/>
  <c r="O39" i="99" s="1"/>
  <c r="J39" i="99"/>
  <c r="Q38" i="99"/>
  <c r="P38" i="99"/>
  <c r="O38" i="99"/>
  <c r="N38" i="99"/>
  <c r="L38" i="99"/>
  <c r="M38" i="99" s="1"/>
  <c r="K38" i="99"/>
  <c r="J38" i="99"/>
  <c r="Q37" i="99"/>
  <c r="L37" i="99"/>
  <c r="K37" i="99"/>
  <c r="J37" i="99"/>
  <c r="Q36" i="99"/>
  <c r="L36" i="99"/>
  <c r="N36" i="99" s="1"/>
  <c r="K36" i="99"/>
  <c r="O36" i="99" s="1"/>
  <c r="J36" i="99"/>
  <c r="Q35" i="99"/>
  <c r="P35" i="99"/>
  <c r="O35" i="99"/>
  <c r="N35" i="99"/>
  <c r="L35" i="99"/>
  <c r="M35" i="99" s="1"/>
  <c r="K35" i="99"/>
  <c r="J35" i="99"/>
  <c r="Q34" i="99"/>
  <c r="L34" i="99"/>
  <c r="K34" i="99"/>
  <c r="J34" i="99"/>
  <c r="Q33" i="99"/>
  <c r="L33" i="99"/>
  <c r="N33" i="99" s="1"/>
  <c r="K33" i="99"/>
  <c r="O33" i="99" s="1"/>
  <c r="J33" i="99"/>
  <c r="Q32" i="99"/>
  <c r="P32" i="99"/>
  <c r="O32" i="99"/>
  <c r="N32" i="99"/>
  <c r="L32" i="99"/>
  <c r="M32" i="99" s="1"/>
  <c r="K32" i="99"/>
  <c r="J32" i="99"/>
  <c r="Q31" i="99"/>
  <c r="L31" i="99"/>
  <c r="K31" i="99"/>
  <c r="J31" i="99"/>
  <c r="Q30" i="99"/>
  <c r="L30" i="99"/>
  <c r="N30" i="99" s="1"/>
  <c r="K30" i="99"/>
  <c r="P30" i="99" s="1"/>
  <c r="J30" i="99"/>
  <c r="Q29" i="99"/>
  <c r="P29" i="99"/>
  <c r="O29" i="99"/>
  <c r="N29" i="99"/>
  <c r="L29" i="99"/>
  <c r="M29" i="99" s="1"/>
  <c r="K29" i="99"/>
  <c r="J29" i="99"/>
  <c r="Q28" i="99"/>
  <c r="L28" i="99"/>
  <c r="K28" i="99"/>
  <c r="J28" i="99"/>
  <c r="Q27" i="99"/>
  <c r="L27" i="99"/>
  <c r="N27" i="99" s="1"/>
  <c r="K27" i="99"/>
  <c r="O27" i="99" s="1"/>
  <c r="J27" i="99"/>
  <c r="Q26" i="99"/>
  <c r="P26" i="99"/>
  <c r="O26" i="99"/>
  <c r="N26" i="99"/>
  <c r="L26" i="99"/>
  <c r="M26" i="99" s="1"/>
  <c r="K26" i="99"/>
  <c r="J26" i="99"/>
  <c r="Q25" i="99"/>
  <c r="L25" i="99"/>
  <c r="K25" i="99"/>
  <c r="J25" i="99"/>
  <c r="Q24" i="99"/>
  <c r="L24" i="99"/>
  <c r="N24" i="99" s="1"/>
  <c r="K24" i="99"/>
  <c r="O24" i="99" s="1"/>
  <c r="J24" i="99"/>
  <c r="Q23" i="99"/>
  <c r="P23" i="99"/>
  <c r="O23" i="99"/>
  <c r="N23" i="99"/>
  <c r="L23" i="99"/>
  <c r="M23" i="99" s="1"/>
  <c r="K23" i="99"/>
  <c r="J23" i="99"/>
  <c r="Q22" i="99"/>
  <c r="L22" i="99"/>
  <c r="K22" i="99"/>
  <c r="J22" i="99"/>
  <c r="Q21" i="99"/>
  <c r="L21" i="99"/>
  <c r="N21" i="99" s="1"/>
  <c r="K21" i="99"/>
  <c r="P21" i="99" s="1"/>
  <c r="J21" i="99"/>
  <c r="Q20" i="99"/>
  <c r="P20" i="99"/>
  <c r="O20" i="99"/>
  <c r="N20" i="99"/>
  <c r="L20" i="99"/>
  <c r="M20" i="99" s="1"/>
  <c r="K20" i="99"/>
  <c r="J20" i="99"/>
  <c r="Q19" i="99"/>
  <c r="L19" i="99"/>
  <c r="K19" i="99"/>
  <c r="J19" i="99"/>
  <c r="Q18" i="99"/>
  <c r="L18" i="99"/>
  <c r="N18" i="99" s="1"/>
  <c r="K18" i="99"/>
  <c r="O18" i="99" s="1"/>
  <c r="J18" i="99"/>
  <c r="Q17" i="99"/>
  <c r="P17" i="99"/>
  <c r="O17" i="99"/>
  <c r="N17" i="99"/>
  <c r="L17" i="99"/>
  <c r="M17" i="99" s="1"/>
  <c r="K17" i="99"/>
  <c r="J17" i="99"/>
  <c r="Q16" i="99"/>
  <c r="L16" i="99"/>
  <c r="K16" i="99"/>
  <c r="J16" i="99"/>
  <c r="Q15" i="99"/>
  <c r="L15" i="99"/>
  <c r="N15" i="99" s="1"/>
  <c r="K15" i="99"/>
  <c r="P15" i="99" s="1"/>
  <c r="J15" i="99"/>
  <c r="Q14" i="99"/>
  <c r="P14" i="99"/>
  <c r="O14" i="99"/>
  <c r="N14" i="99"/>
  <c r="L14" i="99"/>
  <c r="M14" i="99" s="1"/>
  <c r="K14" i="99"/>
  <c r="J14" i="99"/>
  <c r="Q13" i="99"/>
  <c r="L13" i="99"/>
  <c r="K13" i="99"/>
  <c r="J13" i="99"/>
  <c r="Q12" i="99"/>
  <c r="L12" i="99"/>
  <c r="N12" i="99" s="1"/>
  <c r="K12" i="99"/>
  <c r="O12" i="99" s="1"/>
  <c r="J12" i="99"/>
  <c r="Q11" i="99"/>
  <c r="P11" i="99"/>
  <c r="O11" i="99"/>
  <c r="N11" i="99"/>
  <c r="L11" i="99"/>
  <c r="M11" i="99" s="1"/>
  <c r="K11" i="99"/>
  <c r="J11" i="99"/>
  <c r="Q10" i="99"/>
  <c r="L10" i="99"/>
  <c r="K10" i="99"/>
  <c r="J10" i="99"/>
  <c r="Q9" i="99"/>
  <c r="L9" i="99"/>
  <c r="N9" i="99" s="1"/>
  <c r="K9" i="99"/>
  <c r="P9" i="99" s="1"/>
  <c r="J9" i="99"/>
  <c r="Q8" i="99"/>
  <c r="P8" i="99"/>
  <c r="O8" i="99"/>
  <c r="N8" i="99"/>
  <c r="L8" i="99"/>
  <c r="M8" i="99" s="1"/>
  <c r="K8" i="99"/>
  <c r="J8" i="99"/>
  <c r="Q7" i="99"/>
  <c r="L7" i="99"/>
  <c r="K7" i="99"/>
  <c r="J7" i="99"/>
  <c r="Q6" i="99"/>
  <c r="L6" i="99"/>
  <c r="N6" i="99" s="1"/>
  <c r="K6" i="99"/>
  <c r="O6" i="99" s="1"/>
  <c r="J6" i="99"/>
  <c r="Q5" i="99"/>
  <c r="P5" i="99"/>
  <c r="O5" i="99"/>
  <c r="N5" i="99"/>
  <c r="L5" i="99"/>
  <c r="M5" i="99" s="1"/>
  <c r="K5" i="99"/>
  <c r="J5" i="99"/>
  <c r="Q4" i="99"/>
  <c r="L4" i="99"/>
  <c r="K4" i="99"/>
  <c r="J4" i="99"/>
  <c r="P43" i="99" l="1"/>
  <c r="O43" i="99"/>
  <c r="P7" i="99"/>
  <c r="O7" i="99"/>
  <c r="P19" i="99"/>
  <c r="O19" i="99"/>
  <c r="P31" i="99"/>
  <c r="O31" i="99"/>
  <c r="N7" i="99"/>
  <c r="M7" i="99"/>
  <c r="N19" i="99"/>
  <c r="M19" i="99"/>
  <c r="N31" i="99"/>
  <c r="M31" i="99"/>
  <c r="N43" i="99"/>
  <c r="M43" i="99"/>
  <c r="P10" i="99"/>
  <c r="O10" i="99"/>
  <c r="P22" i="99"/>
  <c r="O22" i="99"/>
  <c r="P34" i="99"/>
  <c r="O34" i="99"/>
  <c r="O46" i="99"/>
  <c r="P46" i="99"/>
  <c r="N10" i="99"/>
  <c r="M10" i="99"/>
  <c r="N22" i="99"/>
  <c r="M22" i="99"/>
  <c r="M34" i="99"/>
  <c r="N34" i="99"/>
  <c r="N46" i="99"/>
  <c r="M46" i="99"/>
  <c r="P13" i="99"/>
  <c r="O13" i="99"/>
  <c r="P25" i="99"/>
  <c r="O25" i="99"/>
  <c r="P37" i="99"/>
  <c r="O37" i="99"/>
  <c r="P49" i="99"/>
  <c r="O49" i="99"/>
  <c r="N13" i="99"/>
  <c r="M13" i="99"/>
  <c r="N25" i="99"/>
  <c r="M25" i="99"/>
  <c r="N37" i="99"/>
  <c r="M37" i="99"/>
  <c r="N49" i="99"/>
  <c r="M49" i="99"/>
  <c r="P4" i="99"/>
  <c r="O4" i="99"/>
  <c r="P16" i="99"/>
  <c r="O16" i="99"/>
  <c r="P28" i="99"/>
  <c r="O28" i="99"/>
  <c r="O40" i="99"/>
  <c r="P40" i="99"/>
  <c r="P52" i="99"/>
  <c r="O52" i="99"/>
  <c r="N4" i="99"/>
  <c r="M4" i="99"/>
  <c r="N16" i="99"/>
  <c r="M16" i="99"/>
  <c r="N28" i="99"/>
  <c r="M28" i="99"/>
  <c r="M40" i="99"/>
  <c r="N40" i="99"/>
  <c r="N52" i="99"/>
  <c r="M52" i="99"/>
  <c r="M6" i="99"/>
  <c r="M9" i="99"/>
  <c r="M12" i="99"/>
  <c r="M15" i="99"/>
  <c r="M18" i="99"/>
  <c r="M21" i="99"/>
  <c r="M24" i="99"/>
  <c r="M27" i="99"/>
  <c r="M30" i="99"/>
  <c r="M33" i="99"/>
  <c r="M36" i="99"/>
  <c r="M39" i="99"/>
  <c r="M42" i="99"/>
  <c r="M45" i="99"/>
  <c r="M48" i="99"/>
  <c r="M51" i="99"/>
  <c r="M54" i="99"/>
  <c r="O9" i="99"/>
  <c r="O15" i="99"/>
  <c r="O21" i="99"/>
  <c r="O30" i="99"/>
  <c r="P6" i="99"/>
  <c r="P12" i="99"/>
  <c r="P18" i="99"/>
  <c r="P24" i="99"/>
  <c r="P27" i="99"/>
  <c r="P33" i="99"/>
  <c r="P36" i="99"/>
  <c r="P39" i="99"/>
  <c r="P42" i="99"/>
  <c r="P45" i="99"/>
  <c r="P48" i="99"/>
  <c r="P51" i="99"/>
  <c r="P54" i="99"/>
  <c r="K114" i="96" l="1"/>
  <c r="L114" i="96"/>
  <c r="K113" i="96"/>
  <c r="L113" i="96"/>
  <c r="L112" i="96"/>
  <c r="K112" i="96"/>
  <c r="L111" i="96"/>
  <c r="K111" i="96"/>
  <c r="L110" i="96"/>
  <c r="K110" i="96"/>
  <c r="L109" i="96"/>
  <c r="K109" i="96"/>
  <c r="L108" i="96"/>
  <c r="K108" i="96"/>
  <c r="K107" i="96"/>
  <c r="L107" i="96"/>
  <c r="L106" i="96"/>
  <c r="K106" i="96"/>
  <c r="L105" i="96"/>
  <c r="K105" i="96"/>
  <c r="K104" i="96"/>
  <c r="L104" i="96"/>
  <c r="L103" i="96"/>
  <c r="K103" i="96"/>
  <c r="K102" i="96"/>
  <c r="L102" i="96"/>
  <c r="K101" i="96"/>
  <c r="L101" i="96"/>
  <c r="K100" i="96"/>
  <c r="L100" i="96"/>
  <c r="K99" i="96"/>
  <c r="L99" i="96"/>
  <c r="K98" i="96"/>
  <c r="L98" i="96"/>
  <c r="K97" i="96"/>
  <c r="L97" i="96"/>
  <c r="K96" i="96"/>
  <c r="L96" i="96"/>
  <c r="K95" i="96"/>
  <c r="L95" i="96"/>
  <c r="K94" i="96"/>
  <c r="L94" i="96"/>
  <c r="L93" i="96"/>
  <c r="K93" i="96"/>
  <c r="K92" i="96"/>
  <c r="L92" i="96"/>
  <c r="L91" i="96"/>
  <c r="K91" i="96"/>
  <c r="L90" i="96"/>
  <c r="K90" i="96"/>
  <c r="L89" i="96"/>
  <c r="K89" i="96"/>
  <c r="L88" i="96"/>
  <c r="K88" i="96"/>
  <c r="L87" i="96"/>
  <c r="K87" i="96"/>
  <c r="L86" i="96"/>
  <c r="K86" i="96"/>
  <c r="L85" i="96"/>
  <c r="K85" i="96"/>
  <c r="L84" i="96"/>
  <c r="K84" i="96"/>
  <c r="L83" i="96"/>
  <c r="K83" i="96"/>
  <c r="L82" i="96"/>
  <c r="K82" i="96"/>
  <c r="L81" i="96"/>
  <c r="K81" i="96"/>
  <c r="L80" i="96"/>
  <c r="K80" i="96"/>
  <c r="L79" i="96"/>
  <c r="K79" i="96"/>
  <c r="L78" i="96"/>
  <c r="K78" i="96"/>
  <c r="L77" i="96"/>
  <c r="K77" i="96"/>
  <c r="L76" i="96"/>
  <c r="K76" i="96"/>
  <c r="L75" i="96"/>
  <c r="K75" i="96"/>
  <c r="L74" i="96"/>
  <c r="K74" i="96"/>
  <c r="L73" i="96"/>
  <c r="K73" i="96"/>
  <c r="L72" i="96"/>
  <c r="K72" i="96"/>
  <c r="K71" i="96"/>
  <c r="L71" i="96"/>
  <c r="K70" i="96"/>
  <c r="L70" i="96"/>
  <c r="K69" i="96"/>
  <c r="L69" i="96"/>
  <c r="K68" i="96"/>
  <c r="L68" i="96"/>
  <c r="K67" i="96"/>
  <c r="L67" i="96"/>
  <c r="K66" i="96"/>
  <c r="L66" i="96"/>
  <c r="K65" i="96"/>
  <c r="L65" i="96"/>
  <c r="K64" i="96"/>
  <c r="L64" i="96"/>
  <c r="K63" i="96"/>
  <c r="L63" i="96"/>
  <c r="K62" i="96"/>
  <c r="L62" i="96"/>
  <c r="K61" i="96"/>
  <c r="L61" i="96"/>
  <c r="K60" i="96"/>
  <c r="L60" i="96"/>
  <c r="K59" i="96"/>
  <c r="L59" i="96"/>
  <c r="K58" i="96"/>
  <c r="L58" i="96"/>
  <c r="K57" i="96"/>
  <c r="L57" i="96"/>
  <c r="K56" i="96"/>
  <c r="L56" i="96"/>
  <c r="K55" i="96"/>
  <c r="L55" i="96"/>
  <c r="K54" i="96"/>
  <c r="L54" i="96"/>
  <c r="L53" i="96"/>
  <c r="K53" i="96"/>
  <c r="K52" i="96"/>
  <c r="L52" i="96"/>
  <c r="K51" i="96"/>
  <c r="L51" i="96"/>
  <c r="K50" i="96"/>
  <c r="L50" i="96"/>
  <c r="K49" i="96"/>
  <c r="L49" i="96"/>
  <c r="K48" i="96"/>
  <c r="L48" i="96"/>
  <c r="L47" i="96"/>
  <c r="K47" i="96"/>
  <c r="K46" i="96"/>
  <c r="L46" i="96"/>
  <c r="K45" i="96"/>
  <c r="L45" i="96"/>
  <c r="K44" i="96"/>
  <c r="L44" i="96"/>
  <c r="K43" i="96"/>
  <c r="L43" i="96"/>
  <c r="L42" i="96"/>
  <c r="K42" i="96"/>
  <c r="K41" i="96"/>
  <c r="L41" i="96"/>
  <c r="K40" i="96"/>
  <c r="L40" i="96"/>
  <c r="L39" i="96"/>
  <c r="K39" i="96"/>
  <c r="K38" i="96"/>
  <c r="L38" i="96"/>
  <c r="K37" i="96"/>
  <c r="L37" i="96"/>
  <c r="K36" i="96"/>
  <c r="L36" i="96"/>
  <c r="K35" i="96"/>
  <c r="L35" i="96"/>
  <c r="K34" i="96"/>
  <c r="L34" i="96"/>
  <c r="L33" i="96"/>
  <c r="K33" i="96"/>
  <c r="L32" i="96"/>
  <c r="K32" i="96"/>
  <c r="L31" i="96"/>
  <c r="K31" i="96"/>
  <c r="L30" i="96"/>
  <c r="K30" i="96"/>
  <c r="L29" i="96"/>
  <c r="K29" i="96"/>
  <c r="L28" i="96"/>
  <c r="K28" i="96"/>
  <c r="L27" i="96"/>
  <c r="K27" i="96"/>
  <c r="L26" i="96"/>
  <c r="K26" i="96"/>
  <c r="L25" i="96"/>
  <c r="K25" i="96"/>
  <c r="L24" i="96"/>
  <c r="K24" i="96"/>
  <c r="L23" i="96"/>
  <c r="K23" i="96"/>
  <c r="G114" i="96"/>
  <c r="O114" i="96" s="1"/>
  <c r="F114" i="96"/>
  <c r="E114" i="96"/>
  <c r="D114" i="96"/>
  <c r="C114" i="96"/>
  <c r="B114" i="96"/>
  <c r="G113" i="96"/>
  <c r="O113" i="96" s="1"/>
  <c r="F113" i="96"/>
  <c r="E113" i="96"/>
  <c r="D113" i="96"/>
  <c r="C113" i="96"/>
  <c r="B113" i="96"/>
  <c r="G112" i="96"/>
  <c r="O112" i="96" s="1"/>
  <c r="F112" i="96"/>
  <c r="E112" i="96"/>
  <c r="D112" i="96"/>
  <c r="C112" i="96"/>
  <c r="B112" i="96"/>
  <c r="G111" i="96"/>
  <c r="O111" i="96" s="1"/>
  <c r="F111" i="96"/>
  <c r="E111" i="96"/>
  <c r="D111" i="96"/>
  <c r="C111" i="96"/>
  <c r="B111" i="96"/>
  <c r="G110" i="96"/>
  <c r="O110" i="96" s="1"/>
  <c r="F110" i="96"/>
  <c r="E110" i="96"/>
  <c r="D110" i="96"/>
  <c r="C110" i="96"/>
  <c r="B110" i="96"/>
  <c r="G109" i="96"/>
  <c r="O109" i="96" s="1"/>
  <c r="F109" i="96"/>
  <c r="E109" i="96"/>
  <c r="D109" i="96"/>
  <c r="C109" i="96"/>
  <c r="B109" i="96"/>
  <c r="G108" i="96"/>
  <c r="O108" i="96" s="1"/>
  <c r="F108" i="96"/>
  <c r="E108" i="96"/>
  <c r="D108" i="96"/>
  <c r="C108" i="96"/>
  <c r="B108" i="96"/>
  <c r="G107" i="96"/>
  <c r="O107" i="96" s="1"/>
  <c r="F107" i="96"/>
  <c r="E107" i="96"/>
  <c r="D107" i="96"/>
  <c r="C107" i="96"/>
  <c r="B107" i="96"/>
  <c r="G106" i="96"/>
  <c r="O106" i="96" s="1"/>
  <c r="F106" i="96"/>
  <c r="E106" i="96"/>
  <c r="D106" i="96"/>
  <c r="C106" i="96"/>
  <c r="B106" i="96"/>
  <c r="G105" i="96"/>
  <c r="O105" i="96" s="1"/>
  <c r="F105" i="96"/>
  <c r="E105" i="96"/>
  <c r="D105" i="96"/>
  <c r="C105" i="96"/>
  <c r="B105" i="96"/>
  <c r="G104" i="96"/>
  <c r="O104" i="96" s="1"/>
  <c r="F104" i="96"/>
  <c r="E104" i="96"/>
  <c r="D104" i="96"/>
  <c r="C104" i="96"/>
  <c r="B104" i="96"/>
  <c r="G103" i="96"/>
  <c r="O103" i="96" s="1"/>
  <c r="F103" i="96"/>
  <c r="E103" i="96"/>
  <c r="D103" i="96"/>
  <c r="C103" i="96"/>
  <c r="B103" i="96"/>
  <c r="G102" i="96"/>
  <c r="O102" i="96" s="1"/>
  <c r="F102" i="96"/>
  <c r="E102" i="96"/>
  <c r="D102" i="96"/>
  <c r="C102" i="96"/>
  <c r="B102" i="96"/>
  <c r="G101" i="96"/>
  <c r="O101" i="96" s="1"/>
  <c r="F101" i="96"/>
  <c r="E101" i="96"/>
  <c r="D101" i="96"/>
  <c r="C101" i="96"/>
  <c r="B101" i="96"/>
  <c r="G100" i="96"/>
  <c r="O100" i="96" s="1"/>
  <c r="F100" i="96"/>
  <c r="E100" i="96"/>
  <c r="D100" i="96"/>
  <c r="C100" i="96"/>
  <c r="B100" i="96"/>
  <c r="G99" i="96"/>
  <c r="O99" i="96" s="1"/>
  <c r="F99" i="96"/>
  <c r="E99" i="96"/>
  <c r="D99" i="96"/>
  <c r="C99" i="96"/>
  <c r="B99" i="96"/>
  <c r="G98" i="96"/>
  <c r="O98" i="96" s="1"/>
  <c r="F98" i="96"/>
  <c r="E98" i="96"/>
  <c r="D98" i="96"/>
  <c r="C98" i="96"/>
  <c r="B98" i="96"/>
  <c r="G97" i="96"/>
  <c r="O97" i="96" s="1"/>
  <c r="F97" i="96"/>
  <c r="E97" i="96"/>
  <c r="D97" i="96"/>
  <c r="C97" i="96"/>
  <c r="B97" i="96"/>
  <c r="G96" i="96"/>
  <c r="O96" i="96" s="1"/>
  <c r="F96" i="96"/>
  <c r="E96" i="96"/>
  <c r="D96" i="96"/>
  <c r="C96" i="96"/>
  <c r="B96" i="96"/>
  <c r="G95" i="96"/>
  <c r="O95" i="96" s="1"/>
  <c r="F95" i="96"/>
  <c r="E95" i="96"/>
  <c r="D95" i="96"/>
  <c r="C95" i="96"/>
  <c r="B95" i="96"/>
  <c r="G94" i="96"/>
  <c r="O94" i="96" s="1"/>
  <c r="F94" i="96"/>
  <c r="E94" i="96"/>
  <c r="D94" i="96"/>
  <c r="C94" i="96"/>
  <c r="B94" i="96"/>
  <c r="G93" i="96"/>
  <c r="O93" i="96" s="1"/>
  <c r="F93" i="96"/>
  <c r="E93" i="96"/>
  <c r="D93" i="96"/>
  <c r="C93" i="96"/>
  <c r="B93" i="96"/>
  <c r="G92" i="96"/>
  <c r="O92" i="96" s="1"/>
  <c r="F92" i="96"/>
  <c r="E92" i="96"/>
  <c r="D92" i="96"/>
  <c r="C92" i="96"/>
  <c r="B92" i="96"/>
  <c r="G91" i="96"/>
  <c r="O91" i="96" s="1"/>
  <c r="F91" i="96"/>
  <c r="E91" i="96"/>
  <c r="D91" i="96"/>
  <c r="C91" i="96"/>
  <c r="B91" i="96"/>
  <c r="G90" i="96"/>
  <c r="O90" i="96" s="1"/>
  <c r="F90" i="96"/>
  <c r="E90" i="96"/>
  <c r="D90" i="96"/>
  <c r="C90" i="96"/>
  <c r="B90" i="96"/>
  <c r="G89" i="96"/>
  <c r="O89" i="96" s="1"/>
  <c r="F89" i="96"/>
  <c r="E89" i="96"/>
  <c r="D89" i="96"/>
  <c r="C89" i="96"/>
  <c r="B89" i="96"/>
  <c r="G88" i="96"/>
  <c r="O88" i="96" s="1"/>
  <c r="F88" i="96"/>
  <c r="E88" i="96"/>
  <c r="D88" i="96"/>
  <c r="C88" i="96"/>
  <c r="B88" i="96"/>
  <c r="G87" i="96"/>
  <c r="O87" i="96" s="1"/>
  <c r="F87" i="96"/>
  <c r="E87" i="96"/>
  <c r="D87" i="96"/>
  <c r="C87" i="96"/>
  <c r="B87" i="96"/>
  <c r="G86" i="96"/>
  <c r="O86" i="96" s="1"/>
  <c r="F86" i="96"/>
  <c r="E86" i="96"/>
  <c r="D86" i="96"/>
  <c r="C86" i="96"/>
  <c r="B86" i="96"/>
  <c r="G85" i="96"/>
  <c r="O85" i="96" s="1"/>
  <c r="F85" i="96"/>
  <c r="E85" i="96"/>
  <c r="D85" i="96"/>
  <c r="C85" i="96"/>
  <c r="B85" i="96"/>
  <c r="G84" i="96"/>
  <c r="O84" i="96" s="1"/>
  <c r="F84" i="96"/>
  <c r="E84" i="96"/>
  <c r="D84" i="96"/>
  <c r="C84" i="96"/>
  <c r="B84" i="96"/>
  <c r="G83" i="96"/>
  <c r="O83" i="96" s="1"/>
  <c r="F83" i="96"/>
  <c r="E83" i="96"/>
  <c r="D83" i="96"/>
  <c r="C83" i="96"/>
  <c r="B83" i="96"/>
  <c r="G82" i="96"/>
  <c r="O82" i="96" s="1"/>
  <c r="F82" i="96"/>
  <c r="E82" i="96"/>
  <c r="D82" i="96"/>
  <c r="C82" i="96"/>
  <c r="B82" i="96"/>
  <c r="G81" i="96"/>
  <c r="O81" i="96" s="1"/>
  <c r="F81" i="96"/>
  <c r="E81" i="96"/>
  <c r="D81" i="96"/>
  <c r="C81" i="96"/>
  <c r="B81" i="96"/>
  <c r="G80" i="96"/>
  <c r="O80" i="96" s="1"/>
  <c r="F80" i="96"/>
  <c r="E80" i="96"/>
  <c r="D80" i="96"/>
  <c r="C80" i="96"/>
  <c r="B80" i="96"/>
  <c r="G79" i="96"/>
  <c r="O79" i="96" s="1"/>
  <c r="F79" i="96"/>
  <c r="E79" i="96"/>
  <c r="D79" i="96"/>
  <c r="C79" i="96"/>
  <c r="B79" i="96"/>
  <c r="G78" i="96"/>
  <c r="O78" i="96" s="1"/>
  <c r="F78" i="96"/>
  <c r="E78" i="96"/>
  <c r="D78" i="96"/>
  <c r="C78" i="96"/>
  <c r="B78" i="96"/>
  <c r="G77" i="96"/>
  <c r="O77" i="96" s="1"/>
  <c r="F77" i="96"/>
  <c r="E77" i="96"/>
  <c r="D77" i="96"/>
  <c r="C77" i="96"/>
  <c r="B77" i="96"/>
  <c r="G76" i="96"/>
  <c r="O76" i="96" s="1"/>
  <c r="F76" i="96"/>
  <c r="E76" i="96"/>
  <c r="D76" i="96"/>
  <c r="C76" i="96"/>
  <c r="B76" i="96"/>
  <c r="G75" i="96"/>
  <c r="O75" i="96" s="1"/>
  <c r="F75" i="96"/>
  <c r="E75" i="96"/>
  <c r="D75" i="96"/>
  <c r="C75" i="96"/>
  <c r="B75" i="96"/>
  <c r="G74" i="96"/>
  <c r="O74" i="96" s="1"/>
  <c r="F74" i="96"/>
  <c r="E74" i="96"/>
  <c r="D74" i="96"/>
  <c r="C74" i="96"/>
  <c r="B74" i="96"/>
  <c r="G73" i="96"/>
  <c r="O73" i="96" s="1"/>
  <c r="F73" i="96"/>
  <c r="E73" i="96"/>
  <c r="D73" i="96"/>
  <c r="C73" i="96"/>
  <c r="B73" i="96"/>
  <c r="G72" i="96"/>
  <c r="O72" i="96" s="1"/>
  <c r="F72" i="96"/>
  <c r="E72" i="96"/>
  <c r="D72" i="96"/>
  <c r="C72" i="96"/>
  <c r="B72" i="96"/>
  <c r="G71" i="96"/>
  <c r="O71" i="96" s="1"/>
  <c r="F71" i="96"/>
  <c r="E71" i="96"/>
  <c r="D71" i="96"/>
  <c r="C71" i="96"/>
  <c r="B71" i="96"/>
  <c r="G70" i="96"/>
  <c r="O70" i="96" s="1"/>
  <c r="F70" i="96"/>
  <c r="E70" i="96"/>
  <c r="D70" i="96"/>
  <c r="C70" i="96"/>
  <c r="B70" i="96"/>
  <c r="G69" i="96"/>
  <c r="O69" i="96" s="1"/>
  <c r="F69" i="96"/>
  <c r="E69" i="96"/>
  <c r="D69" i="96"/>
  <c r="C69" i="96"/>
  <c r="B69" i="96"/>
  <c r="G68" i="96"/>
  <c r="O68" i="96" s="1"/>
  <c r="F68" i="96"/>
  <c r="E68" i="96"/>
  <c r="D68" i="96"/>
  <c r="C68" i="96"/>
  <c r="B68" i="96"/>
  <c r="G67" i="96"/>
  <c r="O67" i="96" s="1"/>
  <c r="F67" i="96"/>
  <c r="E67" i="96"/>
  <c r="D67" i="96"/>
  <c r="C67" i="96"/>
  <c r="B67" i="96"/>
  <c r="G66" i="96"/>
  <c r="O66" i="96" s="1"/>
  <c r="F66" i="96"/>
  <c r="E66" i="96"/>
  <c r="D66" i="96"/>
  <c r="C66" i="96"/>
  <c r="B66" i="96"/>
  <c r="G65" i="96"/>
  <c r="O65" i="96" s="1"/>
  <c r="F65" i="96"/>
  <c r="E65" i="96"/>
  <c r="D65" i="96"/>
  <c r="C65" i="96"/>
  <c r="B65" i="96"/>
  <c r="G64" i="96"/>
  <c r="O64" i="96" s="1"/>
  <c r="F64" i="96"/>
  <c r="E64" i="96"/>
  <c r="D64" i="96"/>
  <c r="C64" i="96"/>
  <c r="B64" i="96"/>
  <c r="G63" i="96"/>
  <c r="O63" i="96" s="1"/>
  <c r="F63" i="96"/>
  <c r="E63" i="96"/>
  <c r="D63" i="96"/>
  <c r="C63" i="96"/>
  <c r="B63" i="96"/>
  <c r="G62" i="96"/>
  <c r="O62" i="96" s="1"/>
  <c r="F62" i="96"/>
  <c r="E62" i="96"/>
  <c r="D62" i="96"/>
  <c r="C62" i="96"/>
  <c r="B62" i="96"/>
  <c r="G61" i="96"/>
  <c r="O61" i="96" s="1"/>
  <c r="F61" i="96"/>
  <c r="E61" i="96"/>
  <c r="D61" i="96"/>
  <c r="C61" i="96"/>
  <c r="B61" i="96"/>
  <c r="G60" i="96"/>
  <c r="O60" i="96" s="1"/>
  <c r="F60" i="96"/>
  <c r="E60" i="96"/>
  <c r="D60" i="96"/>
  <c r="C60" i="96"/>
  <c r="B60" i="96"/>
  <c r="G59" i="96"/>
  <c r="O59" i="96" s="1"/>
  <c r="F59" i="96"/>
  <c r="E59" i="96"/>
  <c r="D59" i="96"/>
  <c r="C59" i="96"/>
  <c r="B59" i="96"/>
  <c r="G58" i="96"/>
  <c r="O58" i="96" s="1"/>
  <c r="F58" i="96"/>
  <c r="E58" i="96"/>
  <c r="D58" i="96"/>
  <c r="C58" i="96"/>
  <c r="B58" i="96"/>
  <c r="G57" i="96"/>
  <c r="O57" i="96" s="1"/>
  <c r="F57" i="96"/>
  <c r="E57" i="96"/>
  <c r="D57" i="96"/>
  <c r="C57" i="96"/>
  <c r="B57" i="96"/>
  <c r="G56" i="96"/>
  <c r="O56" i="96" s="1"/>
  <c r="F56" i="96"/>
  <c r="E56" i="96"/>
  <c r="D56" i="96"/>
  <c r="C56" i="96"/>
  <c r="B56" i="96"/>
  <c r="G55" i="96"/>
  <c r="O55" i="96" s="1"/>
  <c r="F55" i="96"/>
  <c r="E55" i="96"/>
  <c r="D55" i="96"/>
  <c r="C55" i="96"/>
  <c r="B55" i="96"/>
  <c r="G54" i="96"/>
  <c r="O54" i="96" s="1"/>
  <c r="F54" i="96"/>
  <c r="E54" i="96"/>
  <c r="D54" i="96"/>
  <c r="C54" i="96"/>
  <c r="B54" i="96"/>
  <c r="G53" i="96"/>
  <c r="O53" i="96" s="1"/>
  <c r="F53" i="96"/>
  <c r="E53" i="96"/>
  <c r="D53" i="96"/>
  <c r="C53" i="96"/>
  <c r="B53" i="96"/>
  <c r="G52" i="96"/>
  <c r="O52" i="96" s="1"/>
  <c r="F52" i="96"/>
  <c r="E52" i="96"/>
  <c r="D52" i="96"/>
  <c r="C52" i="96"/>
  <c r="B52" i="96"/>
  <c r="G51" i="96"/>
  <c r="O51" i="96" s="1"/>
  <c r="F51" i="96"/>
  <c r="E51" i="96"/>
  <c r="D51" i="96"/>
  <c r="C51" i="96"/>
  <c r="B51" i="96"/>
  <c r="G50" i="96"/>
  <c r="O50" i="96" s="1"/>
  <c r="F50" i="96"/>
  <c r="E50" i="96"/>
  <c r="D50" i="96"/>
  <c r="C50" i="96"/>
  <c r="B50" i="96"/>
  <c r="G49" i="96"/>
  <c r="O49" i="96" s="1"/>
  <c r="F49" i="96"/>
  <c r="E49" i="96"/>
  <c r="D49" i="96"/>
  <c r="C49" i="96"/>
  <c r="B49" i="96"/>
  <c r="G48" i="96"/>
  <c r="O48" i="96" s="1"/>
  <c r="F48" i="96"/>
  <c r="E48" i="96"/>
  <c r="D48" i="96"/>
  <c r="C48" i="96"/>
  <c r="B48" i="96"/>
  <c r="G47" i="96"/>
  <c r="O47" i="96" s="1"/>
  <c r="F47" i="96"/>
  <c r="E47" i="96"/>
  <c r="D47" i="96"/>
  <c r="C47" i="96"/>
  <c r="B47" i="96"/>
  <c r="G46" i="96"/>
  <c r="O46" i="96" s="1"/>
  <c r="F46" i="96"/>
  <c r="E46" i="96"/>
  <c r="D46" i="96"/>
  <c r="C46" i="96"/>
  <c r="B46" i="96"/>
  <c r="G45" i="96"/>
  <c r="O45" i="96" s="1"/>
  <c r="F45" i="96"/>
  <c r="E45" i="96"/>
  <c r="D45" i="96"/>
  <c r="C45" i="96"/>
  <c r="B45" i="96"/>
  <c r="G44" i="96"/>
  <c r="O44" i="96" s="1"/>
  <c r="F44" i="96"/>
  <c r="E44" i="96"/>
  <c r="D44" i="96"/>
  <c r="C44" i="96"/>
  <c r="B44" i="96"/>
  <c r="G43" i="96"/>
  <c r="O43" i="96" s="1"/>
  <c r="F43" i="96"/>
  <c r="E43" i="96"/>
  <c r="D43" i="96"/>
  <c r="C43" i="96"/>
  <c r="B43" i="96"/>
  <c r="G42" i="96"/>
  <c r="O42" i="96" s="1"/>
  <c r="F42" i="96"/>
  <c r="E42" i="96"/>
  <c r="D42" i="96"/>
  <c r="C42" i="96"/>
  <c r="B42" i="96"/>
  <c r="G41" i="96"/>
  <c r="O41" i="96" s="1"/>
  <c r="F41" i="96"/>
  <c r="E41" i="96"/>
  <c r="D41" i="96"/>
  <c r="C41" i="96"/>
  <c r="B41" i="96"/>
  <c r="G40" i="96"/>
  <c r="O40" i="96" s="1"/>
  <c r="F40" i="96"/>
  <c r="E40" i="96"/>
  <c r="D40" i="96"/>
  <c r="C40" i="96"/>
  <c r="B40" i="96"/>
  <c r="G39" i="96"/>
  <c r="O39" i="96" s="1"/>
  <c r="F39" i="96"/>
  <c r="E39" i="96"/>
  <c r="D39" i="96"/>
  <c r="C39" i="96"/>
  <c r="B39" i="96"/>
  <c r="G38" i="96"/>
  <c r="O38" i="96" s="1"/>
  <c r="F38" i="96"/>
  <c r="E38" i="96"/>
  <c r="D38" i="96"/>
  <c r="C38" i="96"/>
  <c r="B38" i="96"/>
  <c r="G37" i="96"/>
  <c r="O37" i="96" s="1"/>
  <c r="F37" i="96"/>
  <c r="E37" i="96"/>
  <c r="D37" i="96"/>
  <c r="C37" i="96"/>
  <c r="B37" i="96"/>
  <c r="G36" i="96"/>
  <c r="O36" i="96" s="1"/>
  <c r="F36" i="96"/>
  <c r="E36" i="96"/>
  <c r="D36" i="96"/>
  <c r="C36" i="96"/>
  <c r="B36" i="96"/>
  <c r="G35" i="96"/>
  <c r="O35" i="96" s="1"/>
  <c r="F35" i="96"/>
  <c r="E35" i="96"/>
  <c r="D35" i="96"/>
  <c r="C35" i="96"/>
  <c r="B35" i="96"/>
  <c r="G34" i="96"/>
  <c r="O34" i="96" s="1"/>
  <c r="F34" i="96"/>
  <c r="E34" i="96"/>
  <c r="D34" i="96"/>
  <c r="C34" i="96"/>
  <c r="B34" i="96"/>
  <c r="G33" i="96"/>
  <c r="O33" i="96" s="1"/>
  <c r="F33" i="96"/>
  <c r="E33" i="96"/>
  <c r="D33" i="96"/>
  <c r="C33" i="96"/>
  <c r="B33" i="96"/>
  <c r="G32" i="96"/>
  <c r="O32" i="96" s="1"/>
  <c r="F32" i="96"/>
  <c r="E32" i="96"/>
  <c r="D32" i="96"/>
  <c r="C32" i="96"/>
  <c r="B32" i="96"/>
  <c r="G31" i="96"/>
  <c r="O31" i="96" s="1"/>
  <c r="F31" i="96"/>
  <c r="E31" i="96"/>
  <c r="D31" i="96"/>
  <c r="C31" i="96"/>
  <c r="B31" i="96"/>
  <c r="G30" i="96"/>
  <c r="O30" i="96" s="1"/>
  <c r="F30" i="96"/>
  <c r="E30" i="96"/>
  <c r="D30" i="96"/>
  <c r="C30" i="96"/>
  <c r="B30" i="96"/>
  <c r="G29" i="96"/>
  <c r="O29" i="96" s="1"/>
  <c r="F29" i="96"/>
  <c r="E29" i="96"/>
  <c r="D29" i="96"/>
  <c r="C29" i="96"/>
  <c r="B29" i="96"/>
  <c r="G28" i="96"/>
  <c r="O28" i="96" s="1"/>
  <c r="F28" i="96"/>
  <c r="E28" i="96"/>
  <c r="D28" i="96"/>
  <c r="C28" i="96"/>
  <c r="B28" i="96"/>
  <c r="G27" i="96"/>
  <c r="O27" i="96" s="1"/>
  <c r="F27" i="96"/>
  <c r="E27" i="96"/>
  <c r="D27" i="96"/>
  <c r="C27" i="96"/>
  <c r="B27" i="96"/>
  <c r="G26" i="96"/>
  <c r="O26" i="96" s="1"/>
  <c r="F26" i="96"/>
  <c r="E26" i="96"/>
  <c r="D26" i="96"/>
  <c r="C26" i="96"/>
  <c r="B26" i="96"/>
  <c r="G25" i="96"/>
  <c r="O25" i="96" s="1"/>
  <c r="F25" i="96"/>
  <c r="E25" i="96"/>
  <c r="D25" i="96"/>
  <c r="C25" i="96"/>
  <c r="B25" i="96"/>
  <c r="G24" i="96"/>
  <c r="O24" i="96" s="1"/>
  <c r="F24" i="96"/>
  <c r="E24" i="96"/>
  <c r="D24" i="96"/>
  <c r="C24" i="96"/>
  <c r="B24" i="96"/>
  <c r="G23" i="96"/>
  <c r="O23" i="96" s="1"/>
  <c r="F23" i="96"/>
  <c r="E23" i="96"/>
  <c r="D23" i="96"/>
  <c r="C23" i="96"/>
  <c r="B23" i="96"/>
  <c r="G22" i="96"/>
  <c r="O22" i="96" s="1"/>
  <c r="F22" i="96"/>
  <c r="E22" i="96"/>
  <c r="D22" i="96"/>
  <c r="C22" i="96"/>
  <c r="B22" i="96"/>
  <c r="G21" i="96"/>
  <c r="O21" i="96" s="1"/>
  <c r="F21" i="96"/>
  <c r="E21" i="96"/>
  <c r="D21" i="96"/>
  <c r="C21" i="96"/>
  <c r="B21" i="96"/>
  <c r="G20" i="96"/>
  <c r="O20" i="96" s="1"/>
  <c r="F20" i="96"/>
  <c r="E20" i="96"/>
  <c r="D20" i="96"/>
  <c r="C20" i="96"/>
  <c r="B20" i="96"/>
  <c r="G19" i="96"/>
  <c r="O19" i="96" s="1"/>
  <c r="F19" i="96"/>
  <c r="E19" i="96"/>
  <c r="D19" i="96"/>
  <c r="C19" i="96"/>
  <c r="B19" i="96"/>
  <c r="G18" i="96"/>
  <c r="O18" i="96" s="1"/>
  <c r="F18" i="96"/>
  <c r="E18" i="96"/>
  <c r="D18" i="96"/>
  <c r="C18" i="96"/>
  <c r="B18" i="96"/>
  <c r="G17" i="96"/>
  <c r="O17" i="96" s="1"/>
  <c r="F17" i="96"/>
  <c r="E17" i="96"/>
  <c r="D17" i="96"/>
  <c r="C17" i="96"/>
  <c r="B17" i="96"/>
  <c r="G16" i="96"/>
  <c r="O16" i="96" s="1"/>
  <c r="F16" i="96"/>
  <c r="E16" i="96"/>
  <c r="D16" i="96"/>
  <c r="C16" i="96"/>
  <c r="B16" i="96"/>
  <c r="G15" i="96"/>
  <c r="O15" i="96" s="1"/>
  <c r="F15" i="96"/>
  <c r="E15" i="96"/>
  <c r="D15" i="96"/>
  <c r="C15" i="96"/>
  <c r="B15" i="96"/>
  <c r="J1" i="96"/>
  <c r="C3" i="96"/>
  <c r="AC1" i="95"/>
  <c r="Z45" i="95"/>
  <c r="S45" i="95"/>
  <c r="Q44" i="95"/>
  <c r="Y13" i="95"/>
  <c r="K13" i="95"/>
  <c r="G10" i="95"/>
  <c r="G9" i="95"/>
  <c r="G7" i="95" l="1"/>
  <c r="AI16" i="95" s="1"/>
  <c r="G6" i="95"/>
  <c r="AL10" i="93" l="1"/>
  <c r="AL9" i="93"/>
  <c r="AL8" i="93"/>
  <c r="AL7" i="93"/>
  <c r="T23" i="94"/>
  <c r="T22" i="94"/>
  <c r="E22" i="94"/>
  <c r="J22" i="94"/>
  <c r="G22" i="94"/>
  <c r="M18" i="94"/>
  <c r="J18" i="94"/>
  <c r="G18" i="94"/>
  <c r="V14" i="94"/>
  <c r="H14" i="94"/>
  <c r="E13" i="94"/>
  <c r="E12" i="94"/>
  <c r="E11" i="94"/>
  <c r="E10" i="94"/>
  <c r="E8" i="94"/>
  <c r="E7" i="94"/>
  <c r="A16" i="96"/>
  <c r="A17" i="96" s="1"/>
  <c r="A18" i="96" s="1"/>
  <c r="A19" i="96" s="1"/>
  <c r="A20" i="96" s="1"/>
  <c r="A21" i="96" s="1"/>
  <c r="A22" i="96" s="1"/>
  <c r="A23" i="96" s="1"/>
  <c r="A24" i="96" s="1"/>
  <c r="A25" i="96" s="1"/>
  <c r="A26" i="96" s="1"/>
  <c r="A27" i="96" s="1"/>
  <c r="A28" i="96" s="1"/>
  <c r="A29" i="96" s="1"/>
  <c r="A30" i="96" s="1"/>
  <c r="A31" i="96" s="1"/>
  <c r="A32" i="96" s="1"/>
  <c r="A33" i="96" s="1"/>
  <c r="A34" i="96" s="1"/>
  <c r="A35" i="96" s="1"/>
  <c r="A36" i="96" s="1"/>
  <c r="A37" i="96" s="1"/>
  <c r="A38" i="96" s="1"/>
  <c r="A39" i="96" s="1"/>
  <c r="A40" i="96" s="1"/>
  <c r="A41" i="96" s="1"/>
  <c r="A42" i="96" s="1"/>
  <c r="A43" i="96" s="1"/>
  <c r="A44" i="96" s="1"/>
  <c r="A45" i="96" s="1"/>
  <c r="A46" i="96" s="1"/>
  <c r="A47" i="96" s="1"/>
  <c r="A48" i="96" s="1"/>
  <c r="A49" i="96" s="1"/>
  <c r="A50" i="96" s="1"/>
  <c r="A51" i="96" s="1"/>
  <c r="A52" i="96" s="1"/>
  <c r="A53" i="96" s="1"/>
  <c r="A54" i="96" s="1"/>
  <c r="A55" i="96" s="1"/>
  <c r="A56" i="96" s="1"/>
  <c r="A57" i="96" s="1"/>
  <c r="A58" i="96" s="1"/>
  <c r="A59" i="96" s="1"/>
  <c r="A60" i="96" s="1"/>
  <c r="A61" i="96" s="1"/>
  <c r="A62" i="96" s="1"/>
  <c r="A63" i="96" s="1"/>
  <c r="A64" i="96" s="1"/>
  <c r="A65" i="96" s="1"/>
  <c r="A66" i="96" s="1"/>
  <c r="A67" i="96" s="1"/>
  <c r="A68" i="96" s="1"/>
  <c r="A69" i="96" s="1"/>
  <c r="A70" i="96" s="1"/>
  <c r="A71" i="96" s="1"/>
  <c r="A72" i="96" s="1"/>
  <c r="A73" i="96" s="1"/>
  <c r="A74" i="96" s="1"/>
  <c r="A75" i="96" s="1"/>
  <c r="A76" i="96" s="1"/>
  <c r="A77" i="96" s="1"/>
  <c r="A78" i="96" s="1"/>
  <c r="A79" i="96" s="1"/>
  <c r="A80" i="96" s="1"/>
  <c r="A81" i="96" s="1"/>
  <c r="A82" i="96" s="1"/>
  <c r="A83" i="96" s="1"/>
  <c r="A84" i="96" s="1"/>
  <c r="A85" i="96" s="1"/>
  <c r="A86" i="96" s="1"/>
  <c r="A87" i="96" s="1"/>
  <c r="A88" i="96" s="1"/>
  <c r="A89" i="96" s="1"/>
  <c r="A90" i="96" s="1"/>
  <c r="A91" i="96" s="1"/>
  <c r="A92" i="96" s="1"/>
  <c r="A93" i="96" s="1"/>
  <c r="A94" i="96" s="1"/>
  <c r="A95" i="96" s="1"/>
  <c r="A96" i="96" s="1"/>
  <c r="A97" i="96" s="1"/>
  <c r="A98" i="96" s="1"/>
  <c r="A99" i="96" s="1"/>
  <c r="A100" i="96" s="1"/>
  <c r="A101" i="96" s="1"/>
  <c r="A102" i="96" s="1"/>
  <c r="A103" i="96" s="1"/>
  <c r="A104" i="96" s="1"/>
  <c r="A105" i="96" s="1"/>
  <c r="A106" i="96" s="1"/>
  <c r="A107" i="96" s="1"/>
  <c r="A108" i="96" s="1"/>
  <c r="A109" i="96" s="1"/>
  <c r="A110" i="96" s="1"/>
  <c r="A111" i="96" s="1"/>
  <c r="A112" i="96" s="1"/>
  <c r="A113" i="96" s="1"/>
  <c r="A114" i="96" s="1"/>
  <c r="C16" i="93" l="1"/>
  <c r="AI40" i="95"/>
  <c r="AJ67" i="95" s="1"/>
  <c r="AI24" i="95"/>
  <c r="AJ55" i="95" s="1"/>
  <c r="AJ53" i="95"/>
  <c r="AD128" i="73" l="1"/>
  <c r="AD129" i="73"/>
  <c r="AD130" i="73"/>
  <c r="AD131" i="73"/>
  <c r="AD132" i="73"/>
  <c r="AD133" i="73"/>
  <c r="AD134" i="73"/>
  <c r="AD135" i="73"/>
  <c r="AD136" i="73"/>
  <c r="AD137" i="73"/>
  <c r="AD138" i="73"/>
  <c r="AD139" i="73"/>
  <c r="AD140" i="73"/>
  <c r="AD141" i="73"/>
  <c r="AD142" i="73"/>
  <c r="AD143" i="73"/>
  <c r="AD144" i="73"/>
  <c r="AD145" i="73"/>
  <c r="AD146" i="73"/>
  <c r="AD147" i="73"/>
  <c r="AD148" i="73"/>
  <c r="AD67" i="73" l="1"/>
  <c r="AD68" i="73"/>
  <c r="AD69" i="73"/>
  <c r="AD70" i="73"/>
  <c r="AD71" i="73"/>
  <c r="AD72" i="73"/>
  <c r="AD73" i="73"/>
  <c r="AD74" i="73"/>
  <c r="AD75" i="73"/>
  <c r="AD76" i="73"/>
  <c r="AD77" i="73"/>
  <c r="AD78" i="73"/>
  <c r="AD79" i="73"/>
  <c r="AD80" i="73"/>
  <c r="AD81" i="73"/>
  <c r="AD82" i="73"/>
  <c r="AD83" i="73"/>
  <c r="AD84" i="73"/>
  <c r="AD85" i="73"/>
  <c r="AD86" i="73"/>
  <c r="AD87" i="73"/>
  <c r="AD88" i="73"/>
  <c r="AD89" i="73"/>
  <c r="AD90" i="73"/>
  <c r="AD91" i="73"/>
  <c r="AD92" i="73"/>
  <c r="AD93" i="73"/>
  <c r="AD94" i="73"/>
  <c r="AD95" i="73"/>
  <c r="AD96" i="73"/>
  <c r="AD97" i="73"/>
  <c r="AD98" i="73"/>
  <c r="AD99" i="73"/>
  <c r="AD100" i="73"/>
  <c r="AD101" i="73"/>
  <c r="AD102" i="73"/>
  <c r="AD103" i="73"/>
  <c r="AD104" i="73"/>
  <c r="AD105" i="73"/>
  <c r="AD106" i="73"/>
  <c r="AD107" i="73"/>
  <c r="AD108" i="73"/>
  <c r="AD109" i="73"/>
  <c r="AD110" i="73"/>
  <c r="AD111" i="73"/>
  <c r="AD112" i="73"/>
  <c r="AD113" i="73"/>
  <c r="AD114" i="73"/>
  <c r="AD115" i="73"/>
  <c r="AD116" i="73"/>
  <c r="AD117" i="73"/>
  <c r="AD118" i="73"/>
  <c r="AD119" i="73"/>
  <c r="AD120" i="73"/>
  <c r="AD121" i="73"/>
  <c r="AD122" i="73"/>
  <c r="AD123" i="73"/>
  <c r="AD124" i="73"/>
  <c r="AD125" i="73"/>
  <c r="AD126" i="73"/>
  <c r="AD127" i="73"/>
  <c r="AD149" i="73"/>
  <c r="AD150" i="73"/>
  <c r="AD59" i="73"/>
  <c r="AD60" i="73"/>
  <c r="AD61" i="73"/>
  <c r="AD62" i="73"/>
  <c r="AD63" i="73"/>
  <c r="AD64" i="73"/>
  <c r="AD65" i="73"/>
  <c r="AD66" i="73"/>
  <c r="E21" i="93"/>
  <c r="AL3" i="93"/>
  <c r="AE30" i="73"/>
  <c r="AW46" i="90" l="1"/>
  <c r="AW45" i="90"/>
  <c r="AE59" i="73"/>
  <c r="AE60" i="73"/>
  <c r="AE61" i="73"/>
  <c r="AE62" i="73"/>
  <c r="AE63" i="73"/>
  <c r="AE64" i="73"/>
  <c r="AE65" i="73"/>
  <c r="AE66" i="73"/>
  <c r="AE67" i="73"/>
  <c r="AE68" i="73"/>
  <c r="AE69" i="73"/>
  <c r="AE70" i="73"/>
  <c r="AE71" i="73"/>
  <c r="AE72" i="73"/>
  <c r="AE73" i="73"/>
  <c r="AE74" i="73"/>
  <c r="AE75" i="73"/>
  <c r="AE76" i="73"/>
  <c r="AE77" i="73"/>
  <c r="AE78" i="73"/>
  <c r="AE79" i="73"/>
  <c r="AE80" i="73"/>
  <c r="AE81" i="73"/>
  <c r="AE82" i="73"/>
  <c r="AE83" i="73"/>
  <c r="AE84" i="73"/>
  <c r="AE85" i="73"/>
  <c r="AE86" i="73"/>
  <c r="AE87" i="73"/>
  <c r="AE88" i="73"/>
  <c r="AE89" i="73"/>
  <c r="AE90" i="73"/>
  <c r="AE91" i="73"/>
  <c r="AE92" i="73"/>
  <c r="AE93" i="73"/>
  <c r="AE94" i="73"/>
  <c r="AE95" i="73"/>
  <c r="AE96" i="73"/>
  <c r="AE97" i="73"/>
  <c r="AE98" i="73"/>
  <c r="AE99" i="73"/>
  <c r="AE100" i="73"/>
  <c r="AE101" i="73"/>
  <c r="AE102" i="73"/>
  <c r="AE103" i="73"/>
  <c r="AE104" i="73"/>
  <c r="AE105" i="73"/>
  <c r="AE106" i="73"/>
  <c r="AE107" i="73"/>
  <c r="AE108" i="73"/>
  <c r="AE109" i="73"/>
  <c r="AE110" i="73"/>
  <c r="AE111" i="73"/>
  <c r="AE112" i="73"/>
  <c r="AE113" i="73"/>
  <c r="AE114" i="73"/>
  <c r="AE115" i="73"/>
  <c r="AE116" i="73"/>
  <c r="AE117" i="73"/>
  <c r="AE118" i="73"/>
  <c r="AE119" i="73"/>
  <c r="AE120" i="73"/>
  <c r="AE121" i="73"/>
  <c r="AE122" i="73"/>
  <c r="AE123" i="73"/>
  <c r="AE124" i="73"/>
  <c r="AE125" i="73"/>
  <c r="AE126" i="73"/>
  <c r="AE127" i="73"/>
  <c r="AE128" i="73"/>
  <c r="AE129" i="73"/>
  <c r="AE130" i="73"/>
  <c r="AE131" i="73"/>
  <c r="AE132" i="73"/>
  <c r="AE133" i="73"/>
  <c r="AE134" i="73"/>
  <c r="AE135" i="73"/>
  <c r="AE136" i="73"/>
  <c r="AE137" i="73"/>
  <c r="AE138" i="73"/>
  <c r="AE139" i="73"/>
  <c r="AE140" i="73"/>
  <c r="AE141" i="73"/>
  <c r="AE142" i="73"/>
  <c r="AE143" i="73"/>
  <c r="AE144" i="73"/>
  <c r="AE145" i="73"/>
  <c r="AE146" i="73"/>
  <c r="AE147" i="73"/>
  <c r="AE148" i="73"/>
  <c r="AE149" i="73"/>
  <c r="AE150" i="73"/>
  <c r="AO52" i="73" l="1"/>
  <c r="AE52" i="73" s="1"/>
  <c r="AO53" i="73"/>
  <c r="AE53" i="73" s="1"/>
  <c r="AO54" i="73"/>
  <c r="AE54" i="73" s="1"/>
  <c r="AO55" i="73"/>
  <c r="AE55" i="73" s="1"/>
  <c r="AO56" i="73"/>
  <c r="AE56" i="73" s="1"/>
  <c r="AO57" i="73"/>
  <c r="AE57" i="73" s="1"/>
  <c r="AO58" i="73"/>
  <c r="AE58" i="73" s="1"/>
  <c r="AO59" i="73"/>
  <c r="AO60" i="73"/>
  <c r="AO61" i="73"/>
  <c r="AO62" i="73"/>
  <c r="AO63" i="73"/>
  <c r="AO64" i="73"/>
  <c r="AO65" i="73"/>
  <c r="AO66" i="73"/>
  <c r="AO67" i="73"/>
  <c r="AO68" i="73"/>
  <c r="AO69" i="73"/>
  <c r="AO70" i="73"/>
  <c r="AO71" i="73"/>
  <c r="AO72" i="73"/>
  <c r="AO73" i="73"/>
  <c r="AO74" i="73"/>
  <c r="AO75" i="73"/>
  <c r="AO76" i="73"/>
  <c r="AO77" i="73"/>
  <c r="AO78" i="73"/>
  <c r="AO79" i="73"/>
  <c r="AO80" i="73"/>
  <c r="AO81" i="73"/>
  <c r="AO82" i="73"/>
  <c r="AO83" i="73"/>
  <c r="AO84" i="73"/>
  <c r="AO85" i="73"/>
  <c r="AO86" i="73"/>
  <c r="AO87" i="73"/>
  <c r="AO88" i="73"/>
  <c r="AO89" i="73"/>
  <c r="AO90" i="73"/>
  <c r="AO91" i="73"/>
  <c r="AO92" i="73"/>
  <c r="AO93" i="73"/>
  <c r="AO94" i="73"/>
  <c r="AO95" i="73"/>
  <c r="AO96" i="73"/>
  <c r="AO97" i="73"/>
  <c r="AO98" i="73"/>
  <c r="AO99" i="73"/>
  <c r="AO100" i="73"/>
  <c r="AO101" i="73"/>
  <c r="AO102" i="73"/>
  <c r="AO103" i="73"/>
  <c r="AO104" i="73"/>
  <c r="AO105" i="73"/>
  <c r="AO106" i="73"/>
  <c r="AO107" i="73"/>
  <c r="AO108" i="73"/>
  <c r="AO109" i="73"/>
  <c r="AO110" i="73"/>
  <c r="AO111" i="73"/>
  <c r="AO112" i="73"/>
  <c r="AO113" i="73"/>
  <c r="AO114" i="73"/>
  <c r="AO115" i="73"/>
  <c r="AO116" i="73"/>
  <c r="AO117" i="73"/>
  <c r="AO118" i="73"/>
  <c r="AO119" i="73"/>
  <c r="AO120" i="73"/>
  <c r="AO121" i="73"/>
  <c r="AO122" i="73"/>
  <c r="AO123" i="73"/>
  <c r="AO124" i="73"/>
  <c r="AO125" i="73"/>
  <c r="AO126" i="73"/>
  <c r="AO127" i="73"/>
  <c r="AO128" i="73"/>
  <c r="AO129" i="73"/>
  <c r="AO130" i="73"/>
  <c r="AO131" i="73"/>
  <c r="AO132" i="73"/>
  <c r="AO133" i="73"/>
  <c r="AO134" i="73"/>
  <c r="AO135" i="73"/>
  <c r="AO136" i="73"/>
  <c r="AO137" i="73"/>
  <c r="AO138" i="73"/>
  <c r="AO139" i="73"/>
  <c r="AO140" i="73"/>
  <c r="AO141" i="73"/>
  <c r="AO142" i="73"/>
  <c r="AO143" i="73"/>
  <c r="AO144" i="73"/>
  <c r="AO145" i="73"/>
  <c r="AO146" i="73"/>
  <c r="AO147" i="73"/>
  <c r="AO148" i="73"/>
  <c r="AO149" i="73"/>
  <c r="AO150" i="73"/>
  <c r="AO51" i="73"/>
  <c r="AE51" i="73" s="1"/>
  <c r="T47" i="73" l="1"/>
  <c r="AC52" i="73" l="1"/>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136" i="73"/>
  <c r="AC137" i="73"/>
  <c r="AC138" i="73"/>
  <c r="AC139" i="73"/>
  <c r="AC140" i="73"/>
  <c r="AC141" i="73"/>
  <c r="AC142" i="73"/>
  <c r="AC143" i="73"/>
  <c r="AC144" i="73"/>
  <c r="AC145" i="73"/>
  <c r="AC146" i="73"/>
  <c r="AC147" i="73"/>
  <c r="AC148" i="73"/>
  <c r="AC149" i="73"/>
  <c r="AC150" i="73"/>
  <c r="AC51" i="73"/>
  <c r="AF42" i="73"/>
  <c r="AW33" i="90" l="1"/>
  <c r="T46" i="73"/>
  <c r="AN52" i="73" l="1"/>
  <c r="AN53" i="73"/>
  <c r="AN54" i="73"/>
  <c r="AN55" i="73"/>
  <c r="AN56" i="73"/>
  <c r="AN57" i="73"/>
  <c r="AN58" i="73"/>
  <c r="AN59" i="73"/>
  <c r="AN60" i="73"/>
  <c r="AN61" i="73"/>
  <c r="AN62" i="73"/>
  <c r="AN63" i="73"/>
  <c r="AN64" i="73"/>
  <c r="AN65" i="73"/>
  <c r="AN66" i="73"/>
  <c r="AN67" i="73"/>
  <c r="AN68" i="73"/>
  <c r="AN69" i="73"/>
  <c r="AN70" i="73"/>
  <c r="AN71" i="73"/>
  <c r="AN72" i="73"/>
  <c r="AN73" i="73"/>
  <c r="AN74" i="73"/>
  <c r="AN75" i="73"/>
  <c r="AN76" i="73"/>
  <c r="AN77" i="73"/>
  <c r="AN78" i="73"/>
  <c r="AN79" i="73"/>
  <c r="AN80" i="73"/>
  <c r="AN81" i="73"/>
  <c r="AN82" i="73"/>
  <c r="AN83" i="73"/>
  <c r="AN84" i="73"/>
  <c r="AN85" i="73"/>
  <c r="AN86" i="73"/>
  <c r="AN87" i="73"/>
  <c r="AN88" i="73"/>
  <c r="AN89" i="73"/>
  <c r="AN90" i="73"/>
  <c r="AN91" i="73"/>
  <c r="AN92" i="73"/>
  <c r="AN93" i="73"/>
  <c r="AN94" i="73"/>
  <c r="AN95" i="73"/>
  <c r="AN96" i="73"/>
  <c r="AN97" i="73"/>
  <c r="AN98" i="73"/>
  <c r="AN99" i="73"/>
  <c r="AN100" i="73"/>
  <c r="AN101" i="73"/>
  <c r="AN102" i="73"/>
  <c r="AN103" i="73"/>
  <c r="AN104" i="73"/>
  <c r="AN105" i="73"/>
  <c r="AN106" i="73"/>
  <c r="AN107" i="73"/>
  <c r="AN108" i="73"/>
  <c r="AN109" i="73"/>
  <c r="AN110" i="73"/>
  <c r="AN111" i="73"/>
  <c r="AN112" i="73"/>
  <c r="AN113" i="73"/>
  <c r="AN114" i="73"/>
  <c r="AN115" i="73"/>
  <c r="AN116" i="73"/>
  <c r="AN117" i="73"/>
  <c r="AN118" i="73"/>
  <c r="AN119" i="73"/>
  <c r="AN120" i="73"/>
  <c r="AN121" i="73"/>
  <c r="AN122" i="73"/>
  <c r="AN123" i="73"/>
  <c r="AN124" i="73"/>
  <c r="AN125" i="73"/>
  <c r="AN126" i="73"/>
  <c r="AN127" i="73"/>
  <c r="AN128" i="73"/>
  <c r="AN129" i="73"/>
  <c r="AN130" i="73"/>
  <c r="AN131" i="73"/>
  <c r="AN132" i="73"/>
  <c r="AN133" i="73"/>
  <c r="AN134" i="73"/>
  <c r="AN135" i="73"/>
  <c r="AN136" i="73"/>
  <c r="AN137" i="73"/>
  <c r="AN138" i="73"/>
  <c r="AN139" i="73"/>
  <c r="AN140" i="73"/>
  <c r="AN141" i="73"/>
  <c r="AN142" i="73"/>
  <c r="AN143" i="73"/>
  <c r="AN144" i="73"/>
  <c r="AN145" i="73"/>
  <c r="AN146" i="73"/>
  <c r="AN147" i="73"/>
  <c r="AN148" i="73"/>
  <c r="AN149" i="73"/>
  <c r="AN150" i="73"/>
  <c r="AN51" i="73"/>
  <c r="AW21" i="90"/>
  <c r="AD36" i="73"/>
  <c r="AB36" i="73"/>
  <c r="Z35" i="73"/>
  <c r="AW37" i="90" l="1"/>
  <c r="AW29" i="90"/>
  <c r="AW25" i="90"/>
  <c r="Y10" i="78"/>
  <c r="AN20" i="73"/>
  <c r="F9" i="94" s="1"/>
  <c r="AG16" i="79"/>
  <c r="AG17" i="79"/>
  <c r="AG18" i="79"/>
  <c r="AG19" i="79"/>
  <c r="AG20" i="79"/>
  <c r="AG21" i="79"/>
  <c r="AG22" i="79"/>
  <c r="AG23" i="79"/>
  <c r="AG24" i="79"/>
  <c r="AG25" i="79"/>
  <c r="AG26" i="79"/>
  <c r="AG27" i="79"/>
  <c r="AG28" i="79"/>
  <c r="AG29" i="79"/>
  <c r="AG30" i="79"/>
  <c r="AG31" i="79"/>
  <c r="AG32" i="79"/>
  <c r="AG33" i="79"/>
  <c r="AG34" i="79"/>
  <c r="AG35" i="79"/>
  <c r="AG36" i="79"/>
  <c r="AG37" i="79"/>
  <c r="AG38" i="79"/>
  <c r="AG39" i="79"/>
  <c r="AG40" i="79"/>
  <c r="AG41" i="79"/>
  <c r="AG42" i="79"/>
  <c r="AG43" i="79"/>
  <c r="AG44" i="79"/>
  <c r="AG45" i="79"/>
  <c r="AG46" i="79"/>
  <c r="AG47" i="79"/>
  <c r="AG48" i="79"/>
  <c r="AG49" i="79"/>
  <c r="AG50" i="79"/>
  <c r="AG51" i="79"/>
  <c r="AG52" i="79"/>
  <c r="AG53" i="79"/>
  <c r="AG54" i="79"/>
  <c r="AG55" i="79"/>
  <c r="AG56" i="79"/>
  <c r="AG57" i="79"/>
  <c r="AG58" i="79"/>
  <c r="AG59" i="79"/>
  <c r="AG60" i="79"/>
  <c r="AG61" i="79"/>
  <c r="AG62" i="79"/>
  <c r="AG63" i="79"/>
  <c r="AG64" i="79"/>
  <c r="AG65" i="79"/>
  <c r="AG66" i="79"/>
  <c r="AG67" i="79"/>
  <c r="AG68" i="79"/>
  <c r="AG69" i="79"/>
  <c r="AG70" i="79"/>
  <c r="AG71" i="79"/>
  <c r="AG72" i="79"/>
  <c r="AG73" i="79"/>
  <c r="AG74" i="79"/>
  <c r="AG75" i="79"/>
  <c r="AG76" i="79"/>
  <c r="AG77" i="79"/>
  <c r="AG78" i="79"/>
  <c r="AG79" i="79"/>
  <c r="AG80" i="79"/>
  <c r="AG81" i="79"/>
  <c r="AG82" i="79"/>
  <c r="AG83" i="79"/>
  <c r="AG84" i="79"/>
  <c r="AG85" i="79"/>
  <c r="AG86" i="79"/>
  <c r="AG87" i="79"/>
  <c r="AG88" i="79"/>
  <c r="AG89" i="79"/>
  <c r="AG90" i="79"/>
  <c r="AG91" i="79"/>
  <c r="AG92" i="79"/>
  <c r="AG93" i="79"/>
  <c r="AG94" i="79"/>
  <c r="AG95" i="79"/>
  <c r="AG96" i="79"/>
  <c r="AG97" i="79"/>
  <c r="AG98" i="79"/>
  <c r="AG99" i="79"/>
  <c r="AG100" i="79"/>
  <c r="AG101" i="79"/>
  <c r="AG102" i="79"/>
  <c r="AG103" i="79"/>
  <c r="AG104" i="79"/>
  <c r="AG105" i="79"/>
  <c r="AG106" i="79"/>
  <c r="AG107" i="79"/>
  <c r="AG108" i="79"/>
  <c r="AG109" i="79"/>
  <c r="AG110" i="79"/>
  <c r="AG111" i="79"/>
  <c r="AG112" i="79"/>
  <c r="AG113" i="79"/>
  <c r="AG114" i="79"/>
  <c r="AL16" i="79"/>
  <c r="AL17" i="79"/>
  <c r="AL18" i="79"/>
  <c r="AL19" i="79"/>
  <c r="AL20" i="79"/>
  <c r="AL21" i="79"/>
  <c r="AL22" i="79"/>
  <c r="AL23" i="79"/>
  <c r="AL24" i="79"/>
  <c r="AL25" i="79"/>
  <c r="AL26" i="79"/>
  <c r="AL27" i="79"/>
  <c r="AL28" i="79"/>
  <c r="AL29" i="79"/>
  <c r="AL30" i="79"/>
  <c r="AL31" i="79"/>
  <c r="AL32" i="79"/>
  <c r="AL33" i="79"/>
  <c r="AL34" i="79"/>
  <c r="AL35" i="79"/>
  <c r="AL36" i="79"/>
  <c r="AL37" i="79"/>
  <c r="AL38" i="79"/>
  <c r="AL39" i="79"/>
  <c r="AL40" i="79"/>
  <c r="AL41" i="79"/>
  <c r="AL42" i="79"/>
  <c r="AL43" i="79"/>
  <c r="AL44" i="79"/>
  <c r="AL45" i="79"/>
  <c r="AL46" i="79"/>
  <c r="AL47" i="79"/>
  <c r="AL48" i="79"/>
  <c r="AL49" i="79"/>
  <c r="AL50" i="79"/>
  <c r="AL51" i="79"/>
  <c r="AL52" i="79"/>
  <c r="AL53" i="79"/>
  <c r="AL54" i="79"/>
  <c r="AL55" i="79"/>
  <c r="AL56" i="79"/>
  <c r="AL57" i="79"/>
  <c r="AL58" i="79"/>
  <c r="AL59" i="79"/>
  <c r="AL60" i="79"/>
  <c r="AL61" i="79"/>
  <c r="AL62" i="79"/>
  <c r="AL63" i="79"/>
  <c r="AL64" i="79"/>
  <c r="AL65" i="79"/>
  <c r="AL66" i="79"/>
  <c r="AL67" i="79"/>
  <c r="AL68" i="79"/>
  <c r="AL69" i="79"/>
  <c r="AL70" i="79"/>
  <c r="AL71" i="79"/>
  <c r="AL72" i="79"/>
  <c r="AL73" i="79"/>
  <c r="AL74" i="79"/>
  <c r="AL75" i="79"/>
  <c r="AL76" i="79"/>
  <c r="AL77" i="79"/>
  <c r="AL78" i="79"/>
  <c r="AL79" i="79"/>
  <c r="AL80" i="79"/>
  <c r="AL81" i="79"/>
  <c r="AL82" i="79"/>
  <c r="AL83" i="79"/>
  <c r="AL84" i="79"/>
  <c r="AL85" i="79"/>
  <c r="AL86" i="79"/>
  <c r="AL87" i="79"/>
  <c r="AL88" i="79"/>
  <c r="AL89" i="79"/>
  <c r="AL90" i="79"/>
  <c r="AL91" i="79"/>
  <c r="AL92" i="79"/>
  <c r="AL93" i="79"/>
  <c r="AL94" i="79"/>
  <c r="AL95" i="79"/>
  <c r="AL96" i="79"/>
  <c r="AL97" i="79"/>
  <c r="AL98" i="79"/>
  <c r="AL99" i="79"/>
  <c r="AL100" i="79"/>
  <c r="AL101" i="79"/>
  <c r="AL102" i="79"/>
  <c r="AL103" i="79"/>
  <c r="AL104" i="79"/>
  <c r="AL105" i="79"/>
  <c r="AL106" i="79"/>
  <c r="AL107" i="79"/>
  <c r="AL108" i="79"/>
  <c r="AL109" i="79"/>
  <c r="AL110" i="79"/>
  <c r="AL111" i="79"/>
  <c r="AL112" i="79"/>
  <c r="AL113" i="79"/>
  <c r="AL114" i="79"/>
  <c r="AL15" i="79"/>
  <c r="AK16" i="79"/>
  <c r="AK17" i="79"/>
  <c r="AK18" i="79"/>
  <c r="AK19" i="79"/>
  <c r="AK20" i="79"/>
  <c r="AK21" i="79"/>
  <c r="AK22" i="79"/>
  <c r="AK23" i="79"/>
  <c r="AK24" i="79"/>
  <c r="AK25" i="79"/>
  <c r="AK26" i="79"/>
  <c r="AK27" i="79"/>
  <c r="AK28" i="79"/>
  <c r="AK29" i="79"/>
  <c r="AK30" i="79"/>
  <c r="AK31" i="79"/>
  <c r="AK32" i="79"/>
  <c r="AK33" i="79"/>
  <c r="AK34" i="79"/>
  <c r="AK35" i="79"/>
  <c r="AK36" i="79"/>
  <c r="AK37" i="79"/>
  <c r="AK38" i="79"/>
  <c r="AK39" i="79"/>
  <c r="AK40" i="79"/>
  <c r="AK41" i="79"/>
  <c r="AK42" i="79"/>
  <c r="AK43" i="79"/>
  <c r="AK44" i="79"/>
  <c r="AK45" i="79"/>
  <c r="AK46" i="79"/>
  <c r="AK47" i="79"/>
  <c r="AK48" i="79"/>
  <c r="AK49" i="79"/>
  <c r="AK50" i="79"/>
  <c r="AK51" i="79"/>
  <c r="AK52" i="79"/>
  <c r="AK53" i="79"/>
  <c r="AK54" i="79"/>
  <c r="AK55" i="79"/>
  <c r="AK56" i="79"/>
  <c r="AK57" i="79"/>
  <c r="AK58" i="79"/>
  <c r="AK59" i="79"/>
  <c r="AK60" i="79"/>
  <c r="AK61" i="79"/>
  <c r="AK62" i="79"/>
  <c r="AK63" i="79"/>
  <c r="AK64" i="79"/>
  <c r="AK65" i="79"/>
  <c r="AK66" i="79"/>
  <c r="AK67" i="79"/>
  <c r="AK68" i="79"/>
  <c r="AK69" i="79"/>
  <c r="AK70" i="79"/>
  <c r="AK71" i="79"/>
  <c r="AK72" i="79"/>
  <c r="AK73" i="79"/>
  <c r="AK74" i="79"/>
  <c r="AK75" i="79"/>
  <c r="AK76" i="79"/>
  <c r="AK77" i="79"/>
  <c r="AK78" i="79"/>
  <c r="AK79" i="79"/>
  <c r="AK80" i="79"/>
  <c r="AK81" i="79"/>
  <c r="AK82" i="79"/>
  <c r="AK83" i="79"/>
  <c r="AK84" i="79"/>
  <c r="AK85" i="79"/>
  <c r="AK86" i="79"/>
  <c r="AK87" i="79"/>
  <c r="AK88" i="79"/>
  <c r="AK89" i="79"/>
  <c r="AK90" i="79"/>
  <c r="AK91" i="79"/>
  <c r="AK92" i="79"/>
  <c r="AK93" i="79"/>
  <c r="AK94" i="79"/>
  <c r="AK95" i="79"/>
  <c r="AK96" i="79"/>
  <c r="AK97" i="79"/>
  <c r="AK98" i="79"/>
  <c r="AK99" i="79"/>
  <c r="AK100" i="79"/>
  <c r="AK101" i="79"/>
  <c r="AK102" i="79"/>
  <c r="AK103" i="79"/>
  <c r="AK104" i="79"/>
  <c r="AK105" i="79"/>
  <c r="AK106" i="79"/>
  <c r="AK107" i="79"/>
  <c r="AK108" i="79"/>
  <c r="AK109" i="79"/>
  <c r="AK110" i="79"/>
  <c r="AK111" i="79"/>
  <c r="AK112" i="79"/>
  <c r="AK113" i="79"/>
  <c r="AK114" i="79"/>
  <c r="AK15" i="79"/>
  <c r="T45" i="73"/>
  <c r="T44" i="73"/>
  <c r="AT452" i="81"/>
  <c r="AS452" i="81"/>
  <c r="AS451" i="81"/>
  <c r="AS450" i="81"/>
  <c r="AS449" i="81"/>
  <c r="AS448" i="81"/>
  <c r="AS447" i="81"/>
  <c r="AS446" i="81"/>
  <c r="AS445" i="81"/>
  <c r="AS444" i="81"/>
  <c r="AS443" i="81"/>
  <c r="AS442" i="81"/>
  <c r="AS441" i="81"/>
  <c r="AS440" i="81"/>
  <c r="AS439" i="81"/>
  <c r="AS438" i="81"/>
  <c r="AS437" i="81"/>
  <c r="AS436" i="81"/>
  <c r="AS435" i="81"/>
  <c r="AS434" i="81"/>
  <c r="AS433" i="81"/>
  <c r="AS432" i="81"/>
  <c r="AS431" i="81"/>
  <c r="AS430" i="81"/>
  <c r="AS429" i="81"/>
  <c r="AS428" i="81"/>
  <c r="AS427" i="81"/>
  <c r="AS426" i="81"/>
  <c r="AS425" i="81"/>
  <c r="AS424" i="81"/>
  <c r="AS423" i="81"/>
  <c r="AS422" i="81"/>
  <c r="AS421" i="81"/>
  <c r="AS420" i="81"/>
  <c r="AS419" i="81"/>
  <c r="AS418" i="81"/>
  <c r="AS417" i="81"/>
  <c r="AS416" i="81"/>
  <c r="AS415" i="81"/>
  <c r="AS414" i="81"/>
  <c r="AS413" i="81"/>
  <c r="AS412" i="81"/>
  <c r="AS411" i="81"/>
  <c r="AS410" i="81"/>
  <c r="AS409" i="81"/>
  <c r="AS408" i="81"/>
  <c r="AS407" i="81"/>
  <c r="AS406" i="81"/>
  <c r="AS405" i="81"/>
  <c r="AS404" i="81"/>
  <c r="AS403" i="81"/>
  <c r="AS402" i="81"/>
  <c r="AS401" i="81"/>
  <c r="AS400" i="81"/>
  <c r="AS399" i="81"/>
  <c r="AS398" i="81"/>
  <c r="AS397" i="81"/>
  <c r="AS396" i="81"/>
  <c r="AS395" i="81"/>
  <c r="AS394" i="81"/>
  <c r="AS393" i="81"/>
  <c r="AS392" i="81"/>
  <c r="AS391" i="81"/>
  <c r="AS390" i="81"/>
  <c r="AS389" i="81"/>
  <c r="AS388" i="81"/>
  <c r="AS387" i="81"/>
  <c r="AS386" i="81"/>
  <c r="AS385" i="81"/>
  <c r="AS384" i="81"/>
  <c r="AS383" i="81"/>
  <c r="AS382" i="81"/>
  <c r="AS381" i="81"/>
  <c r="AS380" i="81"/>
  <c r="AS379" i="81"/>
  <c r="AS378" i="81"/>
  <c r="AS377" i="81"/>
  <c r="AS376" i="81"/>
  <c r="AS375" i="81"/>
  <c r="AS374" i="81"/>
  <c r="AS373" i="81"/>
  <c r="AS372" i="81"/>
  <c r="AS371" i="81"/>
  <c r="AS370" i="81"/>
  <c r="AS369" i="81"/>
  <c r="AS368" i="81"/>
  <c r="AS367" i="81"/>
  <c r="AS366" i="81"/>
  <c r="AS365" i="81"/>
  <c r="AS364" i="81"/>
  <c r="AS363" i="81"/>
  <c r="AS362" i="81"/>
  <c r="AS361" i="81"/>
  <c r="AS360" i="81"/>
  <c r="AS359" i="81"/>
  <c r="AS358" i="81"/>
  <c r="AS357" i="81"/>
  <c r="AS356" i="81"/>
  <c r="AS355" i="81"/>
  <c r="AS354" i="81"/>
  <c r="AS353" i="81"/>
  <c r="AS352" i="81"/>
  <c r="AS351" i="81"/>
  <c r="AS350" i="81"/>
  <c r="AS349" i="81"/>
  <c r="AS348" i="81"/>
  <c r="AS347" i="81"/>
  <c r="AS346" i="81"/>
  <c r="AS345" i="81"/>
  <c r="AS344" i="81"/>
  <c r="AS343" i="81"/>
  <c r="AS342" i="81"/>
  <c r="AS341" i="81"/>
  <c r="AS340" i="81"/>
  <c r="AS339" i="81"/>
  <c r="AS338" i="81"/>
  <c r="AS337" i="81"/>
  <c r="AS336" i="81"/>
  <c r="AS335" i="81"/>
  <c r="AS334" i="81"/>
  <c r="AS333" i="81"/>
  <c r="AS332" i="81"/>
  <c r="AS331" i="81"/>
  <c r="AS330" i="81"/>
  <c r="AS329" i="81"/>
  <c r="AS328" i="81"/>
  <c r="AS327" i="81"/>
  <c r="AS326" i="81"/>
  <c r="AS325" i="81"/>
  <c r="AS324" i="81"/>
  <c r="AS323" i="81"/>
  <c r="AS322" i="81"/>
  <c r="AS321" i="81"/>
  <c r="AS320" i="81"/>
  <c r="AS319" i="81"/>
  <c r="AS318" i="81"/>
  <c r="AS317" i="81"/>
  <c r="AS316" i="81"/>
  <c r="AS315" i="81"/>
  <c r="AS314" i="81"/>
  <c r="AS313" i="81"/>
  <c r="AS312" i="81"/>
  <c r="AS311" i="81"/>
  <c r="AS310" i="81"/>
  <c r="AS309" i="81"/>
  <c r="AS308" i="81"/>
  <c r="AS307" i="81"/>
  <c r="AS306" i="81"/>
  <c r="AS305" i="81"/>
  <c r="AS304" i="81"/>
  <c r="AS303" i="81"/>
  <c r="AS302" i="81"/>
  <c r="AS301" i="81"/>
  <c r="AS300" i="81"/>
  <c r="AS299" i="81"/>
  <c r="AS298" i="81"/>
  <c r="AS297" i="81"/>
  <c r="AS296" i="81"/>
  <c r="AS295" i="81"/>
  <c r="AS294" i="81"/>
  <c r="AS293" i="81"/>
  <c r="AS292" i="81"/>
  <c r="AS291" i="81"/>
  <c r="AS290" i="81"/>
  <c r="AS289" i="81"/>
  <c r="AS288" i="81"/>
  <c r="AS287" i="81"/>
  <c r="AS286" i="81"/>
  <c r="AS285" i="81"/>
  <c r="AS284" i="81"/>
  <c r="AS283" i="81"/>
  <c r="AS282" i="81"/>
  <c r="AS281" i="81"/>
  <c r="AS280" i="81"/>
  <c r="AS279" i="81"/>
  <c r="AS278" i="81"/>
  <c r="AS277" i="81"/>
  <c r="AS276" i="81"/>
  <c r="AS275" i="81"/>
  <c r="AS274" i="81"/>
  <c r="AS273" i="81"/>
  <c r="AS272" i="81"/>
  <c r="AS271" i="81"/>
  <c r="AS270" i="81"/>
  <c r="AS269" i="81"/>
  <c r="AS268" i="81"/>
  <c r="AS267" i="81"/>
  <c r="AS266" i="81"/>
  <c r="AS265" i="81"/>
  <c r="AS264" i="81"/>
  <c r="AS263" i="81"/>
  <c r="AS262" i="81"/>
  <c r="AS261" i="81"/>
  <c r="AS260" i="81"/>
  <c r="AS259" i="81"/>
  <c r="AS258" i="81"/>
  <c r="AS257" i="81"/>
  <c r="AS256" i="81"/>
  <c r="AS255" i="81"/>
  <c r="AS254" i="81"/>
  <c r="AS253" i="81"/>
  <c r="AS252" i="81"/>
  <c r="AS251" i="81"/>
  <c r="AS250" i="81"/>
  <c r="AS249" i="81"/>
  <c r="AS248" i="81"/>
  <c r="AS247" i="81"/>
  <c r="AS246" i="81"/>
  <c r="AS245" i="81"/>
  <c r="AS244" i="81"/>
  <c r="AS243" i="81"/>
  <c r="AS242" i="81"/>
  <c r="AS241" i="81"/>
  <c r="AS240" i="81"/>
  <c r="AS239" i="81"/>
  <c r="AS238" i="81"/>
  <c r="AS237" i="81"/>
  <c r="AS236" i="81"/>
  <c r="AS235" i="81"/>
  <c r="AS234" i="81"/>
  <c r="AS233" i="81"/>
  <c r="AS232" i="81"/>
  <c r="AS231" i="81"/>
  <c r="AS230" i="81"/>
  <c r="AS229" i="81"/>
  <c r="AS228" i="81"/>
  <c r="AS227" i="81"/>
  <c r="AS226" i="81"/>
  <c r="AS225" i="81"/>
  <c r="AS224" i="81"/>
  <c r="AS223" i="81"/>
  <c r="AS222" i="81"/>
  <c r="AS221" i="81"/>
  <c r="AS220" i="81"/>
  <c r="AS219" i="81"/>
  <c r="AS218" i="81"/>
  <c r="AS217" i="81"/>
  <c r="AS216" i="81"/>
  <c r="AS215" i="81"/>
  <c r="AS214" i="81"/>
  <c r="AS213" i="81"/>
  <c r="AS212" i="81"/>
  <c r="AS211" i="81"/>
  <c r="AS210" i="81"/>
  <c r="AS209" i="81"/>
  <c r="AS208" i="81"/>
  <c r="AS207" i="81"/>
  <c r="AS206" i="81"/>
  <c r="AS205" i="81"/>
  <c r="AS204" i="81"/>
  <c r="AS203" i="81"/>
  <c r="AS202" i="81"/>
  <c r="AS201" i="81"/>
  <c r="AS200" i="81"/>
  <c r="AS199" i="81"/>
  <c r="AS198" i="81"/>
  <c r="AS197" i="81"/>
  <c r="AS196" i="81"/>
  <c r="AS195" i="81"/>
  <c r="AS194" i="81"/>
  <c r="AS193" i="81"/>
  <c r="AS192" i="81"/>
  <c r="AS191" i="81"/>
  <c r="AS190" i="81"/>
  <c r="AS189" i="81"/>
  <c r="AS188" i="81"/>
  <c r="AS187" i="81"/>
  <c r="AS186" i="81"/>
  <c r="AS185" i="81"/>
  <c r="AS184" i="81"/>
  <c r="AS183" i="81"/>
  <c r="AS182" i="81"/>
  <c r="AS181" i="81"/>
  <c r="AS180" i="81"/>
  <c r="AS179" i="81"/>
  <c r="AS178" i="81"/>
  <c r="AS177" i="81"/>
  <c r="AS176" i="81"/>
  <c r="AS175" i="81"/>
  <c r="AS174" i="81"/>
  <c r="AS173" i="81"/>
  <c r="AS172" i="81"/>
  <c r="AS171" i="81"/>
  <c r="AS170" i="81"/>
  <c r="AS169" i="81"/>
  <c r="AS168" i="81"/>
  <c r="AS167" i="81"/>
  <c r="AS166" i="81"/>
  <c r="AS165" i="81"/>
  <c r="AS164" i="81"/>
  <c r="AS163" i="81"/>
  <c r="AS162" i="81"/>
  <c r="AS161" i="81"/>
  <c r="AS160" i="81"/>
  <c r="AS159" i="81"/>
  <c r="AS158" i="81"/>
  <c r="AS157" i="81"/>
  <c r="AS156" i="81"/>
  <c r="AS155" i="81"/>
  <c r="AS154" i="81"/>
  <c r="AS153" i="81"/>
  <c r="AS152" i="81"/>
  <c r="AS151" i="81"/>
  <c r="AS150" i="81"/>
  <c r="AS149" i="81"/>
  <c r="AS148" i="81"/>
  <c r="AS147" i="81"/>
  <c r="AS146" i="81"/>
  <c r="AS145" i="81"/>
  <c r="AS144" i="81"/>
  <c r="AS143" i="81"/>
  <c r="AS142" i="81"/>
  <c r="AS141" i="81"/>
  <c r="AS140" i="81"/>
  <c r="AS139" i="81"/>
  <c r="AS138" i="81"/>
  <c r="AS137" i="81"/>
  <c r="AS136" i="81"/>
  <c r="AS135" i="81"/>
  <c r="AS134" i="81"/>
  <c r="AS133" i="81"/>
  <c r="AS132" i="81"/>
  <c r="AS131" i="81"/>
  <c r="AS130" i="81"/>
  <c r="AS129" i="81"/>
  <c r="AS128" i="81"/>
  <c r="AS127" i="81"/>
  <c r="AS126" i="81"/>
  <c r="AS125" i="81"/>
  <c r="AS124" i="81"/>
  <c r="AS123" i="81"/>
  <c r="AS122" i="81"/>
  <c r="AS121" i="81"/>
  <c r="AS120" i="81"/>
  <c r="AS119" i="81"/>
  <c r="AS118" i="81"/>
  <c r="AS117" i="81"/>
  <c r="AS116" i="81"/>
  <c r="AS115" i="81"/>
  <c r="AS114" i="81"/>
  <c r="AS113" i="81"/>
  <c r="AS112" i="81"/>
  <c r="AS111" i="81"/>
  <c r="AS110" i="81"/>
  <c r="AS109" i="81"/>
  <c r="AS108" i="81"/>
  <c r="AS107" i="81"/>
  <c r="AS106" i="81"/>
  <c r="AS105" i="81"/>
  <c r="AS104" i="81"/>
  <c r="AS103" i="81"/>
  <c r="AS102" i="81"/>
  <c r="AS101" i="81"/>
  <c r="AS100" i="81"/>
  <c r="AS99" i="81"/>
  <c r="AS98" i="81"/>
  <c r="AS97" i="81"/>
  <c r="AS96" i="81"/>
  <c r="AS95" i="81"/>
  <c r="AS94" i="81"/>
  <c r="AS93" i="81"/>
  <c r="AS92" i="81"/>
  <c r="AS91" i="81"/>
  <c r="AS90" i="81"/>
  <c r="AS89" i="81"/>
  <c r="AS88" i="81"/>
  <c r="AS87" i="81"/>
  <c r="AS86" i="81"/>
  <c r="AS85" i="81"/>
  <c r="AS84" i="81"/>
  <c r="AS83" i="81"/>
  <c r="AS82" i="81"/>
  <c r="AS81" i="81"/>
  <c r="AS80" i="81"/>
  <c r="AS79" i="81"/>
  <c r="AS78" i="81"/>
  <c r="AS77" i="81"/>
  <c r="AS76" i="81"/>
  <c r="AS75" i="81"/>
  <c r="AS74" i="81"/>
  <c r="AS73" i="81"/>
  <c r="AS72" i="81"/>
  <c r="AS71" i="81"/>
  <c r="AS70" i="81"/>
  <c r="AS69" i="81"/>
  <c r="AS68" i="81"/>
  <c r="AS67" i="81"/>
  <c r="AS66" i="81"/>
  <c r="AS65" i="81"/>
  <c r="AS64" i="81"/>
  <c r="AS63" i="81"/>
  <c r="AS62" i="81"/>
  <c r="AS61" i="81"/>
  <c r="AS60" i="81"/>
  <c r="AS59" i="81"/>
  <c r="AS58" i="81"/>
  <c r="AS57" i="81"/>
  <c r="AS56" i="81"/>
  <c r="AS55" i="81"/>
  <c r="AS54" i="81"/>
  <c r="AS53" i="81"/>
  <c r="AS52" i="81"/>
  <c r="AS51" i="81"/>
  <c r="AS50" i="81"/>
  <c r="AS49" i="81"/>
  <c r="AS48" i="81"/>
  <c r="AS47" i="81"/>
  <c r="AS46" i="81"/>
  <c r="AS45" i="81"/>
  <c r="AS44" i="81"/>
  <c r="AS43" i="81"/>
  <c r="AS42" i="81"/>
  <c r="AS41" i="81"/>
  <c r="AS40" i="81"/>
  <c r="AS39" i="81"/>
  <c r="AS38" i="81"/>
  <c r="AS37" i="81"/>
  <c r="AS36" i="81"/>
  <c r="AS35" i="81"/>
  <c r="AS34" i="81"/>
  <c r="AS33" i="81"/>
  <c r="AS32" i="81"/>
  <c r="AS31" i="81"/>
  <c r="AS30" i="81"/>
  <c r="AS29" i="81"/>
  <c r="AS28" i="81"/>
  <c r="AS27" i="81"/>
  <c r="AS26" i="81"/>
  <c r="AS25" i="81"/>
  <c r="AS24" i="81"/>
  <c r="AS23" i="81"/>
  <c r="AS22" i="81"/>
  <c r="AS21" i="81"/>
  <c r="AS20" i="81"/>
  <c r="AS19" i="81"/>
  <c r="AS18" i="81"/>
  <c r="AS17" i="81"/>
  <c r="AS16" i="81"/>
  <c r="AS15" i="81"/>
  <c r="AS14" i="81"/>
  <c r="AS13" i="81"/>
  <c r="AS12" i="81"/>
  <c r="AS11" i="81"/>
  <c r="AS10" i="81"/>
  <c r="AS9" i="81"/>
  <c r="AS8" i="81"/>
  <c r="AS7" i="81"/>
  <c r="AS6" i="81"/>
  <c r="AS5" i="81"/>
  <c r="AS4" i="81"/>
  <c r="AS3" i="81"/>
  <c r="L48" i="81"/>
  <c r="K48" i="81"/>
  <c r="J48" i="81"/>
  <c r="J40" i="81"/>
  <c r="K40" i="81"/>
  <c r="L40" i="81"/>
  <c r="L39" i="81"/>
  <c r="K39" i="81"/>
  <c r="J39" i="81"/>
  <c r="L45" i="81"/>
  <c r="K45" i="81"/>
  <c r="J45" i="81"/>
  <c r="L46" i="81"/>
  <c r="K46" i="81"/>
  <c r="J46" i="81"/>
  <c r="L43" i="81"/>
  <c r="K43" i="81"/>
  <c r="J43" i="81"/>
  <c r="L42" i="81"/>
  <c r="K42" i="81"/>
  <c r="J42" i="81"/>
  <c r="L28" i="81"/>
  <c r="K28" i="81"/>
  <c r="J28" i="81"/>
  <c r="L26" i="81"/>
  <c r="K26" i="81"/>
  <c r="J26" i="81"/>
  <c r="L22" i="81"/>
  <c r="K22" i="81"/>
  <c r="J22" i="81"/>
  <c r="L24" i="81"/>
  <c r="K24" i="81"/>
  <c r="J24" i="81"/>
  <c r="L21" i="81"/>
  <c r="K21" i="81"/>
  <c r="J21" i="81"/>
  <c r="L16" i="81"/>
  <c r="K16" i="81"/>
  <c r="J16" i="81"/>
  <c r="L14" i="81"/>
  <c r="K14" i="81"/>
  <c r="J14" i="81"/>
  <c r="L54" i="81"/>
  <c r="K54" i="81"/>
  <c r="J54" i="81"/>
  <c r="L51" i="81"/>
  <c r="K51" i="81"/>
  <c r="J51" i="81"/>
  <c r="L49" i="81"/>
  <c r="K49" i="81"/>
  <c r="J49" i="81"/>
  <c r="L37" i="81"/>
  <c r="K37" i="81"/>
  <c r="J37" i="81"/>
  <c r="L35" i="81"/>
  <c r="K35" i="81"/>
  <c r="J35" i="81"/>
  <c r="L32" i="81"/>
  <c r="K32" i="81"/>
  <c r="J32" i="81"/>
  <c r="L27" i="81"/>
  <c r="K27" i="81"/>
  <c r="J27" i="81"/>
  <c r="L20" i="81"/>
  <c r="K20" i="81"/>
  <c r="J20" i="81"/>
  <c r="L18" i="81"/>
  <c r="K18" i="81"/>
  <c r="J18" i="81"/>
  <c r="L13" i="81"/>
  <c r="K13" i="81"/>
  <c r="J13" i="81"/>
  <c r="L11" i="81"/>
  <c r="K11" i="81"/>
  <c r="J11" i="81"/>
  <c r="L7" i="81"/>
  <c r="K7" i="81"/>
  <c r="J7" i="81"/>
  <c r="H5" i="78" l="1"/>
  <c r="H8" i="95"/>
  <c r="AO98" i="79"/>
  <c r="AO82" i="79"/>
  <c r="AO66" i="79"/>
  <c r="AO50" i="79"/>
  <c r="AO34" i="79"/>
  <c r="AO106" i="79"/>
  <c r="AO90" i="79"/>
  <c r="AO74" i="79"/>
  <c r="AO58" i="79"/>
  <c r="AO42" i="79"/>
  <c r="AO26" i="79"/>
  <c r="AO18" i="79"/>
  <c r="AO113" i="79"/>
  <c r="AO105" i="79"/>
  <c r="AO97" i="79"/>
  <c r="AO89" i="79"/>
  <c r="AO81" i="79"/>
  <c r="AO73" i="79"/>
  <c r="AO65" i="79"/>
  <c r="AO57" i="79"/>
  <c r="AO49" i="79"/>
  <c r="AO41" i="79"/>
  <c r="AO33" i="79"/>
  <c r="AO25" i="79"/>
  <c r="AO17" i="79"/>
  <c r="AO112" i="79"/>
  <c r="AO64" i="79"/>
  <c r="AO16" i="79"/>
  <c r="AO111" i="79"/>
  <c r="AO103" i="79"/>
  <c r="AO95" i="79"/>
  <c r="AO87" i="79"/>
  <c r="AO79" i="79"/>
  <c r="AO71" i="79"/>
  <c r="AO63" i="79"/>
  <c r="AO55" i="79"/>
  <c r="AO47" i="79"/>
  <c r="AO39" i="79"/>
  <c r="AO31" i="79"/>
  <c r="AO23" i="79"/>
  <c r="AO96" i="79"/>
  <c r="AO56" i="79"/>
  <c r="AO32" i="79"/>
  <c r="AO110" i="79"/>
  <c r="AO102" i="79"/>
  <c r="AO94" i="79"/>
  <c r="AO86" i="79"/>
  <c r="AO78" i="79"/>
  <c r="AO70" i="79"/>
  <c r="AO62" i="79"/>
  <c r="AO54" i="79"/>
  <c r="AO46" i="79"/>
  <c r="AO38" i="79"/>
  <c r="AO30" i="79"/>
  <c r="AO22" i="79"/>
  <c r="AO88" i="79"/>
  <c r="AO48" i="79"/>
  <c r="AO24" i="79"/>
  <c r="AO109" i="79"/>
  <c r="AO101" i="79"/>
  <c r="AO93" i="79"/>
  <c r="AO85" i="79"/>
  <c r="AO77" i="79"/>
  <c r="AO69" i="79"/>
  <c r="AO61" i="79"/>
  <c r="AO53" i="79"/>
  <c r="AO45" i="79"/>
  <c r="AO37" i="79"/>
  <c r="AO29" i="79"/>
  <c r="AO21" i="79"/>
  <c r="AO114" i="79"/>
  <c r="AO80" i="79"/>
  <c r="AO108" i="79"/>
  <c r="AO100" i="79"/>
  <c r="AO92" i="79"/>
  <c r="AO84" i="79"/>
  <c r="AO76" i="79"/>
  <c r="AO68" i="79"/>
  <c r="AO60" i="79"/>
  <c r="AO52" i="79"/>
  <c r="AO44" i="79"/>
  <c r="AO36" i="79"/>
  <c r="AO28" i="79"/>
  <c r="AO20" i="79"/>
  <c r="AO104" i="79"/>
  <c r="AO72" i="79"/>
  <c r="AO40" i="79"/>
  <c r="AO107" i="79"/>
  <c r="AO99" i="79"/>
  <c r="AO91" i="79"/>
  <c r="AO83" i="79"/>
  <c r="AO75" i="79"/>
  <c r="AO67" i="79"/>
  <c r="AO59" i="79"/>
  <c r="AO51" i="79"/>
  <c r="AO43" i="79"/>
  <c r="AO35" i="79"/>
  <c r="AO27" i="79"/>
  <c r="AO19" i="79"/>
  <c r="AO15" i="79"/>
  <c r="L4" i="81"/>
  <c r="K4" i="81"/>
  <c r="J4" i="81"/>
  <c r="AE1" i="90"/>
  <c r="L5" i="81"/>
  <c r="L6" i="81"/>
  <c r="L8" i="81"/>
  <c r="L9" i="81"/>
  <c r="L10" i="81"/>
  <c r="L12" i="81"/>
  <c r="L15" i="81"/>
  <c r="L17" i="81"/>
  <c r="L19" i="81"/>
  <c r="L23" i="81"/>
  <c r="L25" i="81"/>
  <c r="L29" i="81"/>
  <c r="L30" i="81"/>
  <c r="L31" i="81"/>
  <c r="L33" i="81"/>
  <c r="L34" i="81"/>
  <c r="L36" i="81"/>
  <c r="L38" i="81"/>
  <c r="L41" i="81"/>
  <c r="L44" i="81"/>
  <c r="L47" i="81"/>
  <c r="L50" i="81"/>
  <c r="L52" i="81"/>
  <c r="L53" i="81"/>
  <c r="K5" i="81"/>
  <c r="K6" i="81"/>
  <c r="K8" i="81"/>
  <c r="K9" i="81"/>
  <c r="K10" i="81"/>
  <c r="K12" i="81"/>
  <c r="K15" i="81"/>
  <c r="K17" i="81"/>
  <c r="K19" i="81"/>
  <c r="K23" i="81"/>
  <c r="K25" i="81"/>
  <c r="K29" i="81"/>
  <c r="K30" i="81"/>
  <c r="K31" i="81"/>
  <c r="K33" i="81"/>
  <c r="K34" i="81"/>
  <c r="K36" i="81"/>
  <c r="K38" i="81"/>
  <c r="K41" i="81"/>
  <c r="K44" i="81"/>
  <c r="K47" i="81"/>
  <c r="K50" i="81"/>
  <c r="K52" i="81"/>
  <c r="K53" i="81"/>
  <c r="J44" i="81"/>
  <c r="J47" i="81"/>
  <c r="J50" i="81"/>
  <c r="J52" i="81"/>
  <c r="J53" i="81"/>
  <c r="J5" i="81"/>
  <c r="J6" i="81"/>
  <c r="J8" i="81"/>
  <c r="J9" i="81"/>
  <c r="J10" i="81"/>
  <c r="J12" i="81"/>
  <c r="J15" i="81"/>
  <c r="J17" i="81"/>
  <c r="J19" i="81"/>
  <c r="J23" i="81"/>
  <c r="J25" i="81"/>
  <c r="J29" i="81"/>
  <c r="J30" i="81"/>
  <c r="J31" i="81"/>
  <c r="J33" i="81"/>
  <c r="J34" i="81"/>
  <c r="J36" i="81"/>
  <c r="J38" i="81"/>
  <c r="J41" i="81"/>
  <c r="AE1" i="78"/>
  <c r="S1" i="79"/>
  <c r="Y10" i="90" l="1"/>
  <c r="K10" i="90"/>
  <c r="G9" i="90"/>
  <c r="G8" i="90"/>
  <c r="G7" i="90"/>
  <c r="G6" i="90"/>
  <c r="G4" i="90"/>
  <c r="G3" i="90"/>
  <c r="A72" i="90"/>
  <c r="AH19" i="90" l="1"/>
  <c r="AW17" i="90"/>
  <c r="BA23" i="78" s="1"/>
  <c r="AH51" i="90" a="1"/>
  <c r="AE67" i="90" s="1"/>
  <c r="AH17" i="90" l="1"/>
  <c r="H5" i="90"/>
  <c r="G15" i="79" l="1"/>
  <c r="AN15" i="79" l="1"/>
  <c r="AM15" i="79"/>
  <c r="M15" i="79" s="1"/>
  <c r="J15" i="96" s="1"/>
  <c r="AI15" i="79"/>
  <c r="AJ15" i="79"/>
  <c r="AH15" i="79"/>
  <c r="P15" i="96" l="1"/>
  <c r="Q15" i="96"/>
  <c r="N15" i="79"/>
  <c r="C2" i="79"/>
  <c r="A60" i="78" l="1"/>
  <c r="G113" i="79" l="1"/>
  <c r="F113" i="79"/>
  <c r="E113" i="79"/>
  <c r="D113" i="79"/>
  <c r="C113" i="79"/>
  <c r="B113" i="79"/>
  <c r="G112" i="79"/>
  <c r="F112" i="79"/>
  <c r="E112" i="79"/>
  <c r="D112" i="79"/>
  <c r="C112" i="79"/>
  <c r="B112" i="79"/>
  <c r="G111" i="79"/>
  <c r="F111" i="79"/>
  <c r="E111" i="79"/>
  <c r="D111" i="79"/>
  <c r="C111" i="79"/>
  <c r="B111" i="79"/>
  <c r="G110" i="79"/>
  <c r="F110" i="79"/>
  <c r="E110" i="79"/>
  <c r="D110" i="79"/>
  <c r="C110" i="79"/>
  <c r="B110" i="79"/>
  <c r="G109" i="79"/>
  <c r="F109" i="79"/>
  <c r="E109" i="79"/>
  <c r="D109" i="79"/>
  <c r="C109" i="79"/>
  <c r="B109" i="79"/>
  <c r="G108" i="79"/>
  <c r="F108" i="79"/>
  <c r="E108" i="79"/>
  <c r="D108" i="79"/>
  <c r="C108" i="79"/>
  <c r="B108" i="79"/>
  <c r="G107" i="79"/>
  <c r="F107" i="79"/>
  <c r="E107" i="79"/>
  <c r="D107" i="79"/>
  <c r="C107" i="79"/>
  <c r="B107" i="79"/>
  <c r="G106" i="79"/>
  <c r="F106" i="79"/>
  <c r="E106" i="79"/>
  <c r="D106" i="79"/>
  <c r="C106" i="79"/>
  <c r="B106" i="79"/>
  <c r="G105" i="79"/>
  <c r="F105" i="79"/>
  <c r="E105" i="79"/>
  <c r="D105" i="79"/>
  <c r="C105" i="79"/>
  <c r="B105" i="79"/>
  <c r="G104" i="79"/>
  <c r="F104" i="79"/>
  <c r="E104" i="79"/>
  <c r="D104" i="79"/>
  <c r="C104" i="79"/>
  <c r="B104" i="79"/>
  <c r="G103" i="79"/>
  <c r="F103" i="79"/>
  <c r="E103" i="79"/>
  <c r="D103" i="79"/>
  <c r="C103" i="79"/>
  <c r="B103" i="79"/>
  <c r="G102" i="79"/>
  <c r="F102" i="79"/>
  <c r="E102" i="79"/>
  <c r="D102" i="79"/>
  <c r="C102" i="79"/>
  <c r="B102" i="79"/>
  <c r="G101" i="79"/>
  <c r="F101" i="79"/>
  <c r="E101" i="79"/>
  <c r="D101" i="79"/>
  <c r="C101" i="79"/>
  <c r="B101" i="79"/>
  <c r="G100" i="79"/>
  <c r="F100" i="79"/>
  <c r="E100" i="79"/>
  <c r="D100" i="79"/>
  <c r="C100" i="79"/>
  <c r="B100" i="79"/>
  <c r="G99" i="79"/>
  <c r="F99" i="79"/>
  <c r="E99" i="79"/>
  <c r="D99" i="79"/>
  <c r="C99" i="79"/>
  <c r="B99" i="79"/>
  <c r="G98" i="79"/>
  <c r="F98" i="79"/>
  <c r="E98" i="79"/>
  <c r="D98" i="79"/>
  <c r="C98" i="79"/>
  <c r="B98" i="79"/>
  <c r="G97" i="79"/>
  <c r="F97" i="79"/>
  <c r="E97" i="79"/>
  <c r="D97" i="79"/>
  <c r="C97" i="79"/>
  <c r="B97" i="79"/>
  <c r="G96" i="79"/>
  <c r="F96" i="79"/>
  <c r="E96" i="79"/>
  <c r="D96" i="79"/>
  <c r="C96" i="79"/>
  <c r="B96" i="79"/>
  <c r="G95" i="79"/>
  <c r="F95" i="79"/>
  <c r="E95" i="79"/>
  <c r="D95" i="79"/>
  <c r="C95" i="79"/>
  <c r="B95" i="79"/>
  <c r="G94" i="79"/>
  <c r="F94" i="79"/>
  <c r="E94" i="79"/>
  <c r="D94" i="79"/>
  <c r="C94" i="79"/>
  <c r="B94" i="79"/>
  <c r="G93" i="79"/>
  <c r="F93" i="79"/>
  <c r="E93" i="79"/>
  <c r="D93" i="79"/>
  <c r="C93" i="79"/>
  <c r="B93" i="79"/>
  <c r="G92" i="79"/>
  <c r="F92" i="79"/>
  <c r="E92" i="79"/>
  <c r="D92" i="79"/>
  <c r="C92" i="79"/>
  <c r="B92" i="79"/>
  <c r="G91" i="79"/>
  <c r="F91" i="79"/>
  <c r="E91" i="79"/>
  <c r="D91" i="79"/>
  <c r="C91" i="79"/>
  <c r="B91" i="79"/>
  <c r="G90" i="79"/>
  <c r="F90" i="79"/>
  <c r="E90" i="79"/>
  <c r="D90" i="79"/>
  <c r="C90" i="79"/>
  <c r="B90" i="79"/>
  <c r="G89" i="79"/>
  <c r="F89" i="79"/>
  <c r="E89" i="79"/>
  <c r="D89" i="79"/>
  <c r="C89" i="79"/>
  <c r="B89" i="79"/>
  <c r="G88" i="79"/>
  <c r="F88" i="79"/>
  <c r="E88" i="79"/>
  <c r="D88" i="79"/>
  <c r="C88" i="79"/>
  <c r="B88" i="79"/>
  <c r="G87" i="79"/>
  <c r="F87" i="79"/>
  <c r="E87" i="79"/>
  <c r="D87" i="79"/>
  <c r="C87" i="79"/>
  <c r="B87" i="79"/>
  <c r="G86" i="79"/>
  <c r="F86" i="79"/>
  <c r="E86" i="79"/>
  <c r="D86" i="79"/>
  <c r="C86" i="79"/>
  <c r="B86" i="79"/>
  <c r="G85" i="79"/>
  <c r="F85" i="79"/>
  <c r="E85" i="79"/>
  <c r="D85" i="79"/>
  <c r="C85" i="79"/>
  <c r="B85" i="79"/>
  <c r="G84" i="79"/>
  <c r="F84" i="79"/>
  <c r="E84" i="79"/>
  <c r="D84" i="79"/>
  <c r="C84" i="79"/>
  <c r="B84" i="79"/>
  <c r="G83" i="79"/>
  <c r="F83" i="79"/>
  <c r="E83" i="79"/>
  <c r="D83" i="79"/>
  <c r="C83" i="79"/>
  <c r="B83" i="79"/>
  <c r="G82" i="79"/>
  <c r="F82" i="79"/>
  <c r="E82" i="79"/>
  <c r="D82" i="79"/>
  <c r="C82" i="79"/>
  <c r="B82" i="79"/>
  <c r="G81" i="79"/>
  <c r="F81" i="79"/>
  <c r="E81" i="79"/>
  <c r="D81" i="79"/>
  <c r="C81" i="79"/>
  <c r="B81" i="79"/>
  <c r="G80" i="79"/>
  <c r="F80" i="79"/>
  <c r="E80" i="79"/>
  <c r="D80" i="79"/>
  <c r="C80" i="79"/>
  <c r="B80" i="79"/>
  <c r="G79" i="79"/>
  <c r="F79" i="79"/>
  <c r="E79" i="79"/>
  <c r="D79" i="79"/>
  <c r="C79" i="79"/>
  <c r="B79" i="79"/>
  <c r="G78" i="79"/>
  <c r="F78" i="79"/>
  <c r="E78" i="79"/>
  <c r="D78" i="79"/>
  <c r="C78" i="79"/>
  <c r="B78" i="79"/>
  <c r="G77" i="79"/>
  <c r="F77" i="79"/>
  <c r="E77" i="79"/>
  <c r="D77" i="79"/>
  <c r="C77" i="79"/>
  <c r="B77" i="79"/>
  <c r="G76" i="79"/>
  <c r="F76" i="79"/>
  <c r="E76" i="79"/>
  <c r="D76" i="79"/>
  <c r="C76" i="79"/>
  <c r="B76" i="79"/>
  <c r="G75" i="79"/>
  <c r="F75" i="79"/>
  <c r="E75" i="79"/>
  <c r="D75" i="79"/>
  <c r="C75" i="79"/>
  <c r="B75" i="79"/>
  <c r="G74" i="79"/>
  <c r="F74" i="79"/>
  <c r="E74" i="79"/>
  <c r="D74" i="79"/>
  <c r="C74" i="79"/>
  <c r="B74" i="79"/>
  <c r="G73" i="79"/>
  <c r="F73" i="79"/>
  <c r="E73" i="79"/>
  <c r="D73" i="79"/>
  <c r="C73" i="79"/>
  <c r="B73" i="79"/>
  <c r="G72" i="79"/>
  <c r="F72" i="79"/>
  <c r="E72" i="79"/>
  <c r="D72" i="79"/>
  <c r="C72" i="79"/>
  <c r="B72" i="79"/>
  <c r="G71" i="79"/>
  <c r="F71" i="79"/>
  <c r="E71" i="79"/>
  <c r="D71" i="79"/>
  <c r="C71" i="79"/>
  <c r="B71" i="79"/>
  <c r="G70" i="79"/>
  <c r="F70" i="79"/>
  <c r="E70" i="79"/>
  <c r="D70" i="79"/>
  <c r="C70" i="79"/>
  <c r="B70" i="79"/>
  <c r="G69" i="79"/>
  <c r="F69" i="79"/>
  <c r="E69" i="79"/>
  <c r="D69" i="79"/>
  <c r="C69" i="79"/>
  <c r="B69" i="79"/>
  <c r="G68" i="79"/>
  <c r="F68" i="79"/>
  <c r="E68" i="79"/>
  <c r="D68" i="79"/>
  <c r="C68" i="79"/>
  <c r="B68" i="79"/>
  <c r="G67" i="79"/>
  <c r="F67" i="79"/>
  <c r="E67" i="79"/>
  <c r="D67" i="79"/>
  <c r="C67" i="79"/>
  <c r="B67" i="79"/>
  <c r="G66" i="79"/>
  <c r="F66" i="79"/>
  <c r="E66" i="79"/>
  <c r="D66" i="79"/>
  <c r="C66" i="79"/>
  <c r="B66" i="79"/>
  <c r="G65" i="79"/>
  <c r="F65" i="79"/>
  <c r="E65" i="79"/>
  <c r="D65" i="79"/>
  <c r="C65" i="79"/>
  <c r="B65" i="79"/>
  <c r="G64" i="79"/>
  <c r="F64" i="79"/>
  <c r="E64" i="79"/>
  <c r="D64" i="79"/>
  <c r="C64" i="79"/>
  <c r="B64" i="79"/>
  <c r="G63" i="79"/>
  <c r="F63" i="79"/>
  <c r="E63" i="79"/>
  <c r="D63" i="79"/>
  <c r="C63" i="79"/>
  <c r="B63" i="79"/>
  <c r="G62" i="79"/>
  <c r="F62" i="79"/>
  <c r="E62" i="79"/>
  <c r="D62" i="79"/>
  <c r="C62" i="79"/>
  <c r="B62" i="79"/>
  <c r="G61" i="79"/>
  <c r="F61" i="79"/>
  <c r="E61" i="79"/>
  <c r="D61" i="79"/>
  <c r="C61" i="79"/>
  <c r="B61" i="79"/>
  <c r="G60" i="79"/>
  <c r="F60" i="79"/>
  <c r="E60" i="79"/>
  <c r="D60" i="79"/>
  <c r="C60" i="79"/>
  <c r="B60" i="79"/>
  <c r="G59" i="79"/>
  <c r="F59" i="79"/>
  <c r="E59" i="79"/>
  <c r="D59" i="79"/>
  <c r="C59" i="79"/>
  <c r="B59" i="79"/>
  <c r="G58" i="79"/>
  <c r="F58" i="79"/>
  <c r="E58" i="79"/>
  <c r="D58" i="79"/>
  <c r="C58" i="79"/>
  <c r="B58" i="79"/>
  <c r="G57" i="79"/>
  <c r="F57" i="79"/>
  <c r="E57" i="79"/>
  <c r="D57" i="79"/>
  <c r="C57" i="79"/>
  <c r="B57" i="79"/>
  <c r="G56" i="79"/>
  <c r="F56" i="79"/>
  <c r="E56" i="79"/>
  <c r="D56" i="79"/>
  <c r="C56" i="79"/>
  <c r="B56" i="79"/>
  <c r="G55" i="79"/>
  <c r="F55" i="79"/>
  <c r="E55" i="79"/>
  <c r="D55" i="79"/>
  <c r="C55" i="79"/>
  <c r="B55" i="79"/>
  <c r="G54" i="79"/>
  <c r="F54" i="79"/>
  <c r="E54" i="79"/>
  <c r="D54" i="79"/>
  <c r="C54" i="79"/>
  <c r="B54" i="79"/>
  <c r="G53" i="79"/>
  <c r="F53" i="79"/>
  <c r="E53" i="79"/>
  <c r="D53" i="79"/>
  <c r="C53" i="79"/>
  <c r="B53" i="79"/>
  <c r="G52" i="79"/>
  <c r="F52" i="79"/>
  <c r="E52" i="79"/>
  <c r="D52" i="79"/>
  <c r="C52" i="79"/>
  <c r="B52" i="79"/>
  <c r="G51" i="79"/>
  <c r="F51" i="79"/>
  <c r="E51" i="79"/>
  <c r="D51" i="79"/>
  <c r="C51" i="79"/>
  <c r="B51" i="79"/>
  <c r="G50" i="79"/>
  <c r="F50" i="79"/>
  <c r="E50" i="79"/>
  <c r="D50" i="79"/>
  <c r="C50" i="79"/>
  <c r="B50" i="79"/>
  <c r="G49" i="79"/>
  <c r="F49" i="79"/>
  <c r="E49" i="79"/>
  <c r="D49" i="79"/>
  <c r="C49" i="79"/>
  <c r="B49" i="79"/>
  <c r="G48" i="79"/>
  <c r="F48" i="79"/>
  <c r="E48" i="79"/>
  <c r="D48" i="79"/>
  <c r="C48" i="79"/>
  <c r="B48" i="79"/>
  <c r="G47" i="79"/>
  <c r="F47" i="79"/>
  <c r="E47" i="79"/>
  <c r="D47" i="79"/>
  <c r="C47" i="79"/>
  <c r="B47" i="79"/>
  <c r="G46" i="79"/>
  <c r="F46" i="79"/>
  <c r="E46" i="79"/>
  <c r="D46" i="79"/>
  <c r="C46" i="79"/>
  <c r="B46" i="79"/>
  <c r="G45" i="79"/>
  <c r="F45" i="79"/>
  <c r="E45" i="79"/>
  <c r="D45" i="79"/>
  <c r="C45" i="79"/>
  <c r="B45" i="79"/>
  <c r="G44" i="79"/>
  <c r="F44" i="79"/>
  <c r="E44" i="79"/>
  <c r="D44" i="79"/>
  <c r="C44" i="79"/>
  <c r="B44" i="79"/>
  <c r="G43" i="79"/>
  <c r="F43" i="79"/>
  <c r="E43" i="79"/>
  <c r="D43" i="79"/>
  <c r="C43" i="79"/>
  <c r="B43" i="79"/>
  <c r="G42" i="79"/>
  <c r="F42" i="79"/>
  <c r="E42" i="79"/>
  <c r="D42" i="79"/>
  <c r="C42" i="79"/>
  <c r="B42" i="79"/>
  <c r="G41" i="79"/>
  <c r="F41" i="79"/>
  <c r="E41" i="79"/>
  <c r="D41" i="79"/>
  <c r="C41" i="79"/>
  <c r="B41" i="79"/>
  <c r="G40" i="79"/>
  <c r="F40" i="79"/>
  <c r="E40" i="79"/>
  <c r="D40" i="79"/>
  <c r="C40" i="79"/>
  <c r="B40" i="79"/>
  <c r="G39" i="79"/>
  <c r="F39" i="79"/>
  <c r="E39" i="79"/>
  <c r="D39" i="79"/>
  <c r="C39" i="79"/>
  <c r="B39" i="79"/>
  <c r="G38" i="79"/>
  <c r="F38" i="79"/>
  <c r="E38" i="79"/>
  <c r="D38" i="79"/>
  <c r="C38" i="79"/>
  <c r="B38" i="79"/>
  <c r="G37" i="79"/>
  <c r="F37" i="79"/>
  <c r="E37" i="79"/>
  <c r="D37" i="79"/>
  <c r="C37" i="79"/>
  <c r="B37" i="79"/>
  <c r="G36" i="79"/>
  <c r="F36" i="79"/>
  <c r="E36" i="79"/>
  <c r="D36" i="79"/>
  <c r="C36" i="79"/>
  <c r="B36" i="79"/>
  <c r="G35" i="79"/>
  <c r="F35" i="79"/>
  <c r="E35" i="79"/>
  <c r="D35" i="79"/>
  <c r="C35" i="79"/>
  <c r="B35" i="79"/>
  <c r="G34" i="79"/>
  <c r="F34" i="79"/>
  <c r="E34" i="79"/>
  <c r="D34" i="79"/>
  <c r="C34" i="79"/>
  <c r="B34" i="79"/>
  <c r="G33" i="79"/>
  <c r="F33" i="79"/>
  <c r="E33" i="79"/>
  <c r="D33" i="79"/>
  <c r="C33" i="79"/>
  <c r="B33" i="79"/>
  <c r="G32" i="79"/>
  <c r="F32" i="79"/>
  <c r="E32" i="79"/>
  <c r="D32" i="79"/>
  <c r="C32" i="79"/>
  <c r="B32" i="79"/>
  <c r="G31" i="79"/>
  <c r="F31" i="79"/>
  <c r="E31" i="79"/>
  <c r="D31" i="79"/>
  <c r="C31" i="79"/>
  <c r="B31" i="79"/>
  <c r="G30" i="79"/>
  <c r="F30" i="79"/>
  <c r="E30" i="79"/>
  <c r="D30" i="79"/>
  <c r="C30" i="79"/>
  <c r="B30" i="79"/>
  <c r="G29" i="79"/>
  <c r="F29" i="79"/>
  <c r="E29" i="79"/>
  <c r="D29" i="79"/>
  <c r="C29" i="79"/>
  <c r="B29" i="79"/>
  <c r="G28" i="79"/>
  <c r="F28" i="79"/>
  <c r="E28" i="79"/>
  <c r="D28" i="79"/>
  <c r="C28" i="79"/>
  <c r="B28" i="79"/>
  <c r="G27" i="79"/>
  <c r="F27" i="79"/>
  <c r="E27" i="79"/>
  <c r="D27" i="79"/>
  <c r="C27" i="79"/>
  <c r="B27" i="79"/>
  <c r="G26" i="79"/>
  <c r="F26" i="79"/>
  <c r="E26" i="79"/>
  <c r="D26" i="79"/>
  <c r="C26" i="79"/>
  <c r="B26" i="79"/>
  <c r="G25" i="79"/>
  <c r="F25" i="79"/>
  <c r="E25" i="79"/>
  <c r="D25" i="79"/>
  <c r="C25" i="79"/>
  <c r="B25" i="79"/>
  <c r="G24" i="79"/>
  <c r="F24" i="79"/>
  <c r="E24" i="79"/>
  <c r="D24" i="79"/>
  <c r="C24" i="79"/>
  <c r="B24" i="79"/>
  <c r="G23" i="79"/>
  <c r="F23" i="79"/>
  <c r="E23" i="79"/>
  <c r="D23" i="79"/>
  <c r="C23" i="79"/>
  <c r="B23" i="79"/>
  <c r="G22" i="79"/>
  <c r="F22" i="79"/>
  <c r="E22" i="79"/>
  <c r="D22" i="79"/>
  <c r="C22" i="79"/>
  <c r="B22" i="79"/>
  <c r="G21" i="79"/>
  <c r="F21" i="79"/>
  <c r="E21" i="79"/>
  <c r="D21" i="79"/>
  <c r="C21" i="79"/>
  <c r="B21" i="79"/>
  <c r="G20" i="79"/>
  <c r="F20" i="79"/>
  <c r="E20" i="79"/>
  <c r="D20" i="79"/>
  <c r="C20" i="79"/>
  <c r="B20" i="79"/>
  <c r="G19" i="79"/>
  <c r="F19" i="79"/>
  <c r="E19" i="79"/>
  <c r="D19" i="79"/>
  <c r="C19" i="79"/>
  <c r="B19" i="79"/>
  <c r="G18" i="79"/>
  <c r="F18" i="79"/>
  <c r="E18" i="79"/>
  <c r="D18" i="79"/>
  <c r="C18" i="79"/>
  <c r="B18" i="79"/>
  <c r="G17" i="79"/>
  <c r="F17" i="79"/>
  <c r="E17" i="79"/>
  <c r="D17" i="79"/>
  <c r="C17" i="79"/>
  <c r="B17" i="79"/>
  <c r="I16" i="79"/>
  <c r="G16" i="79"/>
  <c r="AN16" i="79" s="1"/>
  <c r="F16" i="79"/>
  <c r="E16" i="79"/>
  <c r="D16" i="79"/>
  <c r="C16" i="79"/>
  <c r="B16" i="79"/>
  <c r="F15" i="79"/>
  <c r="AG15" i="79" s="1"/>
  <c r="E15" i="79"/>
  <c r="D15" i="79"/>
  <c r="C15" i="79"/>
  <c r="B15" i="79"/>
  <c r="K10" i="78"/>
  <c r="G9" i="78"/>
  <c r="G8" i="78"/>
  <c r="G7" i="78"/>
  <c r="G6" i="78"/>
  <c r="G4" i="78"/>
  <c r="G3" i="78"/>
  <c r="G114" i="79"/>
  <c r="F114" i="79"/>
  <c r="E114" i="79"/>
  <c r="D114" i="79"/>
  <c r="C114" i="79"/>
  <c r="B114" i="79"/>
  <c r="AM59" i="79" l="1"/>
  <c r="M59" i="79" s="1"/>
  <c r="AH28" i="78"/>
  <c r="AE53" i="78" s="1"/>
  <c r="AH23" i="78"/>
  <c r="AH36" i="78" a="1"/>
  <c r="AE55" i="78" s="1"/>
  <c r="AJ20" i="79"/>
  <c r="AN20" i="79"/>
  <c r="AM20" i="79"/>
  <c r="M20" i="79" s="1"/>
  <c r="AJ28" i="79"/>
  <c r="AN28" i="79"/>
  <c r="AM28" i="79"/>
  <c r="M28" i="79" s="1"/>
  <c r="AJ36" i="79"/>
  <c r="AN36" i="79"/>
  <c r="AM36" i="79"/>
  <c r="M36" i="79" s="1"/>
  <c r="AJ44" i="79"/>
  <c r="AN44" i="79"/>
  <c r="AM44" i="79"/>
  <c r="M44" i="79" s="1"/>
  <c r="AJ52" i="79"/>
  <c r="AN52" i="79"/>
  <c r="AM52" i="79"/>
  <c r="M52" i="79" s="1"/>
  <c r="AJ60" i="79"/>
  <c r="AN60" i="79"/>
  <c r="AM60" i="79"/>
  <c r="M60" i="79" s="1"/>
  <c r="AJ68" i="79"/>
  <c r="AN68" i="79"/>
  <c r="M68" i="79"/>
  <c r="J68" i="96" s="1"/>
  <c r="N68" i="79"/>
  <c r="AM68" i="79"/>
  <c r="AJ76" i="79"/>
  <c r="AN76" i="79"/>
  <c r="N76" i="79"/>
  <c r="M76" i="79"/>
  <c r="J76" i="96" s="1"/>
  <c r="AM76" i="79"/>
  <c r="AJ84" i="79"/>
  <c r="AN84" i="79"/>
  <c r="N84" i="79"/>
  <c r="M84" i="79"/>
  <c r="J84" i="96" s="1"/>
  <c r="AM84" i="79"/>
  <c r="AJ92" i="79"/>
  <c r="AN92" i="79"/>
  <c r="N92" i="79"/>
  <c r="M92" i="79"/>
  <c r="J92" i="96" s="1"/>
  <c r="AM92" i="79"/>
  <c r="AJ100" i="79"/>
  <c r="AN100" i="79"/>
  <c r="N100" i="79"/>
  <c r="M100" i="79"/>
  <c r="J100" i="96" s="1"/>
  <c r="AM100" i="79"/>
  <c r="AJ108" i="79"/>
  <c r="AN108" i="79"/>
  <c r="N108" i="79"/>
  <c r="M108" i="79"/>
  <c r="J108" i="96" s="1"/>
  <c r="AM108" i="79"/>
  <c r="AJ19" i="79"/>
  <c r="AN19" i="79"/>
  <c r="AM19" i="79"/>
  <c r="M19" i="79" s="1"/>
  <c r="AJ27" i="79"/>
  <c r="AN27" i="79"/>
  <c r="AM27" i="79"/>
  <c r="M27" i="79" s="1"/>
  <c r="AJ35" i="79"/>
  <c r="AN35" i="79"/>
  <c r="AM35" i="79"/>
  <c r="M35" i="79" s="1"/>
  <c r="AJ43" i="79"/>
  <c r="AN43" i="79"/>
  <c r="AM43" i="79"/>
  <c r="M43" i="79" s="1"/>
  <c r="AJ51" i="79"/>
  <c r="AN51" i="79"/>
  <c r="AM51" i="79"/>
  <c r="M51" i="79" s="1"/>
  <c r="AJ59" i="79"/>
  <c r="AN59" i="79"/>
  <c r="AJ67" i="79"/>
  <c r="N67" i="79"/>
  <c r="AN67" i="79"/>
  <c r="M67" i="79"/>
  <c r="J67" i="96" s="1"/>
  <c r="AM67" i="79"/>
  <c r="AJ75" i="79"/>
  <c r="N75" i="79"/>
  <c r="AN75" i="79"/>
  <c r="M75" i="79"/>
  <c r="J75" i="96" s="1"/>
  <c r="AM75" i="79"/>
  <c r="AJ83" i="79"/>
  <c r="N83" i="79"/>
  <c r="M83" i="79"/>
  <c r="J83" i="96" s="1"/>
  <c r="AN83" i="79"/>
  <c r="AM83" i="79"/>
  <c r="AJ91" i="79"/>
  <c r="N91" i="79"/>
  <c r="M91" i="79"/>
  <c r="J91" i="96" s="1"/>
  <c r="AN91" i="79"/>
  <c r="AM91" i="79"/>
  <c r="AJ99" i="79"/>
  <c r="N99" i="79"/>
  <c r="M99" i="79"/>
  <c r="J99" i="96" s="1"/>
  <c r="AN99" i="79"/>
  <c r="AM99" i="79"/>
  <c r="AJ107" i="79"/>
  <c r="N107" i="79"/>
  <c r="AN107" i="79"/>
  <c r="M107" i="79"/>
  <c r="J107" i="96" s="1"/>
  <c r="AM107" i="79"/>
  <c r="AJ114" i="79"/>
  <c r="N114" i="79"/>
  <c r="AN114" i="79"/>
  <c r="M114" i="79"/>
  <c r="J114" i="96" s="1"/>
  <c r="AM114" i="79"/>
  <c r="AJ18" i="79"/>
  <c r="AN18" i="79"/>
  <c r="AM18" i="79"/>
  <c r="M18" i="79" s="1"/>
  <c r="AJ26" i="79"/>
  <c r="AN26" i="79"/>
  <c r="AM26" i="79"/>
  <c r="M26" i="79" s="1"/>
  <c r="AJ34" i="79"/>
  <c r="AN34" i="79"/>
  <c r="AM34" i="79"/>
  <c r="M34" i="79" s="1"/>
  <c r="AJ42" i="79"/>
  <c r="AN42" i="79"/>
  <c r="AM42" i="79"/>
  <c r="M42" i="79" s="1"/>
  <c r="AJ50" i="79"/>
  <c r="AN50" i="79"/>
  <c r="AM50" i="79"/>
  <c r="M50" i="79" s="1"/>
  <c r="AJ58" i="79"/>
  <c r="AN58" i="79"/>
  <c r="AM58" i="79"/>
  <c r="M58" i="79" s="1"/>
  <c r="AJ66" i="79"/>
  <c r="N66" i="79"/>
  <c r="AN66" i="79"/>
  <c r="AM66" i="79"/>
  <c r="M66" i="79"/>
  <c r="J66" i="96" s="1"/>
  <c r="AJ74" i="79"/>
  <c r="N74" i="79"/>
  <c r="AN74" i="79"/>
  <c r="M74" i="79"/>
  <c r="J74" i="96" s="1"/>
  <c r="AM74" i="79"/>
  <c r="AJ82" i="79"/>
  <c r="N82" i="79"/>
  <c r="AN82" i="79"/>
  <c r="M82" i="79"/>
  <c r="J82" i="96" s="1"/>
  <c r="AM82" i="79"/>
  <c r="AJ90" i="79"/>
  <c r="N90" i="79"/>
  <c r="AN90" i="79"/>
  <c r="AM90" i="79"/>
  <c r="M90" i="79"/>
  <c r="J90" i="96" s="1"/>
  <c r="AJ98" i="79"/>
  <c r="N98" i="79"/>
  <c r="AN98" i="79"/>
  <c r="AM98" i="79"/>
  <c r="M98" i="79"/>
  <c r="J98" i="96" s="1"/>
  <c r="AJ106" i="79"/>
  <c r="N106" i="79"/>
  <c r="AN106" i="79"/>
  <c r="M106" i="79"/>
  <c r="J106" i="96" s="1"/>
  <c r="AM106" i="79"/>
  <c r="AM16" i="79"/>
  <c r="AN17" i="79"/>
  <c r="AM17" i="79"/>
  <c r="M17" i="79" s="1"/>
  <c r="AJ25" i="79"/>
  <c r="AN25" i="79"/>
  <c r="AM25" i="79"/>
  <c r="M25" i="79" s="1"/>
  <c r="AJ33" i="79"/>
  <c r="AN33" i="79"/>
  <c r="AM33" i="79"/>
  <c r="M33" i="79" s="1"/>
  <c r="AJ41" i="79"/>
  <c r="AN41" i="79"/>
  <c r="AM41" i="79"/>
  <c r="M41" i="79" s="1"/>
  <c r="AJ49" i="79"/>
  <c r="AN49" i="79"/>
  <c r="AM49" i="79"/>
  <c r="M49" i="79" s="1"/>
  <c r="AJ57" i="79"/>
  <c r="AN57" i="79"/>
  <c r="AM57" i="79"/>
  <c r="M57" i="79" s="1"/>
  <c r="AJ65" i="79"/>
  <c r="AN65" i="79"/>
  <c r="AM65" i="79"/>
  <c r="M65" i="79" s="1"/>
  <c r="AJ73" i="79"/>
  <c r="N73" i="79"/>
  <c r="AN73" i="79"/>
  <c r="M73" i="79"/>
  <c r="J73" i="96" s="1"/>
  <c r="AM73" i="79"/>
  <c r="AJ81" i="79"/>
  <c r="N81" i="79"/>
  <c r="AN81" i="79"/>
  <c r="M81" i="79"/>
  <c r="J81" i="96" s="1"/>
  <c r="AM81" i="79"/>
  <c r="AJ89" i="79"/>
  <c r="N89" i="79"/>
  <c r="AN89" i="79"/>
  <c r="M89" i="79"/>
  <c r="J89" i="96" s="1"/>
  <c r="AM89" i="79"/>
  <c r="AJ97" i="79"/>
  <c r="N97" i="79"/>
  <c r="AN97" i="79"/>
  <c r="M97" i="79"/>
  <c r="J97" i="96" s="1"/>
  <c r="AM97" i="79"/>
  <c r="AJ105" i="79"/>
  <c r="N105" i="79"/>
  <c r="AN105" i="79"/>
  <c r="M105" i="79"/>
  <c r="J105" i="96" s="1"/>
  <c r="AM105" i="79"/>
  <c r="AJ113" i="79"/>
  <c r="N113" i="79"/>
  <c r="AN113" i="79"/>
  <c r="M113" i="79"/>
  <c r="J113" i="96" s="1"/>
  <c r="AM113" i="79"/>
  <c r="AJ24" i="79"/>
  <c r="AN24" i="79"/>
  <c r="AM24" i="79"/>
  <c r="M24" i="79" s="1"/>
  <c r="AJ32" i="79"/>
  <c r="AN32" i="79"/>
  <c r="AM32" i="79"/>
  <c r="M32" i="79" s="1"/>
  <c r="AJ40" i="79"/>
  <c r="AN40" i="79"/>
  <c r="AM40" i="79"/>
  <c r="M40" i="79" s="1"/>
  <c r="AJ48" i="79"/>
  <c r="AN48" i="79"/>
  <c r="AM48" i="79"/>
  <c r="M48" i="79" s="1"/>
  <c r="AJ56" i="79"/>
  <c r="AN56" i="79"/>
  <c r="AM56" i="79"/>
  <c r="M56" i="79" s="1"/>
  <c r="AJ64" i="79"/>
  <c r="AN64" i="79"/>
  <c r="AM64" i="79"/>
  <c r="M64" i="79" s="1"/>
  <c r="AJ72" i="79"/>
  <c r="N72" i="79"/>
  <c r="AN72" i="79"/>
  <c r="M72" i="79"/>
  <c r="J72" i="96" s="1"/>
  <c r="AM72" i="79"/>
  <c r="AJ80" i="79"/>
  <c r="N80" i="79"/>
  <c r="AN80" i="79"/>
  <c r="M80" i="79"/>
  <c r="J80" i="96" s="1"/>
  <c r="AM80" i="79"/>
  <c r="AJ88" i="79"/>
  <c r="N88" i="79"/>
  <c r="AN88" i="79"/>
  <c r="M88" i="79"/>
  <c r="J88" i="96" s="1"/>
  <c r="AM88" i="79"/>
  <c r="AJ96" i="79"/>
  <c r="N96" i="79"/>
  <c r="AN96" i="79"/>
  <c r="M96" i="79"/>
  <c r="J96" i="96" s="1"/>
  <c r="AM96" i="79"/>
  <c r="AJ104" i="79"/>
  <c r="N104" i="79"/>
  <c r="AN104" i="79"/>
  <c r="M104" i="79"/>
  <c r="J104" i="96" s="1"/>
  <c r="AM104" i="79"/>
  <c r="AJ112" i="79"/>
  <c r="N112" i="79"/>
  <c r="AN112" i="79"/>
  <c r="M112" i="79"/>
  <c r="J112" i="96" s="1"/>
  <c r="AM112" i="79"/>
  <c r="AJ23" i="79"/>
  <c r="AN23" i="79"/>
  <c r="AM23" i="79"/>
  <c r="M23" i="79" s="1"/>
  <c r="AJ31" i="79"/>
  <c r="AN31" i="79"/>
  <c r="AM31" i="79"/>
  <c r="M31" i="79" s="1"/>
  <c r="AJ39" i="79"/>
  <c r="AN39" i="79"/>
  <c r="AM39" i="79"/>
  <c r="M39" i="79" s="1"/>
  <c r="AJ47" i="79"/>
  <c r="AN47" i="79"/>
  <c r="AM47" i="79"/>
  <c r="M47" i="79" s="1"/>
  <c r="AJ55" i="79"/>
  <c r="AN55" i="79"/>
  <c r="AM55" i="79"/>
  <c r="M55" i="79" s="1"/>
  <c r="AJ63" i="79"/>
  <c r="AN63" i="79"/>
  <c r="AM63" i="79"/>
  <c r="M63" i="79" s="1"/>
  <c r="AJ71" i="79"/>
  <c r="N71" i="79"/>
  <c r="AN71" i="79"/>
  <c r="M71" i="79"/>
  <c r="J71" i="96" s="1"/>
  <c r="AM71" i="79"/>
  <c r="AJ79" i="79"/>
  <c r="N79" i="79"/>
  <c r="AN79" i="79"/>
  <c r="M79" i="79"/>
  <c r="J79" i="96" s="1"/>
  <c r="AM79" i="79"/>
  <c r="AJ87" i="79"/>
  <c r="N87" i="79"/>
  <c r="AN87" i="79"/>
  <c r="M87" i="79"/>
  <c r="J87" i="96" s="1"/>
  <c r="AM87" i="79"/>
  <c r="AJ95" i="79"/>
  <c r="N95" i="79"/>
  <c r="AN95" i="79"/>
  <c r="M95" i="79"/>
  <c r="J95" i="96" s="1"/>
  <c r="AM95" i="79"/>
  <c r="AJ103" i="79"/>
  <c r="N103" i="79"/>
  <c r="AN103" i="79"/>
  <c r="M103" i="79"/>
  <c r="J103" i="96" s="1"/>
  <c r="AM103" i="79"/>
  <c r="AJ111" i="79"/>
  <c r="N111" i="79"/>
  <c r="AN111" i="79"/>
  <c r="M111" i="79"/>
  <c r="J111" i="96" s="1"/>
  <c r="AM111" i="79"/>
  <c r="AJ22" i="79"/>
  <c r="AN22" i="79"/>
  <c r="AM22" i="79"/>
  <c r="M22" i="79" s="1"/>
  <c r="AJ30" i="79"/>
  <c r="AN30" i="79"/>
  <c r="AM30" i="79"/>
  <c r="M30" i="79" s="1"/>
  <c r="AJ38" i="79"/>
  <c r="AN38" i="79"/>
  <c r="AM38" i="79"/>
  <c r="M38" i="79" s="1"/>
  <c r="AJ46" i="79"/>
  <c r="AN46" i="79"/>
  <c r="AM46" i="79"/>
  <c r="M46" i="79" s="1"/>
  <c r="AJ54" i="79"/>
  <c r="AN54" i="79"/>
  <c r="AM54" i="79"/>
  <c r="M54" i="79" s="1"/>
  <c r="AJ62" i="79"/>
  <c r="AN62" i="79"/>
  <c r="AM62" i="79"/>
  <c r="M62" i="79" s="1"/>
  <c r="AJ70" i="79"/>
  <c r="N70" i="79"/>
  <c r="AN70" i="79"/>
  <c r="M70" i="79"/>
  <c r="J70" i="96" s="1"/>
  <c r="AM70" i="79"/>
  <c r="AJ78" i="79"/>
  <c r="N78" i="79"/>
  <c r="AN78" i="79"/>
  <c r="M78" i="79"/>
  <c r="J78" i="96" s="1"/>
  <c r="AM78" i="79"/>
  <c r="AJ86" i="79"/>
  <c r="N86" i="79"/>
  <c r="AN86" i="79"/>
  <c r="M86" i="79"/>
  <c r="J86" i="96" s="1"/>
  <c r="AM86" i="79"/>
  <c r="AJ94" i="79"/>
  <c r="N94" i="79"/>
  <c r="AN94" i="79"/>
  <c r="M94" i="79"/>
  <c r="J94" i="96" s="1"/>
  <c r="AM94" i="79"/>
  <c r="AJ102" i="79"/>
  <c r="N102" i="79"/>
  <c r="AN102" i="79"/>
  <c r="M102" i="79"/>
  <c r="J102" i="96" s="1"/>
  <c r="AM102" i="79"/>
  <c r="AJ110" i="79"/>
  <c r="N110" i="79"/>
  <c r="AN110" i="79"/>
  <c r="M110" i="79"/>
  <c r="J110" i="96" s="1"/>
  <c r="AM110" i="79"/>
  <c r="AJ21" i="79"/>
  <c r="AN21" i="79"/>
  <c r="AM21" i="79"/>
  <c r="M21" i="79" s="1"/>
  <c r="AJ29" i="79"/>
  <c r="AN29" i="79"/>
  <c r="AM29" i="79"/>
  <c r="M29" i="79" s="1"/>
  <c r="AJ37" i="79"/>
  <c r="AN37" i="79"/>
  <c r="AM37" i="79"/>
  <c r="M37" i="79" s="1"/>
  <c r="AJ45" i="79"/>
  <c r="AN45" i="79"/>
  <c r="AM45" i="79"/>
  <c r="M45" i="79" s="1"/>
  <c r="AJ53" i="79"/>
  <c r="AN53" i="79"/>
  <c r="AM53" i="79"/>
  <c r="M53" i="79" s="1"/>
  <c r="AJ61" i="79"/>
  <c r="AN61" i="79"/>
  <c r="AM61" i="79"/>
  <c r="M61" i="79" s="1"/>
  <c r="AJ69" i="79"/>
  <c r="N69" i="79"/>
  <c r="AN69" i="79"/>
  <c r="M69" i="79"/>
  <c r="J69" i="96" s="1"/>
  <c r="AM69" i="79"/>
  <c r="AJ77" i="79"/>
  <c r="N77" i="79"/>
  <c r="AN77" i="79"/>
  <c r="M77" i="79"/>
  <c r="J77" i="96" s="1"/>
  <c r="AM77" i="79"/>
  <c r="AJ85" i="79"/>
  <c r="N85" i="79"/>
  <c r="AN85" i="79"/>
  <c r="M85" i="79"/>
  <c r="J85" i="96" s="1"/>
  <c r="AM85" i="79"/>
  <c r="AJ93" i="79"/>
  <c r="N93" i="79"/>
  <c r="AN93" i="79"/>
  <c r="M93" i="79"/>
  <c r="J93" i="96" s="1"/>
  <c r="AM93" i="79"/>
  <c r="AJ101" i="79"/>
  <c r="N101" i="79"/>
  <c r="AN101" i="79"/>
  <c r="M101" i="79"/>
  <c r="J101" i="96" s="1"/>
  <c r="AM101" i="79"/>
  <c r="AJ109" i="79"/>
  <c r="N109" i="79"/>
  <c r="AN109" i="79"/>
  <c r="M109" i="79"/>
  <c r="J109" i="96" s="1"/>
  <c r="AM109" i="79"/>
  <c r="AI16" i="79"/>
  <c r="AJ16" i="79"/>
  <c r="AI17" i="79"/>
  <c r="AJ17" i="79"/>
  <c r="AH114" i="79"/>
  <c r="AI114" i="79"/>
  <c r="AH21" i="79"/>
  <c r="AI21" i="79"/>
  <c r="AH20" i="79"/>
  <c r="AI20" i="79"/>
  <c r="AH28" i="79"/>
  <c r="AI28" i="79"/>
  <c r="AH36" i="79"/>
  <c r="AI36" i="79"/>
  <c r="AH44" i="79"/>
  <c r="AI44" i="79"/>
  <c r="AH52" i="79"/>
  <c r="AI52" i="79"/>
  <c r="AH60" i="79"/>
  <c r="AI60" i="79"/>
  <c r="AH68" i="79"/>
  <c r="AI68" i="79"/>
  <c r="AH76" i="79"/>
  <c r="AI76" i="79"/>
  <c r="AH84" i="79"/>
  <c r="AI84" i="79"/>
  <c r="AH92" i="79"/>
  <c r="AI92" i="79"/>
  <c r="AH100" i="79"/>
  <c r="AI100" i="79"/>
  <c r="AH108" i="79"/>
  <c r="AI108" i="79"/>
  <c r="AH19" i="79"/>
  <c r="AI19" i="79"/>
  <c r="AH27" i="79"/>
  <c r="AI27" i="79"/>
  <c r="AH35" i="79"/>
  <c r="AI35" i="79"/>
  <c r="AH43" i="79"/>
  <c r="AI43" i="79"/>
  <c r="AH51" i="79"/>
  <c r="AI51" i="79"/>
  <c r="AH59" i="79"/>
  <c r="AI59" i="79"/>
  <c r="AH67" i="79"/>
  <c r="AI67" i="79"/>
  <c r="AH75" i="79"/>
  <c r="AI75" i="79"/>
  <c r="AH83" i="79"/>
  <c r="AI83" i="79"/>
  <c r="AH91" i="79"/>
  <c r="AI91" i="79"/>
  <c r="AH99" i="79"/>
  <c r="AI99" i="79"/>
  <c r="AH107" i="79"/>
  <c r="AI107" i="79"/>
  <c r="AH18" i="79"/>
  <c r="AI18" i="79"/>
  <c r="AH26" i="79"/>
  <c r="AI26" i="79"/>
  <c r="AH34" i="79"/>
  <c r="AI34" i="79"/>
  <c r="AH42" i="79"/>
  <c r="AI42" i="79"/>
  <c r="AH50" i="79"/>
  <c r="AI50" i="79"/>
  <c r="AH58" i="79"/>
  <c r="AI58" i="79"/>
  <c r="AH66" i="79"/>
  <c r="AI66" i="79"/>
  <c r="AH74" i="79"/>
  <c r="AI74" i="79"/>
  <c r="AH82" i="79"/>
  <c r="AI82" i="79"/>
  <c r="AH90" i="79"/>
  <c r="AI90" i="79"/>
  <c r="AH98" i="79"/>
  <c r="AI98" i="79"/>
  <c r="AH106" i="79"/>
  <c r="AI106" i="79"/>
  <c r="AH25" i="79"/>
  <c r="AI25" i="79"/>
  <c r="AH41" i="79"/>
  <c r="AI41" i="79"/>
  <c r="AH49" i="79"/>
  <c r="AI49" i="79"/>
  <c r="AH57" i="79"/>
  <c r="AI57" i="79"/>
  <c r="AH65" i="79"/>
  <c r="AI65" i="79"/>
  <c r="AH73" i="79"/>
  <c r="AI73" i="79"/>
  <c r="AH81" i="79"/>
  <c r="AI81" i="79"/>
  <c r="AH89" i="79"/>
  <c r="AI89" i="79"/>
  <c r="AH97" i="79"/>
  <c r="AI97" i="79"/>
  <c r="AH105" i="79"/>
  <c r="AI105" i="79"/>
  <c r="AH113" i="79"/>
  <c r="AI113" i="79"/>
  <c r="AH33" i="79"/>
  <c r="AI33" i="79"/>
  <c r="AH24" i="79"/>
  <c r="AI24" i="79"/>
  <c r="AH32" i="79"/>
  <c r="AI32" i="79"/>
  <c r="AH40" i="79"/>
  <c r="AI40" i="79"/>
  <c r="AH48" i="79"/>
  <c r="AI48" i="79"/>
  <c r="AH56" i="79"/>
  <c r="AI56" i="79"/>
  <c r="AH64" i="79"/>
  <c r="AI64" i="79"/>
  <c r="AH72" i="79"/>
  <c r="AI72" i="79"/>
  <c r="AH80" i="79"/>
  <c r="AI80" i="79"/>
  <c r="AH88" i="79"/>
  <c r="AI88" i="79"/>
  <c r="AH96" i="79"/>
  <c r="AI96" i="79"/>
  <c r="AH104" i="79"/>
  <c r="AI104" i="79"/>
  <c r="AH112" i="79"/>
  <c r="AI112" i="79"/>
  <c r="AH23" i="79"/>
  <c r="AI23" i="79"/>
  <c r="AH31" i="79"/>
  <c r="AI31" i="79"/>
  <c r="AH39" i="79"/>
  <c r="AI39" i="79"/>
  <c r="AH47" i="79"/>
  <c r="AI47" i="79"/>
  <c r="AH55" i="79"/>
  <c r="AI55" i="79"/>
  <c r="AH63" i="79"/>
  <c r="AI63" i="79"/>
  <c r="AH71" i="79"/>
  <c r="AI71" i="79"/>
  <c r="AH79" i="79"/>
  <c r="AI79" i="79"/>
  <c r="AH87" i="79"/>
  <c r="AI87" i="79"/>
  <c r="AH95" i="79"/>
  <c r="AI95" i="79"/>
  <c r="AH103" i="79"/>
  <c r="AI103" i="79"/>
  <c r="AH111" i="79"/>
  <c r="AI111" i="79"/>
  <c r="AH22" i="79"/>
  <c r="AI22" i="79"/>
  <c r="AH30" i="79"/>
  <c r="AI30" i="79"/>
  <c r="AH38" i="79"/>
  <c r="AI38" i="79"/>
  <c r="AH46" i="79"/>
  <c r="AI46" i="79"/>
  <c r="AH54" i="79"/>
  <c r="AI54" i="79"/>
  <c r="AH62" i="79"/>
  <c r="AI62" i="79"/>
  <c r="AH70" i="79"/>
  <c r="AI70" i="79"/>
  <c r="AH78" i="79"/>
  <c r="AI78" i="79"/>
  <c r="AH86" i="79"/>
  <c r="AI86" i="79"/>
  <c r="AH94" i="79"/>
  <c r="AI94" i="79"/>
  <c r="AH102" i="79"/>
  <c r="AI102" i="79"/>
  <c r="AH110" i="79"/>
  <c r="AI110" i="79"/>
  <c r="AH29" i="79"/>
  <c r="AI29" i="79"/>
  <c r="AH37" i="79"/>
  <c r="AI37" i="79"/>
  <c r="AH45" i="79"/>
  <c r="AI45" i="79"/>
  <c r="AH53" i="79"/>
  <c r="AI53" i="79"/>
  <c r="AH61" i="79"/>
  <c r="AI61" i="79"/>
  <c r="AH69" i="79"/>
  <c r="AI69" i="79"/>
  <c r="AH77" i="79"/>
  <c r="AI77" i="79"/>
  <c r="AH85" i="79"/>
  <c r="AI85" i="79"/>
  <c r="AH93" i="79"/>
  <c r="AI93" i="79"/>
  <c r="AH101" i="79"/>
  <c r="AI101" i="79"/>
  <c r="AH109" i="79"/>
  <c r="AI109" i="79"/>
  <c r="AH16" i="79"/>
  <c r="AH17" i="79"/>
  <c r="AH22" i="78" l="1"/>
  <c r="AE52" i="78" s="1"/>
  <c r="N59" i="79"/>
  <c r="J59" i="96"/>
  <c r="N20" i="79"/>
  <c r="J20" i="96"/>
  <c r="N28" i="79"/>
  <c r="J28" i="96"/>
  <c r="N36" i="79"/>
  <c r="J36" i="96"/>
  <c r="N44" i="79"/>
  <c r="J44" i="96"/>
  <c r="N52" i="79"/>
  <c r="J52" i="96"/>
  <c r="N60" i="79"/>
  <c r="J60" i="96"/>
  <c r="P68" i="96"/>
  <c r="Q68" i="96"/>
  <c r="P76" i="96"/>
  <c r="Q76" i="96"/>
  <c r="P84" i="96"/>
  <c r="Q84" i="96"/>
  <c r="Q92" i="96"/>
  <c r="P92" i="96"/>
  <c r="Q100" i="96"/>
  <c r="P100" i="96"/>
  <c r="P108" i="96"/>
  <c r="Q108" i="96"/>
  <c r="N19" i="79"/>
  <c r="J19" i="96"/>
  <c r="N27" i="79"/>
  <c r="J27" i="96"/>
  <c r="N35" i="79"/>
  <c r="J35" i="96"/>
  <c r="N43" i="79"/>
  <c r="J43" i="96"/>
  <c r="N51" i="79"/>
  <c r="J51" i="96"/>
  <c r="P67" i="96"/>
  <c r="Q67" i="96"/>
  <c r="P75" i="96"/>
  <c r="Q75" i="96"/>
  <c r="P83" i="96"/>
  <c r="Q83" i="96"/>
  <c r="Q91" i="96"/>
  <c r="P91" i="96"/>
  <c r="Q99" i="96"/>
  <c r="P99" i="96"/>
  <c r="Q107" i="96"/>
  <c r="P107" i="96"/>
  <c r="P114" i="96"/>
  <c r="Q114" i="96"/>
  <c r="N18" i="79"/>
  <c r="J18" i="96"/>
  <c r="N26" i="79"/>
  <c r="J26" i="96"/>
  <c r="N34" i="79"/>
  <c r="J34" i="96"/>
  <c r="N42" i="79"/>
  <c r="J42" i="96"/>
  <c r="N50" i="79"/>
  <c r="J50" i="96"/>
  <c r="N58" i="79"/>
  <c r="J58" i="96"/>
  <c r="P66" i="96"/>
  <c r="Q66" i="96"/>
  <c r="P74" i="96"/>
  <c r="Q74" i="96"/>
  <c r="P82" i="96"/>
  <c r="Q82" i="96"/>
  <c r="Q90" i="96"/>
  <c r="P90" i="96"/>
  <c r="Q98" i="96"/>
  <c r="P98" i="96"/>
  <c r="Q106" i="96"/>
  <c r="P106" i="96"/>
  <c r="N17" i="79"/>
  <c r="J17" i="96"/>
  <c r="N25" i="79"/>
  <c r="J25" i="96"/>
  <c r="N33" i="79"/>
  <c r="J33" i="96"/>
  <c r="N41" i="79"/>
  <c r="J41" i="96"/>
  <c r="N49" i="79"/>
  <c r="J49" i="96"/>
  <c r="N57" i="79"/>
  <c r="J57" i="96"/>
  <c r="N65" i="79"/>
  <c r="J65" i="96"/>
  <c r="P73" i="96"/>
  <c r="Q73" i="96"/>
  <c r="P81" i="96"/>
  <c r="Q81" i="96"/>
  <c r="P89" i="96"/>
  <c r="Q89" i="96"/>
  <c r="Q97" i="96"/>
  <c r="P97" i="96"/>
  <c r="P105" i="96"/>
  <c r="Q105" i="96"/>
  <c r="P113" i="96"/>
  <c r="Q113" i="96"/>
  <c r="N24" i="79"/>
  <c r="J24" i="96"/>
  <c r="N32" i="79"/>
  <c r="J32" i="96"/>
  <c r="N40" i="79"/>
  <c r="J40" i="96"/>
  <c r="N48" i="79"/>
  <c r="J48" i="96"/>
  <c r="N56" i="79"/>
  <c r="J56" i="96"/>
  <c r="N64" i="79"/>
  <c r="J64" i="96"/>
  <c r="P72" i="96"/>
  <c r="Q72" i="96"/>
  <c r="P80" i="96"/>
  <c r="Q80" i="96"/>
  <c r="P88" i="96"/>
  <c r="Q88" i="96"/>
  <c r="Q96" i="96"/>
  <c r="P96" i="96"/>
  <c r="Q104" i="96"/>
  <c r="P104" i="96"/>
  <c r="P112" i="96"/>
  <c r="Q112" i="96"/>
  <c r="N23" i="79"/>
  <c r="J23" i="96"/>
  <c r="N31" i="79"/>
  <c r="J31" i="96"/>
  <c r="N39" i="79"/>
  <c r="J39" i="96"/>
  <c r="N47" i="79"/>
  <c r="J47" i="96"/>
  <c r="N55" i="79"/>
  <c r="J55" i="96"/>
  <c r="N63" i="79"/>
  <c r="J63" i="96"/>
  <c r="P71" i="96"/>
  <c r="Q71" i="96"/>
  <c r="P79" i="96"/>
  <c r="Q79" i="96"/>
  <c r="Q87" i="96"/>
  <c r="P87" i="96"/>
  <c r="P95" i="96"/>
  <c r="Q95" i="96"/>
  <c r="P103" i="96"/>
  <c r="Q103" i="96"/>
  <c r="Q111" i="96"/>
  <c r="P111" i="96"/>
  <c r="N22" i="79"/>
  <c r="J22" i="96"/>
  <c r="N30" i="79"/>
  <c r="J30" i="96"/>
  <c r="N38" i="79"/>
  <c r="J38" i="96"/>
  <c r="N46" i="79"/>
  <c r="J46" i="96"/>
  <c r="N54" i="79"/>
  <c r="J54" i="96"/>
  <c r="N62" i="79"/>
  <c r="J62" i="96"/>
  <c r="P70" i="96"/>
  <c r="Q70" i="96"/>
  <c r="P78" i="96"/>
  <c r="Q78" i="96"/>
  <c r="Q86" i="96"/>
  <c r="P86" i="96"/>
  <c r="P94" i="96"/>
  <c r="Q94" i="96"/>
  <c r="P102" i="96"/>
  <c r="Q102" i="96"/>
  <c r="Q110" i="96"/>
  <c r="P110" i="96"/>
  <c r="N21" i="79"/>
  <c r="J21" i="96"/>
  <c r="N29" i="79"/>
  <c r="J29" i="96"/>
  <c r="N37" i="79"/>
  <c r="J37" i="96"/>
  <c r="N45" i="79"/>
  <c r="J45" i="96"/>
  <c r="N53" i="79"/>
  <c r="J53" i="96"/>
  <c r="N61" i="79"/>
  <c r="J61" i="96"/>
  <c r="P69" i="96"/>
  <c r="Q69" i="96"/>
  <c r="P77" i="96"/>
  <c r="Q77" i="96"/>
  <c r="Q85" i="96"/>
  <c r="P85" i="96"/>
  <c r="Q93" i="96"/>
  <c r="P93" i="96"/>
  <c r="P101" i="96"/>
  <c r="Q101" i="96"/>
  <c r="P109" i="96"/>
  <c r="Q109" i="96"/>
  <c r="AH14" i="90"/>
  <c r="AE65" i="90" s="1"/>
  <c r="AH18" i="78"/>
  <c r="AE51" i="78" s="1"/>
  <c r="AH14" i="78"/>
  <c r="AE50" i="78" s="1"/>
  <c r="BA50" i="78"/>
  <c r="T12" i="79"/>
  <c r="M16" i="79"/>
  <c r="P59" i="96" l="1"/>
  <c r="Q59" i="96"/>
  <c r="P20" i="96"/>
  <c r="K20" i="96" s="1"/>
  <c r="Q20" i="96"/>
  <c r="L20" i="96" s="1"/>
  <c r="P28" i="96"/>
  <c r="Q28" i="96"/>
  <c r="P36" i="96"/>
  <c r="Q36" i="96"/>
  <c r="P44" i="96"/>
  <c r="Q44" i="96"/>
  <c r="P52" i="96"/>
  <c r="Q52" i="96"/>
  <c r="P60" i="96"/>
  <c r="Q60" i="96"/>
  <c r="P19" i="96"/>
  <c r="K19" i="96" s="1"/>
  <c r="Q19" i="96"/>
  <c r="L19" i="96" s="1"/>
  <c r="P27" i="96"/>
  <c r="Q27" i="96"/>
  <c r="P35" i="96"/>
  <c r="Q35" i="96"/>
  <c r="P43" i="96"/>
  <c r="Q43" i="96"/>
  <c r="P51" i="96"/>
  <c r="Q51" i="96"/>
  <c r="P18" i="96"/>
  <c r="K18" i="96" s="1"/>
  <c r="Q18" i="96"/>
  <c r="L18" i="96" s="1"/>
  <c r="P26" i="96"/>
  <c r="Q26" i="96"/>
  <c r="P34" i="96"/>
  <c r="Q34" i="96"/>
  <c r="P42" i="96"/>
  <c r="Q42" i="96"/>
  <c r="P50" i="96"/>
  <c r="Q50" i="96"/>
  <c r="P58" i="96"/>
  <c r="Q58" i="96"/>
  <c r="P17" i="96"/>
  <c r="K17" i="96" s="1"/>
  <c r="Q17" i="96"/>
  <c r="L17" i="96" s="1"/>
  <c r="P25" i="96"/>
  <c r="Q25" i="96"/>
  <c r="P33" i="96"/>
  <c r="Q33" i="96"/>
  <c r="P41" i="96"/>
  <c r="Q41" i="96"/>
  <c r="P49" i="96"/>
  <c r="Q49" i="96"/>
  <c r="P57" i="96"/>
  <c r="Q57" i="96"/>
  <c r="P65" i="96"/>
  <c r="Q65" i="96"/>
  <c r="P24" i="96"/>
  <c r="Q24" i="96"/>
  <c r="P32" i="96"/>
  <c r="Q32" i="96"/>
  <c r="P40" i="96"/>
  <c r="Q40" i="96"/>
  <c r="P48" i="96"/>
  <c r="Q48" i="96"/>
  <c r="P56" i="96"/>
  <c r="Q56" i="96"/>
  <c r="P64" i="96"/>
  <c r="Q64" i="96"/>
  <c r="P23" i="96"/>
  <c r="Q23" i="96"/>
  <c r="P31" i="96"/>
  <c r="Q31" i="96"/>
  <c r="P39" i="96"/>
  <c r="Q39" i="96"/>
  <c r="P47" i="96"/>
  <c r="Q47" i="96"/>
  <c r="P55" i="96"/>
  <c r="Q55" i="96"/>
  <c r="P63" i="96"/>
  <c r="Q63" i="96"/>
  <c r="P22" i="96"/>
  <c r="K22" i="96" s="1"/>
  <c r="Q22" i="96"/>
  <c r="L22" i="96" s="1"/>
  <c r="P30" i="96"/>
  <c r="Q30" i="96"/>
  <c r="P38" i="96"/>
  <c r="Q38" i="96"/>
  <c r="P46" i="96"/>
  <c r="Q46" i="96"/>
  <c r="P54" i="96"/>
  <c r="Q54" i="96"/>
  <c r="P62" i="96"/>
  <c r="Q62" i="96"/>
  <c r="P21" i="96"/>
  <c r="K21" i="96" s="1"/>
  <c r="Q21" i="96"/>
  <c r="L21" i="96" s="1"/>
  <c r="P29" i="96"/>
  <c r="Q29" i="96"/>
  <c r="P37" i="96"/>
  <c r="Q37" i="96"/>
  <c r="P45" i="96"/>
  <c r="Q45" i="96"/>
  <c r="P53" i="96"/>
  <c r="Q53" i="96"/>
  <c r="P61" i="96"/>
  <c r="Q61" i="96"/>
  <c r="N16" i="79"/>
  <c r="J16" i="96"/>
  <c r="I19" i="79"/>
  <c r="AD55" i="73" s="1"/>
  <c r="I67" i="79"/>
  <c r="I51" i="79"/>
  <c r="I35" i="79"/>
  <c r="I15" i="79"/>
  <c r="I98" i="79"/>
  <c r="I82" i="79"/>
  <c r="I58" i="79"/>
  <c r="I50" i="79"/>
  <c r="I42" i="79"/>
  <c r="I34" i="79"/>
  <c r="I26" i="79"/>
  <c r="I18" i="79"/>
  <c r="I75" i="79"/>
  <c r="I59" i="79"/>
  <c r="I43" i="79"/>
  <c r="I27" i="79"/>
  <c r="I106" i="79"/>
  <c r="I90" i="79"/>
  <c r="I74" i="79"/>
  <c r="I66" i="79"/>
  <c r="I113" i="79"/>
  <c r="I105" i="79"/>
  <c r="I97" i="79"/>
  <c r="I89" i="79"/>
  <c r="I81" i="79"/>
  <c r="I73" i="79"/>
  <c r="I65" i="79"/>
  <c r="I57" i="79"/>
  <c r="I49" i="79"/>
  <c r="I41" i="79"/>
  <c r="I33" i="79"/>
  <c r="I25" i="79"/>
  <c r="I17" i="79"/>
  <c r="AD53" i="73" s="1"/>
  <c r="I114" i="79"/>
  <c r="I107" i="79"/>
  <c r="I112" i="79"/>
  <c r="I80" i="79"/>
  <c r="I48" i="79"/>
  <c r="I111" i="79"/>
  <c r="I87" i="79"/>
  <c r="I79" i="79"/>
  <c r="I71" i="79"/>
  <c r="I63" i="79"/>
  <c r="I55" i="79"/>
  <c r="I47" i="79"/>
  <c r="I39" i="79"/>
  <c r="I31" i="79"/>
  <c r="I23" i="79"/>
  <c r="I83" i="79"/>
  <c r="I88" i="79"/>
  <c r="I56" i="79"/>
  <c r="I24" i="79"/>
  <c r="I110" i="79"/>
  <c r="I94" i="79"/>
  <c r="I86" i="79"/>
  <c r="I78" i="79"/>
  <c r="I70" i="79"/>
  <c r="I62" i="79"/>
  <c r="I54" i="79"/>
  <c r="I46" i="79"/>
  <c r="I38" i="79"/>
  <c r="I30" i="79"/>
  <c r="I22" i="79"/>
  <c r="AD58" i="73" s="1"/>
  <c r="I99" i="79"/>
  <c r="I104" i="79"/>
  <c r="I72" i="79"/>
  <c r="I40" i="79"/>
  <c r="I103" i="79"/>
  <c r="I102" i="79"/>
  <c r="I101" i="79"/>
  <c r="I93" i="79"/>
  <c r="I85" i="79"/>
  <c r="I77" i="79"/>
  <c r="I69" i="79"/>
  <c r="I61" i="79"/>
  <c r="I53" i="79"/>
  <c r="I45" i="79"/>
  <c r="I37" i="79"/>
  <c r="I29" i="79"/>
  <c r="I21" i="79"/>
  <c r="I91" i="79"/>
  <c r="I96" i="79"/>
  <c r="I64" i="79"/>
  <c r="I32" i="79"/>
  <c r="I95" i="79"/>
  <c r="I109" i="79"/>
  <c r="I108" i="79"/>
  <c r="I100" i="79"/>
  <c r="I92" i="79"/>
  <c r="I84" i="79"/>
  <c r="I76" i="79"/>
  <c r="I68" i="79"/>
  <c r="I60" i="79"/>
  <c r="I52" i="79"/>
  <c r="I44" i="79"/>
  <c r="I36" i="79"/>
  <c r="I28" i="79"/>
  <c r="I20" i="79"/>
  <c r="AD57" i="73" l="1"/>
  <c r="AD52" i="73"/>
  <c r="P16" i="96"/>
  <c r="K16" i="96" s="1"/>
  <c r="Q16" i="96"/>
  <c r="L16" i="96" s="1"/>
  <c r="AD56" i="73"/>
  <c r="AD54" i="73"/>
  <c r="A16" i="79"/>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A111" i="79" s="1"/>
  <c r="A112" i="79" s="1"/>
  <c r="A113" i="79" s="1"/>
  <c r="A114" i="79" s="1"/>
  <c r="A53" i="73" l="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A139" i="73" s="1"/>
  <c r="A140" i="73" s="1"/>
  <c r="A141" i="73" s="1"/>
  <c r="A142" i="73" s="1"/>
  <c r="A143" i="73" s="1"/>
  <c r="A144" i="73" s="1"/>
  <c r="A145" i="73" s="1"/>
  <c r="A146" i="73" s="1"/>
  <c r="A147" i="73" s="1"/>
  <c r="A148" i="73" s="1"/>
  <c r="A149" i="73" s="1"/>
  <c r="A150" i="73" s="1"/>
  <c r="G6" i="79" l="1"/>
  <c r="C72" i="90"/>
  <c r="C60" i="78"/>
  <c r="L60" i="78" l="1"/>
  <c r="F6" i="79"/>
  <c r="H60" i="78"/>
  <c r="E10" i="79"/>
  <c r="F10" i="79" l="1"/>
  <c r="F9" i="79"/>
  <c r="P60" i="78"/>
  <c r="E9" i="79"/>
  <c r="F8" i="79"/>
  <c r="E8" i="79"/>
  <c r="G8" i="79"/>
  <c r="G7" i="79" s="1"/>
  <c r="H72" i="90"/>
  <c r="E7" i="79" l="1"/>
  <c r="F7" i="79"/>
  <c r="AJ64" i="95"/>
  <c r="E6" i="79"/>
  <c r="AD51" i="73" l="1"/>
  <c r="K15" i="96"/>
  <c r="F6" i="96" s="1"/>
  <c r="Z17" i="95" s="1"/>
  <c r="AI17" i="95" s="1"/>
  <c r="AJ54" i="95" s="1"/>
  <c r="L15" i="96"/>
  <c r="F5" i="96"/>
  <c r="K11" i="79"/>
  <c r="J11" i="79"/>
  <c r="L11" i="79"/>
  <c r="Z16" i="95" l="1"/>
  <c r="O20" i="100"/>
  <c r="AR24" i="101"/>
  <c r="BB24" i="101" s="1"/>
  <c r="AI29" i="95" l="1"/>
  <c r="AJ58" i="95" s="1"/>
  <c r="AI30" i="95"/>
  <c r="AJ59" i="95" s="1"/>
  <c r="AI38" i="95"/>
  <c r="AI31" i="95"/>
  <c r="AJ60" i="95" s="1"/>
  <c r="AI32" i="95"/>
  <c r="AJ61" i="95" s="1"/>
  <c r="AX24" i="101"/>
  <c r="AH51" i="90"/>
  <c r="AH36" i="7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3" authorId="0" shapeId="0" xr:uid="{5F7BAB48-1D4B-420E-83AB-EFB1064DD455}">
      <text>
        <r>
          <rPr>
            <b/>
            <u/>
            <sz val="11"/>
            <color indexed="81"/>
            <rFont val="MS P ゴシック"/>
            <family val="3"/>
            <charset val="128"/>
          </rPr>
          <t>補助金の計画書の提出先は都道府県です。</t>
        </r>
        <r>
          <rPr>
            <sz val="11"/>
            <color indexed="81"/>
            <rFont val="MS P ゴシック"/>
            <family val="3"/>
            <charset val="128"/>
          </rPr>
          <t>処遇改善加算とは提出先が異なる場合があります。</t>
        </r>
      </text>
    </comment>
    <comment ref="L24" authorId="0" shapeId="0" xr:uid="{4ACA12DC-052C-4A12-8ABB-D303B624196A}">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26" authorId="0" shapeId="0" xr:uid="{DB139C3C-C518-453E-9ED5-EE0F0CD8AC3E}">
      <text>
        <r>
          <rPr>
            <sz val="9"/>
            <color indexed="81"/>
            <rFont val="MS P ゴシック"/>
            <family val="3"/>
            <charset val="128"/>
          </rPr>
          <t>社会保険労務士事務所等の担当者の
氏名・連絡先を記入しても構いません。</t>
        </r>
      </text>
    </comment>
    <comment ref="A42" authorId="0" shapeId="0" xr:uid="{358B7D0F-8F57-4B69-81F6-EB725448DD05}">
      <text>
        <r>
          <rPr>
            <sz val="8"/>
            <color indexed="81"/>
            <rFont val="MS P ゴシック"/>
            <family val="3"/>
            <charset val="128"/>
          </rPr>
          <t>記入状況については、AG～AK列の表を参考にご確認ください。</t>
        </r>
      </text>
    </comment>
    <comment ref="A45" authorId="0" shapeId="0" xr:uid="{C2DF05A2-19EC-4FB0-95B9-0DEBEFCA7E0F}">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B49" authorId="0" shapeId="0" xr:uid="{3287E451-CA2D-466D-A142-2C761E338E4B}">
      <text>
        <r>
          <rPr>
            <sz val="8"/>
            <color indexed="81"/>
            <rFont val="MS P ゴシック"/>
            <family val="3"/>
            <charset val="128"/>
          </rPr>
          <t>10桁の事業所番号を入力してください（10桁の入力以外は受け付けません。）</t>
        </r>
      </text>
    </comment>
    <comment ref="L49" authorId="0" shapeId="0" xr:uid="{CD82ABF1-5ED4-4008-A612-751050E63F1E}">
      <text>
        <r>
          <rPr>
            <sz val="8"/>
            <color indexed="81"/>
            <rFont val="MS P ゴシック"/>
            <family val="3"/>
            <charset val="128"/>
          </rPr>
          <t>指定申請等の届出先を記入してください。
地域密着型サービスや総合事業については、指定元の市町村を全て記載してください。
その際、地域単価が同一の場合は指定権者ごとに行を分ける必要はありません。</t>
        </r>
      </text>
    </comment>
    <comment ref="Z49" authorId="0" shapeId="0" xr:uid="{B4BE1C6A-BD1F-478F-9BBD-EBF97D53A0C5}">
      <text>
        <r>
          <rPr>
            <sz val="8"/>
            <color indexed="81"/>
            <rFont val="MS P ゴシック"/>
            <family val="3"/>
            <charset val="128"/>
          </rPr>
          <t>必ずプルダウンで入力してください。</t>
        </r>
        <r>
          <rPr>
            <b/>
            <u/>
            <sz val="8"/>
            <color indexed="81"/>
            <rFont val="MS P ゴシック"/>
            <family val="3"/>
            <charset val="128"/>
          </rPr>
          <t xml:space="preserve">
介護予防、短期利用型、短期入所・総合事業については、行を分けてください</t>
        </r>
        <r>
          <rPr>
            <b/>
            <u/>
            <sz val="9"/>
            <color indexed="81"/>
            <rFont val="MS P ゴシック"/>
            <family val="3"/>
            <charset val="128"/>
          </rPr>
          <t>。</t>
        </r>
      </text>
    </comment>
    <comment ref="AE49" authorId="0" shapeId="0" xr:uid="{3E716A8D-7422-4E40-96ED-E9277F1ABF32}">
      <text>
        <r>
          <rPr>
            <sz val="8"/>
            <color indexed="81"/>
            <rFont val="MS P ゴシック"/>
            <family val="3"/>
            <charset val="128"/>
          </rPr>
          <t xml:space="preserve">所在地・サービス名に応じて地域単価が自動入力されます。
</t>
        </r>
        <r>
          <rPr>
            <b/>
            <u/>
            <sz val="8"/>
            <color indexed="81"/>
            <rFont val="MS P ゴシック"/>
            <family val="3"/>
            <charset val="128"/>
          </rPr>
          <t>総合事業については、「数式を削除して手入力」という記載が表示されるため、市町村において設定されている単価を記載してください。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5CC4719C-BDF3-4D7D-AE56-580BD6625873}">
      <text>
        <r>
          <rPr>
            <sz val="10"/>
            <color rgb="FF000000"/>
            <rFont val="MS P ゴシック"/>
            <family val="3"/>
            <charset val="128"/>
          </rPr>
          <t>本別紙様式２-１を完成させるには、「基本情報入力シート」「別紙様式２-３」から転記される情報が必要です。</t>
        </r>
        <r>
          <rPr>
            <b/>
            <u/>
            <sz val="10"/>
            <color rgb="FF000000"/>
            <rFont val="MS P ゴシック"/>
            <family val="3"/>
            <charset val="128"/>
          </rPr>
          <t>まずはこれらのシートを完成させてください。</t>
        </r>
      </text>
    </comment>
    <comment ref="B39" authorId="0" shapeId="0" xr:uid="{71D88BE0-C490-4A2D-90F6-D46D41C7D2EB}">
      <text>
        <r>
          <rPr>
            <sz val="9"/>
            <color indexed="81"/>
            <rFont val="MS P ゴシック"/>
            <family val="3"/>
            <charset val="128"/>
          </rPr>
          <t>関数の都合上、対応を誓約した要件がない場合もチェックしてください。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3D39CAB3-191E-4A8A-A91C-EE6A9041A69E}">
      <text>
        <r>
          <rPr>
            <sz val="10"/>
            <color rgb="FF000000"/>
            <rFont val="MS P ゴシック"/>
            <family val="3"/>
            <charset val="128"/>
          </rPr>
          <t>本別紙様式２-２を完成させるには、「基本情報入力シート」「別紙様式２-３」から転記される情報が必要です。</t>
        </r>
        <r>
          <rPr>
            <b/>
            <u/>
            <sz val="10"/>
            <color rgb="FF000000"/>
            <rFont val="MS P ゴシック"/>
            <family val="3"/>
            <charset val="128"/>
          </rPr>
          <t>まずはこれらのシートを完成させてください。</t>
        </r>
      </text>
    </comment>
    <comment ref="AH17" authorId="0" shapeId="0" xr:uid="{DAE48D53-F6D9-4CFF-8C56-A7B653C3F907}">
      <text>
        <r>
          <rPr>
            <sz val="9"/>
            <color indexed="81"/>
            <rFont val="MS P ゴシック"/>
            <family val="3"/>
            <charset val="128"/>
          </rPr>
          <t>R8.1.15修正</t>
        </r>
      </text>
    </comment>
    <comment ref="AW46" authorId="0" shapeId="0" xr:uid="{0110DBB0-25B7-43B8-878F-7B73F98DB045}">
      <text>
        <r>
          <rPr>
            <sz val="9"/>
            <color indexed="81"/>
            <rFont val="MS P ゴシック"/>
            <family val="3"/>
            <charset val="128"/>
          </rPr>
          <t xml:space="preserve">R8.1.15修正
</t>
        </r>
      </text>
    </comment>
    <comment ref="B54" authorId="0" shapeId="0" xr:uid="{089353F4-4978-48BC-A8CD-CDC8B0DB843A}">
      <text>
        <r>
          <rPr>
            <sz val="9"/>
            <color indexed="81"/>
            <rFont val="MS P ゴシック"/>
            <family val="3"/>
            <charset val="128"/>
          </rPr>
          <t>関数の都合上、対応を誓約した要件がない場合もチェックしてください。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1" authorId="0" shapeId="0" xr:uid="{636BC73C-8C8A-4D0D-A318-F686B5EB79CF}">
      <text>
        <r>
          <rPr>
            <sz val="9"/>
            <color indexed="81"/>
            <rFont val="MS P ゴシック"/>
            <family val="3"/>
            <charset val="128"/>
          </rPr>
          <t>「○」は記載もれがなく、全ての事業所において要件を満たす場合、
「△」は記載もれがないが、要件を満たさない事業所がある場合、
「×」は記載漏れがある場合です。</t>
        </r>
      </text>
    </comment>
    <comment ref="G12" authorId="0" shapeId="0" xr:uid="{F583ADCD-5ECD-47E0-85FD-B94C684CEA91}">
      <text>
        <r>
          <rPr>
            <b/>
            <u/>
            <sz val="12"/>
            <color rgb="FF000000"/>
            <rFont val="MS P ゴシック"/>
            <family val="3"/>
            <charset val="128"/>
          </rPr>
          <t>空欄の場合、先に「基本情報入力シート」を記入してください。</t>
        </r>
      </text>
    </comment>
    <comment ref="P12" authorId="0" shapeId="0" xr:uid="{C54132E3-0E5D-4FF1-BEE7-8AD7E71135FA}">
      <text>
        <r>
          <rPr>
            <sz val="12"/>
            <color rgb="FF000000"/>
            <rFont val="MS P ゴシック"/>
            <family val="3"/>
            <charset val="128"/>
          </rPr>
          <t>計算結果が表示されない場合、他の欄を先に記入して下さい。
この額はあくまで見込額であり、実際の補助額と異なる可能性があります。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7ED829E3-64EC-4A72-80B9-A8F4C1499537}">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FB109695-C38A-4090-BDD6-FCB0EB141101}">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19542534-AF5E-4DC7-8258-63B460A63C6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10A58323-CAFF-4354-B6CB-89E27EA0EA3B}">
      <text>
        <r>
          <rPr>
            <b/>
            <u/>
            <sz val="11"/>
            <color rgb="FF000000"/>
            <rFont val="MS P ゴシック"/>
            <family val="3"/>
            <charset val="128"/>
          </rPr>
          <t>空欄の場合、先に「基本情報入力シート」を記入してください。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J23" authorId="0" shapeId="0" xr:uid="{F7A26487-4391-4DC7-B37F-A4247E92322B}">
      <text>
        <r>
          <rPr>
            <sz val="9"/>
            <color indexed="81"/>
            <rFont val="MS P ゴシック"/>
            <family val="3"/>
            <charset val="128"/>
          </rPr>
          <t>R8.1.16追加（AJ23, AL23,AM23)</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<sst xmlns="http://schemas.openxmlformats.org/spreadsheetml/2006/main" count="10815" uniqueCount="2703">
  <si>
    <t>↓隠し列</t>
    <rPh sb="1" eb="2">
      <t>カク</t>
    </rPh>
    <rPh sb="3" eb="4">
      <t>レツ</t>
    </rPh>
    <phoneticPr fontId="12"/>
  </si>
  <si>
    <t>２　基本情報</t>
    <rPh sb="2" eb="4">
      <t>キホン</t>
    </rPh>
    <rPh sb="4" eb="6">
      <t>ジョウホウ</t>
    </rPh>
    <phoneticPr fontId="6"/>
  </si>
  <si>
    <t>下表に必要事項を入力してください。記入内容が各様式に反映されます。</t>
    <phoneticPr fontId="12"/>
  </si>
  <si>
    <t>法人名</t>
    <phoneticPr fontId="12"/>
  </si>
  <si>
    <t>フリガナ</t>
    <phoneticPr fontId="12"/>
  </si>
  <si>
    <t>名称</t>
    <rPh sb="0" eb="2">
      <t>メイショウ</t>
    </rPh>
    <phoneticPr fontId="12"/>
  </si>
  <si>
    <t>法人住所</t>
    <phoneticPr fontId="12"/>
  </si>
  <si>
    <t>〒</t>
    <phoneticPr fontId="12"/>
  </si>
  <si>
    <t>-</t>
    <phoneticPr fontId="12"/>
  </si>
  <si>
    <t>〒結合</t>
    <rPh sb="1" eb="3">
      <t>ケツゴウ</t>
    </rPh>
    <phoneticPr fontId="12"/>
  </si>
  <si>
    <t>法人
代表者</t>
    <phoneticPr fontId="12"/>
  </si>
  <si>
    <t>職名</t>
    <rPh sb="0" eb="2">
      <t>ショクメイ</t>
    </rPh>
    <phoneticPr fontId="12"/>
  </si>
  <si>
    <t>氏名</t>
    <rPh sb="0" eb="2">
      <t>シメイ</t>
    </rPh>
    <phoneticPr fontId="12"/>
  </si>
  <si>
    <t>法人番号</t>
    <phoneticPr fontId="12"/>
  </si>
  <si>
    <t>書類作成
担当者</t>
    <phoneticPr fontId="12"/>
  </si>
  <si>
    <t>連絡先</t>
    <phoneticPr fontId="12"/>
  </si>
  <si>
    <t>電話番号</t>
    <rPh sb="0" eb="2">
      <t>デンワ</t>
    </rPh>
    <rPh sb="2" eb="4">
      <t>バンゴウ</t>
    </rPh>
    <phoneticPr fontId="12"/>
  </si>
  <si>
    <t>E-mail</t>
    <phoneticPr fontId="12"/>
  </si>
  <si>
    <t>番号</t>
    <rPh sb="0" eb="2">
      <t>バンゴウ</t>
    </rPh>
    <phoneticPr fontId="12"/>
  </si>
  <si>
    <t>介護保険事業所番号</t>
    <rPh sb="0" eb="2">
      <t>カイゴ</t>
    </rPh>
    <rPh sb="2" eb="4">
      <t>ホケン</t>
    </rPh>
    <rPh sb="4" eb="6">
      <t>ジギョウ</t>
    </rPh>
    <rPh sb="6" eb="7">
      <t>ショ</t>
    </rPh>
    <rPh sb="7" eb="9">
      <t>バンゴウ</t>
    </rPh>
    <phoneticPr fontId="12"/>
  </si>
  <si>
    <t>指定権者名</t>
    <rPh sb="0" eb="2">
      <t>シテイ</t>
    </rPh>
    <rPh sb="2" eb="3">
      <t>ケン</t>
    </rPh>
    <rPh sb="3" eb="4">
      <t>ジャ</t>
    </rPh>
    <rPh sb="4" eb="5">
      <t>メイ</t>
    </rPh>
    <phoneticPr fontId="12"/>
  </si>
  <si>
    <t>事業所の所在地</t>
    <rPh sb="0" eb="3">
      <t>ジギョウショ</t>
    </rPh>
    <rPh sb="4" eb="7">
      <t>ショザイチ</t>
    </rPh>
    <phoneticPr fontId="12"/>
  </si>
  <si>
    <t>事業所名</t>
    <rPh sb="0" eb="2">
      <t>ジギョウ</t>
    </rPh>
    <rPh sb="2" eb="3">
      <t>ショ</t>
    </rPh>
    <rPh sb="3" eb="4">
      <t>メイ</t>
    </rPh>
    <phoneticPr fontId="12"/>
  </si>
  <si>
    <t>サービス名</t>
    <rPh sb="4" eb="5">
      <t>メイ</t>
    </rPh>
    <phoneticPr fontId="12"/>
  </si>
  <si>
    <t>都道府県</t>
    <rPh sb="0" eb="4">
      <t>トドウフケン</t>
    </rPh>
    <phoneticPr fontId="12"/>
  </si>
  <si>
    <t>市区町村</t>
    <rPh sb="0" eb="2">
      <t>シク</t>
    </rPh>
    <rPh sb="2" eb="4">
      <t>チョウソン</t>
    </rPh>
    <phoneticPr fontId="12"/>
  </si>
  <si>
    <t>提出先</t>
    <rPh sb="0" eb="2">
      <t>テイシュツ</t>
    </rPh>
    <rPh sb="2" eb="3">
      <t>サキ</t>
    </rPh>
    <phoneticPr fontId="12"/>
  </si>
  <si>
    <t>１　基本情報</t>
    <rPh sb="2" eb="4">
      <t>キホン</t>
    </rPh>
    <rPh sb="4" eb="6">
      <t>ジョウホウ</t>
    </rPh>
    <phoneticPr fontId="12"/>
  </si>
  <si>
    <t>法人名</t>
    <rPh sb="0" eb="2">
      <t>ホウジン</t>
    </rPh>
    <rPh sb="2" eb="3">
      <t>メイ</t>
    </rPh>
    <phoneticPr fontId="12"/>
  </si>
  <si>
    <t>法人所在地</t>
    <rPh sb="0" eb="2">
      <t>ホウジン</t>
    </rPh>
    <rPh sb="2" eb="5">
      <t>ショザイチ</t>
    </rPh>
    <phoneticPr fontId="12"/>
  </si>
  <si>
    <t>書類作成担当者</t>
    <rPh sb="0" eb="2">
      <t>ショルイ</t>
    </rPh>
    <rPh sb="2" eb="4">
      <t>サクセイ</t>
    </rPh>
    <rPh sb="4" eb="7">
      <t>タントウシャ</t>
    </rPh>
    <phoneticPr fontId="12"/>
  </si>
  <si>
    <t>連絡先</t>
    <rPh sb="0" eb="3">
      <t>レンラクサキ</t>
    </rPh>
    <phoneticPr fontId="12"/>
  </si>
  <si>
    <t>①</t>
    <phoneticPr fontId="12"/>
  </si>
  <si>
    <t>②</t>
    <phoneticPr fontId="12"/>
  </si>
  <si>
    <t>③</t>
    <phoneticPr fontId="12"/>
  </si>
  <si>
    <t>区分</t>
    <rPh sb="0" eb="2">
      <t>クブン</t>
    </rPh>
    <phoneticPr fontId="12"/>
  </si>
  <si>
    <t>内容</t>
    <rPh sb="0" eb="2">
      <t>ナイヨウ</t>
    </rPh>
    <phoneticPr fontId="12"/>
  </si>
  <si>
    <t>入職促進に向けた取組</t>
    <phoneticPr fontId="12"/>
  </si>
  <si>
    <t>①法人や事業所の経営理念やケア方針・人材育成方針、その実現のための施策・仕組みなどの明確化</t>
    <phoneticPr fontId="12"/>
  </si>
  <si>
    <t>②事業者の共同による採用・人事ローテーション・研修のための制度構築</t>
    <phoneticPr fontId="1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</si>
  <si>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12"/>
  </si>
  <si>
    <t>④職業体験の受入れや地域行事への参加や主催等による職業魅力度向上の取組の実施</t>
    <phoneticPr fontId="12"/>
  </si>
  <si>
    <t>資質の向上やキャリアアップに
向けた支援</t>
    <phoneticPr fontId="1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</si>
  <si>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2"/>
  </si>
  <si>
    <t>⑥研修の受講やキャリア段位制度と人事考課との連動</t>
    <phoneticPr fontId="12"/>
  </si>
  <si>
    <t>⑦エルダー・メンター（仕事やメンタル面のサポート等をする担当者）制度等導入</t>
    <phoneticPr fontId="12"/>
  </si>
  <si>
    <t>⑧上位者・担当者等によるキャリア面談など、キャリアアップ・働き方等に関する定期的な相談の機会の確保</t>
    <phoneticPr fontId="12"/>
  </si>
  <si>
    <t>両立支援
・
多様な
働き方の
推進</t>
    <phoneticPr fontId="12"/>
  </si>
  <si>
    <t>⑨子育てや家族等の介護等と仕事の両立を目指す者のための休業制度等の充実、事業所内託児施設の整備</t>
    <phoneticPr fontId="12"/>
  </si>
  <si>
    <t>⑩職員の事情等の状況に応じた勤務シフトや短時間正規職員制度の導入、職員の希望に即した非正規職員から正規職員への転換の制度等の整備</t>
    <phoneticPr fontId="12"/>
  </si>
  <si>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2"/>
  </si>
  <si>
    <t>⑫有給休暇の取得促進のため、情報共有や複数担当制等により、業務の属人化の解消、業務配分の偏りの解消を行っている</t>
    <phoneticPr fontId="12"/>
  </si>
  <si>
    <t>腰痛を
含む
心身の
健康管理</t>
    <phoneticPr fontId="12"/>
  </si>
  <si>
    <t>⑬業務や福利厚生制度、メンタルヘルス等の職員相談窓口の設置等相談体制の充実</t>
    <phoneticPr fontId="12"/>
  </si>
  <si>
    <t>⑭短時間勤務労働者等も受診可能な健康診断・ストレスチェックや、従業員のための休憩室の設置等健康管理対策の実施</t>
    <phoneticPr fontId="12"/>
  </si>
  <si>
    <t>⑯事故・トラブルへの対応マニュアル等の作成等の体制の整備</t>
    <phoneticPr fontId="12"/>
  </si>
  <si>
    <t>生産性
向上のため
の取組</t>
    <phoneticPr fontId="12"/>
  </si>
  <si>
    <t>⑰厚生労働省が示している「生産性向上ガイドライン」に基づき、業務改善活動の体制構築（委員会やプロジェクトチームの立ち上げ、外部の研修会の活用等）を行っている</t>
    <phoneticPr fontId="12"/>
  </si>
  <si>
    <t>⑱現場の課題の見える化（課題の抽出、課題の構造化、業務時間調査の実施等）を実施している</t>
    <phoneticPr fontId="12"/>
  </si>
  <si>
    <t>⑲５S活動（業務管理の手法の１つ。整理・整頓・清掃・清潔・躾の頭文字をとったもの）等の実践による職場環境の整備を行っている</t>
    <phoneticPr fontId="12"/>
  </si>
  <si>
    <t>⑳業務手順書の作成や、記録・報告様式の工夫等による情報共有や作業負担の軽減を行っている</t>
    <phoneticPr fontId="12"/>
  </si>
  <si>
    <t>㉑介護ソフト（記録、情報共有、請求業務転記が不要なもの。）、情報端末（タブレット端末、スマートフォン端末等）の導入</t>
    <phoneticPr fontId="12"/>
  </si>
  <si>
    <t>㉒介護ロボット（見守り支援、移乗支援、移動支援、排泄支援、入浴支援、介護業務支援等）又はインカム等の職員間の連絡調整の迅速化に資するICT機器（ビジネスチャットツール含む）の導入</t>
    <phoneticPr fontId="12"/>
  </si>
  <si>
    <t>やりがい
・
働きがい
の醸成</t>
    <phoneticPr fontId="12"/>
  </si>
  <si>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12"/>
  </si>
  <si>
    <t>㉗利用者本位のケア方針など介護保険や法人の理念等を定期的に学ぶ機会の提供</t>
    <phoneticPr fontId="12"/>
  </si>
  <si>
    <t>㉘ケアの好事例や、利用者やその家族からの謝意等の情報を共有する機会の提供</t>
    <phoneticPr fontId="12"/>
  </si>
  <si>
    <t>以下の点を確認し、満たしている項目に全てチェック（✔）すること。</t>
    <phoneticPr fontId="12"/>
  </si>
  <si>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2"/>
  </si>
  <si>
    <t>―</t>
    <phoneticPr fontId="12"/>
  </si>
  <si>
    <t>労働保険料の納付が適正に行われています。</t>
    <rPh sb="0" eb="2">
      <t>ロウドウ</t>
    </rPh>
    <rPh sb="2" eb="5">
      <t>ホケンリョウ</t>
    </rPh>
    <rPh sb="6" eb="8">
      <t>ノウフ</t>
    </rPh>
    <rPh sb="9" eb="11">
      <t>テキセイ</t>
    </rPh>
    <rPh sb="12" eb="13">
      <t>オコナ</t>
    </rPh>
    <phoneticPr fontId="12"/>
  </si>
  <si>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2"/>
  </si>
  <si>
    <t>会議録、周知文書</t>
    <rPh sb="0" eb="3">
      <t>カイギロク</t>
    </rPh>
    <rPh sb="4" eb="6">
      <t>シュウチ</t>
    </rPh>
    <rPh sb="6" eb="8">
      <t>ブンショ</t>
    </rPh>
    <phoneticPr fontId="12"/>
  </si>
  <si>
    <t>令和</t>
    <rPh sb="0" eb="2">
      <t>レイワ</t>
    </rPh>
    <phoneticPr fontId="12"/>
  </si>
  <si>
    <t>年</t>
    <rPh sb="0" eb="1">
      <t>ネン</t>
    </rPh>
    <phoneticPr fontId="12"/>
  </si>
  <si>
    <t>月</t>
    <rPh sb="0" eb="1">
      <t>ゲツ</t>
    </rPh>
    <phoneticPr fontId="12"/>
  </si>
  <si>
    <t>日</t>
    <rPh sb="0" eb="1">
      <t>ニチ</t>
    </rPh>
    <phoneticPr fontId="12"/>
  </si>
  <si>
    <t>代表者</t>
    <rPh sb="0" eb="3">
      <t>ダイヒョウシャ</t>
    </rPh>
    <phoneticPr fontId="12"/>
  </si>
  <si>
    <t>事業所名</t>
    <rPh sb="0" eb="3">
      <t>ジギョウショ</t>
    </rPh>
    <rPh sb="3" eb="4">
      <t>メイ</t>
    </rPh>
    <phoneticPr fontId="12"/>
  </si>
  <si>
    <t>２　補助金の支給要件及び使途</t>
  </si>
  <si>
    <t>３　その他要件を満たすことの確認・誓約等</t>
    <rPh sb="4" eb="5">
      <t>タ</t>
    </rPh>
    <rPh sb="5" eb="7">
      <t>ヨウケン</t>
    </rPh>
    <rPh sb="8" eb="9">
      <t>ミ</t>
    </rPh>
    <rPh sb="14" eb="16">
      <t>カクニン</t>
    </rPh>
    <rPh sb="17" eb="19">
      <t>セイヤク</t>
    </rPh>
    <rPh sb="19" eb="20">
      <t>トウ</t>
    </rPh>
    <phoneticPr fontId="12"/>
  </si>
  <si>
    <t>！この欄が×の場合、チェック（✓）がついていない項目があります。</t>
    <phoneticPr fontId="12"/>
  </si>
  <si>
    <t>確認項目</t>
    <rPh sb="0" eb="2">
      <t>カクニン</t>
    </rPh>
    <rPh sb="2" eb="4">
      <t>コウモク</t>
    </rPh>
    <phoneticPr fontId="12"/>
  </si>
  <si>
    <t>証明する資料の例</t>
    <rPh sb="0" eb="2">
      <t>ショウメイ</t>
    </rPh>
    <rPh sb="4" eb="6">
      <t>シリョウ</t>
    </rPh>
    <rPh sb="7" eb="8">
      <t>レイ</t>
    </rPh>
    <phoneticPr fontId="12"/>
  </si>
  <si>
    <t>補助金として給付される額は、上記使途のために全額支出します。</t>
    <rPh sb="0" eb="3">
      <t>ホジョキン</t>
    </rPh>
    <rPh sb="6" eb="8">
      <t>キュウフ</t>
    </rPh>
    <rPh sb="11" eb="12">
      <t>ガク</t>
    </rPh>
    <rPh sb="14" eb="16">
      <t>ジョウキ</t>
    </rPh>
    <rPh sb="16" eb="18">
      <t>シト</t>
    </rPh>
    <rPh sb="22" eb="24">
      <t>ゼンガク</t>
    </rPh>
    <rPh sb="24" eb="26">
      <t>シシュツ</t>
    </rPh>
    <phoneticPr fontId="12"/>
  </si>
  <si>
    <t>給与明細、職場環境改善経費に係る明細書等</t>
    <rPh sb="0" eb="2">
      <t>キュウヨ</t>
    </rPh>
    <rPh sb="2" eb="4">
      <t>メイサイ</t>
    </rPh>
    <rPh sb="5" eb="7">
      <t>ショクバ</t>
    </rPh>
    <rPh sb="7" eb="9">
      <t>カンキョウ</t>
    </rPh>
    <rPh sb="9" eb="11">
      <t>カイゼン</t>
    </rPh>
    <rPh sb="11" eb="13">
      <t>ケイヒ</t>
    </rPh>
    <rPh sb="14" eb="15">
      <t>カカ</t>
    </rPh>
    <rPh sb="16" eb="19">
      <t>メイサイショ</t>
    </rPh>
    <rPh sb="19" eb="20">
      <t>トウ</t>
    </rPh>
    <phoneticPr fontId="12"/>
  </si>
  <si>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12"/>
  </si>
  <si>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12"/>
  </si>
  <si>
    <t>（確認用）提出前のチェックリスト</t>
    <rPh sb="1" eb="4">
      <t>カクニンヨウ</t>
    </rPh>
    <phoneticPr fontId="12"/>
  </si>
  <si>
    <t>以下の項目に「×」がないか、提出前に確認すること。「×」がある場合、当該項目の記載を修正すること。</t>
    <phoneticPr fontId="12"/>
  </si>
  <si>
    <t>２　補助金の見込額、支給要件及び使途</t>
    <phoneticPr fontId="12"/>
  </si>
  <si>
    <t>満たしていない補助金の要件数</t>
    <rPh sb="0" eb="1">
      <t>ミ</t>
    </rPh>
    <rPh sb="7" eb="10">
      <t>ホジョキン</t>
    </rPh>
    <rPh sb="11" eb="13">
      <t>ヨウケン</t>
    </rPh>
    <rPh sb="13" eb="14">
      <t>スウ</t>
    </rPh>
    <phoneticPr fontId="12"/>
  </si>
  <si>
    <t>３　要件を満たすことの確認等</t>
    <phoneticPr fontId="12"/>
  </si>
  <si>
    <t>要件を満たすことの確認について、チェック（✔）が入っていない項目がない</t>
    <rPh sb="0" eb="1">
      <t>ヨウケン</t>
    </rPh>
    <rPh sb="2" eb="3">
      <t>ミ</t>
    </rPh>
    <rPh sb="8" eb="10">
      <t>カクニン</t>
    </rPh>
    <phoneticPr fontId="12"/>
  </si>
  <si>
    <t>振込に関する情報</t>
    <rPh sb="0" eb="2">
      <t>フリコミ</t>
    </rPh>
    <rPh sb="3" eb="4">
      <t>カン</t>
    </rPh>
    <rPh sb="6" eb="8">
      <t>ジョウホウ</t>
    </rPh>
    <phoneticPr fontId="12"/>
  </si>
  <si>
    <t>通し番号</t>
    <rPh sb="0" eb="1">
      <t>トオ</t>
    </rPh>
    <rPh sb="2" eb="4">
      <t>バンゴウ</t>
    </rPh>
    <phoneticPr fontId="12"/>
  </si>
  <si>
    <t>介護保険事業所番号</t>
    <rPh sb="0" eb="2">
      <t>カイゴ</t>
    </rPh>
    <rPh sb="2" eb="4">
      <t>ホケン</t>
    </rPh>
    <rPh sb="4" eb="7">
      <t>ジギョウショ</t>
    </rPh>
    <rPh sb="7" eb="9">
      <t>バンゴウ</t>
    </rPh>
    <phoneticPr fontId="12"/>
  </si>
  <si>
    <t>１単位あたりの単価[円](b)</t>
    <rPh sb="1" eb="3">
      <t>タンイ</t>
    </rPh>
    <rPh sb="7" eb="9">
      <t>タンカ</t>
    </rPh>
    <rPh sb="10" eb="11">
      <t>エン</t>
    </rPh>
    <phoneticPr fontId="12"/>
  </si>
  <si>
    <t>提出先事業所名</t>
    <rPh sb="0" eb="2">
      <t>テイシュツ</t>
    </rPh>
    <rPh sb="2" eb="3">
      <t>サキ</t>
    </rPh>
    <rPh sb="3" eb="6">
      <t>ジギョウショ</t>
    </rPh>
    <rPh sb="6" eb="7">
      <t>メイ</t>
    </rPh>
    <phoneticPr fontId="12"/>
  </si>
  <si>
    <t>資格取得のための支援の実施</t>
    <rPh sb="0" eb="2">
      <t>シカク</t>
    </rPh>
    <rPh sb="2" eb="4">
      <t>シュトク</t>
    </rPh>
    <rPh sb="8" eb="10">
      <t>シエン</t>
    </rPh>
    <rPh sb="11" eb="13">
      <t>ジッシ</t>
    </rPh>
    <phoneticPr fontId="12"/>
  </si>
  <si>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49"/>
  </si>
  <si>
    <t>職責</t>
    <rPh sb="0" eb="2">
      <t>ショクセキ</t>
    </rPh>
    <phoneticPr fontId="12"/>
  </si>
  <si>
    <t>高度な業務の遂行
他の従業員への指導</t>
    <rPh sb="0" eb="2">
      <t>コウド</t>
    </rPh>
    <rPh sb="6" eb="8">
      <t>スイコウ</t>
    </rPh>
    <phoneticPr fontId="12"/>
  </si>
  <si>
    <t>通常の介護業務
他の従業員への助言</t>
    <rPh sb="3" eb="5">
      <t>カイゴ</t>
    </rPh>
    <phoneticPr fontId="12"/>
  </si>
  <si>
    <t>通常の介護業務</t>
    <rPh sb="3" eb="5">
      <t>カイゴ</t>
    </rPh>
    <phoneticPr fontId="12"/>
  </si>
  <si>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2"/>
  </si>
  <si>
    <t>（研修計画）</t>
    <rPh sb="1" eb="3">
      <t>ケンシュウ</t>
    </rPh>
    <rPh sb="3" eb="5">
      <t>ケイカク</t>
    </rPh>
    <phoneticPr fontId="49"/>
  </si>
  <si>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49"/>
  </si>
  <si>
    <t>職位・役職</t>
    <rPh sb="0" eb="2">
      <t>ショクイ</t>
    </rPh>
    <rPh sb="3" eb="5">
      <t>ヤクショク</t>
    </rPh>
    <phoneticPr fontId="12"/>
  </si>
  <si>
    <t>任用要件</t>
    <rPh sb="0" eb="2">
      <t>ニンヨウ</t>
    </rPh>
    <rPh sb="2" eb="4">
      <t>ヨウケン</t>
    </rPh>
    <phoneticPr fontId="12"/>
  </si>
  <si>
    <t>給与
（常勤・月給）</t>
    <rPh sb="7" eb="9">
      <t>ゲッキュウ</t>
    </rPh>
    <phoneticPr fontId="49"/>
  </si>
  <si>
    <t>給与
（非常勤・時給）</t>
    <rPh sb="0" eb="2">
      <t>キュウヨ</t>
    </rPh>
    <rPh sb="4" eb="7">
      <t>ヒジョウキン</t>
    </rPh>
    <rPh sb="8" eb="10">
      <t>ジキュウ</t>
    </rPh>
    <phoneticPr fontId="12"/>
  </si>
  <si>
    <t>常勤（月給）
・基本給 ●●●円～
・経験手当 ＋●●円
・役職手当 ＋●●円</t>
    <rPh sb="0" eb="2">
      <t>ジョウキン</t>
    </rPh>
    <rPh sb="19" eb="21">
      <t>ケイケン</t>
    </rPh>
    <rPh sb="38" eb="39">
      <t>エン</t>
    </rPh>
    <phoneticPr fontId="12"/>
  </si>
  <si>
    <t>非常勤（時給）
・●●　円
・経験手当 ＋●●円</t>
    <phoneticPr fontId="12"/>
  </si>
  <si>
    <t>常勤（月給）
・基本給 ●●●円～
・資格手当 ＋●●円</t>
    <rPh sb="0" eb="2">
      <t>ジョウキン</t>
    </rPh>
    <rPh sb="19" eb="21">
      <t>シカク</t>
    </rPh>
    <phoneticPr fontId="12"/>
  </si>
  <si>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9"/>
  </si>
  <si>
    <t>常勤（月給）
・基本給 ●●●円～
・資格手当 ＋●●円</t>
    <rPh sb="0" eb="2">
      <t>ジョウキン</t>
    </rPh>
    <rPh sb="19" eb="21">
      <t>シカク</t>
    </rPh>
    <rPh sb="21" eb="23">
      <t>テアテ</t>
    </rPh>
    <rPh sb="27" eb="28">
      <t>エン</t>
    </rPh>
    <phoneticPr fontId="12"/>
  </si>
  <si>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9"/>
  </si>
  <si>
    <t>交付率</t>
    <rPh sb="0" eb="3">
      <t>コウフリツ</t>
    </rPh>
    <phoneticPr fontId="12"/>
  </si>
  <si>
    <t>市区町村</t>
    <rPh sb="0" eb="4">
      <t>シクチョウソン</t>
    </rPh>
    <phoneticPr fontId="12"/>
  </si>
  <si>
    <t>級地</t>
    <rPh sb="0" eb="2">
      <t>キュウチ</t>
    </rPh>
    <phoneticPr fontId="49"/>
  </si>
  <si>
    <t>上乗せ割合</t>
    <rPh sb="0" eb="2">
      <t>ウワノ</t>
    </rPh>
    <rPh sb="3" eb="5">
      <t>ワリアイ</t>
    </rPh>
    <phoneticPr fontId="49"/>
  </si>
  <si>
    <t>市区町村</t>
    <rPh sb="0" eb="4">
      <t>シクチョウソン</t>
    </rPh>
    <phoneticPr fontId="58"/>
  </si>
  <si>
    <t>組み合わせ</t>
    <rPh sb="0" eb="1">
      <t>ク</t>
    </rPh>
    <rPh sb="2" eb="3">
      <t>ア</t>
    </rPh>
    <phoneticPr fontId="12"/>
  </si>
  <si>
    <t>介護サービス</t>
    <rPh sb="0" eb="2">
      <t>カイゴ</t>
    </rPh>
    <phoneticPr fontId="49"/>
  </si>
  <si>
    <t>人件費割合</t>
    <rPh sb="0" eb="3">
      <t>ジンケンヒ</t>
    </rPh>
    <rPh sb="3" eb="5">
      <t>ワリアイ</t>
    </rPh>
    <phoneticPr fontId="49"/>
  </si>
  <si>
    <t>チェックボックス</t>
    <phoneticPr fontId="12"/>
  </si>
  <si>
    <t>誓約</t>
    <rPh sb="0" eb="2">
      <t>セイヤク</t>
    </rPh>
    <phoneticPr fontId="12"/>
  </si>
  <si>
    <t>補助金使途</t>
    <rPh sb="0" eb="3">
      <t>ホジョキン</t>
    </rPh>
    <rPh sb="3" eb="5">
      <t>シト</t>
    </rPh>
    <phoneticPr fontId="12"/>
  </si>
  <si>
    <t>北海道</t>
  </si>
  <si>
    <t>札幌市</t>
  </si>
  <si>
    <t>1級地</t>
    <rPh sb="1" eb="3">
      <t>キュウチ</t>
    </rPh>
    <phoneticPr fontId="49"/>
  </si>
  <si>
    <t>東京都</t>
    <rPh sb="0" eb="2">
      <t>トウキョウ</t>
    </rPh>
    <rPh sb="2" eb="3">
      <t>ト</t>
    </rPh>
    <phoneticPr fontId="12"/>
  </si>
  <si>
    <t>訪問介護</t>
  </si>
  <si>
    <t>✓</t>
    <phoneticPr fontId="12"/>
  </si>
  <si>
    <t>（ア）研修費</t>
    <rPh sb="3" eb="5">
      <t>ケンシュウ</t>
    </rPh>
    <rPh sb="5" eb="6">
      <t>ヒ</t>
    </rPh>
    <phoneticPr fontId="8"/>
  </si>
  <si>
    <t>青森県</t>
  </si>
  <si>
    <t>函館市</t>
  </si>
  <si>
    <t>夜間対応型訪問介護</t>
  </si>
  <si>
    <t>（イ）介護助手等の募集経費</t>
    <rPh sb="3" eb="5">
      <t>カイゴ</t>
    </rPh>
    <rPh sb="5" eb="7">
      <t>ジョシュ</t>
    </rPh>
    <rPh sb="7" eb="8">
      <t>トウ</t>
    </rPh>
    <rPh sb="9" eb="11">
      <t>ボシュウ</t>
    </rPh>
    <rPh sb="11" eb="13">
      <t>ケイヒ</t>
    </rPh>
    <phoneticPr fontId="8"/>
  </si>
  <si>
    <t>岩手県</t>
  </si>
  <si>
    <t>小樽市</t>
  </si>
  <si>
    <t>（ウ）その他の金額　（① 業務内容の明確化と職員間の適切な役割分担の取組）</t>
    <phoneticPr fontId="12"/>
  </si>
  <si>
    <t>宮城県</t>
  </si>
  <si>
    <t>旭川市</t>
  </si>
  <si>
    <t>（ウ）その他の金額　（② 介護職員等の業務の洗い出しや棚卸しなど、現場の課題の見える化）</t>
    <phoneticPr fontId="12"/>
  </si>
  <si>
    <t>秋田県</t>
  </si>
  <si>
    <t>室蘭市</t>
  </si>
  <si>
    <t>（ウ）その他の金額　（③ 業務改善活動の体制構築）</t>
    <phoneticPr fontId="12"/>
  </si>
  <si>
    <t>山形県</t>
  </si>
  <si>
    <t>釧路市</t>
  </si>
  <si>
    <t>通所介護</t>
  </si>
  <si>
    <t>福島県</t>
  </si>
  <si>
    <t>帯広市</t>
  </si>
  <si>
    <t>地域密着型通所介護</t>
  </si>
  <si>
    <t>茨城県</t>
  </si>
  <si>
    <t>北見市</t>
  </si>
  <si>
    <t>栃木県</t>
  </si>
  <si>
    <t>夕張市</t>
  </si>
  <si>
    <t>群馬県</t>
  </si>
  <si>
    <t>岩見沢市</t>
  </si>
  <si>
    <t>埼玉県</t>
  </si>
  <si>
    <t>網走市</t>
  </si>
  <si>
    <t>千葉県</t>
  </si>
  <si>
    <t>留萌市</t>
  </si>
  <si>
    <t>東京都</t>
  </si>
  <si>
    <t>苫小牧市</t>
  </si>
  <si>
    <t>神奈川県</t>
  </si>
  <si>
    <t>稚内市</t>
  </si>
  <si>
    <t>新潟県</t>
  </si>
  <si>
    <t>美唄市</t>
  </si>
  <si>
    <t>富山県</t>
  </si>
  <si>
    <t>芦別市</t>
  </si>
  <si>
    <t>石川県</t>
  </si>
  <si>
    <t>江別市</t>
  </si>
  <si>
    <t>福井県</t>
  </si>
  <si>
    <t>赤平市</t>
  </si>
  <si>
    <t>山梨県</t>
  </si>
  <si>
    <t>紋別市</t>
  </si>
  <si>
    <t>長野県</t>
  </si>
  <si>
    <t>岐阜県</t>
  </si>
  <si>
    <t>名寄市</t>
  </si>
  <si>
    <t>静岡県</t>
  </si>
  <si>
    <t>三笠市</t>
  </si>
  <si>
    <t>愛知県</t>
  </si>
  <si>
    <t>根室市</t>
  </si>
  <si>
    <t>三重県</t>
  </si>
  <si>
    <t>千歳市</t>
  </si>
  <si>
    <t>2級地</t>
    <rPh sb="1" eb="3">
      <t>キュウチ</t>
    </rPh>
    <phoneticPr fontId="49"/>
  </si>
  <si>
    <t>調布市</t>
  </si>
  <si>
    <t>滋賀県</t>
  </si>
  <si>
    <t>滝川市</t>
  </si>
  <si>
    <t>京都府</t>
  </si>
  <si>
    <t>砂川市</t>
  </si>
  <si>
    <t>大阪府</t>
  </si>
  <si>
    <t>歌志内市</t>
  </si>
  <si>
    <t>兵庫県</t>
  </si>
  <si>
    <t>深川市</t>
  </si>
  <si>
    <t>神奈川県</t>
    <rPh sb="0" eb="4">
      <t>カナガワケン</t>
    </rPh>
    <phoneticPr fontId="12"/>
  </si>
  <si>
    <t>地域密着型介護老人福祉施設</t>
  </si>
  <si>
    <t>奈良県</t>
  </si>
  <si>
    <t>富良野市</t>
  </si>
  <si>
    <t>和歌山県</t>
  </si>
  <si>
    <t>登別市</t>
  </si>
  <si>
    <t>大阪府</t>
    <rPh sb="0" eb="3">
      <t>オオサカフ</t>
    </rPh>
    <phoneticPr fontId="12"/>
  </si>
  <si>
    <t>鳥取県</t>
  </si>
  <si>
    <t>恵庭市</t>
  </si>
  <si>
    <t>3級地</t>
    <rPh sb="1" eb="3">
      <t>キュウチ</t>
    </rPh>
    <phoneticPr fontId="49"/>
  </si>
  <si>
    <t>埼玉県</t>
    <rPh sb="0" eb="3">
      <t>サイタマケン</t>
    </rPh>
    <phoneticPr fontId="12"/>
  </si>
  <si>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</si>
  <si>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</si>
  <si>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</si>
  <si>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</si>
  <si>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</si>
  <si>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</si>
  <si>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</si>
  <si>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</si>
  <si>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</si>
  <si>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</si>
  <si>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</si>
  <si>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</si>
  <si>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</si>
  <si>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</si>
  <si>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</si>
  <si>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</si>
  <si>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</si>
  <si>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</si>
  <si>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</si>
  <si>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</si>
  <si>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</si>
  <si>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高知県</t>
  </si>
  <si>
    <t>福島町</t>
  </si>
  <si>
    <t>小金井市</t>
  </si>
  <si>
    <t>福岡県</t>
  </si>
  <si>
    <t>知内町</t>
  </si>
  <si>
    <t>小平市</t>
  </si>
  <si>
    <t>佐賀県</t>
  </si>
  <si>
    <t>木古内町</t>
  </si>
  <si>
    <t>日野市</t>
  </si>
  <si>
    <t>長崎県</t>
  </si>
  <si>
    <t>七飯町</t>
  </si>
  <si>
    <t>熊本県</t>
  </si>
  <si>
    <t>鹿部町</t>
  </si>
  <si>
    <t>国分寺市</t>
  </si>
  <si>
    <t>大分県</t>
  </si>
  <si>
    <t>森町</t>
  </si>
  <si>
    <t>国立市</t>
  </si>
  <si>
    <t>宮崎県</t>
  </si>
  <si>
    <t>八雲町</t>
  </si>
  <si>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</si>
  <si>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</si>
  <si>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</si>
  <si>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</si>
  <si>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</si>
  <si>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</si>
  <si>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</si>
  <si>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</si>
  <si>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</si>
  <si>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</si>
  <si>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</si>
  <si>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</si>
  <si>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</si>
  <si>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</si>
  <si>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</si>
  <si>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</si>
  <si>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</si>
  <si>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</si>
  <si>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</si>
  <si>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</si>
  <si>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</si>
  <si>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</si>
  <si>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</si>
  <si>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</si>
  <si>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</si>
  <si>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</si>
  <si>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</si>
  <si>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</si>
  <si>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</si>
  <si>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</si>
  <si>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</si>
  <si>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4級地</t>
    <rPh sb="1" eb="3">
      <t>キュウチ</t>
    </rPh>
    <phoneticPr fontId="49"/>
  </si>
  <si>
    <t>牛久市</t>
  </si>
  <si>
    <t>喜茂別町</t>
  </si>
  <si>
    <t>朝霞市</t>
  </si>
  <si>
    <t>京極町</t>
  </si>
  <si>
    <t>倶知安町</t>
  </si>
  <si>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</si>
  <si>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</si>
  <si>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</si>
  <si>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</si>
  <si>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</si>
  <si>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</si>
  <si>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</si>
  <si>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</si>
  <si>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</si>
  <si>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</si>
  <si>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</si>
  <si>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</si>
  <si>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</si>
  <si>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</si>
  <si>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</si>
  <si>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</si>
  <si>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</si>
  <si>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</si>
  <si>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</si>
  <si>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</si>
  <si>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</si>
  <si>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</si>
  <si>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</si>
  <si>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</si>
  <si>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</si>
  <si>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</si>
  <si>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</si>
  <si>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</si>
  <si>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</si>
  <si>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</si>
  <si>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</si>
  <si>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</si>
  <si>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</si>
  <si>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</si>
  <si>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</si>
  <si>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</si>
  <si>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</si>
  <si>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</si>
  <si>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</si>
  <si>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</si>
  <si>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49"/>
  </si>
  <si>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</si>
  <si>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</si>
  <si>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</si>
  <si>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</si>
  <si>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</si>
  <si>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</si>
  <si>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</si>
  <si>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</si>
  <si>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</si>
  <si>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</si>
  <si>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</si>
  <si>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</si>
  <si>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</si>
  <si>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</si>
  <si>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</si>
  <si>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</si>
  <si>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</si>
  <si>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</si>
  <si>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</si>
  <si>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</si>
  <si>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</si>
  <si>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</si>
  <si>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</si>
  <si>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</si>
  <si>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</si>
  <si>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</si>
  <si>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</si>
  <si>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</si>
  <si>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</si>
  <si>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</si>
  <si>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</si>
  <si>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</si>
  <si>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</si>
  <si>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</si>
  <si>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</si>
  <si>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</si>
  <si>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</si>
  <si>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</si>
  <si>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</si>
  <si>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</si>
  <si>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</si>
  <si>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</si>
  <si>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</si>
  <si>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</si>
  <si>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</si>
  <si>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</si>
  <si>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</si>
  <si>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</si>
  <si>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</si>
  <si>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</si>
  <si>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</si>
  <si>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</si>
  <si>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</si>
  <si>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</si>
  <si>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</si>
  <si>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</si>
  <si>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</si>
  <si>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</si>
  <si>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</si>
  <si>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</si>
  <si>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</si>
  <si>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</si>
  <si>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</si>
  <si>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</si>
  <si>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</si>
  <si>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</si>
  <si>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</si>
  <si>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</si>
  <si>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</si>
  <si>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</si>
  <si>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</si>
  <si>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幌延町</t>
  </si>
  <si>
    <t>大津市</t>
  </si>
  <si>
    <t>美幌町</t>
  </si>
  <si>
    <t>草津市</t>
  </si>
  <si>
    <t>津別町</t>
  </si>
  <si>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</si>
  <si>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</si>
  <si>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</si>
  <si>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</si>
  <si>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</si>
  <si>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</si>
  <si>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</si>
  <si>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</si>
  <si>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</si>
  <si>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</si>
  <si>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</si>
  <si>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</si>
  <si>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</si>
  <si>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</si>
  <si>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</si>
  <si>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</si>
  <si>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</si>
  <si>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</si>
  <si>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</si>
  <si>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</si>
  <si>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</si>
  <si>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</si>
  <si>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</si>
  <si>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</si>
  <si>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</si>
  <si>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</si>
  <si>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</si>
  <si>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</si>
  <si>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</si>
  <si>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</si>
  <si>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</si>
  <si>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</si>
  <si>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</si>
  <si>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</si>
  <si>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</si>
  <si>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安平町</t>
  </si>
  <si>
    <t>むかわ町</t>
  </si>
  <si>
    <t>6級地</t>
    <rPh sb="1" eb="3">
      <t>キュウチ</t>
    </rPh>
    <phoneticPr fontId="49"/>
  </si>
  <si>
    <t>仙台市</t>
  </si>
  <si>
    <t>日高町</t>
  </si>
  <si>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</si>
  <si>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</si>
  <si>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</si>
  <si>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</si>
  <si>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</si>
  <si>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</si>
  <si>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</si>
  <si>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</si>
  <si>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</si>
  <si>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</si>
  <si>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</si>
  <si>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</si>
  <si>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</si>
  <si>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</si>
  <si>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</si>
  <si>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</si>
  <si>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</si>
  <si>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</si>
  <si>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</si>
  <si>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</si>
  <si>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</si>
  <si>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</si>
  <si>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</si>
  <si>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</si>
  <si>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</si>
  <si>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</si>
  <si>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</si>
  <si>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</si>
  <si>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</si>
  <si>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</si>
  <si>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</si>
  <si>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</si>
  <si>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</si>
  <si>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</si>
  <si>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</si>
  <si>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</si>
  <si>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</si>
  <si>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</si>
  <si>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</si>
  <si>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</si>
  <si>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</si>
  <si>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</si>
  <si>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</si>
  <si>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</si>
  <si>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</si>
  <si>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</si>
  <si>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</si>
  <si>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</si>
  <si>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</si>
  <si>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</si>
  <si>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</si>
  <si>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</si>
  <si>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</si>
  <si>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</si>
  <si>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</si>
  <si>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</si>
  <si>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</si>
  <si>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</si>
  <si>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</si>
  <si>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</si>
  <si>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別海町</t>
  </si>
  <si>
    <t>伊奈町</t>
  </si>
  <si>
    <t>中標津町</t>
  </si>
  <si>
    <t>三芳町</t>
  </si>
  <si>
    <t>標津町</t>
  </si>
  <si>
    <t>宮代町</t>
  </si>
  <si>
    <t>羅臼町</t>
  </si>
  <si>
    <t>杉戸町</t>
  </si>
  <si>
    <t>松伏町</t>
  </si>
  <si>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</si>
  <si>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</si>
  <si>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</si>
  <si>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</si>
  <si>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</si>
  <si>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</si>
  <si>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</si>
  <si>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</si>
  <si>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</si>
  <si>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</si>
  <si>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</si>
  <si>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</si>
  <si>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</si>
  <si>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</si>
  <si>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</si>
  <si>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</si>
  <si>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</si>
  <si>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</si>
  <si>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</si>
  <si>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</si>
  <si>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</si>
  <si>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</si>
  <si>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むつ市</t>
  </si>
  <si>
    <t>奥多摩町</t>
  </si>
  <si>
    <t>つがる市</t>
  </si>
  <si>
    <t>檜原村</t>
  </si>
  <si>
    <t>平川市</t>
  </si>
  <si>
    <t>秦野市</t>
  </si>
  <si>
    <t>平内町</t>
  </si>
  <si>
    <t>大磯町</t>
  </si>
  <si>
    <t>今別町</t>
  </si>
  <si>
    <t>二宮町</t>
  </si>
  <si>
    <t>蓬田村</t>
  </si>
  <si>
    <t>外ヶ浜町</t>
  </si>
  <si>
    <t>清川村</t>
  </si>
  <si>
    <t>鰺ヶ沢町</t>
  </si>
  <si>
    <t>岐阜市</t>
  </si>
  <si>
    <t>深浦町</t>
  </si>
  <si>
    <t>静岡市</t>
  </si>
  <si>
    <t>西目屋村</t>
  </si>
  <si>
    <t>岡崎市</t>
  </si>
  <si>
    <t>藤崎町</t>
  </si>
  <si>
    <t>一宮市</t>
  </si>
  <si>
    <t>大鰐町</t>
  </si>
  <si>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</si>
  <si>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</si>
  <si>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</si>
  <si>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</si>
  <si>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</si>
  <si>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</si>
  <si>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</si>
  <si>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</si>
  <si>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</si>
  <si>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</si>
  <si>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</si>
  <si>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</si>
  <si>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</si>
  <si>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</si>
  <si>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</si>
  <si>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</si>
  <si>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</si>
  <si>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</si>
  <si>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</si>
  <si>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</si>
  <si>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</si>
  <si>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</si>
  <si>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</si>
  <si>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</si>
  <si>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</si>
  <si>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</si>
  <si>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</si>
  <si>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</si>
  <si>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</si>
  <si>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</si>
  <si>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</si>
  <si>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</si>
  <si>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</si>
  <si>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</si>
  <si>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</si>
  <si>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</si>
  <si>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</si>
  <si>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</si>
  <si>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</si>
  <si>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</si>
  <si>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盛岡市</t>
  </si>
  <si>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</si>
  <si>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</si>
  <si>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</si>
  <si>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</si>
  <si>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</si>
  <si>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</si>
  <si>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</si>
  <si>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</si>
  <si>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</si>
  <si>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</si>
  <si>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</si>
  <si>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</si>
  <si>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</si>
  <si>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</si>
  <si>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</si>
  <si>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</si>
  <si>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</si>
  <si>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</si>
  <si>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</si>
  <si>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</si>
  <si>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</si>
  <si>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</si>
  <si>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</si>
  <si>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</si>
  <si>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</si>
  <si>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</si>
  <si>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</si>
  <si>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</si>
  <si>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</si>
  <si>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</si>
  <si>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</si>
  <si>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</si>
  <si>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</si>
  <si>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</si>
  <si>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</si>
  <si>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</si>
  <si>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</si>
  <si>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</si>
  <si>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</si>
  <si>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</si>
  <si>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</si>
  <si>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</si>
  <si>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</si>
  <si>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</si>
  <si>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</si>
  <si>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</si>
  <si>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</si>
  <si>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</si>
  <si>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</si>
  <si>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</si>
  <si>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</si>
  <si>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</si>
  <si>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</si>
  <si>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</si>
  <si>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</si>
  <si>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</si>
  <si>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</si>
  <si>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</si>
  <si>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</si>
  <si>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</si>
  <si>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</si>
  <si>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</si>
  <si>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</si>
  <si>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</si>
  <si>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</si>
  <si>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</si>
  <si>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</si>
  <si>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</si>
  <si>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</si>
  <si>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</si>
  <si>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</si>
  <si>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</si>
  <si>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</si>
  <si>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</si>
  <si>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</si>
  <si>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</si>
  <si>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</si>
  <si>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</si>
  <si>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</si>
  <si>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</si>
  <si>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</si>
  <si>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</si>
  <si>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</si>
  <si>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</si>
  <si>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</si>
  <si>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</si>
  <si>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</si>
  <si>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和歌山市</t>
  </si>
  <si>
    <t>蔵王町</t>
  </si>
  <si>
    <t>橋本市</t>
  </si>
  <si>
    <t>七ヶ宿町</t>
  </si>
  <si>
    <t>大野城市</t>
  </si>
  <si>
    <t>大河原町</t>
  </si>
  <si>
    <t>太宰府市</t>
  </si>
  <si>
    <t>村田町</t>
  </si>
  <si>
    <t>福津市</t>
  </si>
  <si>
    <t>柴田町</t>
  </si>
  <si>
    <t>糸島市</t>
  </si>
  <si>
    <t>川崎町</t>
  </si>
  <si>
    <t>丸森町</t>
  </si>
  <si>
    <t>粕屋町</t>
  </si>
  <si>
    <t>亘理町</t>
  </si>
  <si>
    <t>7級地</t>
    <rPh sb="1" eb="3">
      <t>キュウチ</t>
    </rPh>
    <phoneticPr fontId="49"/>
  </si>
  <si>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</si>
  <si>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</si>
  <si>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</si>
  <si>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</si>
  <si>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</si>
  <si>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</si>
  <si>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</si>
  <si>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</si>
  <si>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</si>
  <si>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</si>
  <si>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</si>
  <si>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</si>
  <si>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</si>
  <si>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</si>
  <si>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</si>
  <si>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</si>
  <si>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</si>
  <si>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</si>
  <si>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</si>
  <si>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</si>
  <si>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</si>
  <si>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</si>
  <si>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</si>
  <si>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</si>
  <si>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</si>
  <si>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</si>
  <si>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</si>
  <si>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</si>
  <si>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</si>
  <si>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</si>
  <si>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</si>
  <si>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</si>
  <si>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</si>
  <si>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</si>
  <si>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</si>
  <si>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</si>
  <si>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</si>
  <si>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</si>
  <si>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</si>
  <si>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</si>
  <si>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</si>
  <si>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</si>
  <si>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</si>
  <si>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</si>
  <si>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</si>
  <si>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</si>
  <si>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</si>
  <si>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</si>
  <si>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</si>
  <si>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</si>
  <si>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</si>
  <si>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</si>
  <si>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</si>
  <si>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</si>
  <si>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</si>
  <si>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</si>
  <si>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</si>
  <si>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</si>
  <si>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</si>
  <si>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八峰町</t>
  </si>
  <si>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</si>
  <si>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</si>
  <si>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</si>
  <si>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</si>
  <si>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</si>
  <si>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</si>
  <si>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</si>
  <si>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</si>
  <si>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</si>
  <si>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</si>
  <si>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</si>
  <si>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</si>
  <si>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</si>
  <si>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</si>
  <si>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</si>
  <si>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</si>
  <si>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</si>
  <si>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</si>
  <si>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</si>
  <si>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</si>
  <si>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</si>
  <si>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</si>
  <si>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</si>
  <si>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</si>
  <si>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</si>
  <si>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</si>
  <si>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</si>
  <si>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</si>
  <si>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</si>
  <si>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</si>
  <si>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</si>
  <si>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天童市</t>
  </si>
  <si>
    <t>山武市</t>
  </si>
  <si>
    <t>東根市</t>
  </si>
  <si>
    <t>尾花沢市</t>
  </si>
  <si>
    <t>長柄町</t>
  </si>
  <si>
    <t>南陽市</t>
  </si>
  <si>
    <t>長南町</t>
  </si>
  <si>
    <t>山辺町</t>
  </si>
  <si>
    <t>中山町</t>
  </si>
  <si>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</si>
  <si>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</si>
  <si>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</si>
  <si>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</si>
  <si>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</si>
  <si>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</si>
  <si>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</si>
  <si>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</si>
  <si>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</si>
  <si>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</si>
  <si>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</si>
  <si>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</si>
  <si>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</si>
  <si>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</si>
  <si>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</si>
  <si>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真室川町</t>
  </si>
  <si>
    <t>大蔵村</t>
  </si>
  <si>
    <t>長野市</t>
  </si>
  <si>
    <t>鮭川村</t>
  </si>
  <si>
    <t>松本市</t>
  </si>
  <si>
    <t>戸沢村</t>
  </si>
  <si>
    <t>塩尻市</t>
  </si>
  <si>
    <t>高畠町</t>
  </si>
  <si>
    <t>大垣市</t>
  </si>
  <si>
    <t>川西町</t>
  </si>
  <si>
    <t>多治見市</t>
  </si>
  <si>
    <t>小国町</t>
  </si>
  <si>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</si>
  <si>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</si>
  <si>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</si>
  <si>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</si>
  <si>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</si>
  <si>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</si>
  <si>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</si>
  <si>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</si>
  <si>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</si>
  <si>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</si>
  <si>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</si>
  <si>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</si>
  <si>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</si>
  <si>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</si>
  <si>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</si>
  <si>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</si>
  <si>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</si>
  <si>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</si>
  <si>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</si>
  <si>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</si>
  <si>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</si>
  <si>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</si>
  <si>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</si>
  <si>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</si>
  <si>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</si>
  <si>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</si>
  <si>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</si>
  <si>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</si>
  <si>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</si>
  <si>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</si>
  <si>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</si>
  <si>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</si>
  <si>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</si>
  <si>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</si>
  <si>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</si>
  <si>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</si>
  <si>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</si>
  <si>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</si>
  <si>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</si>
  <si>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</si>
  <si>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</si>
  <si>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</si>
  <si>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</si>
  <si>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</si>
  <si>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</si>
  <si>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</si>
  <si>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</si>
  <si>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</si>
  <si>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</si>
  <si>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</si>
  <si>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</si>
  <si>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</si>
  <si>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</si>
  <si>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</si>
  <si>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</si>
  <si>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</si>
  <si>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</si>
  <si>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</si>
  <si>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</si>
  <si>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</si>
  <si>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</si>
  <si>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</si>
  <si>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</si>
  <si>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</si>
  <si>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</si>
  <si>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</si>
  <si>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</si>
  <si>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</si>
  <si>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</si>
  <si>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</si>
  <si>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</si>
  <si>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</si>
  <si>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</si>
  <si>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</si>
  <si>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</si>
  <si>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</si>
  <si>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</si>
  <si>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</si>
  <si>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</si>
  <si>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</si>
  <si>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</si>
  <si>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</si>
  <si>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</si>
  <si>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</si>
  <si>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</si>
  <si>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</si>
  <si>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</si>
  <si>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</si>
  <si>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</si>
  <si>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</si>
  <si>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</si>
  <si>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</si>
  <si>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</si>
  <si>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</si>
  <si>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</si>
  <si>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</si>
  <si>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</si>
  <si>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三春町</t>
  </si>
  <si>
    <t>野洲市</t>
  </si>
  <si>
    <t>小野町</t>
  </si>
  <si>
    <t>湖南市</t>
  </si>
  <si>
    <t>広野町</t>
  </si>
  <si>
    <t>楢葉町</t>
  </si>
  <si>
    <t>東近江市</t>
  </si>
  <si>
    <t>富岡町</t>
  </si>
  <si>
    <t>川内村</t>
  </si>
  <si>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</si>
  <si>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</si>
  <si>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</si>
  <si>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</si>
  <si>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</si>
  <si>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</si>
  <si>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</si>
  <si>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</si>
  <si>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</si>
  <si>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</si>
  <si>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</si>
  <si>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</si>
  <si>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</si>
  <si>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</si>
  <si>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</si>
  <si>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</si>
  <si>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</si>
  <si>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</si>
  <si>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</si>
  <si>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</si>
  <si>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</si>
  <si>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</si>
  <si>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</si>
  <si>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</si>
  <si>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</si>
  <si>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</si>
  <si>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</si>
  <si>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</si>
  <si>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</si>
  <si>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</si>
  <si>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</si>
  <si>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</si>
  <si>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</si>
  <si>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</si>
  <si>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</si>
  <si>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</si>
  <si>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</si>
  <si>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</si>
  <si>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</si>
  <si>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</si>
  <si>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</si>
  <si>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</si>
  <si>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</si>
  <si>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</si>
  <si>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</si>
  <si>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</si>
  <si>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</si>
  <si>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</si>
  <si>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</si>
  <si>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</si>
  <si>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</si>
  <si>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</si>
  <si>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</si>
  <si>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</si>
  <si>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</si>
  <si>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</si>
  <si>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</si>
  <si>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</si>
  <si>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</si>
  <si>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</si>
  <si>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</si>
  <si>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</si>
  <si>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</si>
  <si>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</si>
  <si>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</si>
  <si>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49"/>
  </si>
  <si>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</si>
  <si>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</si>
  <si>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</si>
  <si>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</si>
  <si>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</si>
  <si>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</si>
  <si>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</si>
  <si>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</si>
  <si>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</si>
  <si>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</si>
  <si>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</si>
  <si>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</si>
  <si>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</si>
  <si>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</si>
  <si>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</si>
  <si>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</si>
  <si>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</si>
  <si>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</si>
  <si>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</si>
  <si>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</si>
  <si>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</si>
  <si>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</si>
  <si>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</si>
  <si>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</si>
  <si>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</si>
  <si>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</si>
  <si>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</si>
  <si>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</si>
  <si>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</si>
  <si>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</si>
  <si>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</si>
  <si>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</si>
  <si>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</si>
  <si>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</si>
  <si>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</si>
  <si>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</si>
  <si>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</si>
  <si>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</si>
  <si>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</si>
  <si>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</si>
  <si>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</si>
  <si>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</si>
  <si>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</si>
  <si>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</si>
  <si>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</si>
  <si>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</si>
  <si>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</si>
  <si>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</si>
  <si>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</si>
  <si>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</si>
  <si>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</si>
  <si>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</si>
  <si>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</si>
  <si>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</si>
  <si>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</si>
  <si>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</si>
  <si>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</si>
  <si>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</si>
  <si>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</si>
  <si>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</si>
  <si>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</si>
  <si>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</si>
  <si>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</si>
  <si>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</si>
  <si>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</si>
  <si>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</si>
  <si>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</si>
  <si>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</si>
  <si>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</si>
  <si>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</si>
  <si>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</si>
  <si>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</si>
  <si>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</si>
  <si>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</si>
  <si>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</si>
  <si>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</si>
  <si>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</si>
  <si>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</si>
  <si>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</si>
  <si>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</si>
  <si>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</si>
  <si>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</si>
  <si>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</si>
  <si>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</si>
  <si>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</si>
  <si>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</si>
  <si>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</si>
  <si>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</si>
  <si>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</si>
  <si>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</si>
  <si>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</si>
  <si>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</si>
  <si>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</si>
  <si>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</si>
  <si>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</si>
  <si>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</si>
  <si>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</si>
  <si>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</si>
  <si>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</si>
  <si>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</si>
  <si>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</si>
  <si>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</si>
  <si>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</si>
  <si>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</si>
  <si>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</si>
  <si>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</si>
  <si>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</si>
  <si>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</si>
  <si>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</si>
  <si>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</si>
  <si>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</si>
  <si>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</si>
  <si>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</si>
  <si>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</si>
  <si>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</si>
  <si>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</si>
  <si>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</si>
  <si>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</si>
  <si>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</si>
  <si>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</si>
  <si>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</si>
  <si>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</si>
  <si>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</si>
  <si>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</si>
  <si>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</si>
  <si>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</si>
  <si>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</si>
  <si>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</si>
  <si>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</si>
  <si>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</si>
  <si>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</si>
  <si>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</si>
  <si>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</si>
  <si>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</si>
  <si>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</si>
  <si>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</si>
  <si>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</si>
  <si>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</si>
  <si>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</si>
  <si>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</si>
  <si>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</si>
  <si>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</si>
  <si>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</si>
  <si>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</si>
  <si>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</si>
  <si>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</si>
  <si>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</si>
  <si>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</si>
  <si>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</si>
  <si>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</si>
  <si>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</si>
  <si>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</si>
  <si>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</si>
  <si>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</si>
  <si>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</si>
  <si>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</si>
  <si>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</si>
  <si>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</si>
  <si>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</si>
  <si>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</si>
  <si>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</si>
  <si>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</si>
  <si>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</si>
  <si>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</si>
  <si>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</si>
  <si>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</si>
  <si>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</si>
  <si>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</si>
  <si>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</si>
  <si>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</si>
  <si>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</si>
  <si>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</si>
  <si>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</si>
  <si>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</si>
  <si>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</si>
  <si>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</si>
  <si>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</si>
  <si>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</si>
  <si>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</si>
  <si>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</si>
  <si>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</si>
  <si>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</si>
  <si>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</si>
  <si>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</si>
  <si>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</si>
  <si>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</si>
  <si>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</si>
  <si>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</si>
  <si>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</si>
  <si>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</si>
  <si>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</si>
  <si>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</si>
  <si>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</si>
  <si>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</si>
  <si>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</si>
  <si>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</si>
  <si>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</si>
  <si>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</si>
  <si>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</si>
  <si>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</si>
  <si>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</si>
  <si>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</si>
  <si>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</si>
  <si>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</si>
  <si>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</si>
  <si>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</si>
  <si>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</si>
  <si>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</si>
  <si>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</si>
  <si>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</si>
  <si>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</si>
  <si>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</si>
  <si>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</si>
  <si>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</si>
  <si>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</si>
  <si>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</si>
  <si>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</si>
  <si>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</si>
  <si>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</si>
  <si>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</si>
  <si>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</si>
  <si>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</si>
  <si>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</si>
  <si>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</si>
  <si>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</si>
  <si>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</si>
  <si>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</si>
  <si>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</si>
  <si>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</si>
  <si>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</si>
  <si>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</si>
  <si>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</si>
  <si>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</si>
  <si>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</si>
  <si>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</si>
  <si>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</si>
  <si>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</si>
  <si>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</si>
  <si>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</si>
  <si>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</si>
  <si>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</si>
  <si>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</si>
  <si>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</si>
  <si>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</si>
  <si>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</si>
  <si>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</si>
  <si>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</si>
  <si>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</si>
  <si>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</si>
  <si>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</si>
  <si>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</si>
  <si>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</si>
  <si>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</si>
  <si>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</si>
  <si>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</si>
  <si>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</si>
  <si>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</si>
  <si>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</si>
  <si>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</si>
  <si>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</si>
  <si>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</si>
  <si>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</si>
  <si>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</si>
  <si>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</si>
  <si>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</si>
  <si>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</si>
  <si>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</si>
  <si>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</si>
  <si>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</si>
  <si>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</si>
  <si>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</si>
  <si>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</si>
  <si>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</si>
  <si>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</si>
  <si>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</si>
  <si>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</si>
  <si>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</si>
  <si>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</si>
  <si>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</si>
  <si>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</si>
  <si>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</si>
  <si>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</si>
  <si>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</si>
  <si>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</si>
  <si>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</si>
  <si>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</si>
  <si>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</si>
  <si>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</si>
  <si>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</si>
  <si>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</si>
  <si>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</si>
  <si>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</si>
  <si>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</si>
  <si>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</si>
  <si>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</si>
  <si>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</si>
  <si>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</si>
  <si>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</si>
  <si>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</si>
  <si>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</si>
  <si>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</si>
  <si>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</si>
  <si>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</si>
  <si>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</si>
  <si>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</si>
  <si>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</si>
  <si>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</si>
  <si>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</si>
  <si>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</si>
  <si>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</si>
  <si>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</si>
  <si>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</si>
  <si>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</si>
  <si>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</si>
  <si>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</si>
  <si>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</si>
  <si>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</si>
  <si>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</si>
  <si>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</si>
  <si>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</si>
  <si>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</si>
  <si>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</si>
  <si>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</si>
  <si>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</si>
  <si>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</si>
  <si>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</si>
  <si>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</si>
  <si>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</si>
  <si>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</si>
  <si>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</si>
  <si>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</si>
  <si>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</si>
  <si>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</si>
  <si>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</si>
  <si>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</si>
  <si>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</si>
  <si>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</si>
  <si>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</si>
  <si>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</si>
  <si>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</si>
  <si>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</si>
  <si>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</si>
  <si>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</si>
  <si>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</si>
  <si>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</si>
  <si>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</si>
  <si>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</si>
  <si>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</si>
  <si>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</si>
  <si>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</si>
  <si>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</si>
  <si>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</si>
  <si>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</si>
  <si>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</si>
  <si>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</si>
  <si>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</si>
  <si>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</si>
  <si>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</si>
  <si>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</si>
  <si>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</si>
  <si>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</si>
  <si>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</si>
  <si>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</si>
  <si>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</si>
  <si>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</si>
  <si>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</si>
  <si>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</si>
  <si>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</si>
  <si>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</si>
  <si>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</si>
  <si>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</si>
  <si>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</si>
  <si>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</si>
  <si>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</si>
  <si>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</si>
  <si>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</si>
  <si>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</si>
  <si>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</si>
  <si>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</si>
  <si>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</si>
  <si>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</si>
  <si>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</si>
  <si>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</si>
  <si>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</si>
  <si>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</si>
  <si>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</si>
  <si>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</si>
  <si>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</si>
  <si>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</si>
  <si>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</si>
  <si>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</si>
  <si>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</si>
  <si>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</si>
  <si>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</si>
  <si>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</si>
  <si>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</si>
  <si>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</si>
  <si>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</si>
  <si>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</si>
  <si>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</si>
  <si>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</si>
  <si>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</si>
  <si>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</si>
  <si>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</si>
  <si>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</si>
  <si>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</si>
  <si>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</si>
  <si>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</si>
  <si>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</si>
  <si>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</si>
  <si>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</si>
  <si>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</si>
  <si>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</si>
  <si>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</si>
  <si>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</si>
  <si>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</si>
  <si>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</si>
  <si>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</si>
  <si>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</si>
  <si>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</si>
  <si>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</si>
  <si>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</si>
  <si>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</si>
  <si>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</si>
  <si>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</si>
  <si>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</si>
  <si>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</si>
  <si>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</si>
  <si>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</si>
  <si>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</si>
  <si>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</si>
  <si>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</si>
  <si>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</si>
  <si>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</si>
  <si>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</si>
  <si>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</si>
  <si>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</si>
  <si>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</si>
  <si>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</si>
  <si>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</si>
  <si>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</si>
  <si>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</si>
  <si>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</si>
  <si>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</si>
  <si>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</si>
  <si>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</si>
  <si>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</si>
  <si>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</si>
  <si>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</si>
  <si>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</si>
  <si>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</si>
  <si>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</si>
  <si>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</si>
  <si>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</si>
  <si>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</si>
  <si>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</si>
  <si>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</si>
  <si>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</si>
  <si>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</si>
  <si>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</si>
  <si>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</si>
  <si>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</si>
  <si>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</si>
  <si>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</si>
  <si>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</si>
  <si>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</si>
  <si>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</si>
  <si>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</si>
  <si>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</si>
  <si>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</si>
  <si>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</si>
  <si>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</si>
  <si>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</si>
  <si>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</si>
  <si>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</si>
  <si>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</si>
  <si>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</si>
  <si>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</si>
  <si>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</si>
  <si>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</si>
  <si>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</si>
  <si>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</si>
  <si>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</si>
  <si>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</si>
  <si>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</si>
  <si>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</si>
  <si>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</si>
  <si>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</si>
  <si>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</si>
  <si>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</si>
  <si>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</si>
  <si>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</si>
  <si>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</si>
  <si>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</si>
  <si>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</si>
  <si>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</si>
  <si>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</si>
  <si>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</si>
  <si>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</si>
  <si>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</si>
  <si>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</si>
  <si>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</si>
  <si>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</si>
  <si>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</si>
  <si>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</si>
  <si>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</si>
  <si>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</si>
  <si>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</si>
  <si>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</si>
  <si>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</si>
  <si>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</si>
  <si>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</si>
  <si>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</si>
  <si>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</si>
  <si>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</si>
  <si>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</si>
  <si>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</si>
  <si>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</si>
  <si>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</si>
  <si>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</si>
  <si>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</si>
  <si>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</si>
  <si>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</si>
  <si>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</si>
  <si>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</si>
  <si>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</si>
  <si>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</si>
  <si>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</si>
  <si>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</si>
  <si>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</si>
  <si>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</si>
  <si>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</si>
  <si>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</si>
  <si>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</si>
  <si>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</si>
  <si>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</si>
  <si>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</si>
  <si>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</si>
  <si>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</si>
  <si>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</si>
  <si>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</si>
  <si>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</si>
  <si>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</si>
  <si>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</si>
  <si>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</si>
  <si>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</si>
  <si>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</si>
  <si>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</si>
  <si>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</si>
  <si>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</si>
  <si>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</si>
  <si>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</si>
  <si>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</si>
  <si>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</si>
  <si>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</si>
  <si>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</si>
  <si>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</si>
  <si>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</si>
  <si>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</si>
  <si>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</si>
  <si>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</si>
  <si>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</si>
  <si>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</si>
  <si>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</si>
  <si>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</si>
  <si>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</si>
  <si>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</si>
  <si>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</si>
  <si>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</si>
  <si>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</si>
  <si>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</si>
  <si>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</si>
  <si>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</si>
  <si>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</si>
  <si>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</si>
  <si>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</si>
  <si>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</si>
  <si>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</si>
  <si>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</si>
  <si>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</si>
  <si>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</si>
  <si>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</si>
  <si>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</si>
  <si>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</si>
  <si>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</si>
  <si>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</si>
  <si>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</si>
  <si>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</si>
  <si>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</si>
  <si>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</si>
  <si>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</si>
  <si>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</si>
  <si>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</si>
  <si>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</si>
  <si>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</si>
  <si>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</si>
  <si>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</si>
  <si>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</si>
  <si>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</si>
  <si>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</si>
  <si>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</si>
  <si>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</si>
  <si>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</si>
  <si>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</si>
  <si>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</si>
  <si>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</si>
  <si>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</si>
  <si>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</si>
  <si>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</si>
  <si>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</si>
  <si>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</si>
  <si>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</si>
  <si>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</si>
  <si>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</si>
  <si>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</si>
  <si>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</si>
  <si>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</si>
  <si>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</si>
  <si>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</si>
  <si>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</si>
  <si>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</si>
  <si>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</si>
  <si>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</si>
  <si>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</si>
  <si>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</si>
  <si>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</si>
  <si>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</si>
  <si>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</si>
  <si>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</si>
  <si>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</si>
  <si>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</si>
  <si>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</si>
  <si>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</si>
  <si>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</si>
  <si>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</si>
  <si>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</si>
  <si>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</si>
  <si>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</si>
  <si>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</si>
  <si>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</si>
  <si>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</si>
  <si>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</si>
  <si>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</si>
  <si>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</si>
  <si>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</si>
  <si>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</si>
  <si>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</si>
  <si>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</si>
  <si>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</si>
  <si>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</si>
  <si>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</si>
  <si>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</si>
  <si>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</si>
  <si>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</si>
  <si>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</si>
  <si>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</si>
  <si>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</si>
  <si>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</si>
  <si>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</si>
  <si>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</si>
  <si>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</si>
  <si>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</si>
  <si>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</si>
  <si>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</si>
  <si>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</si>
  <si>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</si>
  <si>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</si>
  <si>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</si>
  <si>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</si>
  <si>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</si>
  <si>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</si>
  <si>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</si>
  <si>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</si>
  <si>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</si>
  <si>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</si>
  <si>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</si>
  <si>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</si>
  <si>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</si>
  <si>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</si>
  <si>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</si>
  <si>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</si>
  <si>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</si>
  <si>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</si>
  <si>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</si>
  <si>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</si>
  <si>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</si>
  <si>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</si>
  <si>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</si>
  <si>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</si>
  <si>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</si>
  <si>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</si>
  <si>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</si>
  <si>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</si>
  <si>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</si>
  <si>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</si>
  <si>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</si>
  <si>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</si>
  <si>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</si>
  <si>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</si>
  <si>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</si>
  <si>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</si>
  <si>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</si>
  <si>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</si>
  <si>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</si>
  <si>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</si>
  <si>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</si>
  <si>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</si>
  <si>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</si>
  <si>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</si>
  <si>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</si>
  <si>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</si>
  <si>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</si>
  <si>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</si>
  <si>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</si>
  <si>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</si>
  <si>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</si>
  <si>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</si>
  <si>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</si>
  <si>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</si>
  <si>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</si>
  <si>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</si>
  <si>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</si>
  <si>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</si>
  <si>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</si>
  <si>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</si>
  <si>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</si>
  <si>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</si>
  <si>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</si>
  <si>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</si>
  <si>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</si>
  <si>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</si>
  <si>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</si>
  <si>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</si>
  <si>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</si>
  <si>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</si>
  <si>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</si>
  <si>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</si>
  <si>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</si>
  <si>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</si>
  <si>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</si>
  <si>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</si>
  <si>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</si>
  <si>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</si>
  <si>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</si>
  <si>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</si>
  <si>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</si>
  <si>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</si>
  <si>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</si>
  <si>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</si>
  <si>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</si>
  <si>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</si>
  <si>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</si>
  <si>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</si>
  <si>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</si>
  <si>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</si>
  <si>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</si>
  <si>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</si>
  <si>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</si>
  <si>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</si>
  <si>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</si>
  <si>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</si>
  <si>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</si>
  <si>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</si>
  <si>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</si>
  <si>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</si>
  <si>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</si>
  <si>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</si>
  <si>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</si>
  <si>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</si>
  <si>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</si>
  <si>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</si>
  <si>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</si>
  <si>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</si>
  <si>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</si>
  <si>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</si>
  <si>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</si>
  <si>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</si>
  <si>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</si>
  <si>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</si>
  <si>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</si>
  <si>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</si>
  <si>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</si>
  <si>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</si>
  <si>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</si>
  <si>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</si>
  <si>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</si>
  <si>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</si>
  <si>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</si>
  <si>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</si>
  <si>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</si>
  <si>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</si>
  <si>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</si>
  <si>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</si>
  <si>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</si>
  <si>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</si>
  <si>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</si>
  <si>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</si>
  <si>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</si>
  <si>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</si>
  <si>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</si>
  <si>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</si>
  <si>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</si>
  <si>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</si>
  <si>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</si>
  <si>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</si>
  <si>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</si>
  <si>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</si>
  <si>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</si>
  <si>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</si>
  <si>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</si>
  <si>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</si>
  <si>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</si>
  <si>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</si>
  <si>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</si>
  <si>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</si>
  <si>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</si>
  <si>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</si>
  <si>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</si>
  <si>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</si>
  <si>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</si>
  <si>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</si>
  <si>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</si>
  <si>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</si>
  <si>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</si>
  <si>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</si>
  <si>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</si>
  <si>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</si>
  <si>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</si>
  <si>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</si>
  <si>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</si>
  <si>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</si>
  <si>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</si>
  <si>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</si>
  <si>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</si>
  <si>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</si>
  <si>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</si>
  <si>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</si>
  <si>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</si>
  <si>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</si>
  <si>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</si>
  <si>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</si>
  <si>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</si>
  <si>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</si>
  <si>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</si>
  <si>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</si>
  <si>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</si>
  <si>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</si>
  <si>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</si>
  <si>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</si>
  <si>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</si>
  <si>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</si>
  <si>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</si>
  <si>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</si>
  <si>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</si>
  <si>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</si>
  <si>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</si>
  <si>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</si>
  <si>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</si>
  <si>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</si>
  <si>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</si>
  <si>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</si>
  <si>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</si>
  <si>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</si>
  <si>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</si>
  <si>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</si>
  <si>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</si>
  <si>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</si>
  <si>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</si>
  <si>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</si>
  <si>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</si>
  <si>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</si>
  <si>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</si>
  <si>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</si>
  <si>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</si>
  <si>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</si>
  <si>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</si>
  <si>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</si>
  <si>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</si>
  <si>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</si>
  <si>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</si>
  <si>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</si>
  <si>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</si>
  <si>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</si>
  <si>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</si>
  <si>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</si>
  <si>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</si>
  <si>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</si>
  <si>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</si>
  <si>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</si>
  <si>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</si>
  <si>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</si>
  <si>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</si>
  <si>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</si>
  <si>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</si>
  <si>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</si>
  <si>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</si>
  <si>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</si>
  <si>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</si>
  <si>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</si>
  <si>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</si>
  <si>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</si>
  <si>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</si>
  <si>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</si>
  <si>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</si>
  <si>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</si>
  <si>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</si>
  <si>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</si>
  <si>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サービス区分</t>
    <phoneticPr fontId="12"/>
  </si>
  <si>
    <t>介護従事者に対する幅広い賃上げ支援</t>
    <rPh sb="0" eb="2">
      <t>カイゴ</t>
    </rPh>
    <rPh sb="2" eb="5">
      <t>ジュウジシャ</t>
    </rPh>
    <rPh sb="6" eb="7">
      <t>タイ</t>
    </rPh>
    <rPh sb="9" eb="11">
      <t>ハバヒロ</t>
    </rPh>
    <rPh sb="12" eb="14">
      <t>チンア</t>
    </rPh>
    <rPh sb="15" eb="17">
      <t>シエン</t>
    </rPh>
    <phoneticPr fontId="12"/>
  </si>
  <si>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12"/>
  </si>
  <si>
    <t>A 見込額（円）</t>
    <rPh sb="2" eb="3">
      <t>ミ</t>
    </rPh>
    <rPh sb="6" eb="7">
      <t>エン</t>
    </rPh>
    <phoneticPr fontId="12"/>
  </si>
  <si>
    <t>定期巡回･随時対応型訪問介護看護</t>
  </si>
  <si>
    <t>看護小規模多機能型居宅介護</t>
  </si>
  <si>
    <t>介護老人福祉施設</t>
  </si>
  <si>
    <t>介護老人保健施設</t>
  </si>
  <si>
    <t>介護医療院</t>
  </si>
  <si>
    <t>表１　交付率一覧</t>
    <rPh sb="0" eb="1">
      <t>ヒョウ</t>
    </rPh>
    <rPh sb="3" eb="6">
      <t>コウフリツ</t>
    </rPh>
    <rPh sb="6" eb="8">
      <t>イチラン</t>
    </rPh>
    <phoneticPr fontId="12"/>
  </si>
  <si>
    <t>交付率（計）(c)</t>
    <rPh sb="0" eb="2">
      <t>コウフ</t>
    </rPh>
    <rPh sb="2" eb="3">
      <t>リツ</t>
    </rPh>
    <rPh sb="4" eb="5">
      <t>ケイ</t>
    </rPh>
    <phoneticPr fontId="12"/>
  </si>
  <si>
    <t>加算算定済</t>
    <rPh sb="0" eb="2">
      <t>カサン</t>
    </rPh>
    <rPh sb="2" eb="4">
      <t>サンテイ</t>
    </rPh>
    <rPh sb="4" eb="5">
      <t>ス</t>
    </rPh>
    <phoneticPr fontId="12"/>
  </si>
  <si>
    <t>加算算定を誓約</t>
    <rPh sb="0" eb="2">
      <t>カサン</t>
    </rPh>
    <rPh sb="2" eb="4">
      <t>サンテイ</t>
    </rPh>
    <rPh sb="5" eb="7">
      <t>セイヤク</t>
    </rPh>
    <phoneticPr fontId="12"/>
  </si>
  <si>
    <t>加算算定済</t>
    <phoneticPr fontId="12"/>
  </si>
  <si>
    <t>加算算定を誓約</t>
    <phoneticPr fontId="12"/>
  </si>
  <si>
    <t>加算Ⅳに準ずる要件を満たす</t>
    <rPh sb="0" eb="2">
      <t>カサン</t>
    </rPh>
    <rPh sb="4" eb="5">
      <t>ジュン</t>
    </rPh>
    <rPh sb="7" eb="9">
      <t>ヨウケン</t>
    </rPh>
    <rPh sb="10" eb="11">
      <t>ミ</t>
    </rPh>
    <phoneticPr fontId="12"/>
  </si>
  <si>
    <t>ケアプランデータ連携システムに加入済</t>
    <rPh sb="17" eb="18">
      <t>ス</t>
    </rPh>
    <phoneticPr fontId="12"/>
  </si>
  <si>
    <t>生産性向上推進体制加算Ⅰ又はⅡを算定済</t>
  </si>
  <si>
    <t>ケアプランデータ連携システムへの加入を誓約</t>
  </si>
  <si>
    <t>ケアプランデータ連携システムへの加入を誓約</t>
    <rPh sb="19" eb="21">
      <t>セイヤク</t>
    </rPh>
    <phoneticPr fontId="12"/>
  </si>
  <si>
    <t>ケアプランデータ連携システムへの加入を誓約</t>
    <phoneticPr fontId="12"/>
  </si>
  <si>
    <t>千葉県</t>
    <rPh sb="0" eb="3">
      <t>チバケン</t>
    </rPh>
    <phoneticPr fontId="12"/>
  </si>
  <si>
    <t>府中市</t>
    <phoneticPr fontId="12"/>
  </si>
  <si>
    <t>愛知県</t>
    <rPh sb="0" eb="3">
      <t>アイチケン</t>
    </rPh>
    <phoneticPr fontId="12"/>
  </si>
  <si>
    <t>兵庫県</t>
    <rPh sb="0" eb="3">
      <t>ヒョウゴケン</t>
    </rPh>
    <phoneticPr fontId="12"/>
  </si>
  <si>
    <t>千葉県</t>
    <phoneticPr fontId="12"/>
  </si>
  <si>
    <t>愛知県</t>
    <rPh sb="0" eb="3">
      <t>アイチケン</t>
    </rPh>
    <phoneticPr fontId="49"/>
  </si>
  <si>
    <t>白岡市</t>
    <rPh sb="0" eb="2">
      <t>シラオカ</t>
    </rPh>
    <rPh sb="2" eb="3">
      <t>シ</t>
    </rPh>
    <phoneticPr fontId="5"/>
  </si>
  <si>
    <t>色丹村</t>
    <rPh sb="0" eb="3">
      <t>シコタンムラ</t>
    </rPh>
    <phoneticPr fontId="5"/>
  </si>
  <si>
    <t>泊村</t>
    <rPh sb="0" eb="2">
      <t>トマリムラ</t>
    </rPh>
    <phoneticPr fontId="5"/>
  </si>
  <si>
    <t>滝沢市</t>
    <rPh sb="2" eb="3">
      <t>シ</t>
    </rPh>
    <phoneticPr fontId="5"/>
  </si>
  <si>
    <t>太子町</t>
    <phoneticPr fontId="12"/>
  </si>
  <si>
    <t>富谷市</t>
    <rPh sb="2" eb="3">
      <t>シ</t>
    </rPh>
    <phoneticPr fontId="5"/>
  </si>
  <si>
    <t>大網白里市</t>
    <rPh sb="4" eb="5">
      <t>シ</t>
    </rPh>
    <phoneticPr fontId="5"/>
  </si>
  <si>
    <t>清水町</t>
    <phoneticPr fontId="12"/>
  </si>
  <si>
    <t>森町</t>
    <phoneticPr fontId="12"/>
  </si>
  <si>
    <t>朝日町</t>
    <phoneticPr fontId="12"/>
  </si>
  <si>
    <t>川西町</t>
    <phoneticPr fontId="12"/>
  </si>
  <si>
    <t>福岡県</t>
    <rPh sb="0" eb="3">
      <t>フクオカケン</t>
    </rPh>
    <phoneticPr fontId="5"/>
  </si>
  <si>
    <t>那珂川市</t>
    <rPh sb="0" eb="3">
      <t>ナカガワ</t>
    </rPh>
    <rPh sb="3" eb="4">
      <t>シ</t>
    </rPh>
    <phoneticPr fontId="5"/>
  </si>
  <si>
    <t>（ア）・（イ）（任用要件・賃金体系の整備等、研修の実施等）</t>
    <phoneticPr fontId="12"/>
  </si>
  <si>
    <t>１　提出先に関する情報</t>
    <rPh sb="2" eb="4">
      <t>テイシュツ</t>
    </rPh>
    <rPh sb="4" eb="5">
      <t>サキ</t>
    </rPh>
    <rPh sb="6" eb="7">
      <t>カン</t>
    </rPh>
    <rPh sb="9" eb="11">
      <t>ジョウホウ</t>
    </rPh>
    <phoneticPr fontId="4"/>
  </si>
  <si>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2"/>
  </si>
  <si>
    <t>①＋②＋③</t>
    <phoneticPr fontId="12"/>
  </si>
  <si>
    <t>①＋③</t>
    <phoneticPr fontId="12"/>
  </si>
  <si>
    <t>加算Ⅳに準ずる要件を満たすことを誓約</t>
    <rPh sb="0" eb="2">
      <t>カサン</t>
    </rPh>
    <rPh sb="4" eb="5">
      <t>ジュン</t>
    </rPh>
    <rPh sb="7" eb="9">
      <t>ヨウケン</t>
    </rPh>
    <rPh sb="10" eb="11">
      <t>ミ</t>
    </rPh>
    <rPh sb="16" eb="18">
      <t>セイヤク</t>
    </rPh>
    <phoneticPr fontId="12"/>
  </si>
  <si>
    <t>職場環境改善の取組を行っている</t>
    <rPh sb="0" eb="2">
      <t>ショクバ</t>
    </rPh>
    <rPh sb="2" eb="4">
      <t>カンキョウ</t>
    </rPh>
    <rPh sb="4" eb="6">
      <t>カイゼン</t>
    </rPh>
    <rPh sb="7" eb="9">
      <t>トリクミ</t>
    </rPh>
    <rPh sb="10" eb="11">
      <t>オコナ</t>
    </rPh>
    <phoneticPr fontId="12"/>
  </si>
  <si>
    <t>職場環境改善の取組を行っている</t>
    <phoneticPr fontId="12"/>
  </si>
  <si>
    <t>②の要件を満たしている</t>
    <rPh sb="2" eb="4">
      <t>ヨウケン</t>
    </rPh>
    <rPh sb="5" eb="6">
      <t>ミ</t>
    </rPh>
    <phoneticPr fontId="12"/>
  </si>
  <si>
    <t>②の要件を満たしている</t>
    <phoneticPr fontId="12"/>
  </si>
  <si>
    <t>要件</t>
    <rPh sb="0" eb="2">
      <t>ヨウケン</t>
    </rPh>
    <phoneticPr fontId="12"/>
  </si>
  <si>
    <t>①</t>
    <phoneticPr fontId="34"/>
  </si>
  <si>
    <t>生産性向上推進体制加算Ⅰ又はⅡの算定を誓約</t>
  </si>
  <si>
    <t>生産性向上推進体制加算Ⅰ又はⅡの算定を誓約</t>
    <rPh sb="16" eb="18">
      <t>サンテイ</t>
    </rPh>
    <rPh sb="19" eb="21">
      <t>セイヤク</t>
    </rPh>
    <phoneticPr fontId="12"/>
  </si>
  <si>
    <t>生産性向上推進体制加算Ⅰ又はⅡの算定を誓約</t>
    <phoneticPr fontId="12"/>
  </si>
  <si>
    <t>③の要件を満たす</t>
    <rPh sb="2" eb="4">
      <t>ヨウケン</t>
    </rPh>
    <rPh sb="5" eb="6">
      <t>ミ</t>
    </rPh>
    <phoneticPr fontId="12"/>
  </si>
  <si>
    <t>②の要件を満たす</t>
    <rPh sb="2" eb="4">
      <t>ヨウケン</t>
    </rPh>
    <rPh sb="5" eb="6">
      <t>ミ</t>
    </rPh>
    <phoneticPr fontId="12"/>
  </si>
  <si>
    <t>①の要件を満たす</t>
    <rPh sb="2" eb="4">
      <t>ヨウケン</t>
    </rPh>
    <rPh sb="5" eb="6">
      <t>ミ</t>
    </rPh>
    <phoneticPr fontId="12"/>
  </si>
  <si>
    <t>訪問介護①</t>
  </si>
  <si>
    <t>夜間対応型訪問介護①</t>
  </si>
  <si>
    <t>定期巡回･随時対応型訪問介護看護①</t>
  </si>
  <si>
    <t>通所介護①</t>
  </si>
  <si>
    <t>地域密着型通所介護①</t>
  </si>
  <si>
    <t>地域密着型特定施設入居者生活介護①</t>
  </si>
  <si>
    <t>看護小規模多機能型居宅介護①</t>
  </si>
  <si>
    <t>介護老人福祉施設①</t>
  </si>
  <si>
    <t>地域密着型介護老人福祉施設①</t>
  </si>
  <si>
    <t>介護老人保健施設①</t>
  </si>
  <si>
    <t>介護医療院①</t>
  </si>
  <si>
    <t>介護予防_訪問入浴介護①</t>
    <phoneticPr fontId="12"/>
  </si>
  <si>
    <t>介護予防_通所リハビリテーション①</t>
  </si>
  <si>
    <t>介護予防_特定施設入居者生活介護①</t>
  </si>
  <si>
    <t>介護予防_認知症対応型通所介護①</t>
  </si>
  <si>
    <t>介護予防_小規模多機能型居宅介護①</t>
  </si>
  <si>
    <t>介護予防_認知症対応型共同生活介護①</t>
  </si>
  <si>
    <t>介護予防_短期入所生活介護①</t>
  </si>
  <si>
    <t>介護予防_訪問看護①</t>
  </si>
  <si>
    <t>介護予防_訪問リハビリテーション①</t>
  </si>
  <si>
    <t>訪問介護②</t>
  </si>
  <si>
    <t>夜間対応型訪問介護②</t>
  </si>
  <si>
    <t>定期巡回･随時対応型訪問介護看護②</t>
  </si>
  <si>
    <t>介護予防_訪問入浴介護②</t>
  </si>
  <si>
    <t>通所介護②</t>
  </si>
  <si>
    <t>地域密着型通所介護②</t>
  </si>
  <si>
    <t>介護予防_通所リハビリテーション②</t>
  </si>
  <si>
    <t>介護予防_特定施設入居者生活介護②</t>
  </si>
  <si>
    <t>地域密着型特定施設入居者生活介護②</t>
  </si>
  <si>
    <t>介護予防_認知症対応型通所介護②</t>
  </si>
  <si>
    <t>介護予防_小規模多機能型居宅介護②</t>
  </si>
  <si>
    <t>看護小規模多機能型居宅介護②</t>
  </si>
  <si>
    <t>介護予防_認知症対応型共同生活介護②</t>
  </si>
  <si>
    <t>介護老人福祉施設②</t>
  </si>
  <si>
    <t>地域密着型介護老人福祉施設②</t>
  </si>
  <si>
    <t>介護予防_短期入所生活介護②</t>
  </si>
  <si>
    <t>介護老人保健施設②</t>
  </si>
  <si>
    <t>介護予防_短期入所療養介護老健_②</t>
  </si>
  <si>
    <t>介護医療院②</t>
  </si>
  <si>
    <t>介護予防_訪問看護②</t>
  </si>
  <si>
    <t>介護予防_訪問リハビリテーション②</t>
  </si>
  <si>
    <t>訪問介護③</t>
  </si>
  <si>
    <t>夜間対応型訪問介護③</t>
  </si>
  <si>
    <t>定期巡回･随時対応型訪問介護看護③</t>
  </si>
  <si>
    <t>介護予防_訪問入浴介護③</t>
  </si>
  <si>
    <t>通所介護③</t>
  </si>
  <si>
    <t>地域密着型通所介護③</t>
  </si>
  <si>
    <t>介護予防_通所リハビリテーション③</t>
  </si>
  <si>
    <t>介護予防_特定施設入居者生活介護③</t>
  </si>
  <si>
    <t>地域密着型特定施設入居者生活介護③</t>
  </si>
  <si>
    <t>介護予防_認知症対応型通所介護③</t>
  </si>
  <si>
    <t>介護予防_小規模多機能型居宅介護③</t>
  </si>
  <si>
    <t>看護小規模多機能型居宅介護③</t>
  </si>
  <si>
    <t>介護予防_認知症対応型共同生活介護③</t>
  </si>
  <si>
    <t>介護老人福祉施設③</t>
  </si>
  <si>
    <t>地域密着型介護老人福祉施設③</t>
  </si>
  <si>
    <t>介護予防_短期入所生活介護③</t>
  </si>
  <si>
    <t>介護老人保健施設③</t>
  </si>
  <si>
    <t>介護医療院③</t>
  </si>
  <si>
    <t>介護予防_訪問看護③</t>
  </si>
  <si>
    <t>介護予防_訪問リハビリテーション③</t>
  </si>
  <si>
    <t>要件を満たさない</t>
    <rPh sb="0" eb="2">
      <t>ヨウケン</t>
    </rPh>
    <rPh sb="3" eb="4">
      <t>ミ</t>
    </rPh>
    <phoneticPr fontId="12"/>
  </si>
  <si>
    <t>申請する
組み合わせ</t>
    <rPh sb="0" eb="2">
      <t>シンセイ</t>
    </rPh>
    <rPh sb="5" eb="6">
      <t>ク</t>
    </rPh>
    <rPh sb="7" eb="8">
      <t>ア</t>
    </rPh>
    <phoneticPr fontId="12"/>
  </si>
  <si>
    <t>○××</t>
    <phoneticPr fontId="12"/>
  </si>
  <si>
    <t>○×○</t>
    <phoneticPr fontId="12"/>
  </si>
  <si>
    <t>○○○</t>
    <phoneticPr fontId="12"/>
  </si>
  <si>
    <t>①部分</t>
    <rPh sb="1" eb="3">
      <t>ブブン</t>
    </rPh>
    <phoneticPr fontId="12"/>
  </si>
  <si>
    <t>②部分</t>
    <rPh sb="1" eb="3">
      <t>ブブン</t>
    </rPh>
    <phoneticPr fontId="12"/>
  </si>
  <si>
    <t>③部分</t>
    <rPh sb="1" eb="3">
      <t>ブブン</t>
    </rPh>
    <phoneticPr fontId="12"/>
  </si>
  <si>
    <t>処遇改善加算を算定している又は実績報告書の提出までに算定する見込みです。</t>
    <rPh sb="0" eb="4">
      <t>ショグウカイゼン</t>
    </rPh>
    <rPh sb="4" eb="6">
      <t>カサン</t>
    </rPh>
    <rPh sb="7" eb="9">
      <t>サンテイ</t>
    </rPh>
    <rPh sb="13" eb="14">
      <t>マタ</t>
    </rPh>
    <rPh sb="15" eb="17">
      <t>ジッセキ</t>
    </rPh>
    <rPh sb="17" eb="20">
      <t>ホウコクショ</t>
    </rPh>
    <rPh sb="21" eb="23">
      <t>テイシュツ</t>
    </rPh>
    <rPh sb="26" eb="28">
      <t>サンテイ</t>
    </rPh>
    <rPh sb="30" eb="32">
      <t>ミコ</t>
    </rPh>
    <phoneticPr fontId="12"/>
  </si>
  <si>
    <t>誓約したことで対応したこととみなした要件について、実績報告書の提出までに対応します。</t>
    <rPh sb="0" eb="2">
      <t>セイヤク</t>
    </rPh>
    <rPh sb="7" eb="9">
      <t>タイオウ</t>
    </rPh>
    <rPh sb="18" eb="20">
      <t>ヨウケン</t>
    </rPh>
    <rPh sb="25" eb="30">
      <t>ジッセキホウコクショ</t>
    </rPh>
    <rPh sb="31" eb="33">
      <t>テイシュツ</t>
    </rPh>
    <rPh sb="36" eb="38">
      <t>タイオウ</t>
    </rPh>
    <phoneticPr fontId="12"/>
  </si>
  <si>
    <t>補助金として給付される額は、①～③の使途のために全額支出します。</t>
    <rPh sb="0" eb="3">
      <t>ホジョキン</t>
    </rPh>
    <rPh sb="6" eb="8">
      <t>キュウフ</t>
    </rPh>
    <rPh sb="11" eb="12">
      <t>ガク</t>
    </rPh>
    <rPh sb="18" eb="20">
      <t>シト</t>
    </rPh>
    <rPh sb="24" eb="26">
      <t>ゼンガク</t>
    </rPh>
    <rPh sb="26" eb="28">
      <t>シシュツ</t>
    </rPh>
    <phoneticPr fontId="12"/>
  </si>
  <si>
    <t>都道府県のホームページ等で、補助金の提出先を確認しました。</t>
    <rPh sb="0" eb="4">
      <t>トドウフケン</t>
    </rPh>
    <rPh sb="11" eb="12">
      <t>トウ</t>
    </rPh>
    <rPh sb="14" eb="17">
      <t>ホジョキン</t>
    </rPh>
    <rPh sb="18" eb="20">
      <t>テイシュツ</t>
    </rPh>
    <rPh sb="20" eb="21">
      <t>サキ</t>
    </rPh>
    <rPh sb="22" eb="24">
      <t>カクニン</t>
    </rPh>
    <phoneticPr fontId="12"/>
  </si>
  <si>
    <t>③について、補助金の使途が示されている</t>
    <rPh sb="5" eb="7">
      <t>ホジョキン</t>
    </rPh>
    <rPh sb="8" eb="10">
      <t>シト</t>
    </rPh>
    <rPh sb="11" eb="12">
      <t>シメ</t>
    </rPh>
    <phoneticPr fontId="12"/>
  </si>
  <si>
    <t>加算対象</t>
    <rPh sb="0" eb="2">
      <t>カサン</t>
    </rPh>
    <rPh sb="2" eb="4">
      <t>タイショウ</t>
    </rPh>
    <phoneticPr fontId="12"/>
  </si>
  <si>
    <t>加算対象外</t>
    <rPh sb="0" eb="2">
      <t>カサン</t>
    </rPh>
    <rPh sb="2" eb="5">
      <t>タイショウガイ</t>
    </rPh>
    <phoneticPr fontId="12"/>
  </si>
  <si>
    <t>加算対象外</t>
    <rPh sb="0" eb="5">
      <t>カサンタイショウガイ</t>
    </rPh>
    <phoneticPr fontId="12"/>
  </si>
  <si>
    <t>！③に「未記入」、「0」が表示されている場合、別紙様式2-3の振込先又は債権譲渡の項目に未記入があります。</t>
    <rPh sb="4" eb="7">
      <t>ミキニュウ</t>
    </rPh>
    <rPh sb="31" eb="34">
      <t>フリコミサキ</t>
    </rPh>
    <rPh sb="34" eb="35">
      <t>マタ</t>
    </rPh>
    <phoneticPr fontId="12"/>
  </si>
  <si>
    <t>都道府県のホームページ等で、補助金計画書の提出先を確認しました。</t>
    <rPh sb="0" eb="4">
      <t>トドウフケン</t>
    </rPh>
    <rPh sb="11" eb="12">
      <t>トウ</t>
    </rPh>
    <rPh sb="17" eb="20">
      <t>ケイカクショ</t>
    </rPh>
    <rPh sb="21" eb="23">
      <t>テイシュツ</t>
    </rPh>
    <rPh sb="23" eb="24">
      <t>サキ</t>
    </rPh>
    <rPh sb="25" eb="27">
      <t>カクニン</t>
    </rPh>
    <phoneticPr fontId="12"/>
  </si>
  <si>
    <t>誓約したことで対応したこととみなした要件について、実績報告書の提出までに対応します。</t>
    <rPh sb="0" eb="2">
      <t>セイヤク</t>
    </rPh>
    <rPh sb="7" eb="9">
      <t>タイオウ</t>
    </rPh>
    <rPh sb="18" eb="20">
      <t>ヨウケン</t>
    </rPh>
    <rPh sb="25" eb="27">
      <t>ジッセキ</t>
    </rPh>
    <rPh sb="27" eb="30">
      <t>ホウコクショ</t>
    </rPh>
    <rPh sb="31" eb="33">
      <t>テイシュツ</t>
    </rPh>
    <rPh sb="36" eb="38">
      <t>タイオウ</t>
    </rPh>
    <phoneticPr fontId="12"/>
  </si>
  <si>
    <t>介護予防サービスの事業所数</t>
    <rPh sb="0" eb="2">
      <t>カイゴ</t>
    </rPh>
    <rPh sb="2" eb="4">
      <t>ヨボウ</t>
    </rPh>
    <rPh sb="9" eb="12">
      <t>ジギョウショ</t>
    </rPh>
    <rPh sb="12" eb="13">
      <t>スウ</t>
    </rPh>
    <phoneticPr fontId="12"/>
  </si>
  <si>
    <t>件</t>
    <rPh sb="0" eb="1">
      <t>ケン</t>
    </rPh>
    <phoneticPr fontId="12"/>
  </si>
  <si>
    <t>訪問入浴介護</t>
    <phoneticPr fontId="12"/>
  </si>
  <si>
    <t>訪問入浴介護①</t>
    <phoneticPr fontId="12"/>
  </si>
  <si>
    <t>訪問入浴介護②</t>
    <phoneticPr fontId="12"/>
  </si>
  <si>
    <t>訪問入浴介護③</t>
    <phoneticPr fontId="12"/>
  </si>
  <si>
    <t>介護予防訪問入浴介護</t>
    <phoneticPr fontId="12"/>
  </si>
  <si>
    <t>通所リハビリテーション③</t>
    <phoneticPr fontId="12"/>
  </si>
  <si>
    <t>通所リハビリテーション②</t>
    <phoneticPr fontId="12"/>
  </si>
  <si>
    <t>通所リハビリテーション①</t>
    <phoneticPr fontId="12"/>
  </si>
  <si>
    <t>通所リハビリテーション</t>
    <phoneticPr fontId="12"/>
  </si>
  <si>
    <t>介護予防通所リハビリテーション</t>
    <phoneticPr fontId="12"/>
  </si>
  <si>
    <t>特定施設入居者生活介護①</t>
  </si>
  <si>
    <t>特定施設入居者生活介護②</t>
  </si>
  <si>
    <t>特定施設入居者生活介護③</t>
  </si>
  <si>
    <t>特定施設入居者生活介護</t>
    <phoneticPr fontId="12"/>
  </si>
  <si>
    <t>介護予防特定施設入居者生活介護</t>
    <phoneticPr fontId="12"/>
  </si>
  <si>
    <t>認知症対応型通所介護①</t>
  </si>
  <si>
    <t>認知症対応型通所介護②</t>
  </si>
  <si>
    <t>認知症対応型通所介護③</t>
  </si>
  <si>
    <t>認知症対応型通所介護</t>
    <phoneticPr fontId="12"/>
  </si>
  <si>
    <t>介護予防認知症対応型通所介護</t>
    <phoneticPr fontId="12"/>
  </si>
  <si>
    <t>小規模多機能型居宅介護①</t>
  </si>
  <si>
    <t>小規模多機能型居宅介護②</t>
  </si>
  <si>
    <t>小規模多機能型居宅介護③</t>
  </si>
  <si>
    <t>小規模多機能型居宅介護</t>
  </si>
  <si>
    <t>介護予防小規模多機能型居宅介護</t>
    <phoneticPr fontId="12"/>
  </si>
  <si>
    <t>認知症対応型共同生活介護①</t>
  </si>
  <si>
    <t>認知症対応型共同生活介護②</t>
  </si>
  <si>
    <t>認知症対応型共同生活介護③</t>
  </si>
  <si>
    <t>認知症対応型共同生活介護</t>
  </si>
  <si>
    <t>介護予防認知症対応型共同生活介護</t>
  </si>
  <si>
    <t>短期入所生活介護①</t>
  </si>
  <si>
    <t>短期入所生活介護②</t>
  </si>
  <si>
    <t>短期入所生活介護③</t>
  </si>
  <si>
    <t>短期入所生活介護</t>
  </si>
  <si>
    <t>介護予防短期入所生活介護</t>
  </si>
  <si>
    <t>短期入所療養介護（老健）</t>
  </si>
  <si>
    <t>短期入所療養介護老健①</t>
  </si>
  <si>
    <t>短期入所療養介護老健②</t>
  </si>
  <si>
    <t>短期入所療養介護老健③</t>
  </si>
  <si>
    <t>介護予防短期入所療養介護（老健）</t>
  </si>
  <si>
    <t>訪問看護①</t>
  </si>
  <si>
    <t>訪問看護②</t>
  </si>
  <si>
    <t>訪問看護③</t>
  </si>
  <si>
    <t>訪問看護</t>
  </si>
  <si>
    <t>介護予防訪問看護</t>
  </si>
  <si>
    <t>訪問リハビリテーション</t>
  </si>
  <si>
    <t>介護予防訪問リハビリテーション①</t>
  </si>
  <si>
    <t>介護予防訪問リハビリテーション②</t>
  </si>
  <si>
    <t>介護予防訪問リハビリテーション③</t>
  </si>
  <si>
    <t>介護予防訪問リハビリテーション</t>
  </si>
  <si>
    <t>居宅介護支援</t>
    <phoneticPr fontId="12"/>
  </si>
  <si>
    <t>居宅介護支援①</t>
    <phoneticPr fontId="12"/>
  </si>
  <si>
    <t>介護予防支援</t>
    <phoneticPr fontId="12"/>
  </si>
  <si>
    <t>介護予防支援①</t>
    <phoneticPr fontId="12"/>
  </si>
  <si>
    <t>介護予防支援②</t>
    <phoneticPr fontId="12"/>
  </si>
  <si>
    <t>居宅介護支援②</t>
    <phoneticPr fontId="12"/>
  </si>
  <si>
    <t>居宅介護支援③</t>
    <phoneticPr fontId="12"/>
  </si>
  <si>
    <t>介護予防支援③</t>
    <phoneticPr fontId="12"/>
  </si>
  <si>
    <t>社会福祉連携推進法人に所属</t>
    <rPh sb="11" eb="13">
      <t>ショゾク</t>
    </rPh>
    <phoneticPr fontId="12"/>
  </si>
  <si>
    <t>社会福祉連携推進法人に所属</t>
    <phoneticPr fontId="12"/>
  </si>
  <si>
    <t>令和６年度介護人材確保・職場環境改善等事業による補助金の交付を受けている</t>
  </si>
  <si>
    <t>令和６年度介護人材確保・職場環境改善等事業による補助金の交付を受けている</t>
    <rPh sb="0" eb="2">
      <t>レイワ</t>
    </rPh>
    <rPh sb="3" eb="5">
      <t>ネンド</t>
    </rPh>
    <rPh sb="5" eb="7">
      <t>カイゴ</t>
    </rPh>
    <rPh sb="7" eb="9">
      <t>ジンザイ</t>
    </rPh>
    <rPh sb="9" eb="11">
      <t>カクホ</t>
    </rPh>
    <rPh sb="12" eb="21">
      <t>ショクバカンキョウカイゼントウジギョウ</t>
    </rPh>
    <rPh sb="24" eb="27">
      <t>ホジョキン</t>
    </rPh>
    <rPh sb="28" eb="30">
      <t>コウフ</t>
    </rPh>
    <rPh sb="31" eb="32">
      <t>ウ</t>
    </rPh>
    <phoneticPr fontId="12"/>
  </si>
  <si>
    <t>令和６年度介護人材確保・職場環境改善等事業による補助金の交付を受けている</t>
    <phoneticPr fontId="12"/>
  </si>
  <si>
    <t>組み合わせ</t>
    <phoneticPr fontId="12"/>
  </si>
  <si>
    <t>交付率組み合わせ</t>
    <rPh sb="0" eb="3">
      <t>コウフリツ</t>
    </rPh>
    <rPh sb="3" eb="4">
      <t>ク</t>
    </rPh>
    <rPh sb="5" eb="6">
      <t>ア</t>
    </rPh>
    <phoneticPr fontId="12"/>
  </si>
  <si>
    <t>処遇改善加算</t>
    <rPh sb="0" eb="4">
      <t>ショグウカイゼン</t>
    </rPh>
    <rPh sb="4" eb="6">
      <t>カサン</t>
    </rPh>
    <phoneticPr fontId="12"/>
  </si>
  <si>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88"/>
  </si>
  <si>
    <t>地域密着型特定施設入居者生活介護</t>
    <phoneticPr fontId="12"/>
  </si>
  <si>
    <t>地域密着型特定施設入居者生活介護（短期利用型）</t>
    <phoneticPr fontId="12"/>
  </si>
  <si>
    <t>小規模多機能型居宅介護</t>
    <phoneticPr fontId="12"/>
  </si>
  <si>
    <t>小規模多機能型居宅介護（短期利用型）</t>
    <phoneticPr fontId="12"/>
  </si>
  <si>
    <t>介護予防小規模多機能型居宅介護（短期利用型）</t>
    <phoneticPr fontId="12"/>
  </si>
  <si>
    <t>認知症対応型共同生活介護</t>
    <phoneticPr fontId="12"/>
  </si>
  <si>
    <t>認知症対応型共同生活介護（短期利用型）</t>
    <phoneticPr fontId="12"/>
  </si>
  <si>
    <t>介護予防認知症対応型共同生活介護</t>
    <rPh sb="0" eb="2">
      <t>カイゴ</t>
    </rPh>
    <rPh sb="2" eb="4">
      <t>ヨボウ</t>
    </rPh>
    <phoneticPr fontId="12"/>
  </si>
  <si>
    <t>介護予防認知症対応型共同生活介護（短期利用型）</t>
    <rPh sb="0" eb="2">
      <t>カイゴ</t>
    </rPh>
    <rPh sb="2" eb="4">
      <t>ヨボウ</t>
    </rPh>
    <phoneticPr fontId="12"/>
  </si>
  <si>
    <t>短期入所生活介護</t>
    <phoneticPr fontId="12"/>
  </si>
  <si>
    <t>介護予防短期入所生活介護</t>
    <phoneticPr fontId="12"/>
  </si>
  <si>
    <t>訪問型サービス（独自）</t>
    <rPh sb="0" eb="2">
      <t>ホウモン</t>
    </rPh>
    <rPh sb="2" eb="3">
      <t>ガタ</t>
    </rPh>
    <rPh sb="8" eb="10">
      <t>ドクジ</t>
    </rPh>
    <phoneticPr fontId="88"/>
  </si>
  <si>
    <t>訪問型サービス（独自／定率）</t>
    <rPh sb="0" eb="2">
      <t>ホウモン</t>
    </rPh>
    <rPh sb="2" eb="3">
      <t>ガタ</t>
    </rPh>
    <rPh sb="8" eb="10">
      <t>ドクジ</t>
    </rPh>
    <rPh sb="11" eb="13">
      <t>テイリツ</t>
    </rPh>
    <phoneticPr fontId="88"/>
  </si>
  <si>
    <t>訪問型サービス（独自／定額）</t>
    <rPh sb="0" eb="2">
      <t>ホウモン</t>
    </rPh>
    <rPh sb="2" eb="3">
      <t>ガタ</t>
    </rPh>
    <rPh sb="8" eb="10">
      <t>ドクジ</t>
    </rPh>
    <rPh sb="11" eb="13">
      <t>テイガク</t>
    </rPh>
    <phoneticPr fontId="88"/>
  </si>
  <si>
    <t>通所型サービス（独自）</t>
    <rPh sb="0" eb="2">
      <t>ツウショ</t>
    </rPh>
    <rPh sb="2" eb="3">
      <t>ガタ</t>
    </rPh>
    <rPh sb="8" eb="10">
      <t>ドクジ</t>
    </rPh>
    <phoneticPr fontId="88"/>
  </si>
  <si>
    <t>通所型サービス（独自／定率）</t>
    <rPh sb="0" eb="2">
      <t>ツウショ</t>
    </rPh>
    <rPh sb="2" eb="3">
      <t>ガタ</t>
    </rPh>
    <rPh sb="8" eb="10">
      <t>ドクジ</t>
    </rPh>
    <rPh sb="11" eb="13">
      <t>テイリツ</t>
    </rPh>
    <phoneticPr fontId="88"/>
  </si>
  <si>
    <t>通所型サービス（独自／定額）</t>
    <rPh sb="0" eb="2">
      <t>ツウショ</t>
    </rPh>
    <rPh sb="2" eb="3">
      <t>ガタ</t>
    </rPh>
    <rPh sb="8" eb="10">
      <t>ドクジ</t>
    </rPh>
    <rPh sb="11" eb="13">
      <t>テイガク</t>
    </rPh>
    <phoneticPr fontId="88"/>
  </si>
  <si>
    <t>特定施設入居者生活介護（短期利用型）</t>
    <rPh sb="12" eb="14">
      <t>タンキ</t>
    </rPh>
    <rPh sb="14" eb="16">
      <t>リヨウ</t>
    </rPh>
    <rPh sb="16" eb="17">
      <t>ガタ</t>
    </rPh>
    <phoneticPr fontId="12"/>
  </si>
  <si>
    <t>特定施設入居者生活介護_短期利用型①</t>
    <rPh sb="12" eb="14">
      <t>タンキ</t>
    </rPh>
    <rPh sb="14" eb="16">
      <t>リヨウ</t>
    </rPh>
    <rPh sb="16" eb="17">
      <t>ガタ</t>
    </rPh>
    <phoneticPr fontId="12"/>
  </si>
  <si>
    <t>特定施設入居者生活介護_短期利用型②</t>
    <rPh sb="12" eb="17">
      <t>タンキリヨウガタ</t>
    </rPh>
    <phoneticPr fontId="12"/>
  </si>
  <si>
    <t>特定施設入居者生活介護_短期利用型③</t>
    <rPh sb="12" eb="17">
      <t>タンキリヨウガタ</t>
    </rPh>
    <phoneticPr fontId="12"/>
  </si>
  <si>
    <t>地域密着型特定施設入居者生活介護（短期利用型）</t>
    <rPh sb="17" eb="22">
      <t>タンキリヨウガタ</t>
    </rPh>
    <phoneticPr fontId="12"/>
  </si>
  <si>
    <t>地域密着型特定施設入居者生活介護_短期利用型①</t>
    <rPh sb="17" eb="22">
      <t>タンキリヨウガタ</t>
    </rPh>
    <phoneticPr fontId="12"/>
  </si>
  <si>
    <t>地域密着型特定施設入居者生活介護_短期利用型②</t>
    <phoneticPr fontId="12"/>
  </si>
  <si>
    <t>地域密着型特定施設入居者生活介護_短期利用型③</t>
    <phoneticPr fontId="12"/>
  </si>
  <si>
    <t>小規模多機能型居宅介護（短期利用型）</t>
    <rPh sb="12" eb="17">
      <t>タンキリヨウガタ</t>
    </rPh>
    <phoneticPr fontId="12"/>
  </si>
  <si>
    <t>小規模多機能型居宅介護_短期利用型①</t>
    <rPh sb="12" eb="17">
      <t>タンキリヨウガタ</t>
    </rPh>
    <phoneticPr fontId="12"/>
  </si>
  <si>
    <t>小規模多機能型居宅介護_短期利用型②</t>
    <phoneticPr fontId="12"/>
  </si>
  <si>
    <t>小規模多機能型居宅介護_短期利用型③</t>
    <phoneticPr fontId="12"/>
  </si>
  <si>
    <t>看護小規模多機能型居宅介護（短期利用型）</t>
    <rPh sb="14" eb="19">
      <t>タンキリヨウガタ</t>
    </rPh>
    <phoneticPr fontId="12"/>
  </si>
  <si>
    <t>看護小規模多機能型居宅介護_短期利用型①</t>
    <rPh sb="14" eb="19">
      <t>タンキリヨウガタ</t>
    </rPh>
    <phoneticPr fontId="12"/>
  </si>
  <si>
    <t>看護小規模多機能型居宅介護_短期利用型②</t>
    <phoneticPr fontId="12"/>
  </si>
  <si>
    <t>看護小規模多機能型居宅介護_短期利用型③</t>
    <phoneticPr fontId="12"/>
  </si>
  <si>
    <t>介護予防_小規模多機能型居宅介護_短期利用型①</t>
    <phoneticPr fontId="12"/>
  </si>
  <si>
    <t>介護予防_小規模多機能型居宅介護_短期利用型②</t>
    <phoneticPr fontId="12"/>
  </si>
  <si>
    <t>介護予防_小規模多機能型居宅介護_短期利用型③</t>
    <phoneticPr fontId="12"/>
  </si>
  <si>
    <t>認知症対応型共同生活介護_短期利用型①</t>
    <phoneticPr fontId="12"/>
  </si>
  <si>
    <t>認知症対応型共同生活介護_短期利用型②</t>
    <phoneticPr fontId="12"/>
  </si>
  <si>
    <t>認知症対応型共同生活介護_短期利用型③</t>
    <phoneticPr fontId="12"/>
  </si>
  <si>
    <t>介護予防認知症対応型共同生活介護（短期利用型）</t>
    <phoneticPr fontId="12"/>
  </si>
  <si>
    <t>介護予防_認知症対応型共同生活介護_短期利用型①</t>
    <phoneticPr fontId="12"/>
  </si>
  <si>
    <t>介護予防_認知症対応型共同生活介護_短期利用型②</t>
    <phoneticPr fontId="12"/>
  </si>
  <si>
    <t>介護予防_認知症対応型共同生活介護_短期利用型③</t>
    <phoneticPr fontId="12"/>
  </si>
  <si>
    <t>コード値</t>
    <rPh sb="3" eb="4">
      <t>チ</t>
    </rPh>
    <phoneticPr fontId="88"/>
  </si>
  <si>
    <t>11</t>
    <phoneticPr fontId="88"/>
  </si>
  <si>
    <t>71</t>
    <phoneticPr fontId="88"/>
  </si>
  <si>
    <t>76</t>
    <phoneticPr fontId="88"/>
  </si>
  <si>
    <t>12</t>
    <phoneticPr fontId="88"/>
  </si>
  <si>
    <t>62</t>
    <phoneticPr fontId="88"/>
  </si>
  <si>
    <t>15</t>
    <phoneticPr fontId="88"/>
  </si>
  <si>
    <t>78</t>
    <phoneticPr fontId="88"/>
  </si>
  <si>
    <t>16</t>
    <phoneticPr fontId="88"/>
  </si>
  <si>
    <t>66</t>
    <phoneticPr fontId="88"/>
  </si>
  <si>
    <t>33</t>
    <phoneticPr fontId="88"/>
  </si>
  <si>
    <t>27</t>
    <phoneticPr fontId="88"/>
  </si>
  <si>
    <t>35</t>
    <phoneticPr fontId="88"/>
  </si>
  <si>
    <t>36</t>
    <phoneticPr fontId="88"/>
  </si>
  <si>
    <t>28</t>
    <phoneticPr fontId="88"/>
  </si>
  <si>
    <t>72</t>
    <phoneticPr fontId="88"/>
  </si>
  <si>
    <t>74</t>
    <phoneticPr fontId="88"/>
  </si>
  <si>
    <t>73</t>
    <phoneticPr fontId="88"/>
  </si>
  <si>
    <t>68</t>
    <phoneticPr fontId="88"/>
  </si>
  <si>
    <t>75</t>
    <phoneticPr fontId="88"/>
  </si>
  <si>
    <t>69</t>
    <phoneticPr fontId="88"/>
  </si>
  <si>
    <t>77</t>
    <phoneticPr fontId="88"/>
  </si>
  <si>
    <t>79</t>
    <phoneticPr fontId="88"/>
  </si>
  <si>
    <t>32</t>
    <phoneticPr fontId="88"/>
  </si>
  <si>
    <t>38</t>
    <phoneticPr fontId="88"/>
  </si>
  <si>
    <t>37</t>
    <phoneticPr fontId="88"/>
  </si>
  <si>
    <t>39</t>
    <phoneticPr fontId="88"/>
  </si>
  <si>
    <t>51</t>
    <phoneticPr fontId="88"/>
  </si>
  <si>
    <t>54</t>
    <phoneticPr fontId="88"/>
  </si>
  <si>
    <t>21</t>
    <phoneticPr fontId="88"/>
  </si>
  <si>
    <t>24</t>
    <phoneticPr fontId="88"/>
  </si>
  <si>
    <t>52</t>
    <phoneticPr fontId="88"/>
  </si>
  <si>
    <t>22</t>
    <phoneticPr fontId="88"/>
  </si>
  <si>
    <t>25</t>
    <phoneticPr fontId="88"/>
  </si>
  <si>
    <t>23</t>
    <phoneticPr fontId="88"/>
  </si>
  <si>
    <t>26</t>
    <phoneticPr fontId="88"/>
  </si>
  <si>
    <t>55</t>
    <phoneticPr fontId="88"/>
  </si>
  <si>
    <t>2A</t>
    <phoneticPr fontId="88"/>
  </si>
  <si>
    <t>2B</t>
    <phoneticPr fontId="88"/>
  </si>
  <si>
    <t>A2</t>
    <phoneticPr fontId="88"/>
  </si>
  <si>
    <t>A3</t>
    <phoneticPr fontId="88"/>
  </si>
  <si>
    <t>A4</t>
    <phoneticPr fontId="88"/>
  </si>
  <si>
    <t>A6</t>
    <phoneticPr fontId="88"/>
  </si>
  <si>
    <t>A7</t>
    <phoneticPr fontId="88"/>
  </si>
  <si>
    <t>A8</t>
    <phoneticPr fontId="88"/>
  </si>
  <si>
    <t>短期入所療養介護 （病院等)</t>
    <phoneticPr fontId="12"/>
  </si>
  <si>
    <t>介護予防短期入所療養介護 （病院等)</t>
    <phoneticPr fontId="12"/>
  </si>
  <si>
    <t>短期入所療養介護 （医療院)</t>
    <rPh sb="10" eb="12">
      <t>イリョウ</t>
    </rPh>
    <rPh sb="12" eb="13">
      <t>イン</t>
    </rPh>
    <phoneticPr fontId="12"/>
  </si>
  <si>
    <t>介護予防短期入所療養介護 （医療院)</t>
    <rPh sb="14" eb="16">
      <t>イリョウ</t>
    </rPh>
    <rPh sb="16" eb="17">
      <t>イン</t>
    </rPh>
    <phoneticPr fontId="12"/>
  </si>
  <si>
    <t>介護予防ケアマネジメント</t>
    <rPh sb="0" eb="2">
      <t>カイゴ</t>
    </rPh>
    <rPh sb="2" eb="4">
      <t>ヨボウ</t>
    </rPh>
    <phoneticPr fontId="12"/>
  </si>
  <si>
    <t>AF</t>
    <phoneticPr fontId="12"/>
  </si>
  <si>
    <t>訪問介護_組合せ</t>
  </si>
  <si>
    <t>夜間対応型訪問介護_組合せ</t>
  </si>
  <si>
    <t>定期巡回･随時対応型訪問介護看護_組合せ</t>
  </si>
  <si>
    <t>訪問入浴介護_組合せ</t>
  </si>
  <si>
    <t>介護予防訪問入浴介護_組合せ</t>
  </si>
  <si>
    <t>通所介護_組合せ</t>
  </si>
  <si>
    <t>地域密着型通所介護_組合せ</t>
  </si>
  <si>
    <t>通所リハビリテーション_組合せ</t>
  </si>
  <si>
    <t>介護予防通所リハビリテーション_組合せ</t>
  </si>
  <si>
    <t>特定施設入居者生活介護_組合せ</t>
  </si>
  <si>
    <t>介護予防特定施設入居者生活介護_組合せ</t>
  </si>
  <si>
    <t>地域密着型特定施設入居者生活介護_組合せ</t>
  </si>
  <si>
    <t>認知症対応型通所介護_組合せ</t>
  </si>
  <si>
    <t>介護予防認知症対応型通所介護_組合せ</t>
  </si>
  <si>
    <t>小規模多機能型居宅介護_組合せ</t>
  </si>
  <si>
    <t>介護予防小規模多機能型居宅介護_組合せ</t>
  </si>
  <si>
    <t>看護小規模多機能型居宅介護_組合せ</t>
  </si>
  <si>
    <t>認知症対応型共同生活介護_組合せ</t>
  </si>
  <si>
    <t>介護予防認知症対応型共同生活介護_組合せ</t>
  </si>
  <si>
    <t>介護老人福祉施設_組合せ</t>
  </si>
  <si>
    <t>地域密着型介護老人福祉施設_組合せ</t>
  </si>
  <si>
    <t>短期入所生活介護_組合せ</t>
  </si>
  <si>
    <t>介護予防短期入所生活介護_組合せ</t>
  </si>
  <si>
    <t>介護老人保健施設_組合せ</t>
  </si>
  <si>
    <t>介護医療院_組合せ</t>
  </si>
  <si>
    <t>訪問看護組合せ</t>
  </si>
  <si>
    <t>介護予防訪問看護_組合せ</t>
  </si>
  <si>
    <t>訪問リハビリテーション組合せ</t>
  </si>
  <si>
    <t>介護予防訪問リハビリテーション_組合せ</t>
  </si>
  <si>
    <t>居宅介護支援_組合せ</t>
  </si>
  <si>
    <t>介護予防支援_組合せ</t>
  </si>
  <si>
    <t>特定施設入居者生活介護_短期利用型_組合せ</t>
    <phoneticPr fontId="12"/>
  </si>
  <si>
    <t>地域密着型特定施設入居者生活介護_短期利用型_組合せ</t>
    <phoneticPr fontId="12"/>
  </si>
  <si>
    <t>小規模多機能型居宅介護_短期利用型_組合せ</t>
    <phoneticPr fontId="12"/>
  </si>
  <si>
    <t>介護予防小規模多機能型居宅介護_短期利用型_組合せ</t>
    <phoneticPr fontId="12"/>
  </si>
  <si>
    <t>看護小規模多機能型居宅介護_短期利用型_組合せ</t>
    <phoneticPr fontId="12"/>
  </si>
  <si>
    <t>認知症対応型共同生活介護_短期利用型_組合せ</t>
    <phoneticPr fontId="12"/>
  </si>
  <si>
    <t>介護予防認知症対応型共同生活介護_短期利用型_組合せ</t>
    <phoneticPr fontId="12"/>
  </si>
  <si>
    <t>短期入所療養介護_老健_組合せ</t>
    <phoneticPr fontId="12"/>
  </si>
  <si>
    <t>介護予防短期入所療養介護_老健_組合せ</t>
    <phoneticPr fontId="12"/>
  </si>
  <si>
    <t>短期入所療養介護_病院等_組合せ</t>
    <phoneticPr fontId="12"/>
  </si>
  <si>
    <t>介護予防短期入所療養介護_病院等_組合せ</t>
    <phoneticPr fontId="12"/>
  </si>
  <si>
    <t>短期入所療養介護 _医療院_組合せ</t>
    <phoneticPr fontId="12"/>
  </si>
  <si>
    <t>介護予防短期入所療養介護_医療院_組合せ</t>
    <phoneticPr fontId="12"/>
  </si>
  <si>
    <t>訪問型サービス_独自_組合せ</t>
    <phoneticPr fontId="12"/>
  </si>
  <si>
    <t>訪問型サービス_独自_定率_組合せ</t>
    <phoneticPr fontId="12"/>
  </si>
  <si>
    <t>訪問型サービス_独自_定額_組合せ</t>
    <phoneticPr fontId="12"/>
  </si>
  <si>
    <t>通所型サービス_独自_組合せ</t>
    <phoneticPr fontId="12"/>
  </si>
  <si>
    <t>通所型サービス_独自_定率_組合せ</t>
    <phoneticPr fontId="12"/>
  </si>
  <si>
    <t>通所型サービス_独自_定額_組合せ</t>
    <phoneticPr fontId="12"/>
  </si>
  <si>
    <t>介護予防ケアマネジメント_組合せ</t>
    <phoneticPr fontId="12"/>
  </si>
  <si>
    <t>介護予防_短期入所療養介護老健①</t>
    <phoneticPr fontId="12"/>
  </si>
  <si>
    <t>短期入所療養介護_病院等①</t>
    <rPh sb="9" eb="11">
      <t>ビョウイン</t>
    </rPh>
    <rPh sb="11" eb="12">
      <t>トウ</t>
    </rPh>
    <phoneticPr fontId="12"/>
  </si>
  <si>
    <t>介護予防_短期入所療養介護_病院等①</t>
    <rPh sb="14" eb="16">
      <t>ビョウイン</t>
    </rPh>
    <rPh sb="16" eb="17">
      <t>トウ</t>
    </rPh>
    <phoneticPr fontId="12"/>
  </si>
  <si>
    <t>短期入所療養介護_医療院①</t>
    <phoneticPr fontId="12"/>
  </si>
  <si>
    <t>介護予防_短期入所療養介護_医療院①</t>
    <phoneticPr fontId="12"/>
  </si>
  <si>
    <t>訪問型サービス_独自①</t>
    <phoneticPr fontId="12"/>
  </si>
  <si>
    <t>訪問型サービス_独自_定率①</t>
    <phoneticPr fontId="12"/>
  </si>
  <si>
    <t>訪問型サービス_独自_定額①</t>
    <phoneticPr fontId="12"/>
  </si>
  <si>
    <t>通所型サービス_独自①</t>
    <phoneticPr fontId="12"/>
  </si>
  <si>
    <t>通所型サービス_独自_定率①</t>
    <phoneticPr fontId="12"/>
  </si>
  <si>
    <t>通所型サービス_独自_定額①</t>
    <phoneticPr fontId="12"/>
  </si>
  <si>
    <t>介護予防ケアマネジメント①</t>
    <phoneticPr fontId="12"/>
  </si>
  <si>
    <t>短期入所療養介護_病院等②</t>
    <rPh sb="9" eb="11">
      <t>ビョウイン</t>
    </rPh>
    <phoneticPr fontId="12"/>
  </si>
  <si>
    <t>介護予防_短期入所療養介護_病院等②</t>
    <rPh sb="14" eb="16">
      <t>ビョウイン</t>
    </rPh>
    <rPh sb="16" eb="17">
      <t>トウ</t>
    </rPh>
    <phoneticPr fontId="12"/>
  </si>
  <si>
    <t>短期入所療養介護_医療院②</t>
    <phoneticPr fontId="12"/>
  </si>
  <si>
    <t>介護予防_短期入所療養介護_医療院②</t>
    <phoneticPr fontId="12"/>
  </si>
  <si>
    <t>訪問型サービス_独自②</t>
  </si>
  <si>
    <t>訪問型サービス_独自_定率②</t>
  </si>
  <si>
    <t>訪問型サービス_独自_定額②</t>
    <phoneticPr fontId="12"/>
  </si>
  <si>
    <t>通所型サービス_独自②</t>
    <phoneticPr fontId="12"/>
  </si>
  <si>
    <t>通所型サービス_独自_定率②</t>
    <phoneticPr fontId="12"/>
  </si>
  <si>
    <t>通所型サービス_独自_定額②</t>
    <phoneticPr fontId="12"/>
  </si>
  <si>
    <t>介護予防ケアマネジメント②</t>
    <phoneticPr fontId="12"/>
  </si>
  <si>
    <t>訪問型サービス_独自③</t>
    <phoneticPr fontId="12"/>
  </si>
  <si>
    <t>訪問型サービス_独自_定率③</t>
    <phoneticPr fontId="12"/>
  </si>
  <si>
    <t>訪問型サービス_独自_定額③</t>
    <phoneticPr fontId="12"/>
  </si>
  <si>
    <t>通所型サービス_独自③</t>
    <phoneticPr fontId="12"/>
  </si>
  <si>
    <t>通所型サービス_独自_定率③</t>
    <phoneticPr fontId="12"/>
  </si>
  <si>
    <t>通所型サービス_独自_定額③</t>
    <phoneticPr fontId="12"/>
  </si>
  <si>
    <t>介護予防ケアマネジメント③</t>
    <phoneticPr fontId="12"/>
  </si>
  <si>
    <t>介護予防_短期入所療養介護老健③</t>
    <phoneticPr fontId="12"/>
  </si>
  <si>
    <t>短期入所療養介護_病院等③</t>
    <rPh sb="9" eb="11">
      <t>ビョウイン</t>
    </rPh>
    <rPh sb="11" eb="12">
      <t>トウ</t>
    </rPh>
    <phoneticPr fontId="12"/>
  </si>
  <si>
    <t>介護予防_短期入所療養介護_病院等③</t>
    <phoneticPr fontId="12"/>
  </si>
  <si>
    <t>短期入所療養介護_医療院③</t>
    <phoneticPr fontId="12"/>
  </si>
  <si>
    <t>介護予防_短期入所療養介護_医療院③</t>
    <phoneticPr fontId="12"/>
  </si>
  <si>
    <t>サービスコード</t>
    <phoneticPr fontId="12"/>
  </si>
  <si>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12"/>
  </si>
  <si>
    <t>１単位あたりの単価
（地域単価）
[円]</t>
    <rPh sb="1" eb="3">
      <t>タンイ</t>
    </rPh>
    <rPh sb="7" eb="9">
      <t>タンカ</t>
    </rPh>
    <rPh sb="11" eb="13">
      <t>チイキ</t>
    </rPh>
    <rPh sb="13" eb="15">
      <t>タンカ</t>
    </rPh>
    <rPh sb="18" eb="19">
      <t>エン</t>
    </rPh>
    <phoneticPr fontId="12"/>
  </si>
  <si>
    <t>千代田区</t>
    <rPh sb="0" eb="4">
      <t>チヨダク</t>
    </rPh>
    <phoneticPr fontId="3"/>
  </si>
  <si>
    <t>中央区</t>
    <rPh sb="0" eb="3">
      <t>チュウオウク</t>
    </rPh>
    <phoneticPr fontId="3"/>
  </si>
  <si>
    <t>港区</t>
    <rPh sb="0" eb="2">
      <t>ミナトク</t>
    </rPh>
    <phoneticPr fontId="3"/>
  </si>
  <si>
    <t>新宿区</t>
    <rPh sb="0" eb="3">
      <t>シンジュクク</t>
    </rPh>
    <phoneticPr fontId="3"/>
  </si>
  <si>
    <t>文京区</t>
    <rPh sb="0" eb="3">
      <t>ブンキョウク</t>
    </rPh>
    <phoneticPr fontId="3"/>
  </si>
  <si>
    <t>台東区</t>
    <rPh sb="0" eb="3">
      <t>タイトウク</t>
    </rPh>
    <phoneticPr fontId="3"/>
  </si>
  <si>
    <t>墨田区</t>
    <rPh sb="0" eb="3">
      <t>スミダク</t>
    </rPh>
    <phoneticPr fontId="3"/>
  </si>
  <si>
    <t>江東区</t>
    <rPh sb="0" eb="3">
      <t>コウトウク</t>
    </rPh>
    <phoneticPr fontId="3"/>
  </si>
  <si>
    <t>品川区</t>
    <rPh sb="0" eb="3">
      <t>シナガワク</t>
    </rPh>
    <phoneticPr fontId="3"/>
  </si>
  <si>
    <t>目黒区</t>
    <rPh sb="0" eb="3">
      <t>メグロク</t>
    </rPh>
    <phoneticPr fontId="3"/>
  </si>
  <si>
    <t>大田区</t>
    <rPh sb="0" eb="3">
      <t>オオタク</t>
    </rPh>
    <phoneticPr fontId="3"/>
  </si>
  <si>
    <t>世田谷区</t>
    <rPh sb="0" eb="4">
      <t>セタガヤク</t>
    </rPh>
    <phoneticPr fontId="3"/>
  </si>
  <si>
    <t>渋谷区</t>
    <rPh sb="0" eb="3">
      <t>シブヤク</t>
    </rPh>
    <phoneticPr fontId="3"/>
  </si>
  <si>
    <t>中野区</t>
    <rPh sb="0" eb="3">
      <t>ナカノク</t>
    </rPh>
    <phoneticPr fontId="3"/>
  </si>
  <si>
    <t>杉並区</t>
    <rPh sb="0" eb="3">
      <t>スギナミク</t>
    </rPh>
    <phoneticPr fontId="3"/>
  </si>
  <si>
    <t>豊島区</t>
    <rPh sb="0" eb="3">
      <t>トシマク</t>
    </rPh>
    <phoneticPr fontId="3"/>
  </si>
  <si>
    <t>北区</t>
    <rPh sb="0" eb="2">
      <t>キタク</t>
    </rPh>
    <phoneticPr fontId="3"/>
  </si>
  <si>
    <t>荒川区</t>
    <rPh sb="0" eb="3">
      <t>アラカワク</t>
    </rPh>
    <phoneticPr fontId="3"/>
  </si>
  <si>
    <t>板橋区</t>
    <rPh sb="0" eb="3">
      <t>イタバシク</t>
    </rPh>
    <phoneticPr fontId="3"/>
  </si>
  <si>
    <t>練馬区</t>
    <rPh sb="0" eb="3">
      <t>ネリマク</t>
    </rPh>
    <phoneticPr fontId="3"/>
  </si>
  <si>
    <t>足立区</t>
    <rPh sb="0" eb="3">
      <t>アダチク</t>
    </rPh>
    <phoneticPr fontId="3"/>
  </si>
  <si>
    <t>葛飾区</t>
    <rPh sb="0" eb="3">
      <t>カツシカク</t>
    </rPh>
    <phoneticPr fontId="3"/>
  </si>
  <si>
    <t>江戸川区</t>
    <rPh sb="0" eb="4">
      <t>エドガワク</t>
    </rPh>
    <phoneticPr fontId="3"/>
  </si>
  <si>
    <t>町田市</t>
    <rPh sb="0" eb="3">
      <t>マチダシ</t>
    </rPh>
    <phoneticPr fontId="3"/>
  </si>
  <si>
    <t>狛江市</t>
    <rPh sb="0" eb="3">
      <t>コマエシ</t>
    </rPh>
    <phoneticPr fontId="3"/>
  </si>
  <si>
    <t>多摩市</t>
    <rPh sb="0" eb="3">
      <t>タマシ</t>
    </rPh>
    <phoneticPr fontId="3"/>
  </si>
  <si>
    <t>横浜市</t>
    <rPh sb="0" eb="3">
      <t>ヨコハマシ</t>
    </rPh>
    <phoneticPr fontId="3"/>
  </si>
  <si>
    <t>川崎市</t>
    <rPh sb="0" eb="3">
      <t>カワサキシ</t>
    </rPh>
    <phoneticPr fontId="3"/>
  </si>
  <si>
    <t>大阪市</t>
    <rPh sb="0" eb="3">
      <t>オオサカシ</t>
    </rPh>
    <phoneticPr fontId="3"/>
  </si>
  <si>
    <t>東村山市</t>
    <rPh sb="0" eb="4">
      <t>ヒガシムラヤマシ</t>
    </rPh>
    <phoneticPr fontId="3"/>
  </si>
  <si>
    <t>清瀬市</t>
    <rPh sb="0" eb="3">
      <t>キヨセシ</t>
    </rPh>
    <phoneticPr fontId="3"/>
  </si>
  <si>
    <t>志木市</t>
    <rPh sb="0" eb="3">
      <t>シキシ</t>
    </rPh>
    <phoneticPr fontId="3"/>
  </si>
  <si>
    <t>和光市</t>
    <rPh sb="0" eb="3">
      <t>ワコウシ</t>
    </rPh>
    <phoneticPr fontId="3"/>
  </si>
  <si>
    <t>海老名市</t>
    <rPh sb="0" eb="4">
      <t>エビナシ</t>
    </rPh>
    <phoneticPr fontId="3"/>
  </si>
  <si>
    <t>福生市</t>
    <rPh sb="0" eb="3">
      <t>フッサシ</t>
    </rPh>
    <phoneticPr fontId="3"/>
  </si>
  <si>
    <t>みよし市</t>
    <rPh sb="3" eb="4">
      <t>シ</t>
    </rPh>
    <phoneticPr fontId="3"/>
  </si>
  <si>
    <t>栗東市</t>
    <rPh sb="0" eb="3">
      <t>リットウシ</t>
    </rPh>
    <phoneticPr fontId="3"/>
  </si>
  <si>
    <t>福岡市</t>
    <rPh sb="0" eb="3">
      <t>フクオカシ</t>
    </rPh>
    <phoneticPr fontId="3"/>
  </si>
  <si>
    <t>春日市</t>
    <rPh sb="0" eb="3">
      <t>カスガシ</t>
    </rPh>
    <phoneticPr fontId="3"/>
  </si>
  <si>
    <t>多賀城市</t>
    <rPh sb="0" eb="4">
      <t>タガジョウシ</t>
    </rPh>
    <phoneticPr fontId="3"/>
  </si>
  <si>
    <t>飯能市</t>
    <rPh sb="0" eb="3">
      <t>ハンノウシ</t>
    </rPh>
    <phoneticPr fontId="3"/>
  </si>
  <si>
    <t>白岡市</t>
    <rPh sb="0" eb="2">
      <t>シラオカ</t>
    </rPh>
    <rPh sb="2" eb="3">
      <t>シ</t>
    </rPh>
    <phoneticPr fontId="3"/>
  </si>
  <si>
    <t>瑞穂町</t>
    <rPh sb="0" eb="3">
      <t>ミズホマチ</t>
    </rPh>
    <phoneticPr fontId="3"/>
  </si>
  <si>
    <t>中井町</t>
    <rPh sb="0" eb="2">
      <t>ナカイ</t>
    </rPh>
    <phoneticPr fontId="3"/>
  </si>
  <si>
    <t>瀬戸市</t>
    <rPh sb="0" eb="3">
      <t>セトシ</t>
    </rPh>
    <phoneticPr fontId="3"/>
  </si>
  <si>
    <t>清須市</t>
    <rPh sb="0" eb="3">
      <t>キヨスシ</t>
    </rPh>
    <phoneticPr fontId="3"/>
  </si>
  <si>
    <t>豊山町</t>
    <rPh sb="0" eb="2">
      <t>トヨヤマ</t>
    </rPh>
    <rPh sb="2" eb="3">
      <t>マチ</t>
    </rPh>
    <phoneticPr fontId="3"/>
  </si>
  <si>
    <t>飛島村</t>
    <rPh sb="0" eb="3">
      <t>トビシマムラ</t>
    </rPh>
    <phoneticPr fontId="3"/>
  </si>
  <si>
    <t>那珂川市</t>
    <rPh sb="3" eb="4">
      <t>シ</t>
    </rPh>
    <phoneticPr fontId="3"/>
  </si>
  <si>
    <t>榛東村</t>
    <rPh sb="0" eb="3">
      <t>シントウムラ</t>
    </rPh>
    <phoneticPr fontId="3"/>
  </si>
  <si>
    <t>吉岡町</t>
    <rPh sb="0" eb="3">
      <t>ヨシオカチョウ</t>
    </rPh>
    <phoneticPr fontId="3"/>
  </si>
  <si>
    <t>富里市</t>
    <rPh sb="0" eb="3">
      <t>トミサトシ</t>
    </rPh>
    <phoneticPr fontId="3"/>
  </si>
  <si>
    <t>大網白里市</t>
    <rPh sb="4" eb="5">
      <t>シ</t>
    </rPh>
    <phoneticPr fontId="3"/>
  </si>
  <si>
    <t>南足柄市</t>
    <rPh sb="0" eb="3">
      <t>ミナミアシガラ</t>
    </rPh>
    <rPh sb="3" eb="4">
      <t>シ</t>
    </rPh>
    <phoneticPr fontId="3"/>
  </si>
  <si>
    <t>山北町</t>
    <rPh sb="0" eb="3">
      <t>ヤマキタマチ</t>
    </rPh>
    <phoneticPr fontId="3"/>
  </si>
  <si>
    <t>南アルプス市</t>
    <rPh sb="0" eb="1">
      <t>ミナミ</t>
    </rPh>
    <rPh sb="5" eb="6">
      <t>シ</t>
    </rPh>
    <phoneticPr fontId="3"/>
  </si>
  <si>
    <t>南部町</t>
    <rPh sb="0" eb="3">
      <t>ナンブチョウ</t>
    </rPh>
    <phoneticPr fontId="3"/>
  </si>
  <si>
    <t>美濃加茂市</t>
    <rPh sb="0" eb="5">
      <t>ミノカモシ</t>
    </rPh>
    <phoneticPr fontId="3"/>
  </si>
  <si>
    <t>武豊町</t>
    <rPh sb="0" eb="3">
      <t>タケトヨチョウ</t>
    </rPh>
    <phoneticPr fontId="3"/>
  </si>
  <si>
    <t>近江八幡市</t>
    <rPh sb="0" eb="5">
      <t>オウミハチマンシ</t>
    </rPh>
    <phoneticPr fontId="3"/>
  </si>
  <si>
    <t>高島市</t>
    <rPh sb="0" eb="3">
      <t>タカシマシ</t>
    </rPh>
    <phoneticPr fontId="3"/>
  </si>
  <si>
    <t>日野町</t>
    <rPh sb="0" eb="3">
      <t>ヒノマチ</t>
    </rPh>
    <phoneticPr fontId="3"/>
  </si>
  <si>
    <t>竜王町</t>
    <rPh sb="0" eb="3">
      <t>リュウオウチョウ</t>
    </rPh>
    <phoneticPr fontId="3"/>
  </si>
  <si>
    <t>熊野町</t>
    <rPh sb="0" eb="3">
      <t>クマノチョウ</t>
    </rPh>
    <phoneticPr fontId="3"/>
  </si>
  <si>
    <t>短期利用型サービスの事業所数</t>
    <rPh sb="0" eb="5">
      <t>タンキリヨウガタ</t>
    </rPh>
    <rPh sb="10" eb="13">
      <t>ジギョウショ</t>
    </rPh>
    <rPh sb="13" eb="14">
      <t>スウ</t>
    </rPh>
    <phoneticPr fontId="12"/>
  </si>
  <si>
    <t>その他サービスの事業所数</t>
    <rPh sb="2" eb="3">
      <t>タ</t>
    </rPh>
    <rPh sb="8" eb="11">
      <t>ジギョウショ</t>
    </rPh>
    <rPh sb="11" eb="12">
      <t>スウ</t>
    </rPh>
    <phoneticPr fontId="12"/>
  </si>
  <si>
    <t>総合事業サービスの事業所数</t>
    <rPh sb="0" eb="2">
      <t>ソウゴウ</t>
    </rPh>
    <rPh sb="2" eb="4">
      <t>ジギョウ</t>
    </rPh>
    <rPh sb="9" eb="12">
      <t>ジギョウショ</t>
    </rPh>
    <rPh sb="12" eb="13">
      <t>スウ</t>
    </rPh>
    <phoneticPr fontId="12"/>
  </si>
  <si>
    <t xml:space="preserve">令和７年12月の介護報酬総単位数
[単位](a)
</t>
    <rPh sb="0" eb="2">
      <t>レイワ</t>
    </rPh>
    <rPh sb="3" eb="4">
      <t>ネン</t>
    </rPh>
    <rPh sb="6" eb="7">
      <t>ガツ</t>
    </rPh>
    <rPh sb="8" eb="10">
      <t>カイゴ</t>
    </rPh>
    <rPh sb="10" eb="12">
      <t>ホウシュウ</t>
    </rPh>
    <rPh sb="12" eb="13">
      <t>ソウ</t>
    </rPh>
    <rPh sb="13" eb="16">
      <t>タンイスウ</t>
    </rPh>
    <rPh sb="18" eb="20">
      <t>タンイ</t>
    </rPh>
    <phoneticPr fontId="12"/>
  </si>
  <si>
    <t>要件①</t>
    <rPh sb="0" eb="2">
      <t>ヨウケン</t>
    </rPh>
    <phoneticPr fontId="12"/>
  </si>
  <si>
    <t>要件②</t>
    <rPh sb="0" eb="2">
      <t>ヨウケン</t>
    </rPh>
    <phoneticPr fontId="12"/>
  </si>
  <si>
    <t>要件③</t>
    <rPh sb="0" eb="2">
      <t>ヨウケン</t>
    </rPh>
    <phoneticPr fontId="12"/>
  </si>
  <si>
    <t>要件②を満たす</t>
    <rPh sb="0" eb="2">
      <t>ヨウケン</t>
    </rPh>
    <rPh sb="4" eb="5">
      <t>ミ</t>
    </rPh>
    <phoneticPr fontId="12"/>
  </si>
  <si>
    <t>要件③を満たす</t>
    <rPh sb="0" eb="2">
      <t>ヨウケン</t>
    </rPh>
    <rPh sb="4" eb="5">
      <t>ミ</t>
    </rPh>
    <phoneticPr fontId="12"/>
  </si>
  <si>
    <t>組合せ</t>
    <rPh sb="0" eb="2">
      <t>クミアワ</t>
    </rPh>
    <phoneticPr fontId="12"/>
  </si>
  <si>
    <t>加算対象サービス</t>
    <rPh sb="0" eb="2">
      <t>カサン</t>
    </rPh>
    <rPh sb="2" eb="4">
      <t>タイショウ</t>
    </rPh>
    <phoneticPr fontId="12"/>
  </si>
  <si>
    <t>○訪問・通所系サービス等について、ケアプランデータ連携システムに加入している又は実績報告書の提出までに加入する
　見込みです。
○施設・居住サービス、多機能サービス、短期入所サービス等について、生産性向上推進体制加算Ⅰ又はⅡを算定している
　又は実績報告書の提出までに算定する見込みです。
 　（小規模多機能型居宅介護等のサービスにおいては、ケアプランデータ連携システムに加入する又は
　　実績報告書の提出までに加入する見込みであることにより要件を満たすことができます。）
○介護サービス事業所等が所属する法人が、社会福祉連携推進法人に所属しています。</t>
    <rPh sb="1" eb="3">
      <t>ホウモン</t>
    </rPh>
    <rPh sb="4" eb="6">
      <t>ツウショ</t>
    </rPh>
    <rPh sb="6" eb="7">
      <t>ケイ</t>
    </rPh>
    <rPh sb="11" eb="12">
      <t>トウ</t>
    </rPh>
    <rPh sb="38" eb="39">
      <t>マタ</t>
    </rPh>
    <rPh sb="40" eb="45">
      <t>ジッセキホウコクショ</t>
    </rPh>
    <rPh sb="46" eb="48">
      <t>テイシュツ</t>
    </rPh>
    <rPh sb="51" eb="53">
      <t>カニュウ</t>
    </rPh>
    <rPh sb="57" eb="59">
      <t>ミコ</t>
    </rPh>
    <rPh sb="123" eb="125">
      <t>ジッセキ</t>
    </rPh>
    <rPh sb="125" eb="128">
      <t>ホウコクショ</t>
    </rPh>
    <rPh sb="129" eb="131">
      <t>テイシュツ</t>
    </rPh>
    <rPh sb="134" eb="136">
      <t>サンテイ</t>
    </rPh>
    <rPh sb="148" eb="151">
      <t>ショウキボ</t>
    </rPh>
    <rPh sb="151" eb="155">
      <t>タキノウガタ</t>
    </rPh>
    <rPh sb="155" eb="157">
      <t>キョタク</t>
    </rPh>
    <rPh sb="157" eb="159">
      <t>カイゴ</t>
    </rPh>
    <rPh sb="159" eb="160">
      <t>トウ</t>
    </rPh>
    <rPh sb="179" eb="181">
      <t>レンケイ</t>
    </rPh>
    <rPh sb="186" eb="188">
      <t>カニュウ</t>
    </rPh>
    <rPh sb="190" eb="191">
      <t>マタ</t>
    </rPh>
    <rPh sb="195" eb="197">
      <t>ジッセキ</t>
    </rPh>
    <rPh sb="197" eb="200">
      <t>ホウコクショ</t>
    </rPh>
    <rPh sb="201" eb="203">
      <t>テイシュツ</t>
    </rPh>
    <rPh sb="206" eb="208">
      <t>カニュウ</t>
    </rPh>
    <rPh sb="210" eb="212">
      <t>ミコ</t>
    </rPh>
    <rPh sb="221" eb="223">
      <t>ヨウケン</t>
    </rPh>
    <rPh sb="224" eb="225">
      <t>ミ</t>
    </rPh>
    <phoneticPr fontId="12"/>
  </si>
  <si>
    <t>補助金による賃金改善以外の部分で賃金水準を引き下げません。</t>
    <rPh sb="0" eb="3">
      <t>ホジョキン</t>
    </rPh>
    <rPh sb="6" eb="8">
      <t>チンギン</t>
    </rPh>
    <rPh sb="8" eb="10">
      <t>カイゼン</t>
    </rPh>
    <rPh sb="9" eb="10">
      <t>チンカイ</t>
    </rPh>
    <rPh sb="10" eb="12">
      <t>イガイ</t>
    </rPh>
    <rPh sb="13" eb="15">
      <t>ブブン</t>
    </rPh>
    <rPh sb="16" eb="18">
      <t>チンギン</t>
    </rPh>
    <rPh sb="18" eb="20">
      <t>スイジュン</t>
    </rPh>
    <rPh sb="21" eb="22">
      <t>ヒ</t>
    </rPh>
    <rPh sb="23" eb="24">
      <t>サ</t>
    </rPh>
    <phoneticPr fontId="12"/>
  </si>
  <si>
    <t>①について、処遇改善加算を算定している又は実績報告書の提出までに算定する見込み</t>
    <rPh sb="6" eb="8">
      <t>ショグウ</t>
    </rPh>
    <rPh sb="8" eb="10">
      <t>カイゼン</t>
    </rPh>
    <rPh sb="10" eb="12">
      <t>カサン</t>
    </rPh>
    <rPh sb="13" eb="15">
      <t>サンテイ</t>
    </rPh>
    <rPh sb="19" eb="20">
      <t>マタ</t>
    </rPh>
    <rPh sb="21" eb="23">
      <t>ジッセキ</t>
    </rPh>
    <rPh sb="23" eb="26">
      <t>ホウコクショ</t>
    </rPh>
    <rPh sb="27" eb="29">
      <t>テイシュツ</t>
    </rPh>
    <rPh sb="32" eb="34">
      <t>サンテイ</t>
    </rPh>
    <rPh sb="36" eb="38">
      <t>ミコ</t>
    </rPh>
    <phoneticPr fontId="12"/>
  </si>
  <si>
    <t>②について、各サービスに係る要件を満たす</t>
    <rPh sb="6" eb="7">
      <t>カク</t>
    </rPh>
    <rPh sb="12" eb="13">
      <t>カカ</t>
    </rPh>
    <rPh sb="14" eb="16">
      <t>ヨウケン</t>
    </rPh>
    <rPh sb="17" eb="18">
      <t>ミ</t>
    </rPh>
    <phoneticPr fontId="12"/>
  </si>
  <si>
    <t>③について、各サービスに係る要件を満たす</t>
    <rPh sb="6" eb="7">
      <t>カク</t>
    </rPh>
    <rPh sb="12" eb="13">
      <t>カカ</t>
    </rPh>
    <rPh sb="14" eb="16">
      <t>ヨウケン</t>
    </rPh>
    <rPh sb="17" eb="18">
      <t>ミ</t>
    </rPh>
    <phoneticPr fontId="12"/>
  </si>
  <si>
    <t>【使途】（１つ以上の項目にチェック（✓））　職場環境改善経費への充当又は賃金改善を行う方法</t>
    <rPh sb="1" eb="3">
      <t>シト</t>
    </rPh>
    <rPh sb="36" eb="38">
      <t>チンギン</t>
    </rPh>
    <rPh sb="38" eb="40">
      <t>カイゼン</t>
    </rPh>
    <phoneticPr fontId="12"/>
  </si>
  <si>
    <t>①について、要件を満たす</t>
    <rPh sb="6" eb="8">
      <t>ヨウケン</t>
    </rPh>
    <rPh sb="9" eb="10">
      <t>ミ</t>
    </rPh>
    <phoneticPr fontId="12"/>
  </si>
  <si>
    <t>補助金の届出に係る提出先（事業所の所在地の都道府県）を選択してください。</t>
    <rPh sb="0" eb="3">
      <t>ホジョキン</t>
    </rPh>
    <rPh sb="4" eb="6">
      <t>トドケデ</t>
    </rPh>
    <rPh sb="7" eb="8">
      <t>カカ</t>
    </rPh>
    <rPh sb="9" eb="11">
      <t>テイシュツ</t>
    </rPh>
    <rPh sb="11" eb="12">
      <t>サキ</t>
    </rPh>
    <rPh sb="27" eb="29">
      <t>センタク</t>
    </rPh>
    <phoneticPr fontId="12"/>
  </si>
  <si>
    <t>令和７年12月</t>
    <rPh sb="0" eb="2">
      <t>レイワ</t>
    </rPh>
    <rPh sb="3" eb="4">
      <t>ネン</t>
    </rPh>
    <rPh sb="6" eb="7">
      <t>ガツ</t>
    </rPh>
    <phoneticPr fontId="12"/>
  </si>
  <si>
    <t>令和８年１月</t>
    <rPh sb="0" eb="2">
      <t>レイワ</t>
    </rPh>
    <rPh sb="3" eb="4">
      <t>ネン</t>
    </rPh>
    <rPh sb="5" eb="6">
      <t>ガツ</t>
    </rPh>
    <phoneticPr fontId="12"/>
  </si>
  <si>
    <t>令和８年２月</t>
    <rPh sb="5" eb="6">
      <t>ガツ</t>
    </rPh>
    <phoneticPr fontId="12"/>
  </si>
  <si>
    <t>令和８年３月</t>
    <phoneticPr fontId="12"/>
  </si>
  <si>
    <t>うち、①部分</t>
    <rPh sb="4" eb="6">
      <t>ブブン</t>
    </rPh>
    <phoneticPr fontId="12"/>
  </si>
  <si>
    <t>うち、②部分</t>
    <rPh sb="4" eb="6">
      <t>ブブン</t>
    </rPh>
    <phoneticPr fontId="12"/>
  </si>
  <si>
    <t>うち、③部分</t>
    <rPh sb="4" eb="6">
      <t>ブブン</t>
    </rPh>
    <phoneticPr fontId="12"/>
  </si>
  <si>
    <t>うち、処遇改善加算
対象サービス分</t>
    <rPh sb="3" eb="5">
      <t>ショグウ</t>
    </rPh>
    <rPh sb="5" eb="7">
      <t>カイゼン</t>
    </rPh>
    <rPh sb="7" eb="9">
      <t>カサン</t>
    </rPh>
    <rPh sb="10" eb="12">
      <t>タイショウ</t>
    </rPh>
    <rPh sb="16" eb="17">
      <t>ブン</t>
    </rPh>
    <phoneticPr fontId="12"/>
  </si>
  <si>
    <t>うち、処遇改善加算
対象外サービス分</t>
    <rPh sb="3" eb="9">
      <t>ショグウカイゼンカサン</t>
    </rPh>
    <rPh sb="10" eb="12">
      <t>タイショウ</t>
    </rPh>
    <rPh sb="12" eb="13">
      <t>ガイ</t>
    </rPh>
    <rPh sb="17" eb="18">
      <t>ブン</t>
    </rPh>
    <phoneticPr fontId="12"/>
  </si>
  <si>
    <t>補助金の見込額［円］</t>
    <rPh sb="0" eb="3">
      <t>ホジョキン</t>
    </rPh>
    <rPh sb="4" eb="6">
      <t>ミコ</t>
    </rPh>
    <rPh sb="6" eb="7">
      <t>ガク</t>
    </rPh>
    <rPh sb="8" eb="9">
      <t>エン</t>
    </rPh>
    <phoneticPr fontId="12"/>
  </si>
  <si>
    <t>合計</t>
    <rPh sb="0" eb="2">
      <t>ゴウケイ</t>
    </rPh>
    <phoneticPr fontId="12"/>
  </si>
  <si>
    <t>①～③の合計</t>
    <rPh sb="4" eb="6">
      <t>ゴウケイ</t>
    </rPh>
    <phoneticPr fontId="12"/>
  </si>
  <si>
    <t>補助金の見込額（e）(a×b×c)
[円]</t>
    <rPh sb="0" eb="3">
      <t>ホジョキン</t>
    </rPh>
    <rPh sb="4" eb="6">
      <t>ミコ</t>
    </rPh>
    <rPh sb="6" eb="7">
      <t>ガク</t>
    </rPh>
    <rPh sb="19" eb="20">
      <t>エン</t>
    </rPh>
    <phoneticPr fontId="12"/>
  </si>
  <si>
    <t>基準月
(原則、
令和７年12月）</t>
    <rPh sb="0" eb="2">
      <t>キジュン</t>
    </rPh>
    <rPh sb="2" eb="3">
      <t>ツキ</t>
    </rPh>
    <rPh sb="5" eb="7">
      <t>ゲンソク</t>
    </rPh>
    <rPh sb="9" eb="11">
      <t>レイワ</t>
    </rPh>
    <rPh sb="12" eb="13">
      <t>ネン</t>
    </rPh>
    <rPh sb="15" eb="16">
      <t>ガツ</t>
    </rPh>
    <phoneticPr fontId="12"/>
  </si>
  <si>
    <t>４　補助金の対象事業所に関する情報</t>
    <phoneticPr fontId="12"/>
  </si>
  <si>
    <t>３　計画書の記載内容や補助金の支払に係る情報</t>
    <rPh sb="2" eb="5">
      <t>ケイカクショ</t>
    </rPh>
    <rPh sb="6" eb="8">
      <t>キサイ</t>
    </rPh>
    <rPh sb="8" eb="10">
      <t>ナイヨウ</t>
    </rPh>
    <rPh sb="11" eb="14">
      <t>ホジョキン</t>
    </rPh>
    <rPh sb="15" eb="17">
      <t>シハライ</t>
    </rPh>
    <rPh sb="18" eb="19">
      <t>カカ</t>
    </rPh>
    <rPh sb="20" eb="22">
      <t>ジョウホウ</t>
    </rPh>
    <phoneticPr fontId="6"/>
  </si>
  <si>
    <t>【記入上の注意】
・　各証明資料は、都道府県からの求めがあった場合には、速やかに提出すること。
・　本計画書への虚偽記載の他、補助金の請求に関して不正があった場合は、補助金を返還することとなる場合がある。</t>
    <rPh sb="1" eb="3">
      <t>キニュウ</t>
    </rPh>
    <rPh sb="3" eb="4">
      <t>ジョウ</t>
    </rPh>
    <rPh sb="5" eb="7">
      <t>チュウイ</t>
    </rPh>
    <rPh sb="18" eb="22">
      <t>トドウフケン</t>
    </rPh>
    <rPh sb="51" eb="54">
      <t>ケイカクショ</t>
    </rPh>
    <phoneticPr fontId="12"/>
  </si>
  <si>
    <t>介護職員の職場環境改善の支援（賃金改善に充てることも可能。）</t>
    <rPh sb="0" eb="2">
      <t>カイゴ</t>
    </rPh>
    <rPh sb="2" eb="4">
      <t>ショクイン</t>
    </rPh>
    <rPh sb="5" eb="7">
      <t>ショクバ</t>
    </rPh>
    <rPh sb="7" eb="9">
      <t>カンキョウ</t>
    </rPh>
    <rPh sb="9" eb="11">
      <t>カイゼン</t>
    </rPh>
    <rPh sb="12" eb="14">
      <t>シエン</t>
    </rPh>
    <rPh sb="15" eb="17">
      <t>チンギン</t>
    </rPh>
    <rPh sb="17" eb="19">
      <t>カイゼン</t>
    </rPh>
    <rPh sb="20" eb="21">
      <t>ア</t>
    </rPh>
    <rPh sb="26" eb="28">
      <t>カノウ</t>
    </rPh>
    <phoneticPr fontId="12"/>
  </si>
  <si>
    <t>うち、①＋②部分</t>
    <rPh sb="6" eb="8">
      <t>ブブン</t>
    </rPh>
    <phoneticPr fontId="12"/>
  </si>
  <si>
    <t>（参考）
①～③の合計額とは必ずしも一致しない。</t>
    <rPh sb="1" eb="3">
      <t>サンコウ</t>
    </rPh>
    <rPh sb="9" eb="12">
      <t>ゴウケイガク</t>
    </rPh>
    <rPh sb="14" eb="15">
      <t>カナラ</t>
    </rPh>
    <rPh sb="18" eb="20">
      <t>イッチ</t>
    </rPh>
    <phoneticPr fontId="12"/>
  </si>
  <si>
    <t>●はじめに本シート（基本情報入力シート）のセルに入力することで、申請対象となる事業所等に関する基本的な情報が、各シートに自動的に転記されます。</t>
    <phoneticPr fontId="12"/>
  </si>
  <si>
    <t>住所１（番地・住居番号まで）</t>
    <rPh sb="0" eb="2">
      <t>ジュウショ</t>
    </rPh>
    <rPh sb="4" eb="6">
      <t>バンチ</t>
    </rPh>
    <rPh sb="7" eb="9">
      <t>ジュウキョ</t>
    </rPh>
    <rPh sb="9" eb="11">
      <t>バンゴウ</t>
    </rPh>
    <phoneticPr fontId="12"/>
  </si>
  <si>
    <t>住所２（建物名等）</t>
    <rPh sb="0" eb="2">
      <t>ジュウショ</t>
    </rPh>
    <rPh sb="4" eb="6">
      <t>タテモノ</t>
    </rPh>
    <rPh sb="6" eb="7">
      <t>メイ</t>
    </rPh>
    <rPh sb="7" eb="8">
      <t>トウ</t>
    </rPh>
    <phoneticPr fontId="12"/>
  </si>
  <si>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2"/>
  </si>
  <si>
    <t>（記入済みのサービスの事業所数）</t>
    <rPh sb="1" eb="3">
      <t>キニュウ</t>
    </rPh>
    <rPh sb="3" eb="4">
      <t>ス</t>
    </rPh>
    <rPh sb="11" eb="14">
      <t>ジギョウショ</t>
    </rPh>
    <rPh sb="14" eb="15">
      <t>スウ</t>
    </rPh>
    <phoneticPr fontId="12"/>
  </si>
  <si>
    <t>令和７年12月の介護報酬総単位数（見込み）[単位]</t>
    <rPh sb="0" eb="2">
      <t>レイワ</t>
    </rPh>
    <rPh sb="3" eb="4">
      <t>ネン</t>
    </rPh>
    <rPh sb="6" eb="7">
      <t>ガツ</t>
    </rPh>
    <rPh sb="8" eb="10">
      <t>カイゴ</t>
    </rPh>
    <rPh sb="10" eb="12">
      <t>ホウシュウ</t>
    </rPh>
    <rPh sb="12" eb="13">
      <t>ソウ</t>
    </rPh>
    <rPh sb="13" eb="16">
      <t>タンイスウ</t>
    </rPh>
    <rPh sb="17" eb="19">
      <t>ミコ</t>
    </rPh>
    <phoneticPr fontId="12"/>
  </si>
  <si>
    <t>職場環境改善等に向けて、以下のいずれかの取組の実施を計画している又は既に実施しています。
（１つ以上の項目にチェック（✓））</t>
    <phoneticPr fontId="12"/>
  </si>
  <si>
    <t>（ア）業務内容の明確化と職員間の適切な役割分担の取組</t>
    <phoneticPr fontId="12"/>
  </si>
  <si>
    <t>（イ）介護職員等の業務の洗い出しや棚卸しなど、現場の課題の見える化</t>
    <phoneticPr fontId="12"/>
  </si>
  <si>
    <t>（ウ）業務改善活動の体制構築（委員会やプロジェクトチームの立ち上げ又は外部の研修会の活動等）</t>
    <phoneticPr fontId="12"/>
  </si>
  <si>
    <t>（二） 職場環境改善経費への充当</t>
    <rPh sb="1" eb="2">
      <t>ニ</t>
    </rPh>
    <phoneticPr fontId="12"/>
  </si>
  <si>
    <t>（二）を選択した場合、その使途を
プルダウンから選択してください。</t>
    <rPh sb="1" eb="2">
      <t>ニ</t>
    </rPh>
    <rPh sb="4" eb="6">
      <t>センタク</t>
    </rPh>
    <rPh sb="8" eb="10">
      <t>バアイ</t>
    </rPh>
    <rPh sb="13" eb="15">
      <t>シト</t>
    </rPh>
    <rPh sb="24" eb="26">
      <t>センタク</t>
    </rPh>
    <phoneticPr fontId="12"/>
  </si>
  <si>
    <t>ケアプランデータ連携システムに加入している又は実績報告書の提出までに加入する見込みです。
社会福祉連携推進法人に所属しています。
処遇改善加算の対象外サービスについて、処遇改善加算Ⅳに準ずる要件を満たす（又は満たす見込み）です。</t>
    <rPh sb="21" eb="22">
      <t>マタ</t>
    </rPh>
    <rPh sb="23" eb="28">
      <t>ジッセキホウコクショ</t>
    </rPh>
    <rPh sb="29" eb="31">
      <t>テイシュツ</t>
    </rPh>
    <rPh sb="34" eb="36">
      <t>カニュウ</t>
    </rPh>
    <rPh sb="38" eb="40">
      <t>ミコ</t>
    </rPh>
    <rPh sb="56" eb="58">
      <t>ショゾク</t>
    </rPh>
    <phoneticPr fontId="12"/>
  </si>
  <si>
    <t>⑮職員の身体の負担軽減のための介護技術の修得支援、職員に対する腰痛対策の研修、管理者に対する雇用管理改善の研修等の実施</t>
    <rPh sb="1" eb="3">
      <t>ショクイン</t>
    </rPh>
    <phoneticPr fontId="12"/>
  </si>
  <si>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2"/>
  </si>
  <si>
    <t>㉔の２　１法人あたり１の施設又は事業所のみを運営するような法人等の小規模事業者であり、㉔の取組を実施している。</t>
    <phoneticPr fontId="12"/>
  </si>
  <si>
    <t>㉕ミーティング等による職場内コミュニケーションの円滑化による個々の職員の気づきを踏まえた勤務環境やケア内容の改善</t>
    <phoneticPr fontId="12"/>
  </si>
  <si>
    <t>（ウ）職場環境等要件
・届出に係る計画の期間中に実施する事項について、チェック（✔）する又は実績報告書の提出までに要件整備を行う
　誓約をすること　（「誓約」を選択。）。 
・「入職促進に向けた取組」、「資質の向上やキャリアアップに向けた支援」、「両立支援・多様な働き方の推進」、
　「腰痛を含む心身の健康管理」及び「やりがい・働きがいの醸成」の区分ごとに１以上の取組を実施し、
　「生産性向上 （業務改善及び働く環境改善）のための取組」のうち２以上の取組を実施すること。
　ただし、１法人あたり１の施設又は事業所のみを運営するような法人等の小規模事業者は、㉔の取組を実施していれば、
　「生産性向上（業務改善及び働く環境改善）のための取組」の要件を満たすものとする。（㉔及び㉔の２を選択。）</t>
    <rPh sb="46" eb="48">
      <t>ジッセキ</t>
    </rPh>
    <rPh sb="48" eb="51">
      <t>ホウコクショ</t>
    </rPh>
    <rPh sb="52" eb="54">
      <t>テイシュツ</t>
    </rPh>
    <rPh sb="80" eb="82">
      <t>センタク</t>
    </rPh>
    <rPh sb="336" eb="337">
      <t>オヨ</t>
    </rPh>
    <rPh sb="342" eb="344">
      <t>センタク</t>
    </rPh>
    <phoneticPr fontId="12"/>
  </si>
  <si>
    <t>補助金による賃金改善以外の部分で賃金水準を引き下げません。</t>
    <rPh sb="6" eb="8">
      <t>チンギン</t>
    </rPh>
    <rPh sb="8" eb="10">
      <t>カイゼン</t>
    </rPh>
    <rPh sb="9" eb="10">
      <t>チンカイ</t>
    </rPh>
    <rPh sb="10" eb="12">
      <t>イガイ</t>
    </rPh>
    <rPh sb="13" eb="15">
      <t>ブブン</t>
    </rPh>
    <rPh sb="16" eb="18">
      <t>チンギン</t>
    </rPh>
    <rPh sb="18" eb="20">
      <t>スイジュン</t>
    </rPh>
    <rPh sb="21" eb="22">
      <t>ヒ</t>
    </rPh>
    <rPh sb="23" eb="24">
      <t>サ</t>
    </rPh>
    <phoneticPr fontId="12"/>
  </si>
  <si>
    <t>①介護従事者に対する
　幅広い賃上げ支援</t>
    <phoneticPr fontId="12"/>
  </si>
  <si>
    <t>処遇改善加算の取得に加え、以下の要件を満たす事業者。
ア）訪問、通所サービス等　→ ケアプランデータ連携システムに加入（又は見込み）等。
イ）施設、居住サービス、多機能サービス、短期入所サービス等
　→ 生産性向上加算Ⅰ又はⅡを取得（又は見込み）等。</t>
    <phoneticPr fontId="12"/>
  </si>
  <si>
    <t>処遇改善加算を取得の上、職場環境等要件の更なる充足等に向けて、職場環境改善を計画し実施する事業者（要件は、令和６年度補正予算の「介護人材
確保・職場環境改善等事業」と同様）。</t>
    <phoneticPr fontId="12"/>
  </si>
  <si>
    <t>参考１ （ア）・（イ）（任用要件・賃金体系の整備等、研修の実施等）の概要</t>
    <rPh sb="0" eb="2">
      <t>サンコウ</t>
    </rPh>
    <rPh sb="34" eb="36">
      <t>ガイヨウ</t>
    </rPh>
    <phoneticPr fontId="12"/>
  </si>
  <si>
    <t>（ア）任用要件・賃金体系の整備等</t>
    <rPh sb="3" eb="5">
      <t>ニンヨウ</t>
    </rPh>
    <rPh sb="5" eb="7">
      <t>ヨウケン</t>
    </rPh>
    <phoneticPr fontId="12"/>
  </si>
  <si>
    <t>一</t>
    <rPh sb="0" eb="1">
      <t>イチ</t>
    </rPh>
    <phoneticPr fontId="12"/>
  </si>
  <si>
    <t>二</t>
    <rPh sb="0" eb="1">
      <t>ニ</t>
    </rPh>
    <phoneticPr fontId="12"/>
  </si>
  <si>
    <t>三</t>
    <rPh sb="0" eb="1">
      <t>サン</t>
    </rPh>
    <phoneticPr fontId="12"/>
  </si>
  <si>
    <t>職員の任用における職位、職責又は職務内容等の要件を定めている。</t>
    <rPh sb="0" eb="2">
      <t>ショクイン</t>
    </rPh>
    <rPh sb="3" eb="5">
      <t>ニンヨウ</t>
    </rPh>
    <phoneticPr fontId="12"/>
  </si>
  <si>
    <t>一</t>
    <phoneticPr fontId="12"/>
  </si>
  <si>
    <t>二</t>
    <phoneticPr fontId="12"/>
  </si>
  <si>
    <t>a.</t>
    <phoneticPr fontId="12"/>
  </si>
  <si>
    <t>b.</t>
    <phoneticPr fontId="12"/>
  </si>
  <si>
    <t>資質向上のための計画に沿って、研修機会の提供又は技術指導等を実施するとともに、職員の能力評価を行う。</t>
    <phoneticPr fontId="12"/>
  </si>
  <si>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2"/>
  </si>
  <si>
    <t>二に掲げる職位、職責又は職務内容等に応じた賃金体系を定めている。</t>
    <rPh sb="0" eb="1">
      <t>ニ</t>
    </rPh>
    <rPh sb="2" eb="3">
      <t>カカ</t>
    </rPh>
    <phoneticPr fontId="12"/>
  </si>
  <si>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2"/>
  </si>
  <si>
    <t>（イ）研修の実施等</t>
    <rPh sb="3" eb="5">
      <t>ケンシュウ</t>
    </rPh>
    <rPh sb="6" eb="8">
      <t>ジッシ</t>
    </rPh>
    <phoneticPr fontId="12"/>
  </si>
  <si>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2"/>
  </si>
  <si>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2"/>
  </si>
  <si>
    <t>一の実現のための具体的な取組内容</t>
    <rPh sb="0" eb="1">
      <t>イチ</t>
    </rPh>
    <rPh sb="14" eb="16">
      <t>ナイヨウ</t>
    </rPh>
    <phoneticPr fontId="12"/>
  </si>
  <si>
    <t>一について、全ての職員に周知している。</t>
    <rPh sb="6" eb="7">
      <t>スベ</t>
    </rPh>
    <phoneticPr fontId="12"/>
  </si>
  <si>
    <t>例：訪問系（簡易版）</t>
    <rPh sb="0" eb="1">
      <t xml:space="preserve">レイ </t>
    </rPh>
    <rPh sb="2" eb="5">
      <t>カンイバン</t>
    </rPh>
    <phoneticPr fontId="49"/>
  </si>
  <si>
    <t>上級
（主任）</t>
    <rPh sb="0" eb="2">
      <t>ジョウキュウ</t>
    </rPh>
    <rPh sb="4" eb="6">
      <t>シュニン</t>
    </rPh>
    <phoneticPr fontId="12"/>
  </si>
  <si>
    <t>中級</t>
    <rPh sb="0" eb="2">
      <t>チュウキュウ</t>
    </rPh>
    <phoneticPr fontId="12"/>
  </si>
  <si>
    <t>初級</t>
    <rPh sb="0" eb="2">
      <t>ショキュウ</t>
    </rPh>
    <phoneticPr fontId="12"/>
  </si>
  <si>
    <t>入社時～</t>
    <rPh sb="2" eb="3">
      <t>ジ</t>
    </rPh>
    <phoneticPr fontId="12"/>
  </si>
  <si>
    <t>●年以上</t>
    <phoneticPr fontId="12"/>
  </si>
  <si>
    <t>●年以上</t>
    <rPh sb="1" eb="2">
      <t>ネン</t>
    </rPh>
    <rPh sb="2" eb="4">
      <t>イジョウ</t>
    </rPh>
    <phoneticPr fontId="12"/>
  </si>
  <si>
    <t>ア）処遇改善加算の対象サービス
　→処遇改善加算取得（又は見込み）事業所が対象
イ）対象外サービス（訪問看護、訪問リハ、居宅介護支援等）
　→処遇改善加算に準ずる要件を満たす（又は見込み）事業所や
　　ケアプランデータ連携システムに加入（又は見込み）の事業所等が対象</t>
    <rPh sb="18" eb="22">
      <t>ショグウカイゼン</t>
    </rPh>
    <rPh sb="27" eb="28">
      <t>マタ</t>
    </rPh>
    <rPh sb="29" eb="31">
      <t>ミコ</t>
    </rPh>
    <rPh sb="35" eb="36">
      <t>ショ</t>
    </rPh>
    <rPh sb="37" eb="39">
      <t>タイショウ</t>
    </rPh>
    <rPh sb="60" eb="62">
      <t>キョタク</t>
    </rPh>
    <rPh sb="62" eb="64">
      <t>カイゴ</t>
    </rPh>
    <rPh sb="64" eb="66">
      <t>シエン</t>
    </rPh>
    <rPh sb="96" eb="97">
      <t>ショ</t>
    </rPh>
    <rPh sb="109" eb="111">
      <t>レンケイ</t>
    </rPh>
    <rPh sb="116" eb="118">
      <t>カニュウ</t>
    </rPh>
    <rPh sb="119" eb="120">
      <t>マタ</t>
    </rPh>
    <rPh sb="121" eb="123">
      <t>ミコ</t>
    </rPh>
    <rPh sb="129" eb="130">
      <t>トウ</t>
    </rPh>
    <rPh sb="131" eb="133">
      <t>タイショウ</t>
    </rPh>
    <phoneticPr fontId="12"/>
  </si>
  <si>
    <t>②生産性向上や協働化に取り組む
　事業所の介護職員に対する
　上乗せの賃上げ支援</t>
    <rPh sb="19" eb="20">
      <t>ショ</t>
    </rPh>
    <rPh sb="31" eb="33">
      <t>ウワノ</t>
    </rPh>
    <rPh sb="38" eb="40">
      <t>シエン</t>
    </rPh>
    <phoneticPr fontId="12"/>
  </si>
  <si>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12"/>
  </si>
  <si>
    <t>その他</t>
    <rPh sb="2" eb="3">
      <t>タ</t>
    </rPh>
    <phoneticPr fontId="12"/>
  </si>
  <si>
    <t>介護予防</t>
    <rPh sb="0" eb="2">
      <t>カイゴ</t>
    </rPh>
    <rPh sb="2" eb="4">
      <t>ヨボウ</t>
    </rPh>
    <phoneticPr fontId="12"/>
  </si>
  <si>
    <t>短期利用型</t>
    <rPh sb="0" eb="5">
      <t>タンキリヨウガタ</t>
    </rPh>
    <phoneticPr fontId="12"/>
  </si>
  <si>
    <t>短期利用型</t>
    <rPh sb="0" eb="2">
      <t>タンキ</t>
    </rPh>
    <rPh sb="2" eb="4">
      <t>リヨウ</t>
    </rPh>
    <rPh sb="4" eb="5">
      <t>ガタ</t>
    </rPh>
    <phoneticPr fontId="12"/>
  </si>
  <si>
    <t>介護予防・短期利用型</t>
    <rPh sb="0" eb="2">
      <t>カイゴ</t>
    </rPh>
    <rPh sb="2" eb="4">
      <t>ヨボウ</t>
    </rPh>
    <rPh sb="5" eb="7">
      <t>タンキ</t>
    </rPh>
    <rPh sb="7" eb="9">
      <t>リヨウ</t>
    </rPh>
    <rPh sb="9" eb="10">
      <t>ガタ</t>
    </rPh>
    <phoneticPr fontId="12"/>
  </si>
  <si>
    <t>総合事業</t>
    <rPh sb="0" eb="2">
      <t>ソウゴウ</t>
    </rPh>
    <rPh sb="2" eb="4">
      <t>ジギョウ</t>
    </rPh>
    <phoneticPr fontId="12"/>
  </si>
  <si>
    <t>分類</t>
    <rPh sb="0" eb="2">
      <t>ブンルイ</t>
    </rPh>
    <phoneticPr fontId="12"/>
  </si>
  <si>
    <t>介護予防小規模多機能型居宅介護（短期利用型）</t>
    <rPh sb="16" eb="21">
      <t>タンキリヨウガタ</t>
    </rPh>
    <phoneticPr fontId="12"/>
  </si>
  <si>
    <t>介護老人福祉施設</t>
    <phoneticPr fontId="12"/>
  </si>
  <si>
    <t>介護老人保健施設</t>
    <phoneticPr fontId="12"/>
  </si>
  <si>
    <t>介護医療院</t>
    <rPh sb="2" eb="4">
      <t>イリョウ</t>
    </rPh>
    <rPh sb="4" eb="5">
      <t>イン</t>
    </rPh>
    <phoneticPr fontId="12"/>
  </si>
  <si>
    <t>短期入所療養介護（老健）</t>
    <phoneticPr fontId="12"/>
  </si>
  <si>
    <t>介護予防短期入所療養介護（老健）</t>
    <phoneticPr fontId="12"/>
  </si>
  <si>
    <t>！この欄が「×」の場合、②の要件を満たしているのにも関わらず、③の要件を満たしていないことになっているサービスか、②の要件を満たしていないにもかかわらず、③で「②の要件を満たしている」を選択しているサービスがあります。</t>
    <rPh sb="3" eb="4">
      <t>ラン</t>
    </rPh>
    <rPh sb="9" eb="11">
      <t>バアイ</t>
    </rPh>
    <rPh sb="14" eb="16">
      <t>ヨウケン</t>
    </rPh>
    <rPh sb="17" eb="18">
      <t>ミ</t>
    </rPh>
    <rPh sb="26" eb="27">
      <t>カカ</t>
    </rPh>
    <rPh sb="33" eb="35">
      <t>ヨウケン</t>
    </rPh>
    <rPh sb="36" eb="37">
      <t>ミ</t>
    </rPh>
    <rPh sb="59" eb="61">
      <t>ヨウケン</t>
    </rPh>
    <rPh sb="62" eb="63">
      <t>ミ</t>
    </rPh>
    <rPh sb="82" eb="84">
      <t>ヨウケン</t>
    </rPh>
    <rPh sb="85" eb="86">
      <t>ミ</t>
    </rPh>
    <rPh sb="93" eb="95">
      <t>センタク</t>
    </rPh>
    <phoneticPr fontId="12"/>
  </si>
  <si>
    <t>②の要件を満たしていないにも関わらず、③で「②の要件を満たしている」と回答している</t>
    <rPh sb="2" eb="4">
      <t>ヨウケン</t>
    </rPh>
    <rPh sb="5" eb="6">
      <t>ミ</t>
    </rPh>
    <rPh sb="14" eb="15">
      <t>カカ</t>
    </rPh>
    <rPh sb="24" eb="26">
      <t>ヨウケン</t>
    </rPh>
    <rPh sb="27" eb="28">
      <t>ミ</t>
    </rPh>
    <rPh sb="35" eb="37">
      <t>カイトウ</t>
    </rPh>
    <phoneticPr fontId="12"/>
  </si>
  <si>
    <t>生産性向上推進体制加算Ⅰ又はⅡを算定済</t>
    <phoneticPr fontId="12"/>
  </si>
  <si>
    <t>生産性向上や協働化に係る取組を行っている（②を満たしている）又は令和６年度介護人材確保・職場環境改善等事業を活用しています。</t>
    <rPh sb="0" eb="3">
      <t>セイサンセイ</t>
    </rPh>
    <rPh sb="3" eb="5">
      <t>コウジョウ</t>
    </rPh>
    <rPh sb="6" eb="8">
      <t>キョウドウ</t>
    </rPh>
    <rPh sb="8" eb="9">
      <t>カ</t>
    </rPh>
    <rPh sb="10" eb="11">
      <t>カカ</t>
    </rPh>
    <rPh sb="12" eb="14">
      <t>トリクミ</t>
    </rPh>
    <rPh sb="15" eb="16">
      <t>オコナ</t>
    </rPh>
    <rPh sb="23" eb="24">
      <t>ミ</t>
    </rPh>
    <rPh sb="30" eb="31">
      <t>マタ</t>
    </rPh>
    <rPh sb="32" eb="34">
      <t>レイワ</t>
    </rPh>
    <rPh sb="35" eb="37">
      <t>ネンド</t>
    </rPh>
    <rPh sb="37" eb="39">
      <t>カイゴ</t>
    </rPh>
    <rPh sb="39" eb="41">
      <t>ジンザイ</t>
    </rPh>
    <rPh sb="41" eb="43">
      <t>カクホ</t>
    </rPh>
    <rPh sb="44" eb="46">
      <t>ショクバ</t>
    </rPh>
    <rPh sb="46" eb="48">
      <t>カンキョウ</t>
    </rPh>
    <rPh sb="48" eb="50">
      <t>カイゼン</t>
    </rPh>
    <rPh sb="50" eb="51">
      <t>トウ</t>
    </rPh>
    <rPh sb="51" eb="53">
      <t>ジギョウ</t>
    </rPh>
    <rPh sb="54" eb="56">
      <t>カツヨウ</t>
    </rPh>
    <phoneticPr fontId="12"/>
  </si>
  <si>
    <t>表２　要件</t>
    <rPh sb="0" eb="1">
      <t>ヒョウ</t>
    </rPh>
    <rPh sb="3" eb="5">
      <t>ヨウケン</t>
    </rPh>
    <phoneticPr fontId="12"/>
  </si>
  <si>
    <t>表３　提出先一覧</t>
    <rPh sb="0" eb="1">
      <t>ヒョウ</t>
    </rPh>
    <rPh sb="3" eb="5">
      <t>テイシュツ</t>
    </rPh>
    <rPh sb="5" eb="6">
      <t>サキ</t>
    </rPh>
    <rPh sb="6" eb="8">
      <t>イチラン</t>
    </rPh>
    <phoneticPr fontId="12"/>
  </si>
  <si>
    <t>表４　事業所の所在地</t>
    <rPh sb="0" eb="1">
      <t>ヒョウ</t>
    </rPh>
    <rPh sb="3" eb="6">
      <t>ジギョウショ</t>
    </rPh>
    <rPh sb="7" eb="10">
      <t>ショザイチ</t>
    </rPh>
    <phoneticPr fontId="12"/>
  </si>
  <si>
    <t>表５　１単位あたりの単価</t>
    <rPh sb="0" eb="1">
      <t>ヒョウ</t>
    </rPh>
    <rPh sb="4" eb="6">
      <t>タンイ</t>
    </rPh>
    <rPh sb="10" eb="12">
      <t>タンカ</t>
    </rPh>
    <phoneticPr fontId="12"/>
  </si>
  <si>
    <t>表６　組合せ</t>
    <rPh sb="0" eb="1">
      <t>ヒョウ</t>
    </rPh>
    <rPh sb="3" eb="5">
      <t>クミアワ</t>
    </rPh>
    <phoneticPr fontId="12"/>
  </si>
  <si>
    <t>組合せ</t>
    <rPh sb="0" eb="1">
      <t>ク</t>
    </rPh>
    <rPh sb="1" eb="2">
      <t>ア</t>
    </rPh>
    <phoneticPr fontId="12"/>
  </si>
  <si>
    <t>表７　選択様式</t>
    <rPh sb="0" eb="1">
      <t>ヒョウ</t>
    </rPh>
    <rPh sb="3" eb="5">
      <t>センタク</t>
    </rPh>
    <rPh sb="5" eb="7">
      <t>ヨウシキ</t>
    </rPh>
    <phoneticPr fontId="12"/>
  </si>
  <si>
    <t>表８　選択様式（誓約簡略化）</t>
    <rPh sb="0" eb="1">
      <t>ヒョウ</t>
    </rPh>
    <rPh sb="3" eb="5">
      <t>センタク</t>
    </rPh>
    <rPh sb="5" eb="7">
      <t>ヨウシキ</t>
    </rPh>
    <rPh sb="8" eb="10">
      <t>セイヤク</t>
    </rPh>
    <rPh sb="10" eb="12">
      <t>カンリャク</t>
    </rPh>
    <rPh sb="12" eb="13">
      <t>カ</t>
    </rPh>
    <phoneticPr fontId="12"/>
  </si>
  <si>
    <t>表９　補助金使途</t>
    <rPh sb="0" eb="1">
      <t>ヒョウ</t>
    </rPh>
    <rPh sb="3" eb="6">
      <t>ホジョキン</t>
    </rPh>
    <rPh sb="6" eb="8">
      <t>シト</t>
    </rPh>
    <phoneticPr fontId="12"/>
  </si>
  <si>
    <t>表10　基準月</t>
    <rPh sb="0" eb="1">
      <t>ヒョウ</t>
    </rPh>
    <rPh sb="4" eb="7">
      <t>キジュンツキ</t>
    </rPh>
    <phoneticPr fontId="12"/>
  </si>
  <si>
    <t>士別市</t>
  </si>
  <si>
    <t>振込先口座登録票及び振込口座が確認できる書類のコピー（通帳の表紙及び通帳を開いた1・２ページ目の写し）を添付した。</t>
    <phoneticPr fontId="12"/>
  </si>
  <si>
    <t>B 振込口座等の情報</t>
    <rPh sb="4" eb="6">
      <t>コウザ</t>
    </rPh>
    <rPh sb="6" eb="7">
      <t>トウ</t>
    </rPh>
    <rPh sb="8" eb="10">
      <t>ジョウホウ</t>
    </rPh>
    <phoneticPr fontId="12"/>
  </si>
  <si>
    <t>B 振込口座等の情報</t>
    <phoneticPr fontId="12"/>
  </si>
  <si>
    <t>様式第１号別紙３「①の要件を満たす」の欄の記載のうち、処遇改善加算対象サービス分について集計
「○」は記載漏れがない場合、「×」は記載漏れがある場合を指します。</t>
    <rPh sb="0" eb="3">
      <t>ヨウシキダイ</t>
    </rPh>
    <rPh sb="4" eb="5">
      <t>ゴウ</t>
    </rPh>
    <rPh sb="5" eb="7">
      <t>ベッシ</t>
    </rPh>
    <rPh sb="19" eb="20">
      <t>ラン</t>
    </rPh>
    <rPh sb="21" eb="23">
      <t>キサイ</t>
    </rPh>
    <rPh sb="27" eb="29">
      <t>ショグウ</t>
    </rPh>
    <rPh sb="29" eb="31">
      <t>カイゼン</t>
    </rPh>
    <rPh sb="31" eb="33">
      <t>カサン</t>
    </rPh>
    <rPh sb="33" eb="35">
      <t>タイショウ</t>
    </rPh>
    <rPh sb="39" eb="40">
      <t>ブン</t>
    </rPh>
    <rPh sb="44" eb="46">
      <t>シュウケイ</t>
    </rPh>
    <rPh sb="53" eb="54">
      <t>モ</t>
    </rPh>
    <rPh sb="58" eb="60">
      <t>バアイ</t>
    </rPh>
    <phoneticPr fontId="12"/>
  </si>
  <si>
    <t>様式第１号別紙３「②の要件を満たす」の欄の記載のうち、処遇改善加算対象サービス分について集計
「○」は記載漏れがなく、全ての事業所において要件を満たす場合、
「△」は記載漏れがないが、要件を満たさない事業所がある場合、
「×」は記載漏れがある場合を指します。</t>
    <rPh sb="53" eb="54">
      <t>モ</t>
    </rPh>
    <rPh sb="85" eb="86">
      <t>モ</t>
    </rPh>
    <rPh sb="121" eb="123">
      <t>バアイ</t>
    </rPh>
    <rPh sb="124" eb="125">
      <t>サ</t>
    </rPh>
    <phoneticPr fontId="12"/>
  </si>
  <si>
    <t>様式第１号別紙３「③の要件を満たす」の欄の記載のうち、処遇改善加算対象サービス分について集計</t>
    <phoneticPr fontId="12"/>
  </si>
  <si>
    <t>（様式第１号別紙３から集計・転記）</t>
    <phoneticPr fontId="12"/>
  </si>
  <si>
    <t>様式第１号別紙３「①の要件を満たす」の欄の記載のうち、処遇改善加算対象外サービス分について集計
「○」は記載漏れがない場合、「×」は記載漏れがある場合を指します。</t>
    <rPh sb="35" eb="36">
      <t>ガイ</t>
    </rPh>
    <phoneticPr fontId="12"/>
  </si>
  <si>
    <t>様式第１号別紙３「①の要件を満たす」の欄において、処遇改善加算の対象外サービスについて、処遇改善加算Ⅳに準ずる要件を満たす（又は満たす見込み）と回答した場合（詳しい要件の内容は参考シートを参照）</t>
    <rPh sb="0" eb="2">
      <t>ヨウシキ</t>
    </rPh>
    <rPh sb="2" eb="3">
      <t>ダイ</t>
    </rPh>
    <rPh sb="4" eb="5">
      <t>ゴウ</t>
    </rPh>
    <rPh sb="5" eb="7">
      <t>ベッシ</t>
    </rPh>
    <rPh sb="11" eb="13">
      <t>ヨウケン</t>
    </rPh>
    <rPh sb="14" eb="15">
      <t>ミ</t>
    </rPh>
    <rPh sb="19" eb="20">
      <t>ラン</t>
    </rPh>
    <rPh sb="72" eb="74">
      <t>カイトウ</t>
    </rPh>
    <rPh sb="76" eb="78">
      <t>バアイ</t>
    </rPh>
    <phoneticPr fontId="12"/>
  </si>
  <si>
    <t>様式第１号別紙２　令和７年度介護施設等経営改善・従事者処遇改善等緊急支援事業
　　　　　　　　　　　　　（介護分野の職員の賃上げ・職場環境改善支援事業）計画書
　　　　　　　　　　　　　（処遇改善加算対象外サービス　総括表）</t>
    <rPh sb="0" eb="2">
      <t>ヨウシキ</t>
    </rPh>
    <rPh sb="2" eb="3">
      <t>ダイ</t>
    </rPh>
    <rPh sb="4" eb="5">
      <t>ゴウ</t>
    </rPh>
    <rPh sb="5" eb="7">
      <t>ベッシ</t>
    </rPh>
    <rPh sb="9" eb="11">
      <t>レイワ</t>
    </rPh>
    <rPh sb="12" eb="14">
      <t>ネンド</t>
    </rPh>
    <rPh sb="14" eb="16">
      <t>カイゴ</t>
    </rPh>
    <rPh sb="16" eb="19">
      <t>シセツナド</t>
    </rPh>
    <rPh sb="19" eb="21">
      <t>ケイエイ</t>
    </rPh>
    <rPh sb="21" eb="23">
      <t>カイゼン</t>
    </rPh>
    <rPh sb="24" eb="27">
      <t>ジュウジシャ</t>
    </rPh>
    <rPh sb="27" eb="29">
      <t>ショグウ</t>
    </rPh>
    <rPh sb="29" eb="31">
      <t>カイゼン</t>
    </rPh>
    <rPh sb="31" eb="32">
      <t>トウ</t>
    </rPh>
    <rPh sb="32" eb="34">
      <t>キンキュウ</t>
    </rPh>
    <rPh sb="34" eb="36">
      <t>シエン</t>
    </rPh>
    <rPh sb="36" eb="38">
      <t>ジギョウ</t>
    </rPh>
    <rPh sb="53" eb="55">
      <t>カイゴ</t>
    </rPh>
    <rPh sb="55" eb="57">
      <t>ブンヤ</t>
    </rPh>
    <rPh sb="58" eb="60">
      <t>ショクイン</t>
    </rPh>
    <rPh sb="61" eb="63">
      <t>チンア</t>
    </rPh>
    <rPh sb="65" eb="67">
      <t>ショクバ</t>
    </rPh>
    <rPh sb="67" eb="69">
      <t>カンキョウ</t>
    </rPh>
    <rPh sb="69" eb="71">
      <t>カイゼン</t>
    </rPh>
    <rPh sb="71" eb="73">
      <t>シエン</t>
    </rPh>
    <rPh sb="73" eb="75">
      <t>ジギョウ</t>
    </rPh>
    <rPh sb="76" eb="79">
      <t>ケイカクショ</t>
    </rPh>
    <rPh sb="102" eb="103">
      <t>ガイ</t>
    </rPh>
    <phoneticPr fontId="12"/>
  </si>
  <si>
    <t>様式第１号別紙１　令和７年度介護施設等経営改善・従事者処遇改善等緊急支援事業
　　　　　　　　　　　　（介護分野の職員の賃上げ・職場環境改善支援事業）計画書
　　　　　　　　　　 　 （処遇改善加算対象サービス　総括表）</t>
    <rPh sb="0" eb="2">
      <t>ヨウシキ</t>
    </rPh>
    <rPh sb="2" eb="3">
      <t>ダイ</t>
    </rPh>
    <rPh sb="4" eb="5">
      <t>ゴウ</t>
    </rPh>
    <rPh sb="5" eb="7">
      <t>ベッシ</t>
    </rPh>
    <rPh sb="9" eb="11">
      <t>レイワ</t>
    </rPh>
    <rPh sb="12" eb="14">
      <t>ネンド</t>
    </rPh>
    <rPh sb="14" eb="16">
      <t>カイゴ</t>
    </rPh>
    <rPh sb="16" eb="19">
      <t>シセツナド</t>
    </rPh>
    <rPh sb="19" eb="21">
      <t>ケイエイ</t>
    </rPh>
    <rPh sb="21" eb="23">
      <t>カイゼン</t>
    </rPh>
    <rPh sb="24" eb="27">
      <t>ジュウジシャ</t>
    </rPh>
    <rPh sb="27" eb="29">
      <t>ショグウ</t>
    </rPh>
    <rPh sb="29" eb="31">
      <t>カイゼン</t>
    </rPh>
    <rPh sb="31" eb="32">
      <t>トウ</t>
    </rPh>
    <rPh sb="32" eb="34">
      <t>キンキュウ</t>
    </rPh>
    <rPh sb="34" eb="36">
      <t>シエン</t>
    </rPh>
    <rPh sb="36" eb="38">
      <t>ジギョウ</t>
    </rPh>
    <rPh sb="52" eb="54">
      <t>カイゴ</t>
    </rPh>
    <rPh sb="54" eb="56">
      <t>ブンヤ</t>
    </rPh>
    <rPh sb="57" eb="59">
      <t>ショクイン</t>
    </rPh>
    <rPh sb="60" eb="62">
      <t>チンア</t>
    </rPh>
    <rPh sb="64" eb="66">
      <t>ショクバ</t>
    </rPh>
    <rPh sb="66" eb="68">
      <t>カンキョウ</t>
    </rPh>
    <rPh sb="68" eb="70">
      <t>カイゼン</t>
    </rPh>
    <rPh sb="70" eb="72">
      <t>シエン</t>
    </rPh>
    <rPh sb="72" eb="74">
      <t>ジギョウ</t>
    </rPh>
    <rPh sb="75" eb="78">
      <t>ケイカクショ</t>
    </rPh>
    <rPh sb="93" eb="95">
      <t>ショグウ</t>
    </rPh>
    <rPh sb="95" eb="97">
      <t>カイゼン</t>
    </rPh>
    <rPh sb="97" eb="99">
      <t>カサン</t>
    </rPh>
    <rPh sb="99" eb="101">
      <t>タイショウ</t>
    </rPh>
    <rPh sb="106" eb="109">
      <t>ソウカツヒョウ</t>
    </rPh>
    <phoneticPr fontId="12"/>
  </si>
  <si>
    <t>様式第１号別紙３　令和７年度介護施設等経営改善・従事者処遇改善等緊急支援事業（介護分野の職員の賃上げ・職場環境改善支援事業）計画書（個票）</t>
    <rPh sb="0" eb="3">
      <t>ヨウシキダイ</t>
    </rPh>
    <rPh sb="4" eb="5">
      <t>ゴウ</t>
    </rPh>
    <rPh sb="5" eb="7">
      <t>ベッシ</t>
    </rPh>
    <rPh sb="66" eb="68">
      <t>コヒョウ</t>
    </rPh>
    <phoneticPr fontId="12"/>
  </si>
  <si>
    <t>計画書（令和７年度介護施設等経営改善・従事者処遇改善等緊急支援事業
（介護分野の職員の賃上げ・職場環境改善支援事業））基本情報入力シート</t>
    <rPh sb="4" eb="6">
      <t>レイワ</t>
    </rPh>
    <rPh sb="7" eb="9">
      <t>ネンド</t>
    </rPh>
    <rPh sb="9" eb="11">
      <t>カイゴ</t>
    </rPh>
    <rPh sb="11" eb="14">
      <t>シセツナド</t>
    </rPh>
    <rPh sb="14" eb="16">
      <t>ケイエイ</t>
    </rPh>
    <rPh sb="16" eb="18">
      <t>カイゼン</t>
    </rPh>
    <rPh sb="19" eb="22">
      <t>ジュウジシャ</t>
    </rPh>
    <rPh sb="22" eb="24">
      <t>ショグウ</t>
    </rPh>
    <rPh sb="24" eb="26">
      <t>カイゼン</t>
    </rPh>
    <rPh sb="26" eb="27">
      <t>トウ</t>
    </rPh>
    <rPh sb="27" eb="29">
      <t>キンキュウ</t>
    </rPh>
    <rPh sb="29" eb="31">
      <t>シエン</t>
    </rPh>
    <rPh sb="31" eb="33">
      <t>ジギョウ</t>
    </rPh>
    <rPh sb="35" eb="37">
      <t>カイゴ</t>
    </rPh>
    <rPh sb="37" eb="39">
      <t>ブンヤ</t>
    </rPh>
    <rPh sb="40" eb="42">
      <t>ショクイン</t>
    </rPh>
    <rPh sb="43" eb="45">
      <t>チンア</t>
    </rPh>
    <rPh sb="47" eb="49">
      <t>ショクバ</t>
    </rPh>
    <rPh sb="49" eb="51">
      <t>カンキョウ</t>
    </rPh>
    <rPh sb="51" eb="53">
      <t>カイゼン</t>
    </rPh>
    <rPh sb="53" eb="55">
      <t>シエン</t>
    </rPh>
    <rPh sb="55" eb="57">
      <t>ジギョウ</t>
    </rPh>
    <phoneticPr fontId="12"/>
  </si>
  <si>
    <t>・実績報告では、どのような項目の費用にどのくらいの額を充てたかを報告いただきます。
・職場環境改善経費には、職員に対する研修費用や介護助手等の募集経費、その他の金額が含まれます。
　「その他の金額」には、補助金の要件である「業務内容の明確化と役割分担」、「現場の課題の見える化」又は「業務改善活動の体制構築」に関する取組
  を実施するための費用のうち、介護テクノロジー等の機器購入費用でないもの（専門家の派遣費用、会議費等）のみ充当することができます。
・職場環境改善経費について、複数の取組を行う場合は、主な使途にあたる項目を選択してください。
・介護テクノロジーの導入等を検討している場合には、「岩手県介護テクノロジー導入等支援事業費補助金」をご活用ください。
・職場環境改善経費について、消費税仕入控除税額に充当することはできません。消費税額を対象経費に含めていた場合、消費税仕入控除税額の申告
  が必要となり、当該控除税額分に相当する補助金の返還が必要となる場合があります。</t>
    <rPh sb="27" eb="28">
      <t>ア</t>
    </rPh>
    <rPh sb="69" eb="70">
      <t>トウ</t>
    </rPh>
    <rPh sb="71" eb="73">
      <t>ボシュウ</t>
    </rPh>
    <rPh sb="73" eb="75">
      <t>ケイヒ</t>
    </rPh>
    <rPh sb="229" eb="231">
      <t>ショクバ</t>
    </rPh>
    <rPh sb="231" eb="233">
      <t>カンキョウ</t>
    </rPh>
    <rPh sb="233" eb="235">
      <t>カイゼン</t>
    </rPh>
    <rPh sb="235" eb="237">
      <t>ケイヒ</t>
    </rPh>
    <rPh sb="242" eb="244">
      <t>フクスウ</t>
    </rPh>
    <rPh sb="245" eb="247">
      <t>トリクミ</t>
    </rPh>
    <rPh sb="248" eb="249">
      <t>オコナ</t>
    </rPh>
    <rPh sb="250" eb="252">
      <t>バアイ</t>
    </rPh>
    <rPh sb="254" eb="255">
      <t>オモ</t>
    </rPh>
    <rPh sb="256" eb="258">
      <t>シト</t>
    </rPh>
    <rPh sb="262" eb="264">
      <t>コウモク</t>
    </rPh>
    <rPh sb="265" eb="267">
      <t>センタク</t>
    </rPh>
    <rPh sb="276" eb="278">
      <t>カイゴ</t>
    </rPh>
    <rPh sb="301" eb="304">
      <t>イワテケン</t>
    </rPh>
    <rPh sb="319" eb="320">
      <t>ヒ</t>
    </rPh>
    <rPh sb="320" eb="323">
      <t>ホジョキン</t>
    </rPh>
    <phoneticPr fontId="12"/>
  </si>
  <si>
    <t xml:space="preserve"> （一）賃金改善の実施</t>
    <phoneticPr fontId="12"/>
  </si>
  <si>
    <t>【重要】
　本計画書は、令和７年度介護施設等経営改善・従事者処遇改善等緊急支援事業費補助金（介護分野の職員の賃上げ・職場環境改善支援事業）（以下「補助金」という。）の岩手県の申請様式です。</t>
    <rPh sb="6" eb="7">
      <t>ホン</t>
    </rPh>
    <rPh sb="7" eb="10">
      <t>ケイカクショ</t>
    </rPh>
    <rPh sb="70" eb="72">
      <t>イカ</t>
    </rPh>
    <rPh sb="73" eb="76">
      <t>ホジョキン</t>
    </rPh>
    <rPh sb="83" eb="85">
      <t>イワテ</t>
    </rPh>
    <rPh sb="85" eb="86">
      <t>ケン</t>
    </rPh>
    <rPh sb="87" eb="89">
      <t>シンセイ</t>
    </rPh>
    <rPh sb="89" eb="91">
      <t>ヨウシキ</t>
    </rPh>
    <phoneticPr fontId="12"/>
  </si>
  <si>
    <r>
      <t>●自動転記の仕組みを活用するため、下記の作業フローに基づき、シートを完成させてください。
●「提出先の自治体名」を記入すると、</t>
    </r>
    <r>
      <rPr>
        <sz val="11"/>
        <rFont val="ＭＳ Ｐゴシック"/>
        <family val="3"/>
        <charset val="128"/>
      </rPr>
      <t xml:space="preserve">様式第１号別紙１から３までの「提出先」欄も、自動で更新されます。
　提出先が正しく記入されていることを必ずご確認ください。
</t>
    </r>
    <rPh sb="17" eb="19">
      <t>カキ</t>
    </rPh>
    <rPh sb="20" eb="22">
      <t>サギョウ</t>
    </rPh>
    <rPh sb="26" eb="27">
      <t>モト</t>
    </rPh>
    <rPh sb="63" eb="66">
      <t>ヨウシキダイ</t>
    </rPh>
    <rPh sb="67" eb="68">
      <t>ゴウ</t>
    </rPh>
    <phoneticPr fontId="12"/>
  </si>
  <si>
    <t>【記入上の注意】
・都道府県ごとに補助金の要件を満たす必要があり、都道府県ごとに振込先の指定方法等、様式が異なる場合もあるため、補助金の計画書は都道府県ごとに作成すること。
・事業所の数が多く、１枚に記載しきれない場合は、適宜、行を追加してください。
・別途、都道府県の指定する様式で法人・事業所の振込先の口座情報等を都道府県に届け出ること。</t>
    <rPh sb="129" eb="133">
      <t>トドウフケン</t>
    </rPh>
    <rPh sb="134" eb="136">
      <t>シテイ</t>
    </rPh>
    <rPh sb="138" eb="140">
      <t>ヨウシキ</t>
    </rPh>
    <phoneticPr fontId="12"/>
  </si>
  <si>
    <t>（カナ名義）</t>
  </si>
  <si>
    <t>口座名義</t>
  </si>
  <si>
    <t>口座番号</t>
  </si>
  <si>
    <t>当座</t>
  </si>
  <si>
    <t>普通</t>
  </si>
  <si>
    <t>口座種別</t>
  </si>
  <si>
    <t>コード</t>
  </si>
  <si>
    <t>支店</t>
  </si>
  <si>
    <t>本・支店名</t>
  </si>
  <si>
    <t>金融機関</t>
  </si>
  <si>
    <t>金融機関名</t>
  </si>
  <si>
    <t>【振込口座（受任者名義の口座）】</t>
  </si>
  <si>
    <t>受任者職・氏名　　　　　　　　　　　　</t>
  </si>
  <si>
    <t>受任者職・氏名</t>
    <phoneticPr fontId="12"/>
  </si>
  <si>
    <t>法人名　　　　　　　　　　　　　　　　　</t>
  </si>
  <si>
    <t>所在地</t>
    <phoneticPr fontId="12"/>
  </si>
  <si>
    <t>所在地　　　　　　　　　　　　　　　　　</t>
  </si>
  <si>
    <t>受任者</t>
    <phoneticPr fontId="12"/>
  </si>
  <si>
    <t>受任者　　　　　　　　　　　　　　　　　　</t>
  </si>
  <si>
    <t>代表者職・氏名　　　　　　　　　印</t>
    <rPh sb="16" eb="17">
      <t>イン</t>
    </rPh>
    <phoneticPr fontId="12"/>
  </si>
  <si>
    <t>法人名（屋号）　　　　　　　　　　　　　</t>
  </si>
  <si>
    <t>委任者　　　　　　　　　　　　　　　　　　</t>
  </si>
  <si>
    <t>委任者</t>
    <phoneticPr fontId="12"/>
  </si>
  <si>
    <t>岩手県知事　達増　拓也　様</t>
  </si>
  <si>
    <t>令和 年　月　日　</t>
  </si>
  <si>
    <t>委　任　状</t>
  </si>
  <si>
    <t>　令和７年度介護施設等経営改善・従事者処遇改善等緊急支援事業費補助金（介護分野の職員の賃上げ・職場改善支援事業）の受領に関する権限を以下の者に委任します。</t>
    <rPh sb="1" eb="3">
      <t>レイワ</t>
    </rPh>
    <rPh sb="4" eb="6">
      <t>ネンド</t>
    </rPh>
    <rPh sb="6" eb="10">
      <t>カイゴシセツ</t>
    </rPh>
    <rPh sb="10" eb="11">
      <t>トウ</t>
    </rPh>
    <rPh sb="11" eb="24">
      <t>ケイエイカイゼンテンジュウジシャショグウカイゼントウ</t>
    </rPh>
    <rPh sb="24" eb="31">
      <t>キンキュウシエンジギョウヒ</t>
    </rPh>
    <rPh sb="31" eb="34">
      <t>ホジョキン</t>
    </rPh>
    <rPh sb="35" eb="53">
      <t>カイゴブンヤノショクインノチンアゲテンショクバカイゼンシエン</t>
    </rPh>
    <rPh sb="53" eb="55">
      <t>ジギョウ</t>
    </rPh>
    <phoneticPr fontId="12"/>
  </si>
  <si>
    <t>本補助金計画書の記載内容に虚偽がないこと及び記載内容を証明する資料を適切に保管していることを誓約します。</t>
    <phoneticPr fontId="12"/>
  </si>
  <si>
    <t>入力欄</t>
    <rPh sb="0" eb="2">
      <t>ニュウリョク</t>
    </rPh>
    <rPh sb="2" eb="3">
      <t>ラン</t>
    </rPh>
    <phoneticPr fontId="12"/>
  </si>
  <si>
    <t>太枠に囲まれた箇所を入力すると、様式に自動反映されます</t>
    <rPh sb="0" eb="2">
      <t>フトワク</t>
    </rPh>
    <rPh sb="3" eb="4">
      <t>カコ</t>
    </rPh>
    <rPh sb="7" eb="9">
      <t>カショ</t>
    </rPh>
    <rPh sb="10" eb="12">
      <t>ニュウリョク</t>
    </rPh>
    <rPh sb="16" eb="18">
      <t>ヨウシキ</t>
    </rPh>
    <rPh sb="19" eb="21">
      <t>ジドウ</t>
    </rPh>
    <rPh sb="21" eb="23">
      <t>ハンエイ</t>
    </rPh>
    <phoneticPr fontId="12"/>
  </si>
  <si>
    <t>岩手県知事　　　　　様</t>
    <phoneticPr fontId="88"/>
  </si>
  <si>
    <t>交付金額が当初の予定を上回ったことによる計画変更</t>
    <rPh sb="0" eb="4">
      <t>コウフキンガク</t>
    </rPh>
    <rPh sb="5" eb="7">
      <t>トウショ</t>
    </rPh>
    <rPh sb="8" eb="10">
      <t>ヨテイ</t>
    </rPh>
    <rPh sb="11" eb="13">
      <t>ウワマワ</t>
    </rPh>
    <rPh sb="20" eb="24">
      <t>ケイカクヘンコウ</t>
    </rPh>
    <phoneticPr fontId="12"/>
  </si>
  <si>
    <t>交付金額（国保連算出額）＞当初交付決定額の場合→「上回った」を選択</t>
    <rPh sb="0" eb="4">
      <t>コウフキンガク</t>
    </rPh>
    <rPh sb="5" eb="8">
      <t>コクホレン</t>
    </rPh>
    <rPh sb="8" eb="10">
      <t>サンシュツ</t>
    </rPh>
    <rPh sb="10" eb="11">
      <t>ガク</t>
    </rPh>
    <rPh sb="13" eb="19">
      <t>トウショコウフケッテイ</t>
    </rPh>
    <rPh sb="19" eb="20">
      <t>ガク</t>
    </rPh>
    <rPh sb="21" eb="23">
      <t>バアイ</t>
    </rPh>
    <rPh sb="25" eb="27">
      <t>ウワマワ</t>
    </rPh>
    <rPh sb="31" eb="33">
      <t>センタク</t>
    </rPh>
    <phoneticPr fontId="12"/>
  </si>
  <si>
    <t>法人名</t>
    <phoneticPr fontId="88"/>
  </si>
  <si>
    <t>交付金額（国保連算出額）＜当初交付決定額の場合→「下回った」を選択</t>
    <rPh sb="0" eb="2">
      <t>コウフ</t>
    </rPh>
    <rPh sb="2" eb="4">
      <t>キンガク</t>
    </rPh>
    <rPh sb="5" eb="8">
      <t>コクホレン</t>
    </rPh>
    <rPh sb="8" eb="10">
      <t>サンシュツ</t>
    </rPh>
    <rPh sb="10" eb="11">
      <t>ガク</t>
    </rPh>
    <rPh sb="13" eb="19">
      <t>トウショコウフケッテイ</t>
    </rPh>
    <rPh sb="19" eb="20">
      <t>ガク</t>
    </rPh>
    <rPh sb="21" eb="23">
      <t>バアイ</t>
    </rPh>
    <rPh sb="25" eb="27">
      <t>シタマワ</t>
    </rPh>
    <phoneticPr fontId="12"/>
  </si>
  <si>
    <t>代表者職・氏名</t>
    <phoneticPr fontId="88"/>
  </si>
  <si>
    <t>※社内の決済番号がある場合のみ入力してください</t>
    <rPh sb="1" eb="3">
      <t>シャナイ</t>
    </rPh>
    <rPh sb="15" eb="17">
      <t>ニュウリョク</t>
    </rPh>
    <phoneticPr fontId="12"/>
  </si>
  <si>
    <t>社内決済番号</t>
    <rPh sb="0" eb="2">
      <t>シャナイ</t>
    </rPh>
    <rPh sb="2" eb="4">
      <t>ケッサイ</t>
    </rPh>
    <rPh sb="4" eb="6">
      <t>バンゴウ</t>
    </rPh>
    <phoneticPr fontId="12"/>
  </si>
  <si>
    <r>
      <t>変更</t>
    </r>
    <r>
      <rPr>
        <strike/>
        <sz val="10.5"/>
        <rFont val="ＭＳ 明朝"/>
        <family val="1"/>
        <charset val="128"/>
      </rPr>
      <t>（中止、廃止）</t>
    </r>
    <r>
      <rPr>
        <sz val="10.5"/>
        <rFont val="ＭＳ 明朝"/>
        <family val="1"/>
        <charset val="128"/>
      </rPr>
      <t>承認申請書</t>
    </r>
    <phoneticPr fontId="12"/>
  </si>
  <si>
    <r>
      <t>について、下記により変更</t>
    </r>
    <r>
      <rPr>
        <strike/>
        <sz val="10.5"/>
        <rFont val="ＭＳ 明朝"/>
        <family val="1"/>
        <charset val="128"/>
      </rPr>
      <t>（中止、廃止）</t>
    </r>
    <r>
      <rPr>
        <sz val="10.5"/>
        <rFont val="ＭＳ 明朝"/>
        <family val="1"/>
        <charset val="128"/>
      </rPr>
      <t>したいので、承認されるよう関係書類を添えて申</t>
    </r>
    <phoneticPr fontId="12"/>
  </si>
  <si>
    <t>請します。</t>
  </si>
  <si>
    <t>記</t>
  </si>
  <si>
    <r>
      <t>１　変更</t>
    </r>
    <r>
      <rPr>
        <strike/>
        <sz val="10.5"/>
        <rFont val="ＭＳ 明朝"/>
        <family val="1"/>
        <charset val="128"/>
      </rPr>
      <t>（中止、廃止）</t>
    </r>
    <r>
      <rPr>
        <sz val="10.5"/>
        <rFont val="ＭＳ 明朝"/>
        <family val="1"/>
        <charset val="128"/>
      </rPr>
      <t>の理由</t>
    </r>
    <phoneticPr fontId="12"/>
  </si>
  <si>
    <t>２　添付書類</t>
  </si>
  <si>
    <t>　</t>
    <phoneticPr fontId="12"/>
  </si>
  <si>
    <t>本文1</t>
    <rPh sb="0" eb="2">
      <t>ホンブン</t>
    </rPh>
    <phoneticPr fontId="88"/>
  </si>
  <si>
    <t>本文3</t>
    <rPh sb="0" eb="2">
      <t>ホンブン</t>
    </rPh>
    <phoneticPr fontId="88"/>
  </si>
  <si>
    <t xml:space="preserve"> </t>
  </si>
  <si>
    <t>変更の理由</t>
    <rPh sb="0" eb="2">
      <t>ヘンコウ</t>
    </rPh>
    <rPh sb="3" eb="5">
      <t>リユウ</t>
    </rPh>
    <phoneticPr fontId="12"/>
  </si>
  <si>
    <t>---------------選択してください---------------</t>
    <rPh sb="16" eb="18">
      <t>センタク</t>
    </rPh>
    <phoneticPr fontId="12"/>
  </si>
  <si>
    <t>交付金額が当初の予定を下回ったことによる計画変更</t>
    <rPh sb="0" eb="4">
      <t>コウフキンガク</t>
    </rPh>
    <rPh sb="5" eb="7">
      <t>トウショ</t>
    </rPh>
    <rPh sb="8" eb="10">
      <t>ヨテイ</t>
    </rPh>
    <rPh sb="11" eb="13">
      <t>シタマワ</t>
    </rPh>
    <rPh sb="20" eb="24">
      <t>ケイカクヘンコウ</t>
    </rPh>
    <phoneticPr fontId="12"/>
  </si>
  <si>
    <t xml:space="preserve">交付決定通知書の右上に記載された番号 </t>
    <rPh sb="0" eb="2">
      <t>コウフ</t>
    </rPh>
    <rPh sb="2" eb="4">
      <t>ケッテイ</t>
    </rPh>
    <rPh sb="4" eb="7">
      <t>ツウチショ</t>
    </rPh>
    <rPh sb="8" eb="10">
      <t>ミギウエ</t>
    </rPh>
    <rPh sb="11" eb="13">
      <t>キサイ</t>
    </rPh>
    <rPh sb="16" eb="18">
      <t>バンゴウ</t>
    </rPh>
    <phoneticPr fontId="12"/>
  </si>
  <si>
    <t>様式第２号別紙</t>
    <rPh sb="0" eb="3">
      <t>ヨウシキダイ</t>
    </rPh>
    <rPh sb="4" eb="5">
      <t>ゴウ</t>
    </rPh>
    <rPh sb="5" eb="7">
      <t>ベッシ</t>
    </rPh>
    <phoneticPr fontId="12"/>
  </si>
  <si>
    <t>変更に係る届出書（令和７年度介護施設等経営改善・従事者処遇改善等緊急支援事業
（介護分野の職員の賃上げ・職場環境改善支援事業））</t>
    <rPh sb="0" eb="2">
      <t>ヘンコウ</t>
    </rPh>
    <rPh sb="3" eb="4">
      <t>カカ</t>
    </rPh>
    <rPh sb="5" eb="8">
      <t>トドケデショ</t>
    </rPh>
    <phoneticPr fontId="12"/>
  </si>
  <si>
    <t>基本情報</t>
    <rPh sb="0" eb="2">
      <t>キホン</t>
    </rPh>
    <rPh sb="2" eb="4">
      <t>ジョウホウ</t>
    </rPh>
    <phoneticPr fontId="12"/>
  </si>
  <si>
    <t>〒</t>
  </si>
  <si>
    <t>E-mail</t>
  </si>
  <si>
    <t>　令和７年度介護施設等経営改善・従事者処遇改善等緊急支援事業（介護分野の職員の賃上げ・職場環境改善支援事業）に係る計画書の内容について、次のとおり変更するので、必要書類を添えて届け出ます。</t>
    <rPh sb="55" eb="56">
      <t>カカ</t>
    </rPh>
    <rPh sb="57" eb="60">
      <t>ケイカクショ</t>
    </rPh>
    <rPh sb="61" eb="63">
      <t>ナイヨウ</t>
    </rPh>
    <rPh sb="68" eb="69">
      <t>ツギ</t>
    </rPh>
    <rPh sb="73" eb="75">
      <t>ヘンコウ</t>
    </rPh>
    <rPh sb="80" eb="82">
      <t>ヒツヨウ</t>
    </rPh>
    <rPh sb="82" eb="84">
      <t>ショルイ</t>
    </rPh>
    <rPh sb="85" eb="86">
      <t>ソ</t>
    </rPh>
    <rPh sb="88" eb="89">
      <t>トド</t>
    </rPh>
    <rPh sb="90" eb="91">
      <t>デ</t>
    </rPh>
    <phoneticPr fontId="12"/>
  </si>
  <si>
    <t>１変更が生じた日</t>
    <rPh sb="1" eb="3">
      <t>ヘンコウ</t>
    </rPh>
    <rPh sb="4" eb="5">
      <t>ショウ</t>
    </rPh>
    <rPh sb="7" eb="8">
      <t>ヒ</t>
    </rPh>
    <phoneticPr fontId="120"/>
  </si>
  <si>
    <t>年</t>
    <rPh sb="0" eb="1">
      <t>ネン</t>
    </rPh>
    <phoneticPr fontId="120"/>
  </si>
  <si>
    <t>月</t>
    <rPh sb="0" eb="1">
      <t>ガツ</t>
    </rPh>
    <phoneticPr fontId="120"/>
  </si>
  <si>
    <t>日</t>
    <rPh sb="0" eb="1">
      <t>ニチ</t>
    </rPh>
    <phoneticPr fontId="120"/>
  </si>
  <si>
    <t>２ 変更の概要</t>
    <rPh sb="2" eb="4">
      <t>ヘンコウ</t>
    </rPh>
    <rPh sb="5" eb="7">
      <t>ガイヨウ</t>
    </rPh>
    <phoneticPr fontId="120"/>
  </si>
  <si>
    <t xml:space="preserve"> （法人名）</t>
    <rPh sb="2" eb="4">
      <t>ホウジン</t>
    </rPh>
    <rPh sb="4" eb="5">
      <t>メイ</t>
    </rPh>
    <phoneticPr fontId="12"/>
  </si>
  <si>
    <t xml:space="preserve"> （代表者名）</t>
    <rPh sb="2" eb="5">
      <t>ダイヒョウシャ</t>
    </rPh>
    <rPh sb="5" eb="6">
      <t>メイ</t>
    </rPh>
    <rPh sb="6" eb="7">
      <t>ホウミョウ</t>
    </rPh>
    <phoneticPr fontId="12"/>
  </si>
  <si>
    <t>様式第３号別紙１（補助金）</t>
    <rPh sb="0" eb="2">
      <t>ヨウシキ</t>
    </rPh>
    <rPh sb="2" eb="3">
      <t>ダイ</t>
    </rPh>
    <rPh sb="4" eb="5">
      <t>ゴウ</t>
    </rPh>
    <rPh sb="5" eb="7">
      <t>ベッシ</t>
    </rPh>
    <rPh sb="9" eb="12">
      <t>ホジョキン</t>
    </rPh>
    <phoneticPr fontId="12"/>
  </si>
  <si>
    <t>令和７年度介護施設等経営改善・従事者処遇改善等緊急支援事業
（介護分野の職員の賃上げ・職場環境改善支援事業）実績報告書</t>
    <rPh sb="0" eb="2">
      <t>レイワ</t>
    </rPh>
    <rPh sb="3" eb="5">
      <t>ネンド</t>
    </rPh>
    <rPh sb="5" eb="7">
      <t>カイゴ</t>
    </rPh>
    <rPh sb="7" eb="10">
      <t>シセツナド</t>
    </rPh>
    <rPh sb="10" eb="12">
      <t>ケイエイ</t>
    </rPh>
    <rPh sb="12" eb="14">
      <t>カイゼン</t>
    </rPh>
    <rPh sb="15" eb="18">
      <t>ジュウジシャ</t>
    </rPh>
    <rPh sb="18" eb="20">
      <t>ショグウ</t>
    </rPh>
    <rPh sb="20" eb="22">
      <t>カイゼン</t>
    </rPh>
    <rPh sb="22" eb="23">
      <t>トウ</t>
    </rPh>
    <rPh sb="23" eb="25">
      <t>キンキュウ</t>
    </rPh>
    <rPh sb="25" eb="27">
      <t>シエン</t>
    </rPh>
    <rPh sb="27" eb="29">
      <t>ジギョウ</t>
    </rPh>
    <rPh sb="31" eb="33">
      <t>カイゴ</t>
    </rPh>
    <rPh sb="33" eb="35">
      <t>ブンヤ</t>
    </rPh>
    <rPh sb="36" eb="38">
      <t>ショクイン</t>
    </rPh>
    <rPh sb="39" eb="41">
      <t>チンア</t>
    </rPh>
    <rPh sb="43" eb="45">
      <t>ショクバ</t>
    </rPh>
    <rPh sb="45" eb="47">
      <t>カンキョウ</t>
    </rPh>
    <rPh sb="47" eb="49">
      <t>カイゼン</t>
    </rPh>
    <rPh sb="49" eb="51">
      <t>シエン</t>
    </rPh>
    <rPh sb="51" eb="53">
      <t>ジギョウ</t>
    </rPh>
    <rPh sb="54" eb="59">
      <t>ジッセキホウコクショ</t>
    </rPh>
    <phoneticPr fontId="12"/>
  </si>
  <si>
    <t>２　実績報告について</t>
    <rPh sb="2" eb="4">
      <t>ジッセキ</t>
    </rPh>
    <rPh sb="4" eb="6">
      <t>ホウコク</t>
    </rPh>
    <phoneticPr fontId="12"/>
  </si>
  <si>
    <t>A　補助金の総額（BとCの合計がA以上となること）</t>
    <rPh sb="6" eb="8">
      <t>ソウガク</t>
    </rPh>
    <rPh sb="13" eb="15">
      <t>ゴウケイ</t>
    </rPh>
    <rPh sb="17" eb="19">
      <t>イジョウ</t>
    </rPh>
    <phoneticPr fontId="12"/>
  </si>
  <si>
    <t>円</t>
    <rPh sb="0" eb="1">
      <t>エン</t>
    </rPh>
    <phoneticPr fontId="12"/>
  </si>
  <si>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12"/>
  </si>
  <si>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12"/>
  </si>
  <si>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12"/>
  </si>
  <si>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12"/>
  </si>
  <si>
    <t>（ア）研修費</t>
    <rPh sb="3" eb="5">
      <t>ケンシュウ</t>
    </rPh>
    <rPh sb="5" eb="6">
      <t>ヒ</t>
    </rPh>
    <phoneticPr fontId="12"/>
  </si>
  <si>
    <t>（イ）介護助手等の募集経費</t>
    <rPh sb="3" eb="5">
      <t>カイゴ</t>
    </rPh>
    <rPh sb="5" eb="7">
      <t>ジョシュ</t>
    </rPh>
    <rPh sb="7" eb="8">
      <t>トウ</t>
    </rPh>
    <rPh sb="9" eb="11">
      <t>ボシュウ</t>
    </rPh>
    <rPh sb="11" eb="13">
      <t>ケイヒ</t>
    </rPh>
    <phoneticPr fontId="12"/>
  </si>
  <si>
    <t>（ウ）その他の金額</t>
    <rPh sb="5" eb="6">
      <t>タ</t>
    </rPh>
    <rPh sb="7" eb="9">
      <t>キンガク</t>
    </rPh>
    <phoneticPr fontId="12"/>
  </si>
  <si>
    <t>D（ウ）「その他の金額」に記載した場合の使途</t>
    <rPh sb="7" eb="8">
      <t>タ</t>
    </rPh>
    <rPh sb="9" eb="12">
      <t>キンガク）</t>
    </rPh>
    <rPh sb="13" eb="15">
      <t>キサイ</t>
    </rPh>
    <rPh sb="17" eb="19">
      <t>バアイ</t>
    </rPh>
    <rPh sb="20" eb="22">
      <t>シト</t>
    </rPh>
    <phoneticPr fontId="12"/>
  </si>
  <si>
    <t>対象となる要件</t>
    <rPh sb="0" eb="2">
      <t>タイショウ</t>
    </rPh>
    <rPh sb="5" eb="7">
      <t>ヨウケン</t>
    </rPh>
    <phoneticPr fontId="12"/>
  </si>
  <si>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12"/>
  </si>
  <si>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12"/>
  </si>
  <si>
    <t>３　要件について</t>
    <rPh sb="2" eb="4">
      <t>ヨウケン</t>
    </rPh>
    <phoneticPr fontId="12"/>
  </si>
  <si>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12"/>
  </si>
  <si>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12"/>
  </si>
  <si>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12"/>
  </si>
  <si>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12"/>
  </si>
  <si>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12"/>
  </si>
  <si>
    <t>備考欄</t>
    <rPh sb="0" eb="2">
      <t>ビコウ</t>
    </rPh>
    <rPh sb="2" eb="3">
      <t>ラン</t>
    </rPh>
    <phoneticPr fontId="12"/>
  </si>
  <si>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12"/>
  </si>
  <si>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12"/>
  </si>
  <si>
    <t>５　記載内容に虚偽がないことの誓約</t>
    <rPh sb="2" eb="4">
      <t>キサイ</t>
    </rPh>
    <rPh sb="4" eb="6">
      <t>ナイヨウ</t>
    </rPh>
    <rPh sb="7" eb="9">
      <t>キョギ</t>
    </rPh>
    <rPh sb="15" eb="17">
      <t>セイヤク</t>
    </rPh>
    <phoneticPr fontId="12"/>
  </si>
  <si>
    <t>実績報告書の記載内容に虚偽がないこと及び記載内容を証明する資料を適切に保管していることを誓約します。</t>
    <phoneticPr fontId="12"/>
  </si>
  <si>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12"/>
  </si>
  <si>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12"/>
  </si>
  <si>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12"/>
  </si>
  <si>
    <t>職場環境改善を、研修費、介護助手等の募集経費以外に充てた場合、具体的な使途を記載していること</t>
    <rPh sb="28" eb="30">
      <t>バアイ</t>
    </rPh>
    <rPh sb="31" eb="34">
      <t>グタイテキ</t>
    </rPh>
    <rPh sb="35" eb="37">
      <t>シト</t>
    </rPh>
    <rPh sb="38" eb="40">
      <t>キサイ</t>
    </rPh>
    <phoneticPr fontId="12"/>
  </si>
  <si>
    <t>①申請時に処遇改善加算の算定又は処遇改善加算に準ずる要件を満たすことを誓約した場合、本実績報告書の提出までに対応した。</t>
    <phoneticPr fontId="12"/>
  </si>
  <si>
    <t>②申請時にケアプランデータ連携システムへの加入又は生産性向上推進体制加算の算定を誓約した場合、本実績報告書の提出までに対応した。</t>
    <phoneticPr fontId="12"/>
  </si>
  <si>
    <t>③申請時に職場環境改善の取組を行うことを誓約した場合、本実績報告書の提出までに対応した。</t>
    <phoneticPr fontId="12"/>
  </si>
  <si>
    <t>補助金を賃金改善に使用した場合、補助金以外の部分で賃金水準を引き下げていない</t>
    <rPh sb="4" eb="6">
      <t>チンギン</t>
    </rPh>
    <phoneticPr fontId="12"/>
  </si>
  <si>
    <t>４　職場環境改善経費の消費税仕入控除税額について</t>
    <phoneticPr fontId="12"/>
  </si>
  <si>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12"/>
  </si>
  <si>
    <t>５　記載内容に虚偽がないこと等の誓約</t>
    <rPh sb="2" eb="4">
      <t>キサイ</t>
    </rPh>
    <rPh sb="4" eb="6">
      <t>ナイヨウ</t>
    </rPh>
    <rPh sb="7" eb="9">
      <t>キョギ</t>
    </rPh>
    <rPh sb="14" eb="15">
      <t>トウ</t>
    </rPh>
    <rPh sb="16" eb="18">
      <t>セイヤク</t>
    </rPh>
    <phoneticPr fontId="12"/>
  </si>
  <si>
    <t>誓約について、空欄の項目がない</t>
    <phoneticPr fontId="12"/>
  </si>
  <si>
    <t>様式第３号別紙２（補助金）</t>
    <rPh sb="0" eb="2">
      <t>ヨウシキ</t>
    </rPh>
    <rPh sb="2" eb="3">
      <t>ダイ</t>
    </rPh>
    <rPh sb="4" eb="5">
      <t>ゴウ</t>
    </rPh>
    <rPh sb="5" eb="7">
      <t>ベッシ</t>
    </rPh>
    <rPh sb="9" eb="12">
      <t>ホジョキン</t>
    </rPh>
    <phoneticPr fontId="12"/>
  </si>
  <si>
    <t>令和７年度介護施設等経営改善・従事者処遇改善等緊急支援事業
（介護分野の職員の賃上げ・職場環境改善支援事業）実績報告書（施設・事業所別個表）</t>
    <rPh sb="54" eb="56">
      <t>ジッセキ</t>
    </rPh>
    <rPh sb="56" eb="59">
      <t>ホウコクショ</t>
    </rPh>
    <rPh sb="60" eb="62">
      <t>シセツ</t>
    </rPh>
    <rPh sb="63" eb="66">
      <t>ジギョウショ</t>
    </rPh>
    <rPh sb="66" eb="67">
      <t>ベツ</t>
    </rPh>
    <rPh sb="67" eb="69">
      <t>コヒョウ</t>
    </rPh>
    <phoneticPr fontId="12"/>
  </si>
  <si>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12"/>
  </si>
  <si>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12"/>
  </si>
  <si>
    <t>うち、賃金改善経費分（①及び②）の合計［円］</t>
    <rPh sb="3" eb="9">
      <t>チンギンカイゼンケイヒ</t>
    </rPh>
    <rPh sb="9" eb="10">
      <t>ブン</t>
    </rPh>
    <rPh sb="12" eb="13">
      <t>オヨ</t>
    </rPh>
    <rPh sb="17" eb="19">
      <t>ゴウケイ</t>
    </rPh>
    <rPh sb="20" eb="21">
      <t>エン</t>
    </rPh>
    <phoneticPr fontId="12"/>
  </si>
  <si>
    <t>（補助金の概要）</t>
    <rPh sb="1" eb="3">
      <t>ホジョ</t>
    </rPh>
    <rPh sb="3" eb="4">
      <t>キン</t>
    </rPh>
    <rPh sb="5" eb="7">
      <t>ガイヨウ</t>
    </rPh>
    <phoneticPr fontId="12"/>
  </si>
  <si>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12"/>
  </si>
  <si>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12"/>
  </si>
  <si>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12"/>
  </si>
  <si>
    <t xml:space="preserve">補助金の総額（①、②及び③）[円]
</t>
    <rPh sb="4" eb="6">
      <t>ソウガク</t>
    </rPh>
    <rPh sb="16" eb="17">
      <t>エン</t>
    </rPh>
    <phoneticPr fontId="12"/>
  </si>
  <si>
    <t>①＋②
（賃金改善経費分）</t>
    <rPh sb="5" eb="7">
      <t>チンギン</t>
    </rPh>
    <rPh sb="7" eb="9">
      <t>カイゼン</t>
    </rPh>
    <rPh sb="9" eb="11">
      <t>ケイヒ</t>
    </rPh>
    <rPh sb="11" eb="12">
      <t>ブン</t>
    </rPh>
    <phoneticPr fontId="12"/>
  </si>
  <si>
    <t>③
（賃金改善分又は
職場環境改善分）</t>
    <rPh sb="3" eb="5">
      <t>チンギン</t>
    </rPh>
    <rPh sb="5" eb="7">
      <t>カイゼン</t>
    </rPh>
    <rPh sb="7" eb="8">
      <t>ブン</t>
    </rPh>
    <rPh sb="8" eb="9">
      <t>マタ</t>
    </rPh>
    <rPh sb="11" eb="17">
      <t>ショクバカンキョウカイゼン</t>
    </rPh>
    <rPh sb="17" eb="18">
      <t>ブン</t>
    </rPh>
    <phoneticPr fontId="12"/>
  </si>
  <si>
    <t>様式第５号（別表第２関係）</t>
    <phoneticPr fontId="88"/>
  </si>
  <si>
    <t>当初交付決定</t>
    <rPh sb="2" eb="6">
      <t>コウフケッテイ</t>
    </rPh>
    <phoneticPr fontId="12"/>
  </si>
  <si>
    <t>①交付決定月日</t>
    <rPh sb="1" eb="3">
      <t>コウフ</t>
    </rPh>
    <rPh sb="3" eb="5">
      <t>ケッテイ</t>
    </rPh>
    <rPh sb="5" eb="7">
      <t>ガッピ</t>
    </rPh>
    <phoneticPr fontId="12"/>
  </si>
  <si>
    <t>月</t>
    <rPh sb="0" eb="1">
      <t>ガツ</t>
    </rPh>
    <phoneticPr fontId="12"/>
  </si>
  <si>
    <t>交付決定通知書の知事名の左上に記載された月日</t>
    <rPh sb="0" eb="2">
      <t>コウフ</t>
    </rPh>
    <rPh sb="2" eb="4">
      <t>ケッテイ</t>
    </rPh>
    <rPh sb="4" eb="7">
      <t>ツウチショ</t>
    </rPh>
    <rPh sb="8" eb="11">
      <t>チジメイ</t>
    </rPh>
    <rPh sb="12" eb="13">
      <t>ヒダリ</t>
    </rPh>
    <rPh sb="15" eb="17">
      <t>キサイ</t>
    </rPh>
    <rPh sb="20" eb="22">
      <t>ツキヒ</t>
    </rPh>
    <phoneticPr fontId="12"/>
  </si>
  <si>
    <t>変更交付決定</t>
  </si>
  <si>
    <t>③交付決定月日</t>
    <rPh sb="1" eb="3">
      <t>コウフ</t>
    </rPh>
    <rPh sb="3" eb="5">
      <t>ケッテイ</t>
    </rPh>
    <rPh sb="5" eb="7">
      <t>ガッピ</t>
    </rPh>
    <phoneticPr fontId="12"/>
  </si>
  <si>
    <t>１　事業精算額　　　　金</t>
  </si>
  <si>
    <t>本文2</t>
    <rPh sb="0" eb="2">
      <t>ホンブン</t>
    </rPh>
    <phoneticPr fontId="88"/>
  </si>
  <si>
    <t>③交付決定額</t>
    <rPh sb="1" eb="6">
      <t>コウフケッテイガク</t>
    </rPh>
    <phoneticPr fontId="12"/>
  </si>
  <si>
    <t>金</t>
  </si>
  <si>
    <t>差額確認用</t>
    <rPh sb="0" eb="2">
      <t>サガク</t>
    </rPh>
    <rPh sb="2" eb="4">
      <t>カクニン</t>
    </rPh>
    <rPh sb="4" eb="5">
      <t>ヨウ</t>
    </rPh>
    <phoneticPr fontId="12"/>
  </si>
  <si>
    <t>補助金額合計</t>
    <rPh sb="0" eb="2">
      <t>ホジョ</t>
    </rPh>
    <rPh sb="2" eb="4">
      <t>キンガク</t>
    </rPh>
    <rPh sb="4" eb="6">
      <t>ゴウケイ</t>
    </rPh>
    <phoneticPr fontId="12"/>
  </si>
  <si>
    <t>当初交付決定額</t>
    <rPh sb="0" eb="7">
      <t>トウショコウフケッテイガク</t>
    </rPh>
    <phoneticPr fontId="12"/>
  </si>
  <si>
    <t>計算結果</t>
    <rPh sb="0" eb="4">
      <t>ケイサンケッカ</t>
    </rPh>
    <phoneticPr fontId="12"/>
  </si>
  <si>
    <t>=</t>
    <phoneticPr fontId="12"/>
  </si>
  <si>
    <t>様式第２号（別表第２関係）</t>
    <phoneticPr fontId="88"/>
  </si>
  <si>
    <t>令和７年度介護施設等経営改善・従事者処遇改善等緊急支援事業費補助金</t>
  </si>
  <si>
    <t>（介護分野の職員の賃上げ・職場環境改善支援事業）</t>
  </si>
  <si>
    <t>援事業（介護分野の職員の賃上げ・職場環境改善支援事業））</t>
    <phoneticPr fontId="12"/>
  </si>
  <si>
    <t>（様式第２号別紙）</t>
    <phoneticPr fontId="12"/>
  </si>
  <si>
    <t>(１)</t>
    <phoneticPr fontId="12"/>
  </si>
  <si>
    <t>(２)</t>
    <phoneticPr fontId="12"/>
  </si>
  <si>
    <t>変更に係る届出書（令和７年度介護施設等経営改善・従事者処遇改善等緊急支</t>
    <phoneticPr fontId="12"/>
  </si>
  <si>
    <t>会社法（平成17年法律第86号）の規定による吸収合併、新設合併等により、計画</t>
    <phoneticPr fontId="12"/>
  </si>
  <si>
    <t>書の作成単位が変更となる場合は、当該事実発生までの賃金改善の実績及び承継後の</t>
    <phoneticPr fontId="12"/>
  </si>
  <si>
    <t>賃金改善に関する内容が分かる書類</t>
    <phoneticPr fontId="12"/>
  </si>
  <si>
    <t>(３)</t>
    <phoneticPr fontId="12"/>
  </si>
  <si>
    <t>複数の介護サービス事業所等について一括して申請を行う事業者において、当該申</t>
    <phoneticPr fontId="12"/>
  </si>
  <si>
    <t>請に関係する介護サービス事業所等に変更（廃止等の事由による。）があった場合、様</t>
    <phoneticPr fontId="12"/>
  </si>
  <si>
    <t>(４)</t>
    <phoneticPr fontId="12"/>
  </si>
  <si>
    <t>就業規則を改訂（介護職員の処遇に関する内容に限る。）した場合、当該改訂の概要</t>
    <phoneticPr fontId="12"/>
  </si>
  <si>
    <t>式第１号別紙１並びに様式第１号別紙２に加えて、様式第１号別紙３</t>
    <phoneticPr fontId="12"/>
  </si>
  <si>
    <t>が分かる書類</t>
    <phoneticPr fontId="12"/>
  </si>
  <si>
    <t>(５)</t>
    <phoneticPr fontId="12"/>
  </si>
  <si>
    <t>その他知事が必要と認める書類</t>
    <phoneticPr fontId="12"/>
  </si>
  <si>
    <t>号</t>
    <rPh sb="0" eb="1">
      <t>ゴウ</t>
    </rPh>
    <phoneticPr fontId="12"/>
  </si>
  <si>
    <t>岩手県指令長第</t>
    <phoneticPr fontId="12"/>
  </si>
  <si>
    <t>表２　提出先一覧</t>
    <rPh sb="0" eb="1">
      <t>ヒョウ</t>
    </rPh>
    <rPh sb="3" eb="5">
      <t>テイシュツ</t>
    </rPh>
    <rPh sb="5" eb="6">
      <t>サキ</t>
    </rPh>
    <rPh sb="6" eb="8">
      <t>イチラン</t>
    </rPh>
    <phoneticPr fontId="12"/>
  </si>
  <si>
    <t>表３　事業所の所在地</t>
    <rPh sb="0" eb="1">
      <t>ヒョウ</t>
    </rPh>
    <rPh sb="3" eb="6">
      <t>ジギョウショ</t>
    </rPh>
    <rPh sb="7" eb="10">
      <t>ショザイチ</t>
    </rPh>
    <phoneticPr fontId="12"/>
  </si>
  <si>
    <t>表４　職場環境等要件</t>
    <rPh sb="0" eb="1">
      <t>ヒョウ</t>
    </rPh>
    <rPh sb="3" eb="5">
      <t>ショクバ</t>
    </rPh>
    <rPh sb="5" eb="7">
      <t>カンキョウ</t>
    </rPh>
    <rPh sb="7" eb="8">
      <t>トウ</t>
    </rPh>
    <rPh sb="8" eb="10">
      <t>ヨウケン</t>
    </rPh>
    <phoneticPr fontId="12"/>
  </si>
  <si>
    <t>参考</t>
    <rPh sb="0" eb="2">
      <t>サンコウ</t>
    </rPh>
    <phoneticPr fontId="12"/>
  </si>
  <si>
    <t>割合</t>
    <rPh sb="0" eb="2">
      <t>ワリアイ</t>
    </rPh>
    <phoneticPr fontId="12"/>
  </si>
  <si>
    <t>「その他」での使用に関係する職場環境等要件の項目</t>
    <rPh sb="3" eb="4">
      <t>タ</t>
    </rPh>
    <rPh sb="7" eb="9">
      <t>シヨウ</t>
    </rPh>
    <rPh sb="10" eb="12">
      <t>カンケイ</t>
    </rPh>
    <rPh sb="14" eb="21">
      <t>ショクバカンキョウトウヨウケン</t>
    </rPh>
    <rPh sb="22" eb="24">
      <t>コウモク</t>
    </rPh>
    <phoneticPr fontId="12"/>
  </si>
  <si>
    <t>（①＋②）/（①＋②＋③）</t>
    <phoneticPr fontId="12"/>
  </si>
  <si>
    <t>③/（①＋②＋③）</t>
    <phoneticPr fontId="12"/>
  </si>
  <si>
    <t>（①＋②）/（①＋③）</t>
    <phoneticPr fontId="12"/>
  </si>
  <si>
    <t>③/（①＋③）</t>
    <phoneticPr fontId="12"/>
  </si>
  <si>
    <t>（①＋②）/（①）</t>
    <phoneticPr fontId="12"/>
  </si>
  <si>
    <t>③/（①）</t>
    <phoneticPr fontId="12"/>
  </si>
  <si>
    <t>① 業務内容の明確化と職員間の適切な役割分担の取組</t>
    <phoneticPr fontId="12"/>
  </si>
  <si>
    <t>② 介護職員等の業務の洗い出しや棚卸しなど、現場の課題の見える化</t>
    <phoneticPr fontId="12"/>
  </si>
  <si>
    <t>③ 業務改善活動の体制構築</t>
    <phoneticPr fontId="12"/>
  </si>
  <si>
    <t>東京都</t>
    <phoneticPr fontId="12"/>
  </si>
  <si>
    <t>色丹村</t>
    <rPh sb="0" eb="3">
      <t>シコタンムラ</t>
    </rPh>
    <phoneticPr fontId="1"/>
  </si>
  <si>
    <t>泊村</t>
    <rPh sb="0" eb="2">
      <t>トマリムラ</t>
    </rPh>
    <phoneticPr fontId="1"/>
  </si>
  <si>
    <t>滝沢市</t>
    <rPh sb="2" eb="3">
      <t>シ</t>
    </rPh>
    <phoneticPr fontId="1"/>
  </si>
  <si>
    <t>富谷市</t>
    <rPh sb="2" eb="3">
      <t>シ</t>
    </rPh>
    <phoneticPr fontId="1"/>
  </si>
  <si>
    <t>白岡市</t>
    <rPh sb="0" eb="2">
      <t>シラオカ</t>
    </rPh>
    <rPh sb="2" eb="3">
      <t>シ</t>
    </rPh>
    <phoneticPr fontId="1"/>
  </si>
  <si>
    <t>大網白里市</t>
    <rPh sb="4" eb="5">
      <t>シ</t>
    </rPh>
    <phoneticPr fontId="1"/>
  </si>
  <si>
    <t>福岡県</t>
    <rPh sb="0" eb="3">
      <t>フクオカケン</t>
    </rPh>
    <phoneticPr fontId="1"/>
  </si>
  <si>
    <t>那珂川市</t>
    <rPh sb="0" eb="3">
      <t>ナカガワ</t>
    </rPh>
    <rPh sb="3" eb="4">
      <t>シ</t>
    </rPh>
    <phoneticPr fontId="1"/>
  </si>
  <si>
    <t>様式第３号（別表第２関係）</t>
    <phoneticPr fontId="88"/>
  </si>
  <si>
    <t>令和７年度介護施設等経営改善・従事者処遇改善等緊急支援事業費補助金</t>
    <phoneticPr fontId="12"/>
  </si>
  <si>
    <t>（介護分野の職員の賃上げ・職場環境改善支援事業）実績報告書</t>
    <phoneticPr fontId="12"/>
  </si>
  <si>
    <t>で交付決定の通知がありました標記事業</t>
    <phoneticPr fontId="88"/>
  </si>
  <si>
    <t>②交付決定番号</t>
    <rPh sb="1" eb="7">
      <t>コウフケッテイバンゴウ</t>
    </rPh>
    <phoneticPr fontId="12"/>
  </si>
  <si>
    <t>③変更の理由</t>
    <phoneticPr fontId="12"/>
  </si>
  <si>
    <t>職員の賃上げ・職場環境改善支援事業）実績報告書</t>
    <phoneticPr fontId="12"/>
  </si>
  <si>
    <t>令和７年度介護施設等経営改善・従事者処遇改善等緊急支援事業（介護分野の</t>
    <phoneticPr fontId="12"/>
  </si>
  <si>
    <t>職員の賃上げ・職場環境改善支援事業）実績報告書（施設・事業所別個表）</t>
    <phoneticPr fontId="12"/>
  </si>
  <si>
    <t xml:space="preserve"> （様式第３号別紙１）</t>
    <phoneticPr fontId="12"/>
  </si>
  <si>
    <t xml:space="preserve"> （様式第３号別紙２）</t>
    <phoneticPr fontId="12"/>
  </si>
  <si>
    <t>④交付決定番号</t>
    <rPh sb="1" eb="7">
      <t>コウフケッテイバンゴウ</t>
    </rPh>
    <phoneticPr fontId="12"/>
  </si>
  <si>
    <t>変更交付決定通知書の知事名の左上に記載された月日</t>
    <rPh sb="2" eb="4">
      <t>コウフ</t>
    </rPh>
    <rPh sb="4" eb="6">
      <t>ケッテイ</t>
    </rPh>
    <rPh sb="6" eb="9">
      <t>ツウチショ</t>
    </rPh>
    <rPh sb="10" eb="13">
      <t>チジメイ</t>
    </rPh>
    <rPh sb="14" eb="15">
      <t>ヒダリ</t>
    </rPh>
    <rPh sb="17" eb="19">
      <t>キサイ</t>
    </rPh>
    <rPh sb="22" eb="24">
      <t>ツキヒ</t>
    </rPh>
    <phoneticPr fontId="12"/>
  </si>
  <si>
    <t xml:space="preserve">変更交付決定通知書の右上に記載された番号 </t>
    <rPh sb="2" eb="4">
      <t>コウフ</t>
    </rPh>
    <rPh sb="4" eb="6">
      <t>ケッテイ</t>
    </rPh>
    <rPh sb="6" eb="9">
      <t>ツウチショ</t>
    </rPh>
    <rPh sb="10" eb="12">
      <t>ミギウエ</t>
    </rPh>
    <rPh sb="13" eb="15">
      <t>キサイ</t>
    </rPh>
    <rPh sb="18" eb="20">
      <t>バンゴウ</t>
    </rPh>
    <phoneticPr fontId="12"/>
  </si>
  <si>
    <t>誓約日結合</t>
    <rPh sb="0" eb="3">
      <t>セイヤクビ</t>
    </rPh>
    <rPh sb="3" eb="5">
      <t>ケツゴウ</t>
    </rPh>
    <phoneticPr fontId="12"/>
  </si>
  <si>
    <t>本文1(当初)</t>
    <rPh sb="0" eb="2">
      <t>ホンブン</t>
    </rPh>
    <rPh sb="4" eb="6">
      <t>トウショ</t>
    </rPh>
    <phoneticPr fontId="88"/>
  </si>
  <si>
    <t>本文2(当初)</t>
    <rPh sb="0" eb="2">
      <t>ホンブン</t>
    </rPh>
    <phoneticPr fontId="88"/>
  </si>
  <si>
    <t>本文3(変更)</t>
    <rPh sb="0" eb="2">
      <t>ホンブン</t>
    </rPh>
    <rPh sb="4" eb="6">
      <t>ヘンコウ</t>
    </rPh>
    <phoneticPr fontId="88"/>
  </si>
  <si>
    <t>本文4(変更)</t>
    <rPh sb="0" eb="2">
      <t>ホンブン</t>
    </rPh>
    <phoneticPr fontId="88"/>
  </si>
  <si>
    <t>で交付決定の通知がありました標記事業について、事業が完了したので、関係書類を添えて報告します。</t>
    <phoneticPr fontId="88"/>
  </si>
  <si>
    <t>本文5</t>
    <rPh sb="0" eb="2">
      <t>ホンブン</t>
    </rPh>
    <phoneticPr fontId="12"/>
  </si>
  <si>
    <t>（介護分野の職員の賃上げ・職場環境改善支援事業）請求書</t>
    <phoneticPr fontId="12"/>
  </si>
  <si>
    <t>で交付決定の通知がありました標記交付金について、令和７年度介護施設等経営改善・従事者処遇改善等緊急支援事業費補助金（介護分野の職員の賃上げ・職場環境改善支援事業）交付要綱第６の２の規定により、次のとおり補助金の交付を請求します。</t>
    <phoneticPr fontId="88"/>
  </si>
  <si>
    <t xml:space="preserve"> 交付決定通知書の本文に記載された金額</t>
    <phoneticPr fontId="12"/>
  </si>
  <si>
    <t>※国保連通知額＞当初交付決定額の場合、差額が発生します</t>
    <rPh sb="1" eb="4">
      <t>コクホレン</t>
    </rPh>
    <rPh sb="4" eb="6">
      <t>ツウチ</t>
    </rPh>
    <rPh sb="6" eb="7">
      <t>ガク</t>
    </rPh>
    <rPh sb="8" eb="14">
      <t>トウショコウフケッテイ</t>
    </rPh>
    <rPh sb="14" eb="15">
      <t>ガク</t>
    </rPh>
    <rPh sb="16" eb="18">
      <t>バアイ</t>
    </rPh>
    <rPh sb="19" eb="21">
      <t>サガク</t>
    </rPh>
    <rPh sb="22" eb="24">
      <t>ハッセイ</t>
    </rPh>
    <phoneticPr fontId="12"/>
  </si>
  <si>
    <t>↓入力後反映用</t>
  </si>
  <si>
    <t>どちらかひとつを選択</t>
    <phoneticPr fontId="12"/>
  </si>
  <si>
    <t>岩手県</t>
    <phoneticPr fontId="12"/>
  </si>
  <si>
    <t>申請者　法人本店所在地</t>
    <phoneticPr fontId="8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</si>
</sst>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0_ "/>
    <numFmt numFmtId="177" formatCode="#,##0_);[Red]\(#,##0\)"/>
    <numFmt numFmtId="178" formatCode="0.0%"/>
    <numFmt numFmtId="179" formatCode="0.00_ "/>
    <numFmt numFmtId="180" formatCode="0.0"/>
    <numFmt numFmtId="181" formatCode="0.0000"/>
    <numFmt numFmtId="182" formatCode="0_);[Red]\(0\)"/>
    <numFmt numFmtId="183" formatCode="m&quot;月&quot;d&quot;日&quot;;@"/>
    <numFmt numFmtId="184" formatCode="&quot;令和２年&quot;m&quot;月&quot;d&quot;日&quot;"/>
    <numFmt numFmtId="185" formatCode="\(0.0\)"/>
  </numFmts>
  <fonts count="1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b/>
      <sz val="11"/>
      <name val="ＭＳ Ｐゴシック"/>
      <family val="3"/>
      <charset val="128"/>
    </font>
    <font>
      <sz val="8"/>
      <color theme="1"/>
      <name val="ＭＳ Ｐゴシック"/>
      <family val="3"/>
      <charset val="128"/>
    </font>
    <font>
      <b/>
      <sz val="11"/>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5"/>
      <color theme="1"/>
      <name val="ＭＳ Ｐゴシック"/>
      <family val="3"/>
      <charset val="128"/>
    </font>
    <font>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2"/>
      <color rgb="FF000000"/>
      <name val="MS P ゴシック"/>
      <family val="3"/>
      <charset val="128"/>
    </font>
    <font>
      <sz val="10"/>
      <color rgb="FF000000"/>
      <name val="MS P ゴシック"/>
      <family val="3"/>
      <charset val="128"/>
    </font>
    <font>
      <b/>
      <u/>
      <sz val="10"/>
      <color rgb="FF000000"/>
      <name val="MS P ゴシック"/>
      <family val="3"/>
      <charset val="128"/>
    </font>
    <font>
      <b/>
      <u/>
      <sz val="12"/>
      <color rgb="FF000000"/>
      <name val="MS P ゴシック"/>
      <family val="3"/>
      <charset val="128"/>
    </font>
    <font>
      <b/>
      <sz val="10.5"/>
      <color indexed="60"/>
      <name val="ＭＳ Ｐゴシック"/>
      <family val="3"/>
      <charset val="128"/>
    </font>
    <font>
      <sz val="11"/>
      <color theme="1" tint="0.499984740745262"/>
      <name val="ＭＳ Ｐゴシック"/>
      <family val="3"/>
      <charset val="128"/>
    </font>
    <font>
      <sz val="10"/>
      <color rgb="FF000000"/>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sz val="10"/>
      <name val="Meiryo UI"/>
      <family val="3"/>
      <charset val="128"/>
    </font>
    <font>
      <sz val="10"/>
      <color rgb="FFFF0000"/>
      <name val="Meiryo UI"/>
      <family val="3"/>
      <charset val="128"/>
    </font>
    <font>
      <sz val="9"/>
      <name val="ＭＳ Ｐゴシック"/>
      <family val="3"/>
      <charset val="128"/>
      <scheme val="minor"/>
    </font>
    <font>
      <b/>
      <u/>
      <sz val="9"/>
      <color indexed="81"/>
      <name val="MS P ゴシック"/>
      <family val="3"/>
      <charset val="128"/>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10"/>
      <color rgb="FF000000"/>
      <name val="ＭＳ Ｐゴシック"/>
      <family val="3"/>
      <charset val="128"/>
      <scheme val="minor"/>
    </font>
    <font>
      <b/>
      <u/>
      <sz val="11"/>
      <color indexed="81"/>
      <name val="MS P ゴシック"/>
      <family val="3"/>
      <charset val="128"/>
    </font>
    <font>
      <sz val="9"/>
      <color rgb="FF000000"/>
      <name val="ＭＳ Ｐゴシック"/>
      <family val="3"/>
      <charset val="128"/>
      <scheme val="minor"/>
    </font>
    <font>
      <sz val="6"/>
      <name val="ＭＳ Ｐゴシック"/>
      <family val="2"/>
      <charset val="128"/>
      <scheme val="minor"/>
    </font>
    <font>
      <sz val="11"/>
      <color theme="0" tint="-0.499984740745262"/>
      <name val="ＭＳ Ｐゴシック"/>
      <family val="3"/>
      <charset val="128"/>
    </font>
    <font>
      <b/>
      <sz val="10.5"/>
      <name val="ＭＳ Ｐゴシック"/>
      <family val="3"/>
      <charset val="128"/>
    </font>
    <font>
      <b/>
      <sz val="10"/>
      <name val="ＭＳ Ｐゴシック"/>
      <family val="3"/>
      <charset val="128"/>
    </font>
    <font>
      <b/>
      <sz val="14"/>
      <name val="ＭＳ Ｐゴシック"/>
      <family val="3"/>
      <charset val="128"/>
    </font>
    <font>
      <u/>
      <sz val="11"/>
      <name val="ＭＳ Ｐゴシック"/>
      <family val="3"/>
      <charset val="128"/>
    </font>
    <font>
      <b/>
      <sz val="9"/>
      <name val="ＭＳ Ｐゴシック"/>
      <family val="3"/>
      <charset val="128"/>
    </font>
    <font>
      <sz val="11"/>
      <name val="ＭＳ 明朝"/>
      <family val="1"/>
      <charset val="128"/>
    </font>
    <font>
      <sz val="10.5"/>
      <name val="ＭＳ 明朝"/>
      <family val="1"/>
      <charset val="128"/>
    </font>
    <font>
      <sz val="8"/>
      <name val="ＭＳ 明朝"/>
      <family val="1"/>
      <charset val="128"/>
    </font>
    <font>
      <sz val="14"/>
      <name val="ＭＳ 明朝"/>
      <family val="1"/>
      <charset val="128"/>
    </font>
    <font>
      <sz val="10.5"/>
      <color theme="1"/>
      <name val="ＭＳ Ｐゴシック"/>
      <family val="2"/>
      <charset val="128"/>
      <scheme val="minor"/>
    </font>
    <font>
      <sz val="10.5"/>
      <color theme="1"/>
      <name val="ＭＳ Ｐゴシック"/>
      <family val="3"/>
      <charset val="128"/>
      <scheme val="minor"/>
    </font>
    <font>
      <sz val="15"/>
      <name val="ＭＳ Ｐゴシック"/>
      <family val="3"/>
      <charset val="128"/>
      <scheme val="minor"/>
    </font>
    <font>
      <sz val="10.5"/>
      <color theme="1"/>
      <name val="ＭＳ 明朝"/>
      <family val="1"/>
      <charset val="128"/>
    </font>
    <font>
      <b/>
      <sz val="12"/>
      <name val="ＭＳ Ｐゴシック"/>
      <family val="3"/>
      <charset val="128"/>
      <scheme val="minor"/>
    </font>
    <font>
      <b/>
      <sz val="18"/>
      <name val="ＭＳ Ｐゴシック"/>
      <family val="3"/>
      <charset val="128"/>
      <scheme val="minor"/>
    </font>
    <font>
      <sz val="12"/>
      <name val="ＭＳ Ｐゴシック"/>
      <family val="3"/>
      <charset val="128"/>
      <scheme val="minor"/>
    </font>
    <font>
      <b/>
      <sz val="12"/>
      <color theme="1"/>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sz val="15"/>
      <color rgb="FFFF0000"/>
      <name val="ＭＳ Ｐゴシック"/>
      <family val="3"/>
      <charset val="128"/>
      <scheme val="minor"/>
    </font>
    <font>
      <strike/>
      <sz val="10.5"/>
      <name val="ＭＳ 明朝"/>
      <family val="1"/>
      <charset val="128"/>
    </font>
    <font>
      <sz val="10.5"/>
      <name val="ＭＳ Ｐゴシック"/>
      <family val="3"/>
      <charset val="128"/>
      <scheme val="minor"/>
    </font>
    <font>
      <sz val="10"/>
      <color theme="0" tint="-0.249977111117893"/>
      <name val="ＭＳ Ｐゴシック"/>
      <family val="3"/>
      <charset val="128"/>
      <scheme val="minor"/>
    </font>
    <font>
      <sz val="10.5"/>
      <color theme="0" tint="-0.249977111117893"/>
      <name val="ＭＳ Ｐゴシック"/>
      <family val="3"/>
      <charset val="128"/>
      <scheme val="minor"/>
    </font>
    <font>
      <b/>
      <sz val="10.5"/>
      <color rgb="FFFF0000"/>
      <name val="ＭＳ 明朝"/>
      <family val="1"/>
      <charset val="128"/>
    </font>
    <font>
      <sz val="10.5"/>
      <color theme="0"/>
      <name val="ＭＳ Ｐゴシック"/>
      <family val="3"/>
      <charset val="128"/>
      <scheme val="minor"/>
    </font>
    <font>
      <sz val="10.5"/>
      <color rgb="FFFF0000"/>
      <name val="ＭＳ Ｐゴシック"/>
      <family val="3"/>
      <charset val="128"/>
      <scheme val="minor"/>
    </font>
    <font>
      <sz val="14"/>
      <color theme="1"/>
      <name val="ＭＳ Ｐゴシック"/>
      <family val="3"/>
      <charset val="128"/>
    </font>
    <font>
      <sz val="11"/>
      <color theme="1"/>
      <name val="ＭＳ 明朝"/>
      <family val="1"/>
      <charset val="128"/>
    </font>
    <font>
      <sz val="10"/>
      <color theme="1"/>
      <name val="ＭＳ Ｐゴシック"/>
      <family val="3"/>
      <charset val="128"/>
    </font>
    <font>
      <sz val="6"/>
      <name val="ＭＳ 明朝"/>
      <family val="1"/>
      <charset val="128"/>
    </font>
    <font>
      <sz val="10.5"/>
      <color theme="1"/>
      <name val="ＭＳ Ｐゴシック"/>
      <family val="3"/>
      <charset val="128"/>
    </font>
    <font>
      <sz val="8.5"/>
      <name val="ＭＳ Ｐゴシック"/>
      <family val="3"/>
      <charset val="128"/>
    </font>
    <font>
      <sz val="8.5"/>
      <color theme="1"/>
      <name val="ＭＳ Ｐゴシック"/>
      <family val="3"/>
      <charset val="128"/>
    </font>
    <font>
      <sz val="12"/>
      <color theme="1" tint="0.499984740745262"/>
      <name val="ＭＳ Ｐゴシック"/>
      <family val="3"/>
      <charset val="128"/>
    </font>
    <font>
      <b/>
      <u/>
      <sz val="11"/>
      <color rgb="FF000000"/>
      <name val="MS P ゴシック"/>
      <family val="3"/>
      <charset val="128"/>
    </font>
    <font>
      <sz val="10.5"/>
      <color theme="1"/>
      <name val="ＭＳ Ｐゴシック"/>
      <family val="3"/>
      <charset val="128"/>
      <scheme val="major"/>
    </font>
    <font>
      <b/>
      <sz val="11"/>
      <name val="ＭＳ Ｐゴシック"/>
      <family val="3"/>
      <charset val="128"/>
      <scheme val="minor"/>
    </font>
    <font>
      <sz val="10.5"/>
      <color rgb="FFC00000"/>
      <name val="ＭＳ Ｐゴシック"/>
      <family val="3"/>
      <charset val="128"/>
      <scheme val="minor"/>
    </font>
    <font>
      <sz val="10"/>
      <color theme="0" tint="-0.14999847407452621"/>
      <name val="ＭＳ Ｐゴシック"/>
      <family val="3"/>
      <charset val="128"/>
      <scheme val="minor"/>
    </font>
    <font>
      <b/>
      <sz val="11"/>
      <color theme="1"/>
      <name val="ＭＳ Ｐゴシック"/>
      <family val="3"/>
      <charset val="128"/>
      <scheme val="major"/>
    </font>
    <font>
      <sz val="10.5"/>
      <color theme="0" tint="-0.14999847407452621"/>
      <name val="ＭＳ Ｐゴシック"/>
      <family val="3"/>
      <charset val="128"/>
      <scheme val="minor"/>
    </font>
    <font>
      <sz val="15"/>
      <color theme="0" tint="-0.249977111117893"/>
      <name val="ＭＳ Ｐゴシック"/>
      <family val="3"/>
      <charset val="128"/>
    </font>
    <font>
      <sz val="11"/>
      <color theme="0" tint="-0.249977111117893"/>
      <name val="ＭＳ Ｐゴシック"/>
      <family val="3"/>
      <charset val="128"/>
    </font>
    <font>
      <sz val="10.5"/>
      <color theme="0" tint="-0.249977111117893"/>
      <name val="ＭＳ Ｐゴシック"/>
      <family val="3"/>
      <charset val="128"/>
    </font>
    <font>
      <sz val="10.5"/>
      <color theme="0" tint="-0.34998626667073579"/>
      <name val="ＭＳ Ｐゴシック"/>
      <family val="3"/>
      <charset val="128"/>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DB9B"/>
        <bgColor indexed="64"/>
      </patternFill>
    </fill>
    <fill>
      <patternFill patternType="solid">
        <fgColor rgb="FFFFFF99"/>
        <bgColor indexed="64"/>
      </patternFill>
    </fill>
    <fill>
      <patternFill patternType="solid">
        <fgColor theme="4" tint="0.39997558519241921"/>
        <bgColor indexed="64"/>
      </patternFill>
    </fill>
    <fill>
      <patternFill patternType="solid">
        <fgColor rgb="FFFF99FF"/>
        <bgColor indexed="64"/>
      </patternFill>
    </fill>
  </fills>
  <borders count="1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right/>
      <top/>
      <bottom style="hair">
        <color auto="1"/>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auto="1"/>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diagonalDown="1">
      <left/>
      <right style="medium">
        <color indexed="64"/>
      </right>
      <top style="thin">
        <color indexed="64"/>
      </top>
      <bottom style="thin">
        <color indexed="64"/>
      </bottom>
      <diagonal style="thin">
        <color indexed="64"/>
      </diagonal>
    </border>
    <border diagonalDown="1">
      <left/>
      <right style="medium">
        <color indexed="64"/>
      </right>
      <top style="thin">
        <color indexed="64"/>
      </top>
      <bottom style="medium">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105">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11" fillId="0" borderId="0" applyFont="0" applyFill="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11"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34"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7"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64"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50" fillId="0" borderId="0"/>
    <xf numFmtId="0" fontId="52" fillId="0" borderId="0">
      <alignment vertical="center"/>
    </xf>
    <xf numFmtId="0" fontId="11" fillId="0" borderId="0"/>
    <xf numFmtId="0" fontId="11" fillId="0" borderId="0">
      <alignment vertical="center"/>
    </xf>
    <xf numFmtId="6" fontId="1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342">
    <xf numFmtId="0" fontId="0" fillId="0" borderId="0" xfId="0">
      <alignment vertical="center"/>
    </xf>
    <xf numFmtId="0" fontId="32" fillId="0" borderId="0" xfId="0" applyFont="1">
      <alignment vertical="center"/>
    </xf>
    <xf numFmtId="0" fontId="31" fillId="0" borderId="0" xfId="0" applyFont="1">
      <alignment vertical="center"/>
    </xf>
    <xf numFmtId="0" fontId="31" fillId="0" borderId="55" xfId="0" applyFont="1" applyBorder="1">
      <alignment vertical="center"/>
    </xf>
    <xf numFmtId="0" fontId="31" fillId="0" borderId="61" xfId="0" applyFont="1" applyBorder="1">
      <alignment vertical="center"/>
    </xf>
    <xf numFmtId="0" fontId="31" fillId="0" borderId="62" xfId="0" applyFont="1" applyBorder="1">
      <alignment vertical="center"/>
    </xf>
    <xf numFmtId="0" fontId="31" fillId="0" borderId="60" xfId="0" applyFont="1" applyBorder="1">
      <alignment vertical="center"/>
    </xf>
    <xf numFmtId="0" fontId="51" fillId="0" borderId="0" xfId="98" applyFont="1" applyAlignment="1">
      <alignment vertical="center"/>
    </xf>
    <xf numFmtId="0" fontId="51" fillId="0" borderId="43" xfId="98" applyFont="1" applyBorder="1" applyAlignment="1">
      <alignment vertical="center"/>
    </xf>
    <xf numFmtId="0" fontId="51" fillId="0" borderId="34" xfId="98" applyFont="1" applyBorder="1" applyAlignment="1">
      <alignment vertical="center"/>
    </xf>
    <xf numFmtId="0" fontId="51" fillId="0" borderId="31" xfId="98" applyFont="1" applyBorder="1" applyAlignment="1">
      <alignment vertical="center"/>
    </xf>
    <xf numFmtId="0" fontId="51" fillId="0" borderId="50" xfId="98" applyFont="1" applyBorder="1" applyAlignment="1">
      <alignment vertical="center"/>
    </xf>
    <xf numFmtId="9" fontId="51" fillId="0" borderId="20" xfId="98" applyNumberFormat="1" applyFont="1" applyBorder="1" applyAlignment="1">
      <alignment vertical="center"/>
    </xf>
    <xf numFmtId="0" fontId="51" fillId="0" borderId="53" xfId="98" applyFont="1" applyBorder="1" applyAlignment="1">
      <alignment vertical="center"/>
    </xf>
    <xf numFmtId="9" fontId="51" fillId="0" borderId="44" xfId="98" applyNumberFormat="1" applyFont="1" applyBorder="1" applyAlignment="1">
      <alignment vertical="center"/>
    </xf>
    <xf numFmtId="180" fontId="51" fillId="0" borderId="51" xfId="98" applyNumberFormat="1" applyFont="1" applyBorder="1" applyAlignment="1">
      <alignment vertical="center"/>
    </xf>
    <xf numFmtId="180" fontId="51" fillId="0" borderId="52" xfId="98" applyNumberFormat="1" applyFont="1" applyBorder="1" applyAlignment="1">
      <alignment vertical="center"/>
    </xf>
    <xf numFmtId="0" fontId="32" fillId="0" borderId="62" xfId="0" applyFont="1" applyBorder="1">
      <alignment vertical="center"/>
    </xf>
    <xf numFmtId="0" fontId="32" fillId="0" borderId="65" xfId="0" applyFont="1" applyBorder="1">
      <alignment vertical="center"/>
    </xf>
    <xf numFmtId="0" fontId="31" fillId="0" borderId="35" xfId="0" applyFont="1" applyBorder="1" applyAlignment="1">
      <alignment horizontal="left" vertical="center" wrapText="1"/>
    </xf>
    <xf numFmtId="0" fontId="51" fillId="0" borderId="52" xfId="98" applyFont="1" applyBorder="1" applyAlignment="1">
      <alignment vertical="center"/>
    </xf>
    <xf numFmtId="0" fontId="31" fillId="0" borderId="55" xfId="0" applyFont="1" applyBorder="1" applyAlignment="1">
      <alignment vertical="center" wrapText="1"/>
    </xf>
    <xf numFmtId="0" fontId="0" fillId="0" borderId="0" xfId="0" applyProtection="1">
      <alignment vertical="center"/>
      <protection locked="0"/>
    </xf>
    <xf numFmtId="0" fontId="41" fillId="0" borderId="0" xfId="0" applyFont="1">
      <alignment vertical="center"/>
    </xf>
    <xf numFmtId="0" fontId="42" fillId="0" borderId="0" xfId="0" applyFont="1">
      <alignment vertical="center"/>
    </xf>
    <xf numFmtId="0" fontId="44" fillId="0" borderId="0" xfId="0" applyFont="1">
      <alignment vertical="center"/>
    </xf>
    <xf numFmtId="0" fontId="46" fillId="0" borderId="0" xfId="0" applyFont="1" applyAlignment="1">
      <alignment vertical="center" wrapText="1"/>
    </xf>
    <xf numFmtId="0" fontId="47" fillId="0" borderId="0" xfId="0" applyFont="1">
      <alignment vertical="center"/>
    </xf>
    <xf numFmtId="0" fontId="39" fillId="0" borderId="0" xfId="0" applyFont="1" applyAlignment="1">
      <alignment vertical="top" wrapText="1"/>
    </xf>
    <xf numFmtId="0" fontId="0" fillId="0" borderId="0" xfId="0" applyAlignment="1">
      <alignment vertical="center" wrapText="1"/>
    </xf>
    <xf numFmtId="0" fontId="0" fillId="24" borderId="0" xfId="0" applyFill="1">
      <alignment vertical="center"/>
    </xf>
    <xf numFmtId="0" fontId="37" fillId="24" borderId="0" xfId="0" applyFont="1" applyFill="1">
      <alignment vertical="center"/>
    </xf>
    <xf numFmtId="0" fontId="35" fillId="0" borderId="0" xfId="0" applyFont="1">
      <alignment vertical="center"/>
    </xf>
    <xf numFmtId="178" fontId="31" fillId="0" borderId="49" xfId="28" applyNumberFormat="1" applyFont="1" applyBorder="1" applyAlignment="1">
      <alignment vertical="center" wrapText="1"/>
    </xf>
    <xf numFmtId="178" fontId="31" fillId="0" borderId="43" xfId="28" applyNumberFormat="1" applyFont="1" applyBorder="1" applyAlignment="1">
      <alignment vertical="center" wrapText="1"/>
    </xf>
    <xf numFmtId="178" fontId="31" fillId="0" borderId="10" xfId="28" applyNumberFormat="1" applyFont="1" applyBorder="1" applyAlignment="1">
      <alignment vertical="center" wrapText="1"/>
    </xf>
    <xf numFmtId="178" fontId="31" fillId="0" borderId="34" xfId="28" applyNumberFormat="1" applyFont="1" applyBorder="1" applyAlignment="1">
      <alignment vertical="center" wrapText="1"/>
    </xf>
    <xf numFmtId="178" fontId="31" fillId="0" borderId="24" xfId="28" applyNumberFormat="1" applyFont="1" applyBorder="1" applyAlignment="1">
      <alignment vertical="center" wrapText="1"/>
    </xf>
    <xf numFmtId="0" fontId="59" fillId="0" borderId="0" xfId="0" applyFont="1">
      <alignment vertical="center"/>
    </xf>
    <xf numFmtId="0" fontId="0" fillId="24" borderId="0" xfId="0" applyFill="1" applyAlignment="1">
      <alignment horizontal="center" vertical="center"/>
    </xf>
    <xf numFmtId="38" fontId="41" fillId="24" borderId="0" xfId="34" applyFont="1" applyFill="1" applyBorder="1" applyAlignment="1">
      <alignment horizontal="right" vertical="center" wrapText="1"/>
    </xf>
    <xf numFmtId="38" fontId="41" fillId="24" borderId="0" xfId="34" applyFont="1" applyFill="1" applyBorder="1" applyAlignment="1">
      <alignment horizontal="center" vertical="center" wrapText="1"/>
    </xf>
    <xf numFmtId="0" fontId="41" fillId="24" borderId="0" xfId="0" applyFont="1" applyFill="1" applyAlignment="1">
      <alignment horizontal="center" vertical="center" wrapText="1"/>
    </xf>
    <xf numFmtId="0" fontId="41" fillId="24" borderId="0" xfId="0" applyFont="1" applyFill="1" applyAlignment="1">
      <alignment vertical="center" wrapText="1"/>
    </xf>
    <xf numFmtId="49" fontId="67" fillId="0" borderId="0" xfId="0" applyNumberFormat="1" applyFont="1">
      <alignment vertical="center"/>
    </xf>
    <xf numFmtId="49" fontId="68" fillId="0" borderId="0" xfId="0" applyNumberFormat="1" applyFont="1">
      <alignment vertical="center"/>
    </xf>
    <xf numFmtId="0" fontId="31" fillId="0" borderId="28" xfId="0" applyFont="1" applyBorder="1" applyAlignment="1">
      <alignment horizontal="left" vertical="center" wrapText="1"/>
    </xf>
    <xf numFmtId="181" fontId="32" fillId="0" borderId="0" xfId="0" applyNumberFormat="1" applyFont="1">
      <alignment vertical="center"/>
    </xf>
    <xf numFmtId="0" fontId="67" fillId="0" borderId="0" xfId="0" applyFont="1">
      <alignment vertical="center"/>
    </xf>
    <xf numFmtId="9" fontId="51" fillId="0" borderId="19" xfId="98" applyNumberFormat="1" applyFont="1" applyBorder="1" applyAlignment="1">
      <alignment vertical="center"/>
    </xf>
    <xf numFmtId="0" fontId="38" fillId="0" borderId="0" xfId="0" applyFont="1" applyAlignment="1">
      <alignment horizontal="left" vertical="center"/>
    </xf>
    <xf numFmtId="0" fontId="38" fillId="24" borderId="0" xfId="0" applyFont="1" applyFill="1" applyAlignment="1">
      <alignment vertical="center" wrapText="1"/>
    </xf>
    <xf numFmtId="0" fontId="31" fillId="0" borderId="59" xfId="0" applyFont="1" applyBorder="1" applyAlignment="1">
      <alignment vertical="center" wrapText="1"/>
    </xf>
    <xf numFmtId="0" fontId="32" fillId="0" borderId="60" xfId="0" applyFont="1" applyBorder="1">
      <alignment vertical="center"/>
    </xf>
    <xf numFmtId="0" fontId="32" fillId="0" borderId="61" xfId="0" applyFont="1" applyBorder="1">
      <alignment vertical="center"/>
    </xf>
    <xf numFmtId="0" fontId="35" fillId="0" borderId="0" xfId="0" applyFont="1" applyAlignment="1">
      <alignment horizontal="left" vertical="center"/>
    </xf>
    <xf numFmtId="0" fontId="38" fillId="0" borderId="0" xfId="0" applyFont="1" applyAlignment="1">
      <alignment horizontal="center" vertical="center" wrapText="1"/>
    </xf>
    <xf numFmtId="0" fontId="48" fillId="0" borderId="0" xfId="0" applyFont="1">
      <alignment vertical="center"/>
    </xf>
    <xf numFmtId="0" fontId="38" fillId="0" borderId="0" xfId="0" applyFont="1" applyAlignment="1">
      <alignment vertical="center" wrapText="1"/>
    </xf>
    <xf numFmtId="0" fontId="35" fillId="24" borderId="0" xfId="0" applyFont="1" applyFill="1" applyAlignment="1">
      <alignment vertical="top" wrapText="1"/>
    </xf>
    <xf numFmtId="0" fontId="0" fillId="0" borderId="0" xfId="0" applyAlignment="1">
      <alignment horizontal="center" vertical="center"/>
    </xf>
    <xf numFmtId="0" fontId="0" fillId="24" borderId="0" xfId="0" applyFill="1" applyAlignment="1">
      <alignment horizontal="right" vertical="center"/>
    </xf>
    <xf numFmtId="0" fontId="35" fillId="0" borderId="43" xfId="0" applyFont="1" applyBorder="1" applyAlignment="1">
      <alignment vertical="center" wrapText="1"/>
    </xf>
    <xf numFmtId="0" fontId="35" fillId="0" borderId="12" xfId="0" applyFont="1" applyBorder="1" applyAlignment="1">
      <alignment horizontal="center" vertical="center"/>
    </xf>
    <xf numFmtId="0" fontId="35" fillId="0" borderId="12" xfId="0" applyFont="1" applyBorder="1" applyAlignment="1">
      <alignment horizontal="left" vertical="center" wrapText="1"/>
    </xf>
    <xf numFmtId="0" fontId="0" fillId="0" borderId="0" xfId="0" applyAlignment="1">
      <alignment horizontal="left" vertical="center"/>
    </xf>
    <xf numFmtId="0" fontId="71" fillId="24" borderId="0" xfId="99" applyFont="1" applyFill="1">
      <alignment vertical="center"/>
    </xf>
    <xf numFmtId="0" fontId="72" fillId="24" borderId="0" xfId="99" applyFont="1" applyFill="1">
      <alignment vertical="center"/>
    </xf>
    <xf numFmtId="0" fontId="74" fillId="24" borderId="0" xfId="99" applyFont="1" applyFill="1">
      <alignment vertical="center"/>
    </xf>
    <xf numFmtId="0" fontId="75" fillId="24" borderId="0" xfId="99" applyFont="1" applyFill="1">
      <alignment vertical="center"/>
    </xf>
    <xf numFmtId="0" fontId="76" fillId="0" borderId="0" xfId="99" applyFont="1">
      <alignment vertical="center"/>
    </xf>
    <xf numFmtId="0" fontId="78" fillId="24" borderId="0" xfId="99" applyFont="1" applyFill="1">
      <alignment vertical="center"/>
    </xf>
    <xf numFmtId="0" fontId="71" fillId="24" borderId="0" xfId="99" applyFont="1" applyFill="1" applyAlignment="1">
      <alignment vertical="top"/>
    </xf>
    <xf numFmtId="0" fontId="75" fillId="24" borderId="0" xfId="99" applyFont="1" applyFill="1" applyAlignment="1">
      <alignment vertical="top"/>
    </xf>
    <xf numFmtId="0" fontId="78" fillId="24" borderId="10" xfId="99" applyFont="1" applyFill="1" applyBorder="1" applyAlignment="1">
      <alignment horizontal="center" vertical="center" shrinkToFit="1"/>
    </xf>
    <xf numFmtId="0" fontId="78" fillId="24" borderId="10" xfId="99" applyFont="1" applyFill="1" applyBorder="1" applyAlignment="1">
      <alignment horizontal="center" vertical="center" wrapText="1" shrinkToFit="1"/>
    </xf>
    <xf numFmtId="0" fontId="76" fillId="24" borderId="0" xfId="99" applyFont="1" applyFill="1">
      <alignment vertical="center"/>
    </xf>
    <xf numFmtId="0" fontId="78" fillId="24" borderId="10" xfId="99" applyFont="1" applyFill="1" applyBorder="1" applyAlignment="1">
      <alignment vertical="center" wrapText="1"/>
    </xf>
    <xf numFmtId="0" fontId="72" fillId="24" borderId="10" xfId="99" applyFont="1" applyFill="1" applyBorder="1" applyAlignment="1">
      <alignment vertical="center" wrapText="1"/>
    </xf>
    <xf numFmtId="0" fontId="75" fillId="0" borderId="0" xfId="99" applyFont="1">
      <alignment vertical="center"/>
    </xf>
    <xf numFmtId="0" fontId="77" fillId="24" borderId="0" xfId="0" applyFont="1" applyFill="1">
      <alignment vertical="center"/>
    </xf>
    <xf numFmtId="0" fontId="81" fillId="0" borderId="0" xfId="99" applyFont="1">
      <alignment vertical="center"/>
    </xf>
    <xf numFmtId="0" fontId="82" fillId="0" borderId="0" xfId="99" applyFont="1">
      <alignment vertical="center"/>
    </xf>
    <xf numFmtId="0" fontId="83" fillId="24" borderId="0" xfId="0" applyFont="1" applyFill="1">
      <alignment vertical="center"/>
    </xf>
    <xf numFmtId="0" fontId="32" fillId="0" borderId="59" xfId="0" applyFont="1" applyBorder="1">
      <alignment vertical="center"/>
    </xf>
    <xf numFmtId="0" fontId="32" fillId="0" borderId="61" xfId="0" applyFont="1" applyBorder="1" applyAlignment="1">
      <alignment vertical="center" wrapText="1"/>
    </xf>
    <xf numFmtId="0" fontId="32" fillId="0" borderId="62" xfId="0" applyFont="1" applyBorder="1" applyAlignment="1">
      <alignment vertical="center" wrapText="1"/>
    </xf>
    <xf numFmtId="0" fontId="51" fillId="0" borderId="54" xfId="98" applyFont="1" applyBorder="1" applyAlignment="1">
      <alignment vertical="center"/>
    </xf>
    <xf numFmtId="9" fontId="41" fillId="0" borderId="51" xfId="28" applyFont="1" applyBorder="1">
      <alignment vertical="center"/>
    </xf>
    <xf numFmtId="0" fontId="41" fillId="0" borderId="54" xfId="0" applyFont="1" applyBorder="1">
      <alignment vertical="center"/>
    </xf>
    <xf numFmtId="0" fontId="41" fillId="0" borderId="43" xfId="0" applyFont="1" applyBorder="1">
      <alignment vertical="center"/>
    </xf>
    <xf numFmtId="2" fontId="41" fillId="0" borderId="10" xfId="0" applyNumberFormat="1" applyFont="1" applyBorder="1">
      <alignment vertical="center"/>
    </xf>
    <xf numFmtId="0" fontId="41" fillId="0" borderId="10" xfId="0" applyFont="1" applyBorder="1">
      <alignment vertical="center"/>
    </xf>
    <xf numFmtId="0" fontId="41" fillId="0" borderId="41" xfId="0" applyFont="1" applyBorder="1">
      <alignment vertical="center"/>
    </xf>
    <xf numFmtId="0" fontId="41" fillId="0" borderId="34" xfId="0" applyFont="1" applyBorder="1">
      <alignment vertical="center"/>
    </xf>
    <xf numFmtId="0" fontId="41" fillId="0" borderId="24" xfId="0" applyFont="1" applyBorder="1">
      <alignment vertical="center"/>
    </xf>
    <xf numFmtId="9" fontId="51" fillId="0" borderId="23" xfId="98" applyNumberFormat="1" applyFont="1" applyBorder="1" applyAlignment="1">
      <alignment vertical="center"/>
    </xf>
    <xf numFmtId="0" fontId="51" fillId="0" borderId="90" xfId="98" applyFont="1" applyBorder="1" applyAlignment="1">
      <alignment vertical="center"/>
    </xf>
    <xf numFmtId="0" fontId="51" fillId="0" borderId="11" xfId="98" applyFont="1" applyBorder="1" applyAlignment="1">
      <alignment vertical="center"/>
    </xf>
    <xf numFmtId="0" fontId="31" fillId="0" borderId="58" xfId="0" applyFont="1" applyBorder="1">
      <alignment vertical="center"/>
    </xf>
    <xf numFmtId="0" fontId="31" fillId="0" borderId="11" xfId="0" applyFont="1" applyBorder="1">
      <alignment vertical="center"/>
    </xf>
    <xf numFmtId="0" fontId="31" fillId="0" borderId="33" xfId="0" applyFont="1" applyBorder="1">
      <alignment vertical="center"/>
    </xf>
    <xf numFmtId="0" fontId="41" fillId="0" borderId="51" xfId="0" applyFont="1" applyBorder="1">
      <alignment vertical="center"/>
    </xf>
    <xf numFmtId="0" fontId="41" fillId="0" borderId="74" xfId="0" applyFont="1" applyBorder="1">
      <alignment vertical="center"/>
    </xf>
    <xf numFmtId="0" fontId="41" fillId="0" borderId="12" xfId="0" applyFont="1" applyBorder="1">
      <alignment vertical="center"/>
    </xf>
    <xf numFmtId="9" fontId="41" fillId="0" borderId="50" xfId="28" applyFont="1" applyBorder="1">
      <alignment vertical="center"/>
    </xf>
    <xf numFmtId="2" fontId="41" fillId="0" borderId="43" xfId="0" applyNumberFormat="1" applyFont="1" applyBorder="1">
      <alignment vertical="center"/>
    </xf>
    <xf numFmtId="0" fontId="31" fillId="0" borderId="90" xfId="0" applyFont="1" applyBorder="1">
      <alignment vertical="center"/>
    </xf>
    <xf numFmtId="0" fontId="31" fillId="0" borderId="18" xfId="0" applyFont="1" applyBorder="1">
      <alignment vertical="center"/>
    </xf>
    <xf numFmtId="0" fontId="51" fillId="0" borderId="52" xfId="98" applyFont="1" applyBorder="1" applyAlignment="1">
      <alignment vertical="center" wrapText="1"/>
    </xf>
    <xf numFmtId="9" fontId="51" fillId="0" borderId="49" xfId="98" applyNumberFormat="1" applyFont="1" applyBorder="1" applyAlignment="1">
      <alignment vertical="center"/>
    </xf>
    <xf numFmtId="0" fontId="41" fillId="0" borderId="13" xfId="0" applyFont="1" applyBorder="1">
      <alignment vertical="center"/>
    </xf>
    <xf numFmtId="0" fontId="41" fillId="0" borderId="53" xfId="0" applyFont="1" applyBorder="1">
      <alignment vertical="center"/>
    </xf>
    <xf numFmtId="9" fontId="51" fillId="0" borderId="52" xfId="98" applyNumberFormat="1" applyFont="1" applyBorder="1" applyAlignment="1">
      <alignment vertical="center"/>
    </xf>
    <xf numFmtId="0" fontId="41" fillId="0" borderId="45" xfId="0" applyFont="1" applyBorder="1">
      <alignment vertical="center"/>
    </xf>
    <xf numFmtId="0" fontId="41" fillId="0" borderId="20" xfId="0" applyFont="1" applyBorder="1">
      <alignment vertical="center"/>
    </xf>
    <xf numFmtId="0" fontId="31" fillId="0" borderId="91" xfId="0" applyFont="1" applyBorder="1">
      <alignment vertical="center"/>
    </xf>
    <xf numFmtId="0" fontId="41" fillId="0" borderId="49" xfId="0" applyFont="1" applyBorder="1">
      <alignment vertical="center"/>
    </xf>
    <xf numFmtId="0" fontId="41" fillId="0" borderId="56" xfId="0" applyFont="1" applyBorder="1">
      <alignment vertical="center"/>
    </xf>
    <xf numFmtId="2" fontId="41" fillId="0" borderId="31" xfId="0" applyNumberFormat="1" applyFont="1" applyBorder="1">
      <alignment vertical="center"/>
    </xf>
    <xf numFmtId="2" fontId="41" fillId="0" borderId="45" xfId="0" applyNumberFormat="1" applyFont="1" applyBorder="1">
      <alignment vertical="center"/>
    </xf>
    <xf numFmtId="0" fontId="41" fillId="0" borderId="36" xfId="0" applyFont="1" applyBorder="1">
      <alignment vertical="center"/>
    </xf>
    <xf numFmtId="2" fontId="41" fillId="0" borderId="34" xfId="0" applyNumberFormat="1" applyFont="1" applyBorder="1">
      <alignment vertical="center"/>
    </xf>
    <xf numFmtId="2" fontId="41" fillId="0" borderId="24" xfId="0" applyNumberFormat="1" applyFont="1" applyBorder="1">
      <alignment vertical="center"/>
    </xf>
    <xf numFmtId="0" fontId="41" fillId="0" borderId="44" xfId="0" applyFont="1" applyBorder="1">
      <alignment vertical="center"/>
    </xf>
    <xf numFmtId="0" fontId="41" fillId="0" borderId="31" xfId="0" applyFont="1" applyBorder="1">
      <alignment vertical="center"/>
    </xf>
    <xf numFmtId="0" fontId="35" fillId="24" borderId="0" xfId="0" applyFont="1" applyFill="1" applyAlignment="1">
      <alignment horizontal="left" vertical="top" wrapText="1"/>
    </xf>
    <xf numFmtId="0" fontId="0" fillId="24" borderId="0" xfId="0" applyFill="1" applyProtection="1">
      <alignment vertical="center"/>
      <protection locked="0"/>
    </xf>
    <xf numFmtId="0" fontId="31" fillId="0" borderId="75" xfId="0" applyFont="1" applyBorder="1" applyAlignment="1">
      <alignment horizontal="left" vertical="center" wrapText="1"/>
    </xf>
    <xf numFmtId="178" fontId="31" fillId="0" borderId="11" xfId="28" applyNumberFormat="1" applyFont="1" applyBorder="1" applyAlignment="1">
      <alignment vertical="center" wrapText="1"/>
    </xf>
    <xf numFmtId="178" fontId="31" fillId="0" borderId="33" xfId="28" applyNumberFormat="1" applyFont="1" applyBorder="1" applyAlignment="1">
      <alignment vertical="center" wrapText="1"/>
    </xf>
    <xf numFmtId="0" fontId="31" fillId="0" borderId="42" xfId="0" applyFont="1" applyBorder="1" applyAlignment="1">
      <alignment horizontal="left" vertical="center" wrapText="1"/>
    </xf>
    <xf numFmtId="178" fontId="31" fillId="0" borderId="31" xfId="28" applyNumberFormat="1" applyFont="1" applyBorder="1" applyAlignment="1">
      <alignment vertical="center" wrapText="1"/>
    </xf>
    <xf numFmtId="178" fontId="31" fillId="0" borderId="45" xfId="28" applyNumberFormat="1" applyFont="1" applyBorder="1" applyAlignment="1">
      <alignment vertical="center" wrapText="1"/>
    </xf>
    <xf numFmtId="178" fontId="31" fillId="0" borderId="58" xfId="28" applyNumberFormat="1" applyFont="1" applyBorder="1" applyAlignment="1">
      <alignment vertical="center" wrapText="1"/>
    </xf>
    <xf numFmtId="178" fontId="31" fillId="0" borderId="19" xfId="28" applyNumberFormat="1" applyFont="1" applyBorder="1" applyAlignment="1">
      <alignment vertical="center" wrapText="1"/>
    </xf>
    <xf numFmtId="178" fontId="31" fillId="0" borderId="53" xfId="28" applyNumberFormat="1" applyFont="1" applyBorder="1" applyAlignment="1">
      <alignment vertical="center" wrapText="1"/>
    </xf>
    <xf numFmtId="0" fontId="0" fillId="0" borderId="10" xfId="0" applyBorder="1">
      <alignment vertical="center"/>
    </xf>
    <xf numFmtId="0" fontId="0" fillId="0" borderId="20" xfId="0" applyBorder="1">
      <alignment vertical="center"/>
    </xf>
    <xf numFmtId="0" fontId="0" fillId="0" borderId="24" xfId="0" applyBorder="1">
      <alignment vertical="center"/>
    </xf>
    <xf numFmtId="0" fontId="0" fillId="0" borderId="23" xfId="0" applyBorder="1">
      <alignment vertical="center"/>
    </xf>
    <xf numFmtId="0" fontId="85" fillId="0" borderId="42" xfId="0" applyFont="1" applyBorder="1">
      <alignment vertical="center"/>
    </xf>
    <xf numFmtId="0" fontId="0" fillId="0" borderId="43" xfId="0" applyBorder="1">
      <alignment vertical="center"/>
    </xf>
    <xf numFmtId="0" fontId="0" fillId="0" borderId="34" xfId="0" applyBorder="1">
      <alignment vertical="center"/>
    </xf>
    <xf numFmtId="38" fontId="35" fillId="0" borderId="41" xfId="34" applyFont="1" applyFill="1" applyBorder="1" applyAlignment="1" applyProtection="1">
      <alignment vertical="center" shrinkToFit="1"/>
    </xf>
    <xf numFmtId="9" fontId="41" fillId="0" borderId="52" xfId="28" applyFont="1" applyBorder="1">
      <alignment vertical="center"/>
    </xf>
    <xf numFmtId="0" fontId="41" fillId="0" borderId="19" xfId="0" applyFont="1" applyBorder="1">
      <alignment vertical="center"/>
    </xf>
    <xf numFmtId="0" fontId="41" fillId="0" borderId="23" xfId="0" applyFont="1" applyBorder="1">
      <alignment vertical="center"/>
    </xf>
    <xf numFmtId="0" fontId="31" fillId="0" borderId="58" xfId="99" applyFont="1" applyBorder="1">
      <alignment vertical="center"/>
    </xf>
    <xf numFmtId="0" fontId="31" fillId="0" borderId="11" xfId="99" applyFont="1" applyBorder="1">
      <alignment vertical="center"/>
    </xf>
    <xf numFmtId="0" fontId="31" fillId="0" borderId="33" xfId="99" applyFont="1" applyBorder="1">
      <alignment vertical="center"/>
    </xf>
    <xf numFmtId="0" fontId="31" fillId="0" borderId="18" xfId="99" applyFont="1" applyBorder="1">
      <alignment vertical="center"/>
    </xf>
    <xf numFmtId="0" fontId="31" fillId="0" borderId="91" xfId="99" applyFont="1" applyBorder="1">
      <alignment vertical="center"/>
    </xf>
    <xf numFmtId="0" fontId="51" fillId="0" borderId="33" xfId="98" applyFont="1" applyBorder="1" applyAlignment="1">
      <alignment vertical="center"/>
    </xf>
    <xf numFmtId="0" fontId="51" fillId="0" borderId="51" xfId="98" applyFont="1" applyBorder="1" applyAlignment="1">
      <alignment vertical="center"/>
    </xf>
    <xf numFmtId="0" fontId="69" fillId="0" borderId="10" xfId="0" applyFont="1" applyBorder="1" applyAlignment="1">
      <alignment horizontal="center" vertical="center" wrapText="1"/>
    </xf>
    <xf numFmtId="178" fontId="31" fillId="0" borderId="20" xfId="28" applyNumberFormat="1" applyFont="1" applyBorder="1" applyAlignment="1">
      <alignment vertical="center" wrapText="1"/>
    </xf>
    <xf numFmtId="178" fontId="31" fillId="0" borderId="23" xfId="28" applyNumberFormat="1" applyFont="1" applyBorder="1" applyAlignment="1">
      <alignment vertical="center" wrapText="1"/>
    </xf>
    <xf numFmtId="0" fontId="69" fillId="0" borderId="63" xfId="0" applyFont="1" applyBorder="1" applyAlignment="1">
      <alignment horizontal="center" vertical="center" wrapText="1"/>
    </xf>
    <xf numFmtId="0" fontId="69" fillId="0" borderId="68" xfId="0" applyFont="1" applyBorder="1" applyAlignment="1">
      <alignment horizontal="center" vertical="center" wrapText="1"/>
    </xf>
    <xf numFmtId="178" fontId="31" fillId="0" borderId="16" xfId="28" applyNumberFormat="1" applyFont="1" applyBorder="1" applyAlignment="1">
      <alignment vertical="center" wrapText="1"/>
    </xf>
    <xf numFmtId="178" fontId="31" fillId="0" borderId="14" xfId="28" applyNumberFormat="1" applyFont="1" applyBorder="1" applyAlignment="1">
      <alignment vertical="center" wrapText="1"/>
    </xf>
    <xf numFmtId="178" fontId="31" fillId="0" borderId="56" xfId="28" applyNumberFormat="1" applyFont="1" applyBorder="1" applyAlignment="1">
      <alignment vertical="center" wrapText="1"/>
    </xf>
    <xf numFmtId="178" fontId="31" fillId="0" borderId="12" xfId="28" applyNumberFormat="1" applyFont="1" applyBorder="1" applyAlignment="1">
      <alignment vertical="center" wrapText="1"/>
    </xf>
    <xf numFmtId="178" fontId="31" fillId="0" borderId="36" xfId="28" applyNumberFormat="1" applyFont="1" applyBorder="1" applyAlignment="1">
      <alignment vertical="center" wrapText="1"/>
    </xf>
    <xf numFmtId="0" fontId="69" fillId="0" borderId="69" xfId="0" applyFont="1" applyBorder="1" applyAlignment="1">
      <alignment horizontal="center" vertical="center" wrapText="1"/>
    </xf>
    <xf numFmtId="0" fontId="69" fillId="0" borderId="43" xfId="0" applyFont="1" applyBorder="1" applyAlignment="1">
      <alignment horizontal="center" vertical="center" wrapText="1"/>
    </xf>
    <xf numFmtId="0" fontId="69" fillId="0" borderId="20" xfId="0" applyFont="1" applyBorder="1" applyAlignment="1">
      <alignment horizontal="center" vertical="center" wrapText="1"/>
    </xf>
    <xf numFmtId="0" fontId="69" fillId="0" borderId="34" xfId="0" applyFont="1" applyBorder="1" applyAlignment="1">
      <alignment horizontal="center" vertical="center" wrapText="1"/>
    </xf>
    <xf numFmtId="0" fontId="69" fillId="0" borderId="53" xfId="0" applyFont="1" applyBorder="1" applyAlignment="1">
      <alignment horizontal="center" vertical="center" wrapText="1"/>
    </xf>
    <xf numFmtId="0" fontId="69" fillId="0" borderId="13" xfId="0" applyFont="1" applyBorder="1" applyAlignment="1">
      <alignment horizontal="center" vertical="center" wrapText="1"/>
    </xf>
    <xf numFmtId="0" fontId="69" fillId="0" borderId="44" xfId="0" applyFont="1" applyBorder="1" applyAlignment="1">
      <alignment horizontal="center" vertical="center" wrapText="1"/>
    </xf>
    <xf numFmtId="0" fontId="69" fillId="0" borderId="31" xfId="0" applyFont="1" applyBorder="1" applyAlignment="1">
      <alignment horizontal="center" vertical="center" wrapText="1"/>
    </xf>
    <xf numFmtId="0" fontId="69" fillId="0" borderId="54" xfId="0" applyFont="1" applyBorder="1" applyAlignment="1">
      <alignment horizontal="center" vertical="center" wrapText="1"/>
    </xf>
    <xf numFmtId="0" fontId="69" fillId="0" borderId="45" xfId="0" applyFont="1" applyBorder="1" applyAlignment="1">
      <alignment horizontal="center" vertical="center" wrapText="1"/>
    </xf>
    <xf numFmtId="0" fontId="69" fillId="0" borderId="19" xfId="0" applyFont="1" applyBorder="1" applyAlignment="1">
      <alignment horizontal="center" vertical="center" wrapText="1"/>
    </xf>
    <xf numFmtId="0" fontId="31" fillId="0" borderId="43" xfId="0" applyFont="1" applyBorder="1">
      <alignment vertical="center"/>
    </xf>
    <xf numFmtId="0" fontId="31" fillId="0" borderId="20" xfId="0" applyFont="1" applyBorder="1">
      <alignment vertical="center"/>
    </xf>
    <xf numFmtId="49" fontId="31" fillId="0" borderId="31" xfId="0" applyNumberFormat="1" applyFont="1" applyBorder="1">
      <alignment vertical="center"/>
    </xf>
    <xf numFmtId="49" fontId="31" fillId="0" borderId="19" xfId="0" applyNumberFormat="1" applyFont="1" applyBorder="1">
      <alignment vertical="center"/>
    </xf>
    <xf numFmtId="49" fontId="67" fillId="0" borderId="34" xfId="0" applyNumberFormat="1" applyFont="1" applyBorder="1">
      <alignment vertical="center"/>
    </xf>
    <xf numFmtId="49" fontId="67" fillId="0" borderId="23" xfId="0" applyNumberFormat="1" applyFont="1" applyBorder="1">
      <alignment vertical="center"/>
    </xf>
    <xf numFmtId="177" fontId="35" fillId="0" borderId="41" xfId="0" applyNumberFormat="1" applyFont="1" applyBorder="1" applyAlignment="1">
      <alignment vertical="center" wrapText="1"/>
    </xf>
    <xf numFmtId="0" fontId="40" fillId="0" borderId="0" xfId="0" applyFont="1" applyAlignment="1">
      <alignment horizontal="center" vertical="center" wrapText="1"/>
    </xf>
    <xf numFmtId="0" fontId="31" fillId="0" borderId="17" xfId="0" applyFont="1" applyBorder="1" applyAlignment="1">
      <alignment horizontal="left" vertical="center" wrapText="1"/>
    </xf>
    <xf numFmtId="0" fontId="69" fillId="0" borderId="50" xfId="0" applyFont="1" applyBorder="1" applyAlignment="1">
      <alignment horizontal="center" vertical="center" wrapText="1"/>
    </xf>
    <xf numFmtId="0" fontId="69" fillId="0" borderId="51" xfId="0" applyFont="1" applyBorder="1" applyAlignment="1">
      <alignment horizontal="center" vertical="center" wrapText="1"/>
    </xf>
    <xf numFmtId="0" fontId="69" fillId="0" borderId="52" xfId="0" applyFont="1" applyBorder="1" applyAlignment="1">
      <alignment horizontal="center" vertical="center" wrapText="1"/>
    </xf>
    <xf numFmtId="0" fontId="69" fillId="0" borderId="74" xfId="0" applyFont="1" applyBorder="1" applyAlignment="1">
      <alignment horizontal="center" vertical="center" wrapText="1"/>
    </xf>
    <xf numFmtId="0" fontId="31" fillId="0" borderId="65" xfId="0" applyFont="1" applyBorder="1" applyAlignment="1">
      <alignment horizontal="left" vertical="center" wrapText="1"/>
    </xf>
    <xf numFmtId="0" fontId="31" fillId="0" borderId="78" xfId="0" applyFont="1" applyBorder="1" applyAlignment="1">
      <alignment horizontal="left" vertical="center" wrapText="1"/>
    </xf>
    <xf numFmtId="0" fontId="31" fillId="0" borderId="60" xfId="0" applyFont="1" applyBorder="1" applyAlignment="1">
      <alignment horizontal="left" vertical="center" wrapText="1"/>
    </xf>
    <xf numFmtId="178" fontId="31" fillId="0" borderId="47" xfId="28" applyNumberFormat="1" applyFont="1" applyBorder="1" applyAlignment="1">
      <alignment vertical="center" wrapText="1"/>
    </xf>
    <xf numFmtId="178" fontId="31" fillId="0" borderId="84" xfId="28" applyNumberFormat="1" applyFont="1" applyBorder="1" applyAlignment="1">
      <alignment vertical="center" wrapText="1"/>
    </xf>
    <xf numFmtId="178" fontId="31" fillId="0" borderId="85" xfId="28" applyNumberFormat="1" applyFont="1" applyBorder="1" applyAlignment="1">
      <alignment vertical="center" wrapText="1"/>
    </xf>
    <xf numFmtId="178" fontId="31" fillId="0" borderId="41" xfId="28" applyNumberFormat="1" applyFont="1" applyBorder="1" applyAlignment="1">
      <alignment vertical="center" wrapText="1"/>
    </xf>
    <xf numFmtId="178" fontId="31" fillId="0" borderId="18" xfId="28" applyNumberFormat="1" applyFont="1" applyBorder="1" applyAlignment="1">
      <alignment vertical="center" wrapText="1"/>
    </xf>
    <xf numFmtId="0" fontId="0" fillId="0" borderId="54" xfId="0" applyBorder="1">
      <alignment vertical="center"/>
    </xf>
    <xf numFmtId="0" fontId="0" fillId="0" borderId="49" xfId="0" applyBorder="1">
      <alignment vertical="center"/>
    </xf>
    <xf numFmtId="0" fontId="0" fillId="0" borderId="41" xfId="0" applyBorder="1">
      <alignment vertical="center"/>
    </xf>
    <xf numFmtId="0" fontId="87" fillId="0" borderId="10" xfId="0" applyFont="1" applyBorder="1">
      <alignment vertical="center"/>
    </xf>
    <xf numFmtId="0" fontId="87" fillId="0" borderId="45" xfId="0" applyFont="1" applyBorder="1">
      <alignment vertical="center"/>
    </xf>
    <xf numFmtId="178" fontId="31" fillId="0" borderId="13" xfId="28" applyNumberFormat="1" applyFont="1" applyBorder="1" applyAlignment="1">
      <alignment vertical="center" wrapText="1"/>
    </xf>
    <xf numFmtId="0" fontId="87" fillId="0" borderId="13" xfId="0" applyFont="1" applyBorder="1">
      <alignment vertical="center"/>
    </xf>
    <xf numFmtId="178" fontId="31" fillId="0" borderId="44" xfId="28" applyNumberFormat="1" applyFont="1" applyBorder="1" applyAlignment="1">
      <alignment vertical="center" wrapText="1"/>
    </xf>
    <xf numFmtId="0" fontId="31" fillId="0" borderId="94" xfId="0" applyFont="1" applyBorder="1" applyAlignment="1">
      <alignment horizontal="left" vertical="center" wrapText="1"/>
    </xf>
    <xf numFmtId="0" fontId="0" fillId="0" borderId="12" xfId="0" applyBorder="1">
      <alignment vertical="center"/>
    </xf>
    <xf numFmtId="0" fontId="0" fillId="0" borderId="36" xfId="0" applyBorder="1">
      <alignment vertical="center"/>
    </xf>
    <xf numFmtId="178" fontId="31" fillId="0" borderId="91" xfId="28" applyNumberFormat="1" applyFont="1" applyBorder="1" applyAlignment="1">
      <alignment vertical="center" wrapText="1"/>
    </xf>
    <xf numFmtId="0" fontId="85" fillId="0" borderId="35" xfId="0" applyFont="1" applyBorder="1">
      <alignment vertical="center"/>
    </xf>
    <xf numFmtId="0" fontId="31" fillId="0" borderId="21" xfId="0" applyFont="1" applyBorder="1" applyAlignment="1">
      <alignment horizontal="left" vertical="center" wrapText="1"/>
    </xf>
    <xf numFmtId="0" fontId="31" fillId="0" borderId="29" xfId="0" applyFont="1" applyBorder="1" applyAlignment="1">
      <alignment horizontal="left" vertical="center" wrapText="1"/>
    </xf>
    <xf numFmtId="0" fontId="31" fillId="0" borderId="32" xfId="0" applyFont="1" applyBorder="1" applyAlignment="1">
      <alignment horizontal="left" vertical="center" wrapText="1"/>
    </xf>
    <xf numFmtId="178" fontId="31" fillId="0" borderId="61" xfId="28" applyNumberFormat="1" applyFont="1" applyBorder="1" applyAlignment="1">
      <alignment vertical="center" wrapText="1"/>
    </xf>
    <xf numFmtId="178" fontId="31" fillId="0" borderId="62" xfId="28" applyNumberFormat="1" applyFont="1" applyBorder="1" applyAlignment="1">
      <alignment vertical="center" wrapText="1"/>
    </xf>
    <xf numFmtId="178" fontId="31" fillId="0" borderId="60" xfId="28" applyNumberFormat="1" applyFont="1" applyBorder="1" applyAlignment="1">
      <alignment vertical="center" wrapText="1"/>
    </xf>
    <xf numFmtId="0" fontId="0" fillId="0" borderId="16" xfId="0" applyBorder="1">
      <alignment vertical="center"/>
    </xf>
    <xf numFmtId="0" fontId="31" fillId="0" borderId="81" xfId="0" applyFont="1" applyBorder="1" applyAlignment="1">
      <alignment horizontal="left" vertical="center" wrapText="1"/>
    </xf>
    <xf numFmtId="0" fontId="41" fillId="0" borderId="11" xfId="0" applyFont="1" applyBorder="1">
      <alignment vertical="center"/>
    </xf>
    <xf numFmtId="0" fontId="41" fillId="0" borderId="33" xfId="0" applyFont="1" applyBorder="1">
      <alignment vertical="center"/>
    </xf>
    <xf numFmtId="0" fontId="31" fillId="0" borderId="61" xfId="0" applyFont="1" applyBorder="1" applyAlignment="1">
      <alignment horizontal="left" vertical="center" wrapText="1"/>
    </xf>
    <xf numFmtId="0" fontId="31" fillId="0" borderId="62" xfId="0" applyFont="1" applyBorder="1" applyAlignment="1">
      <alignment horizontal="left" vertical="center" wrapText="1"/>
    </xf>
    <xf numFmtId="178" fontId="31" fillId="0" borderId="73" xfId="28" applyNumberFormat="1" applyFont="1" applyBorder="1" applyAlignment="1">
      <alignment vertical="center" wrapText="1"/>
    </xf>
    <xf numFmtId="9" fontId="31" fillId="0" borderId="19" xfId="28" applyFont="1" applyBorder="1">
      <alignment vertical="center"/>
    </xf>
    <xf numFmtId="9" fontId="31" fillId="0" borderId="20" xfId="28" applyFont="1" applyBorder="1">
      <alignment vertical="center"/>
    </xf>
    <xf numFmtId="0" fontId="31" fillId="0" borderId="21" xfId="0" applyFont="1" applyBorder="1">
      <alignment vertical="center"/>
    </xf>
    <xf numFmtId="0" fontId="31" fillId="0" borderId="29" xfId="0" applyFont="1" applyBorder="1">
      <alignment vertical="center"/>
    </xf>
    <xf numFmtId="0" fontId="41" fillId="0" borderId="18" xfId="0" applyFont="1" applyBorder="1">
      <alignment vertical="center"/>
    </xf>
    <xf numFmtId="49" fontId="31" fillId="0" borderId="65" xfId="0" applyNumberFormat="1" applyFont="1" applyBorder="1">
      <alignment vertical="center"/>
    </xf>
    <xf numFmtId="49" fontId="31" fillId="0" borderId="61" xfId="0" applyNumberFormat="1" applyFont="1" applyBorder="1">
      <alignment vertical="center"/>
    </xf>
    <xf numFmtId="49" fontId="31" fillId="0" borderId="62" xfId="0" applyNumberFormat="1" applyFont="1" applyBorder="1">
      <alignment vertical="center"/>
    </xf>
    <xf numFmtId="49" fontId="31" fillId="0" borderId="94" xfId="0" applyNumberFormat="1" applyFont="1" applyBorder="1">
      <alignment vertical="center"/>
    </xf>
    <xf numFmtId="0" fontId="69" fillId="0" borderId="77" xfId="0" applyFont="1" applyBorder="1" applyAlignment="1">
      <alignment horizontal="center" vertical="center" wrapText="1"/>
    </xf>
    <xf numFmtId="178" fontId="31" fillId="0" borderId="72" xfId="28" applyNumberFormat="1" applyFont="1" applyBorder="1" applyAlignment="1">
      <alignment vertical="center" wrapText="1"/>
    </xf>
    <xf numFmtId="178" fontId="31" fillId="0" borderId="67" xfId="28" applyNumberFormat="1" applyFont="1" applyBorder="1" applyAlignment="1">
      <alignment vertical="center" wrapText="1"/>
    </xf>
    <xf numFmtId="0" fontId="41" fillId="0" borderId="66" xfId="0" applyFont="1" applyBorder="1">
      <alignment vertical="center"/>
    </xf>
    <xf numFmtId="0" fontId="41" fillId="0" borderId="72" xfId="0" applyFont="1" applyBorder="1">
      <alignment vertical="center"/>
    </xf>
    <xf numFmtId="0" fontId="0" fillId="0" borderId="77" xfId="0" applyBorder="1">
      <alignment vertical="center"/>
    </xf>
    <xf numFmtId="0" fontId="0" fillId="0" borderId="72" xfId="0" applyBorder="1">
      <alignment vertical="center"/>
    </xf>
    <xf numFmtId="0" fontId="0" fillId="0" borderId="67" xfId="0" applyBorder="1">
      <alignment vertical="center"/>
    </xf>
    <xf numFmtId="0" fontId="0" fillId="0" borderId="73" xfId="0" applyBorder="1">
      <alignment vertical="center"/>
    </xf>
    <xf numFmtId="0" fontId="31" fillId="0" borderId="78" xfId="0" applyFont="1" applyBorder="1">
      <alignment vertical="center"/>
    </xf>
    <xf numFmtId="2" fontId="41" fillId="0" borderId="56" xfId="0" applyNumberFormat="1" applyFont="1" applyBorder="1">
      <alignment vertical="center"/>
    </xf>
    <xf numFmtId="2" fontId="41" fillId="0" borderId="12" xfId="0" applyNumberFormat="1" applyFont="1" applyBorder="1">
      <alignment vertical="center"/>
    </xf>
    <xf numFmtId="2" fontId="41" fillId="0" borderId="36" xfId="0" applyNumberFormat="1" applyFont="1" applyBorder="1">
      <alignment vertical="center"/>
    </xf>
    <xf numFmtId="0" fontId="31" fillId="0" borderId="31" xfId="0" applyFont="1" applyBorder="1">
      <alignment vertical="center"/>
    </xf>
    <xf numFmtId="0" fontId="85" fillId="0" borderId="31" xfId="0" applyFont="1" applyBorder="1">
      <alignment vertical="center"/>
    </xf>
    <xf numFmtId="0" fontId="85" fillId="0" borderId="43" xfId="0" applyFont="1" applyBorder="1">
      <alignment vertical="center"/>
    </xf>
    <xf numFmtId="0" fontId="31" fillId="0" borderId="43" xfId="0" applyFont="1" applyBorder="1" applyAlignment="1">
      <alignment horizontal="left" vertical="center" wrapText="1"/>
    </xf>
    <xf numFmtId="0" fontId="31" fillId="0" borderId="34" xfId="0" applyFont="1" applyBorder="1" applyAlignment="1">
      <alignment horizontal="left" vertical="center" wrapText="1"/>
    </xf>
    <xf numFmtId="178" fontId="31" fillId="0" borderId="82" xfId="28" applyNumberFormat="1" applyFont="1" applyBorder="1" applyAlignment="1">
      <alignment vertical="center" wrapText="1"/>
    </xf>
    <xf numFmtId="178" fontId="31" fillId="0" borderId="65" xfId="28" applyNumberFormat="1" applyFont="1" applyBorder="1" applyAlignment="1">
      <alignment vertical="center" wrapText="1"/>
    </xf>
    <xf numFmtId="178" fontId="31" fillId="0" borderId="77" xfId="28" applyNumberFormat="1" applyFont="1" applyBorder="1" applyAlignment="1">
      <alignment vertical="center" wrapText="1"/>
    </xf>
    <xf numFmtId="2" fontId="35" fillId="0" borderId="20" xfId="34" applyNumberFormat="1" applyFont="1" applyFill="1" applyBorder="1" applyAlignment="1" applyProtection="1">
      <alignment vertical="center" shrinkToFit="1"/>
    </xf>
    <xf numFmtId="2" fontId="35" fillId="0" borderId="16" xfId="34" applyNumberFormat="1" applyFont="1" applyFill="1" applyBorder="1" applyAlignment="1" applyProtection="1">
      <alignment horizontal="center" vertical="center" shrinkToFit="1"/>
    </xf>
    <xf numFmtId="178" fontId="35" fillId="0" borderId="65" xfId="28" applyNumberFormat="1" applyFont="1" applyFill="1" applyBorder="1" applyAlignment="1" applyProtection="1">
      <alignment vertical="center" shrinkToFit="1"/>
    </xf>
    <xf numFmtId="177" fontId="35" fillId="0" borderId="49" xfId="0" applyNumberFormat="1" applyFont="1" applyBorder="1" applyAlignment="1">
      <alignment vertical="center" wrapText="1"/>
    </xf>
    <xf numFmtId="0" fontId="59" fillId="0" borderId="0" xfId="0" applyFont="1" applyAlignment="1">
      <alignment horizontal="center" vertical="center" wrapText="1"/>
    </xf>
    <xf numFmtId="0" fontId="59" fillId="0" borderId="0" xfId="0" applyFont="1" applyAlignment="1">
      <alignment vertical="center" wrapText="1"/>
    </xf>
    <xf numFmtId="0" fontId="87" fillId="0" borderId="41" xfId="0" applyFont="1" applyBorder="1">
      <alignment vertical="center"/>
    </xf>
    <xf numFmtId="0" fontId="32" fillId="0" borderId="10" xfId="0" applyFont="1" applyBorder="1">
      <alignment vertical="center"/>
    </xf>
    <xf numFmtId="0" fontId="31" fillId="0" borderId="39" xfId="0" applyFont="1" applyBorder="1" applyAlignment="1">
      <alignment horizontal="left" vertical="center" wrapText="1"/>
    </xf>
    <xf numFmtId="0" fontId="31" fillId="0" borderId="46" xfId="0" applyFont="1" applyBorder="1" applyAlignment="1">
      <alignment horizontal="left" vertical="center" wrapText="1"/>
    </xf>
    <xf numFmtId="0" fontId="32" fillId="0" borderId="45" xfId="0" applyFont="1" applyBorder="1">
      <alignment vertical="center"/>
    </xf>
    <xf numFmtId="0" fontId="32" fillId="0" borderId="19" xfId="0" applyFont="1" applyBorder="1">
      <alignment vertical="center"/>
    </xf>
    <xf numFmtId="0" fontId="32" fillId="0" borderId="20" xfId="0" applyFont="1" applyBorder="1">
      <alignment vertical="center"/>
    </xf>
    <xf numFmtId="0" fontId="87" fillId="0" borderId="24" xfId="0" applyFont="1" applyBorder="1">
      <alignment vertical="center"/>
    </xf>
    <xf numFmtId="0" fontId="89" fillId="24" borderId="0" xfId="0" applyFont="1" applyFill="1">
      <alignment vertical="center"/>
    </xf>
    <xf numFmtId="0" fontId="89" fillId="0" borderId="0" xfId="0" applyFont="1">
      <alignment vertical="center"/>
    </xf>
    <xf numFmtId="0" fontId="83" fillId="24" borderId="0" xfId="99" applyFont="1" applyFill="1">
      <alignment vertical="center"/>
    </xf>
    <xf numFmtId="0" fontId="77" fillId="24" borderId="0" xfId="99" applyFont="1" applyFill="1">
      <alignment vertical="center"/>
    </xf>
    <xf numFmtId="0" fontId="77" fillId="0" borderId="0" xfId="99" applyFont="1">
      <alignment vertical="center"/>
    </xf>
    <xf numFmtId="0" fontId="77" fillId="24" borderId="10" xfId="0" applyFont="1" applyFill="1" applyBorder="1" applyAlignment="1">
      <alignment horizontal="center" vertical="center"/>
    </xf>
    <xf numFmtId="0" fontId="77" fillId="24" borderId="0" xfId="0" applyFont="1" applyFill="1" applyAlignment="1">
      <alignment horizontal="center" vertical="center"/>
    </xf>
    <xf numFmtId="0" fontId="77" fillId="24" borderId="0" xfId="0" applyFont="1" applyFill="1" applyAlignment="1">
      <alignment vertical="center" wrapText="1"/>
    </xf>
    <xf numFmtId="0" fontId="81" fillId="24" borderId="0" xfId="99" applyFont="1" applyFill="1">
      <alignment vertical="center"/>
    </xf>
    <xf numFmtId="0" fontId="73" fillId="24" borderId="0" xfId="99" applyFont="1" applyFill="1">
      <alignment vertical="center"/>
    </xf>
    <xf numFmtId="178" fontId="31" fillId="0" borderId="42" xfId="28" applyNumberFormat="1" applyFont="1" applyBorder="1" applyAlignment="1">
      <alignment vertical="center" wrapText="1"/>
    </xf>
    <xf numFmtId="178" fontId="31" fillId="0" borderId="35" xfId="28" applyNumberFormat="1" applyFont="1" applyBorder="1" applyAlignment="1">
      <alignment vertical="center" wrapText="1"/>
    </xf>
    <xf numFmtId="178" fontId="31" fillId="0" borderId="80" xfId="28" applyNumberFormat="1" applyFont="1" applyBorder="1" applyAlignment="1">
      <alignment vertical="center" wrapText="1"/>
    </xf>
    <xf numFmtId="178" fontId="31" fillId="0" borderId="75" xfId="28" applyNumberFormat="1" applyFont="1" applyBorder="1" applyAlignment="1">
      <alignment vertical="center" wrapText="1"/>
    </xf>
    <xf numFmtId="178" fontId="31" fillId="0" borderId="57" xfId="28" applyNumberFormat="1" applyFont="1" applyBorder="1" applyAlignment="1">
      <alignment vertical="center" wrapText="1"/>
    </xf>
    <xf numFmtId="178" fontId="31" fillId="0" borderId="28" xfId="28" applyNumberFormat="1" applyFont="1" applyBorder="1" applyAlignment="1">
      <alignment vertical="center" wrapText="1"/>
    </xf>
    <xf numFmtId="0" fontId="36" fillId="28" borderId="60" xfId="0" applyFont="1" applyFill="1" applyBorder="1" applyAlignment="1" applyProtection="1">
      <alignment horizontal="center" vertical="center"/>
      <protection locked="0"/>
    </xf>
    <xf numFmtId="0" fontId="36" fillId="28" borderId="61" xfId="0" applyFont="1" applyFill="1" applyBorder="1" applyAlignment="1" applyProtection="1">
      <alignment horizontal="center" vertical="center"/>
      <protection locked="0"/>
    </xf>
    <xf numFmtId="0" fontId="36" fillId="28" borderId="62" xfId="0" applyFont="1" applyFill="1" applyBorder="1" applyAlignment="1" applyProtection="1">
      <alignment horizontal="center" vertical="center"/>
      <protection locked="0"/>
    </xf>
    <xf numFmtId="2" fontId="35" fillId="28" borderId="41" xfId="34" applyNumberFormat="1" applyFont="1" applyFill="1" applyBorder="1" applyAlignment="1" applyProtection="1">
      <alignment vertical="center" wrapText="1" shrinkToFit="1"/>
      <protection locked="0"/>
    </xf>
    <xf numFmtId="2" fontId="35" fillId="28" borderId="10" xfId="34" applyNumberFormat="1" applyFont="1" applyFill="1" applyBorder="1" applyAlignment="1" applyProtection="1">
      <alignment vertical="center" wrapText="1" shrinkToFit="1"/>
      <protection locked="0"/>
    </xf>
    <xf numFmtId="2" fontId="35" fillId="28" borderId="17" xfId="34" applyNumberFormat="1" applyFont="1" applyFill="1" applyBorder="1" applyAlignment="1" applyProtection="1">
      <alignment vertical="center" shrinkToFit="1"/>
      <protection locked="0"/>
    </xf>
    <xf numFmtId="2" fontId="35" fillId="28" borderId="29" xfId="34" applyNumberFormat="1" applyFont="1" applyFill="1" applyBorder="1" applyAlignment="1" applyProtection="1">
      <alignment vertical="center" shrinkToFit="1"/>
      <protection locked="0"/>
    </xf>
    <xf numFmtId="0" fontId="38" fillId="24" borderId="0" xfId="0" applyFont="1" applyFill="1" applyAlignment="1">
      <alignment horizontal="left" vertical="center" wrapText="1"/>
    </xf>
    <xf numFmtId="0" fontId="36" fillId="24" borderId="0" xfId="0" applyFont="1" applyFill="1" applyAlignment="1">
      <alignment horizontal="left" vertical="center"/>
    </xf>
    <xf numFmtId="0" fontId="36" fillId="24" borderId="22" xfId="0" applyFont="1" applyFill="1" applyBorder="1" applyAlignment="1">
      <alignment horizontal="center" vertical="center"/>
    </xf>
    <xf numFmtId="0" fontId="36" fillId="24" borderId="25" xfId="0" applyFont="1" applyFill="1" applyBorder="1" applyAlignment="1">
      <alignment horizontal="center" vertical="center"/>
    </xf>
    <xf numFmtId="0" fontId="36" fillId="24" borderId="26" xfId="0" applyFont="1" applyFill="1" applyBorder="1" applyAlignment="1">
      <alignment horizontal="center" vertical="center"/>
    </xf>
    <xf numFmtId="0" fontId="38" fillId="24" borderId="0" xfId="0" applyFont="1" applyFill="1">
      <alignment vertical="center"/>
    </xf>
    <xf numFmtId="0" fontId="0" fillId="24" borderId="27" xfId="0" applyFill="1" applyBorder="1">
      <alignment vertical="center"/>
    </xf>
    <xf numFmtId="0" fontId="45" fillId="24" borderId="40" xfId="0" applyFont="1" applyFill="1" applyBorder="1">
      <alignment vertical="center"/>
    </xf>
    <xf numFmtId="0" fontId="45" fillId="24" borderId="12" xfId="0" applyFont="1" applyFill="1" applyBorder="1">
      <alignment vertical="center"/>
    </xf>
    <xf numFmtId="0" fontId="45" fillId="24" borderId="29" xfId="0" applyFont="1" applyFill="1" applyBorder="1">
      <alignment vertical="center"/>
    </xf>
    <xf numFmtId="0" fontId="45" fillId="24" borderId="0" xfId="0" applyFont="1" applyFill="1" applyAlignment="1">
      <alignment horizontal="left" vertical="center"/>
    </xf>
    <xf numFmtId="0" fontId="45" fillId="24" borderId="17" xfId="0" applyFont="1" applyFill="1" applyBorder="1" applyAlignment="1">
      <alignment horizontal="left" vertical="center"/>
    </xf>
    <xf numFmtId="0" fontId="41" fillId="24" borderId="0" xfId="0" applyFont="1" applyFill="1" applyAlignment="1">
      <alignment horizontal="left" vertical="center" wrapText="1"/>
    </xf>
    <xf numFmtId="49" fontId="38" fillId="24" borderId="0" xfId="0" applyNumberFormat="1" applyFont="1" applyFill="1">
      <alignment vertical="center"/>
    </xf>
    <xf numFmtId="0" fontId="41" fillId="24" borderId="0" xfId="0" applyFont="1" applyFill="1">
      <alignment vertical="center"/>
    </xf>
    <xf numFmtId="0" fontId="41" fillId="24" borderId="0" xfId="0" applyFont="1" applyFill="1" applyAlignment="1">
      <alignment horizontal="center" vertical="center"/>
    </xf>
    <xf numFmtId="49" fontId="0" fillId="24" borderId="0" xfId="0" applyNumberFormat="1" applyFill="1">
      <alignment vertical="center"/>
    </xf>
    <xf numFmtId="0" fontId="41" fillId="0" borderId="0" xfId="0" applyFont="1" applyAlignment="1">
      <alignment horizontal="left" vertical="center" wrapText="1"/>
    </xf>
    <xf numFmtId="0" fontId="41" fillId="24" borderId="0" xfId="0" applyFont="1" applyFill="1" applyAlignment="1">
      <alignment horizontal="left" vertical="center"/>
    </xf>
    <xf numFmtId="0" fontId="38" fillId="24" borderId="0" xfId="0" applyFont="1" applyFill="1" applyAlignment="1">
      <alignment horizontal="center" vertical="center"/>
    </xf>
    <xf numFmtId="0" fontId="30" fillId="24" borderId="0" xfId="0" applyFont="1" applyFill="1" applyAlignment="1">
      <alignment horizontal="left" vertical="center" wrapText="1"/>
    </xf>
    <xf numFmtId="0" fontId="41" fillId="24" borderId="17" xfId="0" applyFont="1" applyFill="1" applyBorder="1" applyAlignment="1">
      <alignment horizontal="left" vertical="center"/>
    </xf>
    <xf numFmtId="0" fontId="41" fillId="28" borderId="60" xfId="0" applyFont="1" applyFill="1" applyBorder="1" applyAlignment="1" applyProtection="1">
      <alignment horizontal="center" vertical="center" wrapText="1"/>
      <protection locked="0"/>
    </xf>
    <xf numFmtId="0" fontId="41" fillId="28" borderId="61" xfId="0" applyFont="1" applyFill="1" applyBorder="1" applyAlignment="1" applyProtection="1">
      <alignment horizontal="center" vertical="center" wrapText="1"/>
      <protection locked="0"/>
    </xf>
    <xf numFmtId="0" fontId="41" fillId="28" borderId="62" xfId="0" applyFont="1" applyFill="1" applyBorder="1" applyAlignment="1" applyProtection="1">
      <alignment horizontal="center" vertical="center" wrapText="1"/>
      <protection locked="0"/>
    </xf>
    <xf numFmtId="0" fontId="41" fillId="24" borderId="0" xfId="0" applyFont="1" applyFill="1" applyAlignment="1" applyProtection="1">
      <alignment horizontal="left" vertical="center"/>
      <protection locked="0"/>
    </xf>
    <xf numFmtId="176" fontId="41" fillId="24" borderId="0" xfId="0" quotePrefix="1" applyNumberFormat="1" applyFont="1" applyFill="1" applyAlignment="1">
      <alignment horizontal="center" vertical="center"/>
    </xf>
    <xf numFmtId="0" fontId="38" fillId="24" borderId="0" xfId="0" applyFont="1" applyFill="1" applyAlignment="1">
      <alignment horizontal="left" vertical="center"/>
    </xf>
    <xf numFmtId="0" fontId="90" fillId="24" borderId="0" xfId="0" applyFont="1" applyFill="1" applyAlignment="1">
      <alignment vertical="center" wrapText="1"/>
    </xf>
    <xf numFmtId="0" fontId="45" fillId="24" borderId="0" xfId="0" applyFont="1" applyFill="1" applyAlignment="1">
      <alignment vertical="center" wrapText="1"/>
    </xf>
    <xf numFmtId="0" fontId="41" fillId="28" borderId="78" xfId="0" applyFont="1" applyFill="1" applyBorder="1" applyAlignment="1" applyProtection="1">
      <alignment horizontal="center" vertical="center" wrapText="1"/>
      <protection locked="0"/>
    </xf>
    <xf numFmtId="0" fontId="45" fillId="24" borderId="0" xfId="0" applyFont="1" applyFill="1">
      <alignment vertical="center"/>
    </xf>
    <xf numFmtId="0" fontId="36" fillId="24" borderId="0" xfId="0" applyFont="1" applyFill="1">
      <alignment vertical="center"/>
    </xf>
    <xf numFmtId="0" fontId="90" fillId="24" borderId="0" xfId="0" applyFont="1" applyFill="1">
      <alignment vertical="center"/>
    </xf>
    <xf numFmtId="0" fontId="41" fillId="27" borderId="12" xfId="0" applyFont="1" applyFill="1" applyBorder="1" applyAlignment="1">
      <alignment horizontal="left" vertical="center"/>
    </xf>
    <xf numFmtId="0" fontId="41" fillId="27" borderId="29" xfId="0" applyFont="1" applyFill="1" applyBorder="1" applyAlignment="1">
      <alignment horizontal="left" vertical="center"/>
    </xf>
    <xf numFmtId="0" fontId="41" fillId="27" borderId="11" xfId="0" applyFont="1" applyFill="1" applyBorder="1" applyAlignment="1">
      <alignment horizontal="left" vertical="center"/>
    </xf>
    <xf numFmtId="0" fontId="41" fillId="24" borderId="12" xfId="0" quotePrefix="1" applyFont="1" applyFill="1" applyBorder="1" applyAlignment="1">
      <alignment horizontal="left" vertical="center"/>
    </xf>
    <xf numFmtId="0" fontId="41" fillId="24" borderId="29" xfId="0" quotePrefix="1" applyFont="1" applyFill="1" applyBorder="1" applyAlignment="1">
      <alignment horizontal="left" vertical="center"/>
    </xf>
    <xf numFmtId="0" fontId="41" fillId="24" borderId="48" xfId="0" quotePrefix="1" applyFont="1" applyFill="1" applyBorder="1" applyAlignment="1">
      <alignment horizontal="left" vertical="center"/>
    </xf>
    <xf numFmtId="0" fontId="41" fillId="24" borderId="14" xfId="0" applyFont="1" applyFill="1" applyBorder="1" applyAlignment="1">
      <alignment vertical="center" wrapText="1"/>
    </xf>
    <xf numFmtId="0" fontId="41" fillId="24" borderId="98" xfId="0" applyFont="1" applyFill="1" applyBorder="1" applyAlignment="1">
      <alignment vertical="center" wrapText="1"/>
    </xf>
    <xf numFmtId="0" fontId="41" fillId="24" borderId="91" xfId="0" applyFont="1" applyFill="1" applyBorder="1" applyAlignment="1">
      <alignment vertical="center" wrapText="1"/>
    </xf>
    <xf numFmtId="0" fontId="41" fillId="24" borderId="27" xfId="0" applyFont="1" applyFill="1" applyBorder="1" applyAlignment="1">
      <alignment vertical="center" wrapText="1"/>
    </xf>
    <xf numFmtId="0" fontId="41" fillId="28" borderId="55" xfId="0" applyFont="1" applyFill="1" applyBorder="1" applyAlignment="1" applyProtection="1">
      <alignment horizontal="center" vertical="center" wrapText="1"/>
      <protection locked="0"/>
    </xf>
    <xf numFmtId="0" fontId="41" fillId="24" borderId="15" xfId="0" applyFont="1" applyFill="1" applyBorder="1" applyAlignment="1">
      <alignment vertical="center" wrapText="1"/>
    </xf>
    <xf numFmtId="0" fontId="41" fillId="24" borderId="16" xfId="0" applyFont="1" applyFill="1" applyBorder="1" applyAlignment="1">
      <alignment vertical="center" wrapText="1"/>
    </xf>
    <xf numFmtId="0" fontId="41" fillId="24" borderId="17" xfId="0" applyFont="1" applyFill="1" applyBorder="1" applyAlignment="1">
      <alignment vertical="center" wrapText="1"/>
    </xf>
    <xf numFmtId="0" fontId="41" fillId="24" borderId="18" xfId="0" applyFont="1" applyFill="1" applyBorder="1" applyAlignment="1">
      <alignment vertical="center" wrapText="1"/>
    </xf>
    <xf numFmtId="0" fontId="30" fillId="24" borderId="0" xfId="0" applyFont="1" applyFill="1" applyAlignment="1">
      <alignment vertical="top" wrapText="1"/>
    </xf>
    <xf numFmtId="0" fontId="90" fillId="24" borderId="83" xfId="0" applyFont="1" applyFill="1" applyBorder="1" applyAlignment="1">
      <alignment vertical="center" wrapText="1"/>
    </xf>
    <xf numFmtId="0" fontId="90" fillId="24" borderId="95" xfId="0" applyFont="1" applyFill="1" applyBorder="1" applyAlignment="1">
      <alignment vertical="center" wrapText="1"/>
    </xf>
    <xf numFmtId="0" fontId="90" fillId="24" borderId="83" xfId="0" applyFont="1" applyFill="1" applyBorder="1">
      <alignment vertical="center"/>
    </xf>
    <xf numFmtId="0" fontId="47" fillId="24" borderId="0" xfId="0" applyFont="1" applyFill="1">
      <alignment vertical="center"/>
    </xf>
    <xf numFmtId="0" fontId="90" fillId="24" borderId="81" xfId="0" applyFont="1" applyFill="1" applyBorder="1">
      <alignment vertical="center"/>
    </xf>
    <xf numFmtId="0" fontId="30" fillId="28" borderId="41" xfId="0" applyFont="1" applyFill="1" applyBorder="1" applyAlignment="1" applyProtection="1">
      <alignment vertical="center" wrapText="1"/>
      <protection locked="0"/>
    </xf>
    <xf numFmtId="0" fontId="30" fillId="24" borderId="0" xfId="0" applyFont="1" applyFill="1" applyAlignment="1">
      <alignment vertical="center" wrapText="1"/>
    </xf>
    <xf numFmtId="0" fontId="92" fillId="24" borderId="0" xfId="0" applyFont="1" applyFill="1">
      <alignment vertical="center"/>
    </xf>
    <xf numFmtId="0" fontId="0" fillId="24" borderId="0" xfId="0" applyFill="1" applyAlignment="1">
      <alignment vertical="center" wrapText="1"/>
    </xf>
    <xf numFmtId="0" fontId="35" fillId="24" borderId="0" xfId="0" applyFont="1" applyFill="1" applyAlignment="1">
      <alignment vertical="center" wrapText="1"/>
    </xf>
    <xf numFmtId="0" fontId="36" fillId="24" borderId="0" xfId="0" applyFont="1" applyFill="1" applyAlignment="1">
      <alignment horizontal="center" vertical="center"/>
    </xf>
    <xf numFmtId="0" fontId="35" fillId="24" borderId="0" xfId="0" applyFont="1" applyFill="1" applyAlignment="1">
      <alignment horizontal="right" vertical="center"/>
    </xf>
    <xf numFmtId="0" fontId="35" fillId="24" borderId="0" xfId="0" applyFont="1" applyFill="1" applyAlignment="1">
      <alignment horizontal="center" vertical="center"/>
    </xf>
    <xf numFmtId="0" fontId="35" fillId="24" borderId="0" xfId="0" applyFont="1" applyFill="1" applyAlignment="1">
      <alignment horizontal="left" vertical="center" wrapText="1"/>
    </xf>
    <xf numFmtId="0" fontId="35" fillId="24" borderId="0" xfId="0" applyFont="1" applyFill="1" applyAlignment="1">
      <alignment horizontal="left" vertical="center"/>
    </xf>
    <xf numFmtId="0" fontId="35" fillId="24" borderId="30" xfId="0" applyFont="1" applyFill="1" applyBorder="1">
      <alignment vertical="center"/>
    </xf>
    <xf numFmtId="0" fontId="35" fillId="24" borderId="79" xfId="0" applyFont="1" applyFill="1" applyBorder="1">
      <alignment vertical="center"/>
    </xf>
    <xf numFmtId="0" fontId="35" fillId="24" borderId="55" xfId="0" applyFont="1" applyFill="1" applyBorder="1" applyAlignment="1">
      <alignment horizontal="center" vertical="center" wrapText="1"/>
    </xf>
    <xf numFmtId="0" fontId="35" fillId="24" borderId="26" xfId="0" applyFont="1" applyFill="1" applyBorder="1" applyAlignment="1">
      <alignment horizontal="center" vertical="center" wrapText="1"/>
    </xf>
    <xf numFmtId="0" fontId="35" fillId="24" borderId="83" xfId="0" applyFont="1" applyFill="1" applyBorder="1">
      <alignment vertical="center"/>
    </xf>
    <xf numFmtId="177" fontId="35" fillId="24" borderId="81" xfId="0" applyNumberFormat="1" applyFont="1" applyFill="1" applyBorder="1">
      <alignment vertical="center"/>
    </xf>
    <xf numFmtId="38" fontId="35" fillId="0" borderId="78" xfId="34" applyFont="1" applyBorder="1">
      <alignment vertical="center"/>
    </xf>
    <xf numFmtId="38" fontId="35" fillId="0" borderId="96" xfId="34" applyFont="1" applyBorder="1">
      <alignment vertical="center"/>
    </xf>
    <xf numFmtId="0" fontId="0" fillId="0" borderId="83" xfId="0" applyBorder="1">
      <alignment vertical="center"/>
    </xf>
    <xf numFmtId="177" fontId="35" fillId="24" borderId="17" xfId="0" applyNumberFormat="1" applyFont="1" applyFill="1" applyBorder="1">
      <alignment vertical="center"/>
    </xf>
    <xf numFmtId="38" fontId="35" fillId="0" borderId="65" xfId="34" applyFont="1" applyBorder="1">
      <alignment vertical="center"/>
    </xf>
    <xf numFmtId="38" fontId="35" fillId="0" borderId="46" xfId="34" applyFont="1" applyBorder="1">
      <alignment vertical="center"/>
    </xf>
    <xf numFmtId="0" fontId="35" fillId="24" borderId="83" xfId="0" applyFont="1" applyFill="1" applyBorder="1" applyAlignment="1">
      <alignment vertical="center" wrapText="1"/>
    </xf>
    <xf numFmtId="0" fontId="0" fillId="24" borderId="47" xfId="0" applyFill="1" applyBorder="1" applyAlignment="1">
      <alignment vertical="center" wrapText="1"/>
    </xf>
    <xf numFmtId="0" fontId="35" fillId="24" borderId="39" xfId="0" applyFont="1" applyFill="1" applyBorder="1" applyAlignment="1">
      <alignment horizontal="right" vertical="center"/>
    </xf>
    <xf numFmtId="177" fontId="35" fillId="24" borderId="29" xfId="0" applyNumberFormat="1" applyFont="1" applyFill="1" applyBorder="1">
      <alignment vertical="center"/>
    </xf>
    <xf numFmtId="38" fontId="35" fillId="0" borderId="61" xfId="34" applyFont="1" applyBorder="1">
      <alignment vertical="center"/>
    </xf>
    <xf numFmtId="38" fontId="35" fillId="0" borderId="39" xfId="34" applyFont="1" applyBorder="1">
      <alignment vertical="center"/>
    </xf>
    <xf numFmtId="0" fontId="0" fillId="24" borderId="41" xfId="0" applyFill="1" applyBorder="1" applyAlignment="1">
      <alignment vertical="center" wrapText="1"/>
    </xf>
    <xf numFmtId="38" fontId="35" fillId="0" borderId="99" xfId="34" applyFont="1" applyBorder="1">
      <alignment vertical="center"/>
    </xf>
    <xf numFmtId="0" fontId="35" fillId="24" borderId="80" xfId="0" applyFont="1" applyFill="1" applyBorder="1" applyAlignment="1">
      <alignment vertical="center" wrapText="1"/>
    </xf>
    <xf numFmtId="177" fontId="35" fillId="24" borderId="32" xfId="0" applyNumberFormat="1" applyFont="1" applyFill="1" applyBorder="1">
      <alignment vertical="center"/>
    </xf>
    <xf numFmtId="38" fontId="35" fillId="0" borderId="62" xfId="34" applyFont="1" applyBorder="1">
      <alignment vertical="center"/>
    </xf>
    <xf numFmtId="38" fontId="35" fillId="0" borderId="100" xfId="34" applyFont="1" applyBorder="1">
      <alignment vertical="center"/>
    </xf>
    <xf numFmtId="0" fontId="35" fillId="24" borderId="0" xfId="0" applyFont="1" applyFill="1" applyAlignment="1">
      <alignment horizontal="center" vertical="top" wrapText="1"/>
    </xf>
    <xf numFmtId="0" fontId="92" fillId="25" borderId="55" xfId="0" applyFont="1" applyFill="1" applyBorder="1" applyAlignment="1">
      <alignment horizontal="center" vertical="center"/>
    </xf>
    <xf numFmtId="0" fontId="92" fillId="24" borderId="0" xfId="0" applyFont="1" applyFill="1" applyAlignment="1">
      <alignment horizontal="center" vertical="center" wrapText="1"/>
    </xf>
    <xf numFmtId="0" fontId="35" fillId="24" borderId="24" xfId="0" applyFont="1" applyFill="1" applyBorder="1" applyAlignment="1">
      <alignment horizontal="center" vertical="center" wrapText="1" shrinkToFit="1"/>
    </xf>
    <xf numFmtId="0" fontId="92" fillId="24" borderId="0" xfId="0" applyFont="1" applyFill="1" applyAlignment="1">
      <alignment horizontal="center" vertical="center"/>
    </xf>
    <xf numFmtId="0" fontId="35" fillId="0" borderId="54" xfId="0" applyFont="1" applyBorder="1" applyAlignment="1">
      <alignment vertical="center" wrapText="1"/>
    </xf>
    <xf numFmtId="0" fontId="35" fillId="0" borderId="16" xfId="0" applyFont="1" applyBorder="1" applyAlignment="1">
      <alignment horizontal="center" vertical="center"/>
    </xf>
    <xf numFmtId="0" fontId="35" fillId="0" borderId="16" xfId="0" applyFont="1" applyBorder="1" applyAlignment="1">
      <alignment horizontal="left" vertical="center" wrapText="1"/>
    </xf>
    <xf numFmtId="38" fontId="35" fillId="0" borderId="45" xfId="34" applyFont="1" applyFill="1" applyBorder="1" applyAlignment="1" applyProtection="1">
      <alignment vertical="center" shrinkToFit="1"/>
    </xf>
    <xf numFmtId="2" fontId="35" fillId="0" borderId="49" xfId="34" applyNumberFormat="1" applyFont="1" applyFill="1" applyBorder="1" applyAlignment="1" applyProtection="1">
      <alignment vertical="center" shrinkToFit="1"/>
    </xf>
    <xf numFmtId="0" fontId="0" fillId="28" borderId="54" xfId="0" applyFill="1" applyBorder="1" applyAlignment="1" applyProtection="1">
      <alignment vertical="center" wrapText="1"/>
      <protection locked="0"/>
    </xf>
    <xf numFmtId="0" fontId="0" fillId="28" borderId="43" xfId="0" applyFill="1" applyBorder="1" applyAlignment="1" applyProtection="1">
      <alignment vertical="center" wrapText="1"/>
      <protection locked="0"/>
    </xf>
    <xf numFmtId="2" fontId="35" fillId="0" borderId="12" xfId="34" applyNumberFormat="1" applyFont="1" applyFill="1" applyBorder="1" applyAlignment="1" applyProtection="1">
      <alignment horizontal="center" vertical="center" shrinkToFit="1"/>
    </xf>
    <xf numFmtId="178" fontId="35" fillId="0" borderId="61" xfId="28" applyNumberFormat="1" applyFont="1" applyFill="1" applyBorder="1" applyAlignment="1" applyProtection="1">
      <alignment vertical="center" shrinkToFit="1"/>
    </xf>
    <xf numFmtId="0" fontId="38" fillId="25" borderId="55" xfId="0" applyFont="1" applyFill="1" applyBorder="1" applyAlignment="1">
      <alignment horizontal="center" vertical="center"/>
    </xf>
    <xf numFmtId="0" fontId="95" fillId="0" borderId="0" xfId="0" applyFont="1">
      <alignment vertical="center"/>
    </xf>
    <xf numFmtId="0" fontId="96" fillId="0" borderId="0" xfId="0" applyFont="1" applyAlignment="1">
      <alignment horizontal="justify" vertical="center"/>
    </xf>
    <xf numFmtId="0" fontId="96" fillId="0" borderId="0" xfId="0" applyFont="1" applyAlignment="1">
      <alignment vertical="center" wrapText="1"/>
    </xf>
    <xf numFmtId="0" fontId="96" fillId="0" borderId="10" xfId="0" applyFont="1" applyBorder="1" applyAlignment="1">
      <alignment horizontal="center" vertical="center" wrapText="1"/>
    </xf>
    <xf numFmtId="0" fontId="97" fillId="0" borderId="10" xfId="0" applyFont="1" applyBorder="1" applyAlignment="1">
      <alignment horizontal="center" vertical="center" wrapText="1"/>
    </xf>
    <xf numFmtId="0" fontId="96" fillId="0" borderId="112" xfId="0" applyFont="1" applyBorder="1" applyAlignment="1">
      <alignment vertical="center" wrapText="1"/>
    </xf>
    <xf numFmtId="0" fontId="96" fillId="0" borderId="29" xfId="0" applyFont="1" applyBorder="1" applyAlignment="1">
      <alignment horizontal="center" vertical="center" wrapText="1"/>
    </xf>
    <xf numFmtId="0" fontId="96" fillId="0" borderId="93" xfId="0" applyFont="1" applyBorder="1" applyAlignment="1">
      <alignment horizontal="center" vertical="center" wrapText="1"/>
    </xf>
    <xf numFmtId="0" fontId="96" fillId="0" borderId="92" xfId="0" applyFont="1" applyBorder="1" applyAlignment="1">
      <alignment horizontal="center" vertical="center" wrapText="1"/>
    </xf>
    <xf numFmtId="0" fontId="96" fillId="0" borderId="113" xfId="0" applyFont="1" applyBorder="1" applyAlignment="1">
      <alignment horizontal="center" vertical="center" wrapText="1"/>
    </xf>
    <xf numFmtId="0" fontId="96" fillId="0" borderId="41" xfId="0" applyFont="1" applyBorder="1" applyAlignment="1">
      <alignment horizontal="center" vertical="center" wrapText="1"/>
    </xf>
    <xf numFmtId="0" fontId="96" fillId="0" borderId="13" xfId="0" applyFont="1" applyBorder="1" applyAlignment="1">
      <alignment horizontal="center" vertical="center" wrapText="1"/>
    </xf>
    <xf numFmtId="0" fontId="96" fillId="0" borderId="0" xfId="0" applyFont="1" applyAlignment="1">
      <alignment horizontal="left" vertical="center"/>
    </xf>
    <xf numFmtId="0" fontId="96" fillId="0" borderId="0" xfId="0" applyFont="1" applyAlignment="1">
      <alignment horizontal="right" vertical="center"/>
    </xf>
    <xf numFmtId="0" fontId="99" fillId="26" borderId="0" xfId="103" applyFont="1" applyFill="1">
      <alignment vertical="center"/>
    </xf>
    <xf numFmtId="0" fontId="100" fillId="26" borderId="0" xfId="103" applyFont="1" applyFill="1">
      <alignment vertical="center"/>
    </xf>
    <xf numFmtId="0" fontId="99" fillId="0" borderId="0" xfId="103" applyFont="1">
      <alignment vertical="center"/>
    </xf>
    <xf numFmtId="0" fontId="101" fillId="0" borderId="30" xfId="103" applyFont="1" applyBorder="1">
      <alignment vertical="center"/>
    </xf>
    <xf numFmtId="0" fontId="96" fillId="24" borderId="0" xfId="103" applyFont="1" applyFill="1">
      <alignment vertical="center"/>
    </xf>
    <xf numFmtId="14" fontId="96" fillId="24" borderId="0" xfId="103" applyNumberFormat="1" applyFont="1" applyFill="1">
      <alignment vertical="center"/>
    </xf>
    <xf numFmtId="49" fontId="96" fillId="24" borderId="0" xfId="103" applyNumberFormat="1" applyFont="1" applyFill="1" applyAlignment="1">
      <alignment horizontal="right" vertical="center"/>
    </xf>
    <xf numFmtId="0" fontId="103" fillId="26" borderId="0" xfId="103" applyFont="1" applyFill="1" applyAlignment="1">
      <alignment horizontal="right" vertical="center"/>
    </xf>
    <xf numFmtId="0" fontId="32" fillId="0" borderId="0" xfId="103" applyFont="1" applyAlignment="1"/>
    <xf numFmtId="0" fontId="105" fillId="0" borderId="0" xfId="103" applyFont="1">
      <alignment vertical="center"/>
    </xf>
    <xf numFmtId="0" fontId="102" fillId="24" borderId="0" xfId="103" applyFont="1" applyFill="1">
      <alignment vertical="center"/>
    </xf>
    <xf numFmtId="0" fontId="96" fillId="24" borderId="0" xfId="103" applyFont="1" applyFill="1" applyAlignment="1">
      <alignment horizontal="right" vertical="center"/>
    </xf>
    <xf numFmtId="0" fontId="106" fillId="26" borderId="0" xfId="103" applyFont="1" applyFill="1" applyAlignment="1">
      <alignment horizontal="right" vertical="center"/>
    </xf>
    <xf numFmtId="0" fontId="32" fillId="0" borderId="0" xfId="103" applyFont="1">
      <alignment vertical="center"/>
    </xf>
    <xf numFmtId="0" fontId="32" fillId="30" borderId="55" xfId="103" applyFont="1" applyFill="1" applyBorder="1" applyAlignment="1" applyProtection="1">
      <alignment horizontal="center" vertical="center"/>
      <protection locked="0"/>
    </xf>
    <xf numFmtId="0" fontId="96" fillId="24" borderId="0" xfId="103" applyFont="1" applyFill="1" applyAlignment="1">
      <alignment vertical="distributed" wrapText="1"/>
    </xf>
    <xf numFmtId="0" fontId="96" fillId="24" borderId="0" xfId="103" applyFont="1" applyFill="1" applyAlignment="1">
      <alignment vertical="top"/>
    </xf>
    <xf numFmtId="14" fontId="96" fillId="24" borderId="0" xfId="103" applyNumberFormat="1" applyFont="1" applyFill="1" applyAlignment="1">
      <alignment vertical="top" wrapText="1"/>
    </xf>
    <xf numFmtId="14" fontId="96" fillId="24" borderId="0" xfId="103" applyNumberFormat="1" applyFont="1" applyFill="1" applyAlignment="1">
      <alignment horizontal="right" vertical="top"/>
    </xf>
    <xf numFmtId="0" fontId="96" fillId="24" borderId="0" xfId="103" applyFont="1" applyFill="1" applyAlignment="1">
      <alignment vertical="top" wrapText="1"/>
    </xf>
    <xf numFmtId="14" fontId="96" fillId="24" borderId="0" xfId="103" applyNumberFormat="1" applyFont="1" applyFill="1" applyAlignment="1">
      <alignment horizontal="right" vertical="top" wrapText="1"/>
    </xf>
    <xf numFmtId="14" fontId="96" fillId="24" borderId="0" xfId="103" applyNumberFormat="1" applyFont="1" applyFill="1" applyAlignment="1">
      <alignment horizontal="right" vertical="center"/>
    </xf>
    <xf numFmtId="0" fontId="101" fillId="0" borderId="81" xfId="103" applyFont="1" applyBorder="1">
      <alignment vertical="center"/>
    </xf>
    <xf numFmtId="0" fontId="32" fillId="0" borderId="0" xfId="103" applyFont="1" applyAlignment="1">
      <alignment horizontal="left" vertical="center" indent="1"/>
    </xf>
    <xf numFmtId="0" fontId="51" fillId="26" borderId="0" xfId="103" applyFont="1" applyFill="1">
      <alignment vertical="center"/>
    </xf>
    <xf numFmtId="0" fontId="51" fillId="26" borderId="0" xfId="103" applyFont="1" applyFill="1" applyAlignment="1">
      <alignment horizontal="center" vertical="center"/>
    </xf>
    <xf numFmtId="0" fontId="112" fillId="26" borderId="0" xfId="103" applyFont="1" applyFill="1">
      <alignment vertical="center"/>
    </xf>
    <xf numFmtId="0" fontId="113" fillId="26" borderId="0" xfId="103" applyFont="1" applyFill="1">
      <alignment vertical="center"/>
    </xf>
    <xf numFmtId="184" fontId="113" fillId="26" borderId="0" xfId="103" applyNumberFormat="1" applyFont="1" applyFill="1" applyAlignment="1">
      <alignment horizontal="center" vertical="center"/>
    </xf>
    <xf numFmtId="183" fontId="112" fillId="26" borderId="0" xfId="103" applyNumberFormat="1" applyFont="1" applyFill="1">
      <alignment vertical="center"/>
    </xf>
    <xf numFmtId="49" fontId="96" fillId="24" borderId="0" xfId="103" applyNumberFormat="1" applyFont="1" applyFill="1" applyAlignment="1">
      <alignment vertical="top"/>
    </xf>
    <xf numFmtId="182" fontId="112" fillId="26" borderId="0" xfId="103" applyNumberFormat="1" applyFont="1" applyFill="1" applyAlignment="1">
      <alignment horizontal="left" vertical="center"/>
    </xf>
    <xf numFmtId="0" fontId="96" fillId="0" borderId="0" xfId="103" applyFont="1" applyAlignment="1">
      <alignment vertical="top"/>
    </xf>
    <xf numFmtId="0" fontId="112" fillId="26" borderId="0" xfId="0" quotePrefix="1" applyFont="1" applyFill="1">
      <alignment vertical="center"/>
    </xf>
    <xf numFmtId="0" fontId="96" fillId="24" borderId="0" xfId="103" applyFont="1" applyFill="1" applyAlignment="1">
      <alignment vertical="distributed"/>
    </xf>
    <xf numFmtId="0" fontId="96" fillId="24" borderId="0" xfId="103" applyFont="1" applyFill="1" applyAlignment="1">
      <alignment vertical="center" wrapText="1"/>
    </xf>
    <xf numFmtId="0" fontId="96" fillId="26" borderId="0" xfId="103" applyFont="1" applyFill="1">
      <alignment vertical="center"/>
    </xf>
    <xf numFmtId="0" fontId="96" fillId="26" borderId="0" xfId="103" applyFont="1" applyFill="1" applyAlignment="1">
      <alignment vertical="distributed"/>
    </xf>
    <xf numFmtId="49" fontId="96" fillId="26" borderId="0" xfId="103" applyNumberFormat="1" applyFont="1" applyFill="1">
      <alignment vertical="center"/>
    </xf>
    <xf numFmtId="49" fontId="96" fillId="26" borderId="0" xfId="103" applyNumberFormat="1" applyFont="1" applyFill="1" applyAlignment="1">
      <alignment vertical="distributed"/>
    </xf>
    <xf numFmtId="0" fontId="96" fillId="26" borderId="0" xfId="103" applyFont="1" applyFill="1" applyAlignment="1">
      <alignment horizontal="right" vertical="center"/>
    </xf>
    <xf numFmtId="0" fontId="96" fillId="26" borderId="0" xfId="103" applyFont="1" applyFill="1" applyAlignment="1">
      <alignment vertical="center" shrinkToFit="1"/>
    </xf>
    <xf numFmtId="0" fontId="100" fillId="0" borderId="0" xfId="103" applyFont="1">
      <alignment vertical="center"/>
    </xf>
    <xf numFmtId="0" fontId="51" fillId="0" borderId="0" xfId="103" applyFont="1">
      <alignment vertical="center"/>
    </xf>
    <xf numFmtId="0" fontId="0" fillId="28" borderId="0" xfId="0" applyFill="1">
      <alignment vertical="center"/>
    </xf>
    <xf numFmtId="0" fontId="102" fillId="0" borderId="0" xfId="103" applyFont="1">
      <alignment vertical="center"/>
    </xf>
    <xf numFmtId="0" fontId="41" fillId="24" borderId="48" xfId="0" applyFont="1" applyFill="1" applyBorder="1">
      <alignment vertical="center"/>
    </xf>
    <xf numFmtId="0" fontId="41" fillId="24" borderId="12" xfId="0" applyFont="1" applyFill="1" applyBorder="1">
      <alignment vertical="center"/>
    </xf>
    <xf numFmtId="0" fontId="41" fillId="24" borderId="29" xfId="0" applyFont="1" applyFill="1" applyBorder="1">
      <alignment vertical="center"/>
    </xf>
    <xf numFmtId="0" fontId="41" fillId="24" borderId="11" xfId="0" applyFont="1" applyFill="1" applyBorder="1">
      <alignment vertical="center"/>
    </xf>
    <xf numFmtId="0" fontId="41" fillId="24" borderId="0" xfId="0" applyFont="1" applyFill="1" applyAlignment="1">
      <alignment vertical="center" shrinkToFit="1"/>
    </xf>
    <xf numFmtId="0" fontId="30" fillId="24" borderId="0" xfId="0" applyFont="1" applyFill="1" applyAlignment="1">
      <alignment horizontal="left" vertical="center"/>
    </xf>
    <xf numFmtId="0" fontId="41" fillId="24" borderId="27" xfId="0" applyFont="1" applyFill="1" applyBorder="1" applyAlignment="1">
      <alignment horizontal="left" vertical="center"/>
    </xf>
    <xf numFmtId="0" fontId="122" fillId="24" borderId="0" xfId="0" applyFont="1" applyFill="1" applyAlignment="1">
      <alignment vertical="center" shrinkToFit="1"/>
    </xf>
    <xf numFmtId="0" fontId="123" fillId="0" borderId="0" xfId="0" applyFont="1" applyAlignment="1">
      <alignment vertical="center" shrinkToFit="1"/>
    </xf>
    <xf numFmtId="0" fontId="41" fillId="24" borderId="27" xfId="0" applyFont="1" applyFill="1" applyBorder="1" applyAlignment="1">
      <alignment horizontal="left" vertical="center" wrapText="1" shrinkToFit="1"/>
    </xf>
    <xf numFmtId="0" fontId="41" fillId="24" borderId="0" xfId="0" applyFont="1" applyFill="1" applyAlignment="1">
      <alignment horizontal="left" vertical="center" wrapText="1" shrinkToFit="1"/>
    </xf>
    <xf numFmtId="0" fontId="41" fillId="24" borderId="16" xfId="0" applyFont="1" applyFill="1" applyBorder="1" applyAlignment="1">
      <alignment horizontal="left" vertical="center" wrapText="1" shrinkToFit="1"/>
    </xf>
    <xf numFmtId="0" fontId="41" fillId="24" borderId="17" xfId="0" applyFont="1" applyFill="1" applyBorder="1" applyAlignment="1">
      <alignment horizontal="left" vertical="center" wrapText="1" shrinkToFit="1"/>
    </xf>
    <xf numFmtId="0" fontId="30" fillId="24" borderId="0" xfId="0" applyFont="1" applyFill="1" applyAlignment="1">
      <alignment horizontal="left" vertical="top" wrapText="1"/>
    </xf>
    <xf numFmtId="0" fontId="30" fillId="0" borderId="0" xfId="0" applyFont="1" applyAlignment="1">
      <alignment horizontal="left" vertical="top" wrapText="1"/>
    </xf>
    <xf numFmtId="0" fontId="45" fillId="24" borderId="0" xfId="0" applyFont="1" applyFill="1" applyAlignment="1">
      <alignment horizontal="left" vertical="center" wrapText="1"/>
    </xf>
    <xf numFmtId="0" fontId="45" fillId="28" borderId="55" xfId="0" applyFont="1" applyFill="1" applyBorder="1" applyAlignment="1" applyProtection="1">
      <alignment horizontal="center" vertical="center" wrapText="1"/>
      <protection locked="0"/>
    </xf>
    <xf numFmtId="0" fontId="30" fillId="24" borderId="0" xfId="0" applyFont="1" applyFill="1" applyAlignment="1">
      <alignment horizontal="left" vertical="top"/>
    </xf>
    <xf numFmtId="176" fontId="45" fillId="24" borderId="0" xfId="0" applyNumberFormat="1" applyFont="1" applyFill="1">
      <alignment vertical="center"/>
    </xf>
    <xf numFmtId="0" fontId="45" fillId="24" borderId="0" xfId="0" applyFont="1" applyFill="1" applyAlignment="1">
      <alignment horizontal="center" vertical="center"/>
    </xf>
    <xf numFmtId="185" fontId="30" fillId="24" borderId="0" xfId="0" applyNumberFormat="1" applyFont="1" applyFill="1" applyAlignment="1">
      <alignment horizontal="center" vertical="center"/>
    </xf>
    <xf numFmtId="49" fontId="0" fillId="24" borderId="76" xfId="0" applyNumberFormat="1" applyFill="1" applyBorder="1">
      <alignment vertical="center"/>
    </xf>
    <xf numFmtId="0" fontId="0" fillId="24" borderId="30" xfId="0" applyFill="1" applyBorder="1">
      <alignment vertical="center"/>
    </xf>
    <xf numFmtId="0" fontId="0" fillId="24" borderId="79" xfId="0" applyFill="1" applyBorder="1">
      <alignment vertical="center"/>
    </xf>
    <xf numFmtId="0" fontId="90" fillId="24" borderId="95" xfId="0" applyFont="1" applyFill="1" applyBorder="1" applyAlignment="1">
      <alignment horizontal="left" vertical="center"/>
    </xf>
    <xf numFmtId="0" fontId="47" fillId="24" borderId="95" xfId="0" applyFont="1" applyFill="1" applyBorder="1" applyAlignment="1">
      <alignment horizontal="center" vertical="center"/>
    </xf>
    <xf numFmtId="0" fontId="0" fillId="24" borderId="80" xfId="0" applyFill="1" applyBorder="1">
      <alignment vertical="center"/>
    </xf>
    <xf numFmtId="0" fontId="0" fillId="24" borderId="81" xfId="0" applyFill="1" applyBorder="1">
      <alignment vertical="center"/>
    </xf>
    <xf numFmtId="0" fontId="0" fillId="24" borderId="96" xfId="0" applyFill="1" applyBorder="1">
      <alignment vertical="center"/>
    </xf>
    <xf numFmtId="0" fontId="30" fillId="24" borderId="0" xfId="0" applyFont="1" applyFill="1" applyAlignment="1">
      <alignment vertical="top"/>
    </xf>
    <xf numFmtId="0" fontId="91" fillId="25" borderId="41" xfId="0" applyFont="1" applyFill="1" applyBorder="1" applyAlignment="1">
      <alignment horizontal="left" vertical="center"/>
    </xf>
    <xf numFmtId="0" fontId="91" fillId="25" borderId="10" xfId="0" applyFont="1" applyFill="1" applyBorder="1" applyAlignment="1">
      <alignment horizontal="left" vertical="center"/>
    </xf>
    <xf numFmtId="0" fontId="0" fillId="24" borderId="0" xfId="0" applyFill="1" applyAlignment="1">
      <alignment horizontal="left" vertical="center"/>
    </xf>
    <xf numFmtId="0" fontId="91" fillId="24" borderId="0" xfId="0" applyFont="1" applyFill="1" applyAlignment="1">
      <alignment horizontal="left" vertical="center"/>
    </xf>
    <xf numFmtId="0" fontId="96" fillId="26" borderId="0" xfId="103" applyFont="1" applyFill="1" applyAlignment="1">
      <alignment vertical="distributed" wrapText="1"/>
    </xf>
    <xf numFmtId="0" fontId="96" fillId="26" borderId="0" xfId="103" applyFont="1" applyFill="1" applyAlignment="1">
      <alignment vertical="top" wrapText="1"/>
    </xf>
    <xf numFmtId="49" fontId="96" fillId="26" borderId="0" xfId="103" applyNumberFormat="1" applyFont="1" applyFill="1" applyAlignment="1">
      <alignment vertical="top"/>
    </xf>
    <xf numFmtId="0" fontId="96" fillId="26" borderId="0" xfId="103" applyFont="1" applyFill="1" applyAlignment="1">
      <alignment vertical="center" wrapText="1"/>
    </xf>
    <xf numFmtId="0" fontId="100" fillId="0" borderId="30" xfId="103" applyFont="1" applyBorder="1">
      <alignment vertical="center"/>
    </xf>
    <xf numFmtId="0" fontId="100" fillId="24" borderId="30" xfId="103" applyFont="1" applyFill="1" applyBorder="1">
      <alignment vertical="center"/>
    </xf>
    <xf numFmtId="0" fontId="100" fillId="24" borderId="0" xfId="103" applyFont="1" applyFill="1">
      <alignment vertical="center"/>
    </xf>
    <xf numFmtId="0" fontId="107" fillId="24" borderId="0" xfId="103" applyFont="1" applyFill="1">
      <alignment vertical="center"/>
    </xf>
    <xf numFmtId="0" fontId="51" fillId="24" borderId="0" xfId="103" applyFont="1" applyFill="1">
      <alignment vertical="center"/>
    </xf>
    <xf numFmtId="0" fontId="129" fillId="26" borderId="0" xfId="103" applyFont="1" applyFill="1">
      <alignment vertical="center"/>
    </xf>
    <xf numFmtId="0" fontId="100" fillId="24" borderId="81" xfId="103" applyFont="1" applyFill="1" applyBorder="1">
      <alignment vertical="center"/>
    </xf>
    <xf numFmtId="0" fontId="108" fillId="26" borderId="0" xfId="103" applyFont="1" applyFill="1">
      <alignment vertical="center"/>
    </xf>
    <xf numFmtId="0" fontId="108" fillId="26" borderId="0" xfId="0" quotePrefix="1" applyFont="1" applyFill="1">
      <alignment vertical="center"/>
    </xf>
    <xf numFmtId="0" fontId="108" fillId="26" borderId="0" xfId="0" applyFont="1" applyFill="1">
      <alignment vertical="center"/>
    </xf>
    <xf numFmtId="0" fontId="116" fillId="26" borderId="0" xfId="103" applyFont="1" applyFill="1">
      <alignment vertical="center"/>
    </xf>
    <xf numFmtId="0" fontId="101" fillId="0" borderId="0" xfId="103" applyFont="1">
      <alignment vertical="center"/>
    </xf>
    <xf numFmtId="0" fontId="109" fillId="0" borderId="0" xfId="103" applyFont="1" applyAlignment="1">
      <alignment horizontal="left" vertical="center" wrapText="1" indent="1"/>
    </xf>
    <xf numFmtId="0" fontId="116" fillId="26" borderId="0" xfId="103" applyFont="1" applyFill="1" applyAlignment="1">
      <alignment horizontal="center" vertical="center"/>
    </xf>
    <xf numFmtId="14" fontId="108" fillId="26" borderId="0" xfId="103" applyNumberFormat="1" applyFont="1" applyFill="1">
      <alignment vertical="center"/>
    </xf>
    <xf numFmtId="182" fontId="108" fillId="26" borderId="0" xfId="103" applyNumberFormat="1" applyFont="1" applyFill="1">
      <alignment vertical="center"/>
    </xf>
    <xf numFmtId="0" fontId="100" fillId="0" borderId="83" xfId="103" applyFont="1" applyBorder="1">
      <alignment vertical="center"/>
    </xf>
    <xf numFmtId="0" fontId="101" fillId="26" borderId="0" xfId="103" applyFont="1" applyFill="1">
      <alignment vertical="center"/>
    </xf>
    <xf numFmtId="0" fontId="101" fillId="0" borderId="76" xfId="103" applyFont="1" applyBorder="1">
      <alignment vertical="center"/>
    </xf>
    <xf numFmtId="0" fontId="100" fillId="24" borderId="79" xfId="103" applyFont="1" applyFill="1" applyBorder="1">
      <alignment vertical="center"/>
    </xf>
    <xf numFmtId="0" fontId="101" fillId="0" borderId="83" xfId="103" applyFont="1" applyBorder="1">
      <alignment vertical="center"/>
    </xf>
    <xf numFmtId="0" fontId="100" fillId="24" borderId="95" xfId="103" applyFont="1" applyFill="1" applyBorder="1">
      <alignment vertical="center"/>
    </xf>
    <xf numFmtId="0" fontId="101" fillId="0" borderId="80" xfId="103" applyFont="1" applyBorder="1">
      <alignment vertical="center"/>
    </xf>
    <xf numFmtId="0" fontId="51" fillId="24" borderId="81" xfId="103" applyFont="1" applyFill="1" applyBorder="1">
      <alignment vertical="center"/>
    </xf>
    <xf numFmtId="0" fontId="100" fillId="24" borderId="96" xfId="103" applyFont="1" applyFill="1" applyBorder="1">
      <alignment vertical="center"/>
    </xf>
    <xf numFmtId="184" fontId="128" fillId="26" borderId="0" xfId="103" applyNumberFormat="1" applyFont="1" applyFill="1" applyAlignment="1">
      <alignment horizontal="center" vertical="center"/>
    </xf>
    <xf numFmtId="0" fontId="108" fillId="26" borderId="0" xfId="103" applyFont="1" applyFill="1" applyAlignment="1">
      <alignment horizontal="center" vertical="center"/>
    </xf>
    <xf numFmtId="182" fontId="96" fillId="24" borderId="0" xfId="103" applyNumberFormat="1" applyFont="1" applyFill="1" applyAlignment="1">
      <alignment vertical="top"/>
    </xf>
    <xf numFmtId="0" fontId="114" fillId="24" borderId="0" xfId="103" applyFont="1" applyFill="1" applyAlignment="1">
      <alignment vertical="distributed"/>
    </xf>
    <xf numFmtId="38" fontId="96" fillId="24" borderId="0" xfId="103" applyNumberFormat="1" applyFont="1" applyFill="1" applyAlignment="1">
      <alignment vertical="top"/>
    </xf>
    <xf numFmtId="0" fontId="114" fillId="24" borderId="0" xfId="103" applyFont="1" applyFill="1" applyAlignment="1">
      <alignment vertical="distributed" wrapText="1"/>
    </xf>
    <xf numFmtId="0" fontId="96" fillId="0" borderId="0" xfId="103" quotePrefix="1" applyFont="1" applyAlignment="1">
      <alignment vertical="top"/>
    </xf>
    <xf numFmtId="56" fontId="116" fillId="26" borderId="0" xfId="103" applyNumberFormat="1" applyFont="1" applyFill="1" applyAlignment="1">
      <alignment horizontal="center" vertical="center"/>
    </xf>
    <xf numFmtId="0" fontId="115" fillId="26" borderId="0" xfId="103" applyFont="1" applyFill="1">
      <alignment vertical="center"/>
    </xf>
    <xf numFmtId="0" fontId="100" fillId="0" borderId="81" xfId="103" applyFont="1" applyBorder="1">
      <alignment vertical="center"/>
    </xf>
    <xf numFmtId="0" fontId="99" fillId="0" borderId="95" xfId="103" applyFont="1" applyBorder="1">
      <alignment vertical="center"/>
    </xf>
    <xf numFmtId="0" fontId="108" fillId="0" borderId="0" xfId="103" applyFont="1">
      <alignment vertical="center"/>
    </xf>
    <xf numFmtId="0" fontId="31" fillId="0" borderId="26" xfId="0" applyFont="1" applyBorder="1">
      <alignment vertical="center"/>
    </xf>
    <xf numFmtId="0" fontId="0" fillId="0" borderId="59" xfId="0" applyBorder="1" applyAlignment="1">
      <alignment vertical="center" wrapText="1"/>
    </xf>
    <xf numFmtId="0" fontId="32" fillId="0" borderId="55" xfId="0" applyFont="1" applyBorder="1" applyAlignment="1">
      <alignment vertical="center" wrapText="1"/>
    </xf>
    <xf numFmtId="0" fontId="31" fillId="0" borderId="65" xfId="0" applyFont="1" applyBorder="1">
      <alignment vertical="center"/>
    </xf>
    <xf numFmtId="0" fontId="31" fillId="0" borderId="122" xfId="0" applyFont="1" applyBorder="1">
      <alignment vertical="center"/>
    </xf>
    <xf numFmtId="0" fontId="0" fillId="0" borderId="60" xfId="0" applyBorder="1" applyAlignment="1">
      <alignment vertical="center" wrapText="1"/>
    </xf>
    <xf numFmtId="178" fontId="31" fillId="0" borderId="122" xfId="28" applyNumberFormat="1" applyFont="1" applyBorder="1" applyAlignment="1">
      <alignment vertical="center" wrapText="1"/>
    </xf>
    <xf numFmtId="0" fontId="31" fillId="0" borderId="39" xfId="0" applyFont="1" applyBorder="1">
      <alignment vertical="center"/>
    </xf>
    <xf numFmtId="0" fontId="0" fillId="0" borderId="61" xfId="0" applyBorder="1" applyAlignment="1">
      <alignment vertical="center" wrapText="1"/>
    </xf>
    <xf numFmtId="178" fontId="31" fillId="0" borderId="39" xfId="28" applyNumberFormat="1" applyFont="1" applyBorder="1" applyAlignment="1">
      <alignment vertical="center" wrapText="1"/>
    </xf>
    <xf numFmtId="0" fontId="0" fillId="0" borderId="62" xfId="0" applyBorder="1" applyAlignment="1">
      <alignment vertical="center" wrapText="1"/>
    </xf>
    <xf numFmtId="178" fontId="31" fillId="0" borderId="96" xfId="28" applyNumberFormat="1" applyFont="1" applyBorder="1" applyAlignment="1">
      <alignment vertical="center" wrapText="1"/>
    </xf>
    <xf numFmtId="178" fontId="31" fillId="0" borderId="46" xfId="28" applyNumberFormat="1" applyFont="1" applyBorder="1" applyAlignment="1">
      <alignment vertical="center" wrapText="1"/>
    </xf>
    <xf numFmtId="178" fontId="31" fillId="0" borderId="124" xfId="28" applyNumberFormat="1" applyFont="1" applyBorder="1" applyAlignment="1">
      <alignment vertical="center" wrapText="1"/>
    </xf>
    <xf numFmtId="178" fontId="31" fillId="0" borderId="54" xfId="28" applyNumberFormat="1" applyFont="1" applyBorder="1" applyAlignment="1">
      <alignment vertical="center" wrapText="1"/>
    </xf>
    <xf numFmtId="178" fontId="31" fillId="0" borderId="123" xfId="28" applyNumberFormat="1" applyFont="1" applyBorder="1" applyAlignment="1">
      <alignment vertical="center" wrapText="1"/>
    </xf>
    <xf numFmtId="0" fontId="31" fillId="0" borderId="123" xfId="0" applyFont="1" applyBorder="1">
      <alignment vertical="center"/>
    </xf>
    <xf numFmtId="0" fontId="107" fillId="0" borderId="0" xfId="103" applyFont="1" applyAlignment="1">
      <alignment horizontal="left" vertical="center" wrapText="1" indent="1"/>
    </xf>
    <xf numFmtId="0" fontId="127" fillId="0" borderId="0" xfId="103" applyFont="1" applyAlignment="1">
      <alignment horizontal="left" vertical="center" indent="1"/>
    </xf>
    <xf numFmtId="0" fontId="100" fillId="26" borderId="81" xfId="103" applyFont="1" applyFill="1" applyBorder="1">
      <alignment vertical="center"/>
    </xf>
    <xf numFmtId="0" fontId="127" fillId="31" borderId="0" xfId="103" applyFont="1" applyFill="1" applyAlignment="1">
      <alignment horizontal="center" vertical="center"/>
    </xf>
    <xf numFmtId="0" fontId="127" fillId="32" borderId="0" xfId="103" applyFont="1" applyFill="1" applyAlignment="1">
      <alignment horizontal="center" vertical="center"/>
    </xf>
    <xf numFmtId="0" fontId="133" fillId="0" borderId="0" xfId="0" applyFont="1">
      <alignment vertical="center"/>
    </xf>
    <xf numFmtId="0" fontId="134" fillId="0" borderId="0" xfId="0" applyFont="1">
      <alignment vertical="center"/>
    </xf>
    <xf numFmtId="0" fontId="129" fillId="26" borderId="0" xfId="0" applyFont="1" applyFill="1">
      <alignment vertical="center"/>
    </xf>
    <xf numFmtId="0" fontId="129" fillId="26" borderId="0" xfId="103" applyFont="1" applyFill="1" applyAlignment="1">
      <alignment horizontal="center" vertical="center"/>
    </xf>
    <xf numFmtId="0" fontId="131" fillId="26" borderId="0" xfId="103" applyFont="1" applyFill="1">
      <alignment vertical="center"/>
    </xf>
    <xf numFmtId="0" fontId="129" fillId="26" borderId="0" xfId="0" quotePrefix="1" applyFont="1" applyFill="1">
      <alignment vertical="center"/>
    </xf>
    <xf numFmtId="56" fontId="32" fillId="0" borderId="83" xfId="103" applyNumberFormat="1" applyFont="1" applyBorder="1" applyAlignment="1">
      <alignment horizontal="center" vertical="center"/>
    </xf>
    <xf numFmtId="56" fontId="32" fillId="24" borderId="83" xfId="103" applyNumberFormat="1" applyFont="1" applyFill="1" applyBorder="1" applyAlignment="1">
      <alignment horizontal="center" vertical="center"/>
    </xf>
    <xf numFmtId="0" fontId="32" fillId="24" borderId="94" xfId="103" applyFont="1" applyFill="1" applyBorder="1" applyAlignment="1">
      <alignment horizontal="center" vertical="center"/>
    </xf>
    <xf numFmtId="0" fontId="107" fillId="24" borderId="95" xfId="103" applyFont="1" applyFill="1" applyBorder="1" applyAlignment="1">
      <alignment horizontal="left" vertical="center"/>
    </xf>
    <xf numFmtId="0" fontId="107" fillId="0" borderId="83" xfId="103" applyFont="1" applyBorder="1" applyAlignment="1">
      <alignment horizontal="left" vertical="center" indent="1"/>
    </xf>
    <xf numFmtId="0" fontId="108" fillId="0" borderId="0" xfId="103" applyFont="1" applyAlignment="1">
      <alignment horizontal="left" vertical="center" indent="1"/>
    </xf>
    <xf numFmtId="0" fontId="107" fillId="0" borderId="95" xfId="103" applyFont="1" applyBorder="1" applyAlignment="1">
      <alignment horizontal="left" vertical="center" wrapText="1" indent="1"/>
    </xf>
    <xf numFmtId="38" fontId="96" fillId="24" borderId="0" xfId="104" applyFont="1" applyFill="1" applyBorder="1" applyAlignment="1" applyProtection="1">
      <alignment vertical="distributed" wrapText="1"/>
    </xf>
    <xf numFmtId="0" fontId="100" fillId="0" borderId="0" xfId="103" applyFont="1" applyAlignment="1">
      <alignment vertical="top"/>
    </xf>
    <xf numFmtId="38" fontId="0" fillId="0" borderId="10" xfId="34" applyFont="1" applyFill="1" applyBorder="1" applyProtection="1">
      <alignment vertical="center"/>
    </xf>
    <xf numFmtId="38" fontId="0" fillId="0" borderId="20" xfId="34" applyFont="1" applyFill="1" applyBorder="1" applyProtection="1">
      <alignment vertical="center"/>
    </xf>
    <xf numFmtId="182" fontId="129" fillId="26" borderId="0" xfId="103" applyNumberFormat="1" applyFont="1" applyFill="1" applyAlignment="1">
      <alignment horizontal="left" vertical="center"/>
    </xf>
    <xf numFmtId="0" fontId="107" fillId="0" borderId="83" xfId="103" applyFont="1" applyBorder="1">
      <alignment vertical="center"/>
    </xf>
    <xf numFmtId="0" fontId="107" fillId="0" borderId="0" xfId="103" applyFont="1">
      <alignment vertical="center"/>
    </xf>
    <xf numFmtId="38" fontId="31" fillId="0" borderId="0" xfId="34" applyFont="1" applyFill="1" applyBorder="1" applyAlignment="1" applyProtection="1">
      <alignment horizontal="center" vertical="center"/>
    </xf>
    <xf numFmtId="0" fontId="107" fillId="0" borderId="0" xfId="103" applyFont="1" applyAlignment="1">
      <alignment horizontal="left" vertical="center"/>
    </xf>
    <xf numFmtId="0" fontId="96" fillId="0" borderId="0" xfId="103" applyFont="1" applyAlignment="1">
      <alignment horizontal="left" vertical="distributed" wrapText="1"/>
    </xf>
    <xf numFmtId="0" fontId="100" fillId="24" borderId="76" xfId="103" applyFont="1" applyFill="1" applyBorder="1">
      <alignment vertical="center"/>
    </xf>
    <xf numFmtId="0" fontId="126" fillId="24" borderId="30" xfId="103" applyFont="1" applyFill="1" applyBorder="1">
      <alignment vertical="center"/>
    </xf>
    <xf numFmtId="0" fontId="51" fillId="24" borderId="30" xfId="103" applyFont="1" applyFill="1" applyBorder="1">
      <alignment vertical="center"/>
    </xf>
    <xf numFmtId="0" fontId="100" fillId="0" borderId="79" xfId="103" applyFont="1" applyBorder="1">
      <alignment vertical="center"/>
    </xf>
    <xf numFmtId="0" fontId="100" fillId="24" borderId="83" xfId="103" applyFont="1" applyFill="1" applyBorder="1">
      <alignment vertical="center"/>
    </xf>
    <xf numFmtId="0" fontId="126" fillId="24" borderId="0" xfId="103" applyFont="1" applyFill="1">
      <alignment vertical="center"/>
    </xf>
    <xf numFmtId="0" fontId="100" fillId="0" borderId="95" xfId="103" applyFont="1" applyBorder="1">
      <alignment vertical="center"/>
    </xf>
    <xf numFmtId="0" fontId="130" fillId="24" borderId="0" xfId="103" applyFont="1" applyFill="1">
      <alignment vertical="center"/>
    </xf>
    <xf numFmtId="0" fontId="52" fillId="24" borderId="0" xfId="103" applyFont="1" applyFill="1" applyAlignment="1">
      <alignment horizontal="right" vertical="center"/>
    </xf>
    <xf numFmtId="0" fontId="52" fillId="24" borderId="0" xfId="103" applyFont="1" applyFill="1">
      <alignment vertical="center"/>
    </xf>
    <xf numFmtId="0" fontId="52" fillId="24" borderId="0" xfId="103" applyFont="1" applyFill="1" applyAlignment="1">
      <alignment horizontal="center" vertical="center"/>
    </xf>
    <xf numFmtId="38" fontId="52" fillId="24" borderId="0" xfId="34" applyFont="1" applyFill="1" applyBorder="1" applyAlignment="1" applyProtection="1">
      <alignment horizontal="center" vertical="center"/>
    </xf>
    <xf numFmtId="38" fontId="52" fillId="24" borderId="0" xfId="34" quotePrefix="1" applyFont="1" applyFill="1" applyBorder="1" applyAlignment="1" applyProtection="1">
      <alignment horizontal="center" vertical="center"/>
    </xf>
    <xf numFmtId="0" fontId="52" fillId="24" borderId="0" xfId="103" quotePrefix="1" applyFont="1" applyFill="1" applyAlignment="1">
      <alignment horizontal="center" vertical="center"/>
    </xf>
    <xf numFmtId="0" fontId="100" fillId="24" borderId="80" xfId="103" applyFont="1" applyFill="1" applyBorder="1">
      <alignment vertical="center"/>
    </xf>
    <xf numFmtId="0" fontId="126" fillId="24" borderId="81" xfId="103" applyFont="1" applyFill="1" applyBorder="1">
      <alignment vertical="center"/>
    </xf>
    <xf numFmtId="0" fontId="100" fillId="24" borderId="81" xfId="103" applyFont="1" applyFill="1" applyBorder="1" applyAlignment="1">
      <alignment horizontal="center" vertical="center"/>
    </xf>
    <xf numFmtId="0" fontId="51" fillId="24" borderId="81" xfId="103" applyFont="1" applyFill="1" applyBorder="1" applyAlignment="1">
      <alignment horizontal="center" vertical="center"/>
    </xf>
    <xf numFmtId="0" fontId="100" fillId="0" borderId="96" xfId="103" applyFont="1" applyBorder="1">
      <alignment vertical="center"/>
    </xf>
    <xf numFmtId="56" fontId="111" fillId="0" borderId="83" xfId="103" applyNumberFormat="1" applyFont="1" applyBorder="1" applyAlignment="1">
      <alignment horizontal="center" vertical="center"/>
    </xf>
    <xf numFmtId="56" fontId="111" fillId="24" borderId="83" xfId="103" applyNumberFormat="1" applyFont="1" applyFill="1" applyBorder="1" applyAlignment="1">
      <alignment horizontal="center" vertical="center"/>
    </xf>
    <xf numFmtId="0" fontId="35" fillId="0" borderId="0" xfId="0" applyFont="1" applyProtection="1">
      <alignment vertical="center"/>
      <protection locked="0"/>
    </xf>
    <xf numFmtId="0" fontId="35" fillId="0" borderId="0" xfId="0" applyFont="1" applyAlignment="1" applyProtection="1">
      <alignment horizontal="left" vertical="center"/>
      <protection locked="0"/>
    </xf>
    <xf numFmtId="0" fontId="35" fillId="0" borderId="0" xfId="103" applyFont="1">
      <alignment vertical="center"/>
    </xf>
    <xf numFmtId="0" fontId="33" fillId="0" borderId="0" xfId="103" applyFont="1">
      <alignment vertical="center"/>
    </xf>
    <xf numFmtId="0" fontId="2" fillId="0" borderId="0" xfId="103">
      <alignment vertical="center"/>
    </xf>
    <xf numFmtId="0" fontId="48" fillId="0" borderId="0" xfId="101" applyFont="1">
      <alignment vertical="center"/>
    </xf>
    <xf numFmtId="0" fontId="35" fillId="0" borderId="0" xfId="101" applyFont="1">
      <alignment vertical="center"/>
    </xf>
    <xf numFmtId="49" fontId="35" fillId="0" borderId="0" xfId="101" applyNumberFormat="1" applyFont="1" applyAlignment="1">
      <alignment horizontal="center" vertical="center"/>
    </xf>
    <xf numFmtId="0" fontId="11" fillId="0" borderId="0" xfId="101">
      <alignment vertical="center"/>
    </xf>
    <xf numFmtId="0" fontId="35" fillId="0" borderId="0" xfId="101" applyFont="1" applyAlignment="1">
      <alignment horizontal="right" vertical="center"/>
    </xf>
    <xf numFmtId="0" fontId="35" fillId="0" borderId="0" xfId="101" applyFont="1" applyAlignment="1">
      <alignment horizontal="center" vertical="center"/>
    </xf>
    <xf numFmtId="0" fontId="118" fillId="0" borderId="0" xfId="103" applyFont="1">
      <alignment vertical="center"/>
    </xf>
    <xf numFmtId="0" fontId="95" fillId="0" borderId="0" xfId="103" applyFont="1">
      <alignment vertical="center"/>
    </xf>
    <xf numFmtId="0" fontId="11" fillId="0" borderId="0" xfId="103" applyFont="1">
      <alignment vertical="center"/>
    </xf>
    <xf numFmtId="0" fontId="119" fillId="0" borderId="14" xfId="103" applyFont="1" applyBorder="1" applyAlignment="1">
      <alignment horizontal="left" vertical="center"/>
    </xf>
    <xf numFmtId="0" fontId="119" fillId="0" borderId="12" xfId="103" applyFont="1" applyBorder="1" applyAlignment="1">
      <alignment horizontal="left" vertical="center"/>
    </xf>
    <xf numFmtId="0" fontId="119" fillId="0" borderId="29" xfId="103" applyFont="1" applyBorder="1" applyAlignment="1">
      <alignment horizontal="left" vertical="center"/>
    </xf>
    <xf numFmtId="0" fontId="119" fillId="0" borderId="11" xfId="103" applyFont="1" applyBorder="1" applyAlignment="1">
      <alignment horizontal="left" vertical="center"/>
    </xf>
    <xf numFmtId="0" fontId="33" fillId="0" borderId="0" xfId="101" applyFont="1" applyAlignment="1">
      <alignment horizontal="left" vertical="center"/>
    </xf>
    <xf numFmtId="0" fontId="11" fillId="0" borderId="29" xfId="43" applyFont="1" applyBorder="1" applyAlignment="1">
      <alignment horizontal="center" vertical="center"/>
    </xf>
    <xf numFmtId="49" fontId="11" fillId="0" borderId="29" xfId="43" applyNumberFormat="1" applyFont="1" applyBorder="1" applyAlignment="1">
      <alignment vertical="center" shrinkToFit="1"/>
    </xf>
    <xf numFmtId="0" fontId="11" fillId="0" borderId="29" xfId="43" applyFont="1" applyBorder="1" applyAlignment="1">
      <alignment vertical="center"/>
    </xf>
    <xf numFmtId="0" fontId="11" fillId="0" borderId="11" xfId="43" applyFont="1" applyBorder="1" applyAlignment="1">
      <alignment vertical="center"/>
    </xf>
    <xf numFmtId="49" fontId="11" fillId="0" borderId="16" xfId="43" applyNumberFormat="1" applyFont="1" applyBorder="1" applyAlignment="1">
      <alignment vertical="top"/>
    </xf>
    <xf numFmtId="49" fontId="11" fillId="0" borderId="17" xfId="43" applyNumberFormat="1" applyFont="1" applyBorder="1" applyAlignment="1">
      <alignment vertical="top"/>
    </xf>
    <xf numFmtId="0" fontId="2" fillId="0" borderId="0" xfId="103" applyProtection="1">
      <alignment vertical="center"/>
      <protection locked="0"/>
    </xf>
    <xf numFmtId="0" fontId="41" fillId="0" borderId="0" xfId="101" applyFont="1">
      <alignment vertical="center"/>
    </xf>
    <xf numFmtId="0" fontId="46" fillId="0" borderId="0" xfId="103" applyFont="1">
      <alignment vertical="center"/>
    </xf>
    <xf numFmtId="0" fontId="46" fillId="0" borderId="0" xfId="103" applyFont="1" applyAlignment="1">
      <alignment vertical="center" wrapText="1"/>
    </xf>
    <xf numFmtId="0" fontId="46" fillId="0" borderId="10" xfId="103" applyFont="1" applyBorder="1" applyAlignment="1">
      <alignment horizontal="center" vertical="center"/>
    </xf>
    <xf numFmtId="0" fontId="121" fillId="0" borderId="0" xfId="103" applyFont="1">
      <alignment vertical="center"/>
    </xf>
    <xf numFmtId="0" fontId="46" fillId="0" borderId="0" xfId="103" applyFont="1" applyAlignment="1">
      <alignment horizontal="left" vertical="center"/>
    </xf>
    <xf numFmtId="0" fontId="96" fillId="0" borderId="0" xfId="103" applyFont="1">
      <alignment vertical="center"/>
    </xf>
    <xf numFmtId="0" fontId="121" fillId="0" borderId="0" xfId="103" applyFont="1" applyAlignment="1">
      <alignment horizontal="center" vertical="center"/>
    </xf>
    <xf numFmtId="0" fontId="92" fillId="0" borderId="0" xfId="0" applyFont="1" applyAlignment="1">
      <alignment vertical="top"/>
    </xf>
    <xf numFmtId="0" fontId="92" fillId="0" borderId="22" xfId="0" applyFont="1" applyBorder="1" applyAlignment="1">
      <alignment horizontal="center" vertical="center"/>
    </xf>
    <xf numFmtId="0" fontId="48" fillId="0" borderId="0" xfId="0" applyFont="1" applyAlignment="1">
      <alignment vertical="center" wrapText="1"/>
    </xf>
    <xf numFmtId="0" fontId="35" fillId="0" borderId="0" xfId="0" applyFont="1" applyAlignment="1">
      <alignment vertical="top" wrapText="1"/>
    </xf>
    <xf numFmtId="0" fontId="35" fillId="0" borderId="0" xfId="0" applyFont="1" applyAlignment="1">
      <alignment horizontal="left" vertical="top" wrapText="1"/>
    </xf>
    <xf numFmtId="0" fontId="124" fillId="0" borderId="0" xfId="0" applyFont="1" applyAlignment="1">
      <alignment horizontal="left" vertical="top" wrapText="1"/>
    </xf>
    <xf numFmtId="0" fontId="35" fillId="0" borderId="0" xfId="0" applyFont="1" applyAlignment="1">
      <alignment horizontal="center" vertical="center"/>
    </xf>
    <xf numFmtId="0" fontId="35" fillId="0" borderId="0" xfId="0" applyFont="1" applyAlignment="1">
      <alignment horizontal="left" vertical="center" wrapText="1"/>
    </xf>
    <xf numFmtId="177" fontId="35" fillId="0" borderId="55" xfId="0" applyNumberFormat="1" applyFont="1" applyBorder="1">
      <alignment vertical="center"/>
    </xf>
    <xf numFmtId="0" fontId="0" fillId="0" borderId="0" xfId="0" applyAlignment="1">
      <alignment horizontal="left"/>
    </xf>
    <xf numFmtId="177" fontId="35" fillId="0" borderId="0" xfId="0" applyNumberFormat="1" applyFont="1">
      <alignment vertical="center"/>
    </xf>
    <xf numFmtId="0" fontId="35" fillId="0" borderId="0" xfId="0" applyFont="1" applyAlignment="1">
      <alignment vertical="center" wrapText="1"/>
    </xf>
    <xf numFmtId="0" fontId="35" fillId="0" borderId="0" xfId="0" applyFont="1" applyAlignment="1">
      <alignment horizontal="center" vertical="top" wrapText="1"/>
    </xf>
    <xf numFmtId="0" fontId="124" fillId="0" borderId="0" xfId="0" applyFont="1" applyAlignment="1">
      <alignment horizontal="center" vertical="top" wrapText="1"/>
    </xf>
    <xf numFmtId="0" fontId="124" fillId="0" borderId="0" xfId="0" applyFont="1" applyAlignment="1">
      <alignment horizontal="left" vertical="center" wrapText="1"/>
    </xf>
    <xf numFmtId="0" fontId="0" fillId="0" borderId="17" xfId="0" applyBorder="1" applyAlignment="1">
      <alignment horizontal="center" vertical="center"/>
    </xf>
    <xf numFmtId="177" fontId="35" fillId="0" borderId="0" xfId="0" applyNumberFormat="1" applyFont="1" applyAlignment="1">
      <alignment horizontal="right" vertical="center"/>
    </xf>
    <xf numFmtId="0" fontId="0" fillId="0" borderId="0" xfId="0" applyAlignment="1">
      <alignment horizontal="right" vertical="center"/>
    </xf>
    <xf numFmtId="0" fontId="35" fillId="0" borderId="24" xfId="0" applyFont="1" applyBorder="1" applyAlignment="1">
      <alignment horizontal="center" vertical="center" wrapText="1" shrinkToFit="1"/>
    </xf>
    <xf numFmtId="0" fontId="35" fillId="0" borderId="31" xfId="0" applyFont="1" applyBorder="1" applyAlignment="1">
      <alignment vertical="center" wrapText="1"/>
    </xf>
    <xf numFmtId="0" fontId="35" fillId="0" borderId="56" xfId="0" applyFont="1" applyBorder="1" applyAlignment="1">
      <alignment horizontal="center" vertical="center"/>
    </xf>
    <xf numFmtId="0" fontId="35" fillId="0" borderId="56" xfId="0" applyFont="1" applyBorder="1" applyAlignment="1">
      <alignment vertical="center" wrapText="1"/>
    </xf>
    <xf numFmtId="0" fontId="35" fillId="0" borderId="45" xfId="0" applyFont="1" applyBorder="1" applyAlignment="1">
      <alignment vertical="center" wrapText="1"/>
    </xf>
    <xf numFmtId="2" fontId="0" fillId="0" borderId="31" xfId="0" applyNumberFormat="1" applyBorder="1" applyAlignment="1">
      <alignment horizontal="center" vertical="center"/>
    </xf>
    <xf numFmtId="38" fontId="0" fillId="0" borderId="45" xfId="34" applyFont="1" applyFill="1" applyBorder="1" applyProtection="1">
      <alignment vertical="center"/>
    </xf>
    <xf numFmtId="38" fontId="0" fillId="0" borderId="19" xfId="34" applyFont="1" applyFill="1" applyBorder="1" applyProtection="1">
      <alignment vertical="center"/>
    </xf>
    <xf numFmtId="0" fontId="35" fillId="0" borderId="16" xfId="0" applyFont="1" applyBorder="1" applyAlignment="1">
      <alignment vertical="center" wrapText="1"/>
    </xf>
    <xf numFmtId="0" fontId="35" fillId="0" borderId="41" xfId="0" applyFont="1" applyBorder="1" applyAlignment="1">
      <alignment vertical="center" wrapText="1"/>
    </xf>
    <xf numFmtId="0" fontId="0" fillId="0" borderId="43" xfId="0" applyBorder="1" applyAlignment="1">
      <alignment horizontal="center" vertical="center"/>
    </xf>
    <xf numFmtId="0" fontId="0" fillId="0" borderId="54" xfId="0" applyBorder="1" applyAlignment="1">
      <alignment horizontal="center" vertical="center"/>
    </xf>
    <xf numFmtId="0" fontId="35" fillId="0" borderId="34" xfId="0" applyFont="1" applyBorder="1" applyAlignment="1">
      <alignment vertical="center" wrapText="1"/>
    </xf>
    <xf numFmtId="0" fontId="35" fillId="0" borderId="67" xfId="0" applyFont="1" applyBorder="1" applyAlignment="1">
      <alignment horizontal="center" vertical="center"/>
    </xf>
    <xf numFmtId="0" fontId="35" fillId="0" borderId="67" xfId="0" applyFont="1" applyBorder="1" applyAlignment="1">
      <alignment vertical="center" wrapText="1"/>
    </xf>
    <xf numFmtId="0" fontId="35" fillId="0" borderId="24" xfId="0" applyFont="1" applyBorder="1" applyAlignment="1">
      <alignment vertical="center" wrapText="1"/>
    </xf>
    <xf numFmtId="0" fontId="0" fillId="0" borderId="34" xfId="0" applyBorder="1" applyAlignment="1">
      <alignment horizontal="center" vertical="center"/>
    </xf>
    <xf numFmtId="38" fontId="0" fillId="0" borderId="24" xfId="34" applyFont="1" applyFill="1" applyBorder="1" applyProtection="1">
      <alignment vertical="center"/>
    </xf>
    <xf numFmtId="38" fontId="0" fillId="0" borderId="23" xfId="34" applyFont="1" applyFill="1" applyBorder="1" applyProtection="1">
      <alignment vertical="center"/>
    </xf>
    <xf numFmtId="177" fontId="35" fillId="28" borderId="54" xfId="0" applyNumberFormat="1" applyFont="1" applyFill="1" applyBorder="1" applyAlignment="1" applyProtection="1">
      <alignment vertical="center" wrapText="1"/>
      <protection locked="0"/>
    </xf>
    <xf numFmtId="184" fontId="116" fillId="26" borderId="0" xfId="103" applyNumberFormat="1" applyFont="1" applyFill="1" applyAlignment="1">
      <alignment horizontal="center" vertical="center"/>
    </xf>
    <xf numFmtId="0" fontId="116" fillId="24" borderId="95" xfId="103" applyFont="1" applyFill="1" applyBorder="1">
      <alignment vertical="center"/>
    </xf>
    <xf numFmtId="0" fontId="108" fillId="24" borderId="0" xfId="103" applyFont="1" applyFill="1">
      <alignment vertical="center"/>
    </xf>
    <xf numFmtId="0" fontId="108" fillId="24" borderId="95" xfId="103" applyFont="1" applyFill="1" applyBorder="1" applyAlignment="1">
      <alignment horizontal="left" vertical="center"/>
    </xf>
    <xf numFmtId="183" fontId="96" fillId="0" borderId="0" xfId="103" applyNumberFormat="1" applyFont="1" applyAlignment="1">
      <alignment vertical="top"/>
    </xf>
    <xf numFmtId="0" fontId="96" fillId="0" borderId="0" xfId="0" applyFont="1">
      <alignment vertical="center"/>
    </xf>
    <xf numFmtId="38" fontId="96" fillId="24" borderId="0" xfId="103" applyNumberFormat="1" applyFont="1" applyFill="1" applyAlignment="1">
      <alignment vertical="center" wrapText="1"/>
    </xf>
    <xf numFmtId="0" fontId="45" fillId="24" borderId="0" xfId="0" applyFont="1" applyFill="1" applyAlignment="1">
      <alignment horizontal="center" vertical="center" wrapText="1"/>
    </xf>
    <xf numFmtId="0" fontId="30" fillId="24" borderId="41" xfId="0" applyFont="1" applyFill="1" applyBorder="1" applyAlignment="1">
      <alignment horizontal="center" vertical="center" wrapText="1"/>
    </xf>
    <xf numFmtId="0" fontId="61" fillId="0" borderId="0" xfId="0" applyFont="1">
      <alignment vertical="center"/>
    </xf>
    <xf numFmtId="0" fontId="132" fillId="0" borderId="0" xfId="0" applyFont="1">
      <alignment vertical="center"/>
    </xf>
    <xf numFmtId="0" fontId="33" fillId="0" borderId="0" xfId="0" applyFont="1" applyAlignment="1">
      <alignment horizontal="left" vertical="center" wrapText="1"/>
    </xf>
    <xf numFmtId="0" fontId="40" fillId="0" borderId="0" xfId="0" applyFont="1" applyAlignment="1">
      <alignment horizontal="left" vertical="center" wrapText="1"/>
    </xf>
    <xf numFmtId="0" fontId="62" fillId="0" borderId="0" xfId="0" applyFont="1">
      <alignment vertical="center"/>
    </xf>
    <xf numFmtId="0" fontId="36" fillId="0" borderId="0" xfId="0" applyFont="1">
      <alignment vertical="center"/>
    </xf>
    <xf numFmtId="0" fontId="48" fillId="0" borderId="0" xfId="0" applyFont="1" applyAlignment="1">
      <alignment horizontal="center" vertical="center"/>
    </xf>
    <xf numFmtId="0" fontId="30" fillId="0" borderId="12" xfId="0" applyFont="1" applyBorder="1" applyAlignment="1">
      <alignment horizontal="center" vertical="center"/>
    </xf>
    <xf numFmtId="0" fontId="30" fillId="0" borderId="0" xfId="0" applyFont="1" applyAlignment="1">
      <alignment horizontal="left" vertical="center"/>
    </xf>
    <xf numFmtId="0" fontId="93" fillId="24" borderId="0" xfId="48" applyFont="1" applyFill="1" applyBorder="1" applyAlignment="1" applyProtection="1">
      <alignment horizontal="left" vertical="center"/>
    </xf>
    <xf numFmtId="0" fontId="63" fillId="24" borderId="0" xfId="48" applyFont="1" applyFill="1" applyBorder="1" applyAlignment="1" applyProtection="1">
      <alignment horizontal="left" vertical="center"/>
    </xf>
    <xf numFmtId="0" fontId="39" fillId="24" borderId="0" xfId="0" applyFont="1" applyFill="1" applyAlignment="1">
      <alignment vertical="top" wrapText="1"/>
    </xf>
    <xf numFmtId="0" fontId="90" fillId="24" borderId="76" xfId="0" applyFont="1" applyFill="1" applyBorder="1" applyAlignment="1">
      <alignment vertical="center" wrapText="1"/>
    </xf>
    <xf numFmtId="0" fontId="90" fillId="24" borderId="30" xfId="0" applyFont="1" applyFill="1" applyBorder="1" applyAlignment="1">
      <alignment vertical="center" wrapText="1"/>
    </xf>
    <xf numFmtId="0" fontId="30" fillId="24" borderId="30" xfId="0" applyFont="1" applyFill="1" applyBorder="1" applyAlignment="1">
      <alignment vertical="top" wrapText="1"/>
    </xf>
    <xf numFmtId="0" fontId="30" fillId="24" borderId="79" xfId="0" applyFont="1" applyFill="1" applyBorder="1" applyAlignment="1">
      <alignment vertical="top" wrapText="1"/>
    </xf>
    <xf numFmtId="0" fontId="0" fillId="24" borderId="83" xfId="0" applyFill="1" applyBorder="1">
      <alignment vertical="center"/>
    </xf>
    <xf numFmtId="0" fontId="91" fillId="24" borderId="0" xfId="0" applyFont="1" applyFill="1" applyAlignment="1">
      <alignment horizontal="left" vertical="center" wrapText="1"/>
    </xf>
    <xf numFmtId="0" fontId="91" fillId="24" borderId="95" xfId="0" applyFont="1" applyFill="1" applyBorder="1" applyAlignment="1">
      <alignment vertical="center" wrapText="1"/>
    </xf>
    <xf numFmtId="0" fontId="90" fillId="24" borderId="95" xfId="0" applyFont="1" applyFill="1" applyBorder="1" applyAlignment="1">
      <alignment vertical="center" shrinkToFit="1"/>
    </xf>
    <xf numFmtId="0" fontId="46" fillId="24" borderId="0" xfId="0" applyFont="1" applyFill="1" applyAlignment="1">
      <alignment vertical="center" shrinkToFit="1"/>
    </xf>
    <xf numFmtId="0" fontId="43" fillId="24" borderId="0" xfId="0" applyFont="1" applyFill="1" applyAlignment="1">
      <alignment horizontal="center" vertical="center" shrinkToFit="1"/>
    </xf>
    <xf numFmtId="0" fontId="46" fillId="24" borderId="0" xfId="0" applyFont="1" applyFill="1" applyAlignment="1">
      <alignment horizontal="center" vertical="center" shrinkToFit="1"/>
    </xf>
    <xf numFmtId="0" fontId="90" fillId="24" borderId="80" xfId="0" applyFont="1" applyFill="1" applyBorder="1">
      <alignment vertical="center"/>
    </xf>
    <xf numFmtId="0" fontId="47" fillId="24" borderId="81" xfId="0" applyFont="1" applyFill="1" applyBorder="1">
      <alignment vertical="center"/>
    </xf>
    <xf numFmtId="0" fontId="90" fillId="24" borderId="81" xfId="0" applyFont="1" applyFill="1" applyBorder="1" applyAlignment="1">
      <alignment horizontal="center" vertical="center"/>
    </xf>
    <xf numFmtId="0" fontId="90" fillId="24" borderId="81" xfId="0" applyFont="1" applyFill="1" applyBorder="1" applyAlignment="1">
      <alignment vertical="center" shrinkToFit="1"/>
    </xf>
    <xf numFmtId="0" fontId="90" fillId="24" borderId="96" xfId="0" applyFont="1" applyFill="1" applyBorder="1" applyAlignment="1">
      <alignment vertical="center" shrinkToFit="1"/>
    </xf>
    <xf numFmtId="0" fontId="39" fillId="0" borderId="0" xfId="0" applyFont="1" applyAlignment="1">
      <alignment vertical="center" wrapText="1"/>
    </xf>
    <xf numFmtId="0" fontId="35" fillId="24" borderId="0" xfId="0" applyFont="1" applyFill="1">
      <alignment vertical="center"/>
    </xf>
    <xf numFmtId="0" fontId="35" fillId="0" borderId="0" xfId="0" applyFont="1" applyAlignment="1">
      <alignment horizontal="center" vertical="center" wrapText="1"/>
    </xf>
    <xf numFmtId="0" fontId="36" fillId="25" borderId="55" xfId="0" applyFont="1" applyFill="1" applyBorder="1" applyAlignment="1">
      <alignment horizontal="center" vertical="center"/>
    </xf>
    <xf numFmtId="0" fontId="31" fillId="0" borderId="0" xfId="0" applyFont="1" applyAlignment="1">
      <alignment horizontal="left" vertical="center"/>
    </xf>
    <xf numFmtId="0" fontId="31" fillId="0" borderId="0" xfId="0" applyFont="1" applyAlignment="1">
      <alignment horizontal="left" vertical="center" wrapText="1"/>
    </xf>
    <xf numFmtId="0" fontId="31" fillId="24" borderId="0" xfId="0" applyFont="1" applyFill="1" applyAlignment="1">
      <alignment horizontal="left" vertical="center" wrapText="1"/>
    </xf>
    <xf numFmtId="0" fontId="31" fillId="0" borderId="12" xfId="0" applyFont="1" applyBorder="1" applyAlignment="1">
      <alignment horizontal="center" vertical="center"/>
    </xf>
    <xf numFmtId="0" fontId="31" fillId="0" borderId="0" xfId="0" applyFont="1" applyAlignment="1">
      <alignment horizontal="center" vertical="center"/>
    </xf>
    <xf numFmtId="0" fontId="30" fillId="0" borderId="72" xfId="0" applyFont="1" applyBorder="1" applyAlignment="1">
      <alignment horizontal="center" vertical="center" wrapText="1"/>
    </xf>
    <xf numFmtId="176" fontId="35" fillId="0" borderId="46" xfId="0" applyNumberFormat="1" applyFont="1" applyBorder="1" applyAlignment="1">
      <alignment vertical="center" shrinkToFit="1"/>
    </xf>
    <xf numFmtId="0" fontId="36" fillId="24" borderId="0" xfId="0" applyFont="1" applyFill="1" applyAlignment="1">
      <alignment vertical="top" wrapText="1"/>
    </xf>
    <xf numFmtId="0" fontId="30" fillId="24" borderId="10" xfId="0" applyFont="1" applyFill="1" applyBorder="1" applyAlignment="1">
      <alignment horizontal="center" vertical="center" wrapText="1"/>
    </xf>
    <xf numFmtId="49" fontId="0" fillId="24" borderId="93" xfId="0" quotePrefix="1" applyNumberFormat="1" applyFill="1" applyBorder="1" applyAlignment="1" applyProtection="1">
      <alignment horizontal="center" vertical="center"/>
      <protection locked="0"/>
    </xf>
    <xf numFmtId="0" fontId="114" fillId="24" borderId="0" xfId="103" applyFont="1" applyFill="1">
      <alignment vertical="center"/>
    </xf>
    <xf numFmtId="0" fontId="96" fillId="26" borderId="0" xfId="103" applyFont="1" applyFill="1" applyAlignment="1">
      <alignment vertical="top"/>
    </xf>
    <xf numFmtId="0" fontId="102" fillId="26" borderId="0" xfId="103" applyFont="1" applyFill="1">
      <alignment vertical="center"/>
    </xf>
    <xf numFmtId="0" fontId="96" fillId="26" borderId="0" xfId="103" applyFont="1" applyFill="1" applyAlignment="1"/>
    <xf numFmtId="0" fontId="96" fillId="26" borderId="0" xfId="103" applyFont="1" applyFill="1" applyAlignment="1">
      <alignment wrapText="1"/>
    </xf>
    <xf numFmtId="0" fontId="96" fillId="0" borderId="0" xfId="103" applyFont="1" applyAlignment="1">
      <alignment vertical="top" wrapText="1"/>
    </xf>
    <xf numFmtId="179" fontId="35" fillId="0" borderId="11" xfId="0" applyNumberFormat="1" applyFont="1" applyBorder="1" applyAlignment="1" applyProtection="1">
      <alignment horizontal="right" vertical="center" shrinkToFit="1"/>
      <protection locked="0"/>
    </xf>
    <xf numFmtId="0" fontId="135" fillId="0" borderId="0" xfId="0" applyFont="1">
      <alignment vertical="center"/>
    </xf>
    <xf numFmtId="0" fontId="30" fillId="28" borderId="12" xfId="0" applyFont="1" applyFill="1" applyBorder="1" applyAlignment="1" applyProtection="1">
      <alignment horizontal="center" vertical="center" wrapText="1"/>
      <protection locked="0"/>
    </xf>
    <xf numFmtId="0" fontId="30" fillId="28" borderId="29" xfId="0" applyFont="1" applyFill="1" applyBorder="1" applyAlignment="1" applyProtection="1">
      <alignment horizontal="center" vertical="center" wrapText="1"/>
      <protection locked="0"/>
    </xf>
    <xf numFmtId="0" fontId="30" fillId="28" borderId="11" xfId="0" applyFont="1" applyFill="1" applyBorder="1" applyAlignment="1" applyProtection="1">
      <alignment horizontal="center" vertical="center" wrapText="1"/>
      <protection locked="0"/>
    </xf>
    <xf numFmtId="0" fontId="30" fillId="0" borderId="30" xfId="0" applyFont="1" applyBorder="1" applyAlignment="1">
      <alignment horizontal="left" vertical="center" wrapText="1"/>
    </xf>
    <xf numFmtId="0" fontId="30" fillId="0" borderId="0" xfId="0" applyFont="1" applyAlignment="1">
      <alignment horizontal="left" vertical="center" wrapText="1"/>
    </xf>
    <xf numFmtId="0" fontId="38" fillId="25" borderId="22" xfId="0" applyFont="1" applyFill="1" applyBorder="1" applyAlignment="1">
      <alignment horizontal="center" vertical="center"/>
    </xf>
    <xf numFmtId="0" fontId="38" fillId="25" borderId="26" xfId="0" applyFont="1" applyFill="1" applyBorder="1" applyAlignment="1">
      <alignment horizontal="center" vertical="center"/>
    </xf>
    <xf numFmtId="0" fontId="90" fillId="24" borderId="0" xfId="0" applyFont="1" applyFill="1" applyAlignment="1">
      <alignment horizontal="center" vertical="center"/>
    </xf>
    <xf numFmtId="0" fontId="90" fillId="28" borderId="22" xfId="0" applyFont="1" applyFill="1" applyBorder="1" applyAlignment="1" applyProtection="1">
      <alignment horizontal="center" vertical="center"/>
      <protection locked="0"/>
    </xf>
    <xf numFmtId="0" fontId="90" fillId="28" borderId="26" xfId="0" applyFont="1" applyFill="1" applyBorder="1" applyAlignment="1" applyProtection="1">
      <alignment horizontal="center" vertical="center"/>
      <protection locked="0"/>
    </xf>
    <xf numFmtId="0" fontId="90" fillId="24" borderId="0" xfId="0" applyFont="1" applyFill="1" applyAlignment="1">
      <alignment horizontal="center" vertical="center" wrapText="1"/>
    </xf>
    <xf numFmtId="0" fontId="94" fillId="24" borderId="0" xfId="0" applyFont="1" applyFill="1" applyAlignment="1">
      <alignment horizontal="center" vertical="center"/>
    </xf>
    <xf numFmtId="0" fontId="91" fillId="24" borderId="83" xfId="0" applyFont="1" applyFill="1" applyBorder="1" applyAlignment="1">
      <alignment horizontal="left" vertical="center" wrapText="1"/>
    </xf>
    <xf numFmtId="0" fontId="91" fillId="24" borderId="0" xfId="0" applyFont="1" applyFill="1" applyAlignment="1">
      <alignment horizontal="left" vertical="center" wrapText="1"/>
    </xf>
    <xf numFmtId="0" fontId="45" fillId="28" borderId="22" xfId="0" applyFont="1" applyFill="1" applyBorder="1" applyAlignment="1" applyProtection="1">
      <alignment horizontal="center" vertical="center" wrapText="1"/>
      <protection locked="0"/>
    </xf>
    <xf numFmtId="0" fontId="45" fillId="28" borderId="25" xfId="0" applyFont="1" applyFill="1" applyBorder="1" applyAlignment="1" applyProtection="1">
      <alignment horizontal="center" vertical="center" wrapText="1"/>
      <protection locked="0"/>
    </xf>
    <xf numFmtId="0" fontId="45" fillId="28" borderId="26" xfId="0" applyFont="1" applyFill="1" applyBorder="1" applyAlignment="1" applyProtection="1">
      <alignment horizontal="center" vertical="center" wrapText="1"/>
      <protection locked="0"/>
    </xf>
    <xf numFmtId="0" fontId="90" fillId="28" borderId="25" xfId="0" applyFont="1" applyFill="1" applyBorder="1" applyAlignment="1" applyProtection="1">
      <alignment horizontal="center" vertical="center"/>
      <protection locked="0"/>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0" fontId="30" fillId="28" borderId="10" xfId="0" applyFont="1" applyFill="1" applyBorder="1" applyAlignment="1" applyProtection="1">
      <alignment horizontal="center" vertical="center" wrapText="1"/>
      <protection locked="0"/>
    </xf>
    <xf numFmtId="0" fontId="30" fillId="0" borderId="10" xfId="0" applyFont="1" applyBorder="1" applyAlignment="1">
      <alignment horizontal="center" vertical="center" wrapText="1"/>
    </xf>
    <xf numFmtId="0" fontId="30" fillId="0" borderId="24" xfId="0" applyFont="1" applyBorder="1" applyAlignment="1">
      <alignment horizontal="center" vertical="center" wrapText="1"/>
    </xf>
    <xf numFmtId="0" fontId="30" fillId="28" borderId="41" xfId="0" applyFont="1" applyFill="1" applyBorder="1" applyAlignment="1" applyProtection="1">
      <alignment horizontal="center" vertical="center" wrapText="1"/>
      <protection locked="0"/>
    </xf>
    <xf numFmtId="0" fontId="90" fillId="24" borderId="0" xfId="0" applyFont="1" applyFill="1" applyAlignment="1">
      <alignment horizontal="center" vertical="center" shrinkToFit="1"/>
    </xf>
    <xf numFmtId="0" fontId="30" fillId="28" borderId="68" xfId="0" applyFont="1" applyFill="1" applyBorder="1" applyAlignment="1" applyProtection="1">
      <alignment horizontal="center" vertical="center" wrapText="1"/>
      <protection locked="0"/>
    </xf>
    <xf numFmtId="0" fontId="30" fillId="28" borderId="30" xfId="0" applyFont="1" applyFill="1" applyBorder="1" applyAlignment="1" applyProtection="1">
      <alignment horizontal="center" vertical="center" wrapText="1"/>
      <protection locked="0"/>
    </xf>
    <xf numFmtId="0" fontId="30" fillId="28" borderId="69" xfId="0" applyFont="1" applyFill="1" applyBorder="1" applyAlignment="1" applyProtection="1">
      <alignment horizontal="center" vertical="center" wrapText="1"/>
      <protection locked="0"/>
    </xf>
    <xf numFmtId="0" fontId="38" fillId="0" borderId="0" xfId="0" applyFont="1" applyAlignment="1">
      <alignment horizontal="left" vertical="center" wrapText="1"/>
    </xf>
    <xf numFmtId="0" fontId="35" fillId="28" borderId="12" xfId="0" applyFont="1" applyFill="1" applyBorder="1" applyAlignment="1" applyProtection="1">
      <alignment horizontal="left" vertical="center"/>
      <protection locked="0"/>
    </xf>
    <xf numFmtId="0" fontId="35" fillId="28" borderId="29" xfId="0" applyFont="1" applyFill="1" applyBorder="1" applyAlignment="1" applyProtection="1">
      <alignment horizontal="left" vertical="center"/>
      <protection locked="0"/>
    </xf>
    <xf numFmtId="0" fontId="35" fillId="28" borderId="11" xfId="0" applyFont="1" applyFill="1" applyBorder="1" applyAlignment="1" applyProtection="1">
      <alignment horizontal="left" vertical="center"/>
      <protection locked="0"/>
    </xf>
    <xf numFmtId="0" fontId="30" fillId="0" borderId="10" xfId="0" applyFont="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top" wrapText="1"/>
    </xf>
    <xf numFmtId="0" fontId="36" fillId="0" borderId="0" xfId="0" applyFont="1" applyAlignment="1">
      <alignment horizontal="center" vertical="center" wrapText="1"/>
    </xf>
    <xf numFmtId="0" fontId="30" fillId="0" borderId="13" xfId="0" applyFont="1" applyBorder="1" applyAlignment="1">
      <alignment horizontal="center" vertical="center" wrapText="1" shrinkToFit="1"/>
    </xf>
    <xf numFmtId="0" fontId="30" fillId="0" borderId="41" xfId="0" applyFont="1" applyBorder="1" applyAlignment="1">
      <alignment horizontal="center" vertical="center" wrapText="1" shrinkToFit="1"/>
    </xf>
    <xf numFmtId="0" fontId="30" fillId="0" borderId="13" xfId="0" applyFont="1" applyBorder="1" applyAlignment="1">
      <alignment horizontal="center" vertical="center"/>
    </xf>
    <xf numFmtId="0" fontId="30" fillId="0" borderId="41" xfId="0" applyFont="1" applyBorder="1" applyAlignment="1">
      <alignment horizontal="center" vertical="center"/>
    </xf>
    <xf numFmtId="0" fontId="30" fillId="0" borderId="29" xfId="0" applyFont="1" applyBorder="1" applyAlignment="1">
      <alignment horizontal="left" vertical="center"/>
    </xf>
    <xf numFmtId="0" fontId="30" fillId="0" borderId="11" xfId="0" applyFont="1" applyBorder="1" applyAlignment="1">
      <alignment horizontal="left" vertical="center"/>
    </xf>
    <xf numFmtId="0" fontId="30" fillId="0" borderId="13" xfId="0" applyFont="1" applyBorder="1" applyAlignment="1">
      <alignment horizontal="left" vertical="center" wrapText="1"/>
    </xf>
    <xf numFmtId="0" fontId="30" fillId="0" borderId="41" xfId="0" applyFont="1" applyBorder="1" applyAlignment="1">
      <alignment horizontal="left" vertical="center" wrapText="1"/>
    </xf>
    <xf numFmtId="0" fontId="93" fillId="28" borderId="12" xfId="48" applyFont="1" applyFill="1" applyBorder="1" applyAlignment="1" applyProtection="1">
      <alignment horizontal="left" vertical="center"/>
      <protection locked="0"/>
    </xf>
    <xf numFmtId="0" fontId="63" fillId="28" borderId="29" xfId="48" applyFont="1" applyFill="1" applyBorder="1" applyAlignment="1" applyProtection="1">
      <alignment horizontal="left" vertical="center"/>
      <protection locked="0"/>
    </xf>
    <xf numFmtId="0" fontId="63" fillId="28" borderId="11" xfId="48" applyFont="1" applyFill="1" applyBorder="1" applyAlignment="1" applyProtection="1">
      <alignment horizontal="left" vertical="center"/>
      <protection locked="0"/>
    </xf>
    <xf numFmtId="0" fontId="30" fillId="0" borderId="10" xfId="0" applyFont="1" applyBorder="1">
      <alignment vertical="center"/>
    </xf>
    <xf numFmtId="0" fontId="0" fillId="0" borderId="17" xfId="0" applyBorder="1" applyAlignment="1">
      <alignment horizontal="left" vertical="center"/>
    </xf>
    <xf numFmtId="0" fontId="30" fillId="0" borderId="12" xfId="0" applyFont="1" applyBorder="1" applyAlignment="1">
      <alignment horizontal="center" vertical="center"/>
    </xf>
    <xf numFmtId="0" fontId="30" fillId="0" borderId="29" xfId="0" applyFont="1" applyBorder="1" applyAlignment="1">
      <alignment horizontal="center" vertical="center"/>
    </xf>
    <xf numFmtId="0" fontId="30" fillId="0" borderId="11" xfId="0" applyFont="1" applyBorder="1" applyAlignment="1">
      <alignment horizontal="center" vertical="center"/>
    </xf>
    <xf numFmtId="0" fontId="30" fillId="0" borderId="13" xfId="0" applyFont="1" applyBorder="1" applyAlignment="1">
      <alignment horizontal="left" vertical="center"/>
    </xf>
    <xf numFmtId="0" fontId="30" fillId="0" borderId="41" xfId="0" applyFont="1" applyBorder="1" applyAlignment="1">
      <alignment horizontal="left" vertical="center"/>
    </xf>
    <xf numFmtId="0" fontId="30" fillId="0" borderId="47" xfId="0" applyFont="1" applyBorder="1" applyAlignment="1">
      <alignment horizontal="center" vertical="center"/>
    </xf>
    <xf numFmtId="0" fontId="30" fillId="0" borderId="10" xfId="0" applyFont="1" applyBorder="1" applyAlignment="1">
      <alignment horizontal="left" vertical="center" wrapText="1"/>
    </xf>
    <xf numFmtId="0" fontId="35" fillId="28" borderId="12" xfId="0" applyFont="1" applyFill="1" applyBorder="1" applyAlignment="1" applyProtection="1">
      <alignment horizontal="left" vertical="center" wrapText="1"/>
      <protection locked="0"/>
    </xf>
    <xf numFmtId="0" fontId="35" fillId="28" borderId="29" xfId="0" applyFont="1" applyFill="1" applyBorder="1" applyAlignment="1" applyProtection="1">
      <alignment horizontal="left" vertical="center" wrapText="1"/>
      <protection locked="0"/>
    </xf>
    <xf numFmtId="0" fontId="35" fillId="28" borderId="11" xfId="0" applyFont="1" applyFill="1" applyBorder="1" applyAlignment="1" applyProtection="1">
      <alignment horizontal="left" vertical="center" wrapText="1"/>
      <protection locked="0"/>
    </xf>
    <xf numFmtId="0" fontId="30" fillId="0" borderId="12"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91" xfId="0" applyFont="1" applyBorder="1" applyAlignment="1">
      <alignment horizontal="center" vertical="center" wrapText="1"/>
    </xf>
    <xf numFmtId="0" fontId="30" fillId="0" borderId="66" xfId="0" applyFont="1" applyBorder="1" applyAlignment="1">
      <alignment horizontal="center" vertical="center" wrapText="1"/>
    </xf>
    <xf numFmtId="0" fontId="30" fillId="28" borderId="12" xfId="0" applyFont="1" applyFill="1" applyBorder="1" applyProtection="1">
      <alignment vertical="center"/>
      <protection locked="0"/>
    </xf>
    <xf numFmtId="0" fontId="30" fillId="28" borderId="29" xfId="0" applyFont="1" applyFill="1" applyBorder="1" applyProtection="1">
      <alignment vertical="center"/>
      <protection locked="0"/>
    </xf>
    <xf numFmtId="0" fontId="30" fillId="28" borderId="11" xfId="0" applyFont="1" applyFill="1" applyBorder="1" applyProtection="1">
      <alignment vertical="center"/>
      <protection locked="0"/>
    </xf>
    <xf numFmtId="0" fontId="30" fillId="28" borderId="12" xfId="0" applyFont="1" applyFill="1" applyBorder="1" applyAlignment="1" applyProtection="1">
      <alignment vertical="center" wrapText="1"/>
      <protection locked="0"/>
    </xf>
    <xf numFmtId="0" fontId="30" fillId="28" borderId="29" xfId="0" applyFont="1" applyFill="1" applyBorder="1" applyAlignment="1" applyProtection="1">
      <alignment vertical="center" wrapText="1"/>
      <protection locked="0"/>
    </xf>
    <xf numFmtId="0" fontId="30" fillId="28" borderId="11" xfId="0" applyFont="1" applyFill="1" applyBorder="1" applyAlignment="1" applyProtection="1">
      <alignment vertical="center" wrapText="1"/>
      <protection locked="0"/>
    </xf>
    <xf numFmtId="49" fontId="30" fillId="28" borderId="35" xfId="0" applyNumberFormat="1" applyFont="1" applyFill="1" applyBorder="1" applyAlignment="1" applyProtection="1">
      <alignment horizontal="center" vertical="center"/>
      <protection locked="0"/>
    </xf>
    <xf numFmtId="49" fontId="30" fillId="28" borderId="29" xfId="0" applyNumberFormat="1" applyFont="1" applyFill="1" applyBorder="1" applyAlignment="1" applyProtection="1">
      <alignment horizontal="center" vertical="center"/>
      <protection locked="0"/>
    </xf>
    <xf numFmtId="49" fontId="30" fillId="28" borderId="11" xfId="0" applyNumberFormat="1" applyFont="1" applyFill="1" applyBorder="1" applyAlignment="1" applyProtection="1">
      <alignment horizontal="center" vertical="center"/>
      <protection locked="0"/>
    </xf>
    <xf numFmtId="49" fontId="30" fillId="28" borderId="43" xfId="0" applyNumberFormat="1" applyFont="1" applyFill="1" applyBorder="1" applyAlignment="1" applyProtection="1">
      <alignment horizontal="center" vertical="center"/>
      <protection locked="0"/>
    </xf>
    <xf numFmtId="49" fontId="30" fillId="28" borderId="10" xfId="0" applyNumberFormat="1" applyFont="1" applyFill="1" applyBorder="1" applyAlignment="1" applyProtection="1">
      <alignment horizontal="center" vertical="center"/>
      <protection locked="0"/>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31" fillId="0" borderId="29" xfId="0" applyFont="1" applyBorder="1" applyAlignment="1">
      <alignment horizontal="center" vertical="center"/>
    </xf>
    <xf numFmtId="0" fontId="31" fillId="0" borderId="11" xfId="0" applyFont="1" applyBorder="1" applyAlignment="1">
      <alignment horizontal="center" vertical="center"/>
    </xf>
    <xf numFmtId="0" fontId="30" fillId="0" borderId="14" xfId="0" applyFont="1" applyBorder="1" applyAlignment="1">
      <alignment horizontal="center" vertical="center"/>
    </xf>
    <xf numFmtId="0" fontId="30" fillId="0" borderId="16" xfId="0" applyFont="1" applyBorder="1" applyAlignment="1">
      <alignment horizontal="center" vertical="center"/>
    </xf>
    <xf numFmtId="0" fontId="30" fillId="0" borderId="14" xfId="0" applyFont="1" applyBorder="1" applyAlignment="1">
      <alignment horizontal="center" vertical="center" wrapText="1"/>
    </xf>
    <xf numFmtId="0" fontId="30" fillId="0" borderId="89"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81" xfId="0" applyFont="1" applyBorder="1" applyAlignment="1">
      <alignment horizontal="center" vertical="center" wrapText="1"/>
    </xf>
    <xf numFmtId="0" fontId="30" fillId="0" borderId="24" xfId="0" applyFont="1" applyBorder="1" applyAlignment="1">
      <alignment horizontal="center" vertical="center"/>
    </xf>
    <xf numFmtId="0" fontId="92" fillId="28" borderId="12" xfId="0" applyFont="1" applyFill="1" applyBorder="1" applyAlignment="1" applyProtection="1">
      <alignment horizontal="center" vertical="center"/>
      <protection locked="0"/>
    </xf>
    <xf numFmtId="0" fontId="92" fillId="28" borderId="29" xfId="0" applyFont="1" applyFill="1" applyBorder="1" applyAlignment="1" applyProtection="1">
      <alignment horizontal="center" vertical="center"/>
      <protection locked="0"/>
    </xf>
    <xf numFmtId="0" fontId="92" fillId="28" borderId="11" xfId="0" applyFont="1" applyFill="1" applyBorder="1" applyAlignment="1" applyProtection="1">
      <alignment horizontal="center" vertical="center"/>
      <protection locked="0"/>
    </xf>
    <xf numFmtId="49" fontId="30" fillId="28" borderId="42" xfId="0" applyNumberFormat="1" applyFont="1" applyFill="1" applyBorder="1" applyAlignment="1" applyProtection="1">
      <alignment horizontal="center" vertical="center"/>
      <protection locked="0"/>
    </xf>
    <xf numFmtId="49" fontId="30" fillId="28" borderId="21" xfId="0" applyNumberFormat="1" applyFont="1" applyFill="1" applyBorder="1" applyAlignment="1" applyProtection="1">
      <alignment horizontal="center" vertical="center"/>
      <protection locked="0"/>
    </xf>
    <xf numFmtId="49" fontId="30" fillId="28" borderId="58" xfId="0" applyNumberFormat="1" applyFont="1" applyFill="1" applyBorder="1" applyAlignment="1" applyProtection="1">
      <alignment horizontal="center" vertical="center"/>
      <protection locked="0"/>
    </xf>
    <xf numFmtId="0" fontId="30" fillId="28" borderId="56" xfId="0" applyFont="1" applyFill="1" applyBorder="1" applyProtection="1">
      <alignment vertical="center"/>
      <protection locked="0"/>
    </xf>
    <xf numFmtId="0" fontId="30" fillId="28" borderId="21" xfId="0" applyFont="1" applyFill="1" applyBorder="1" applyProtection="1">
      <alignment vertical="center"/>
      <protection locked="0"/>
    </xf>
    <xf numFmtId="0" fontId="30" fillId="28" borderId="58" xfId="0" applyFont="1" applyFill="1" applyBorder="1" applyProtection="1">
      <alignment vertical="center"/>
      <protection locked="0"/>
    </xf>
    <xf numFmtId="49" fontId="0" fillId="28" borderId="14" xfId="0" applyNumberFormat="1" applyFill="1" applyBorder="1" applyAlignment="1" applyProtection="1">
      <alignment horizontal="center" vertical="center"/>
      <protection locked="0"/>
    </xf>
    <xf numFmtId="49" fontId="0" fillId="28" borderId="98" xfId="0" applyNumberFormat="1" applyFill="1" applyBorder="1" applyAlignment="1" applyProtection="1">
      <alignment horizontal="center" vertical="center"/>
      <protection locked="0"/>
    </xf>
    <xf numFmtId="49" fontId="0" fillId="28" borderId="86" xfId="0" applyNumberFormat="1" applyFill="1" applyBorder="1" applyAlignment="1" applyProtection="1">
      <alignment horizontal="center" vertical="center"/>
      <protection locked="0"/>
    </xf>
    <xf numFmtId="49" fontId="0" fillId="28" borderId="92" xfId="0" quotePrefix="1" applyNumberFormat="1" applyFill="1" applyBorder="1" applyAlignment="1" applyProtection="1">
      <alignment horizontal="center" vertical="center"/>
      <protection locked="0"/>
    </xf>
    <xf numFmtId="49" fontId="0" fillId="28" borderId="29" xfId="0" quotePrefix="1" applyNumberFormat="1" applyFill="1" applyBorder="1" applyAlignment="1" applyProtection="1">
      <alignment horizontal="center" vertical="center"/>
      <protection locked="0"/>
    </xf>
    <xf numFmtId="49" fontId="0" fillId="28" borderId="11" xfId="0" quotePrefix="1" applyNumberFormat="1" applyFill="1" applyBorder="1" applyAlignment="1" applyProtection="1">
      <alignment horizontal="center" vertical="center"/>
      <protection locked="0"/>
    </xf>
    <xf numFmtId="49" fontId="35" fillId="28" borderId="12" xfId="0" applyNumberFormat="1" applyFont="1" applyFill="1" applyBorder="1" applyAlignment="1" applyProtection="1">
      <alignment horizontal="left" vertical="center"/>
      <protection locked="0"/>
    </xf>
    <xf numFmtId="49" fontId="35" fillId="28" borderId="29" xfId="0" applyNumberFormat="1" applyFont="1" applyFill="1" applyBorder="1" applyAlignment="1" applyProtection="1">
      <alignment horizontal="left" vertical="center"/>
      <protection locked="0"/>
    </xf>
    <xf numFmtId="49" fontId="35" fillId="28" borderId="11" xfId="0" applyNumberFormat="1" applyFont="1" applyFill="1" applyBorder="1" applyAlignment="1" applyProtection="1">
      <alignment horizontal="left" vertical="center"/>
      <protection locked="0"/>
    </xf>
    <xf numFmtId="0" fontId="30" fillId="28" borderId="56" xfId="0" applyFont="1" applyFill="1" applyBorder="1" applyAlignment="1" applyProtection="1">
      <alignment vertical="center" wrapText="1"/>
      <protection locked="0"/>
    </xf>
    <xf numFmtId="0" fontId="30" fillId="28" borderId="21" xfId="0" applyFont="1" applyFill="1" applyBorder="1" applyAlignment="1" applyProtection="1">
      <alignment vertical="center" wrapText="1"/>
      <protection locked="0"/>
    </xf>
    <xf numFmtId="0" fontId="30" fillId="28" borderId="58" xfId="0" applyFont="1" applyFill="1" applyBorder="1" applyAlignment="1" applyProtection="1">
      <alignment vertical="center" wrapText="1"/>
      <protection locked="0"/>
    </xf>
    <xf numFmtId="0" fontId="30" fillId="0" borderId="13" xfId="0" applyFont="1" applyBorder="1" applyAlignment="1">
      <alignment horizontal="center" vertical="center" textRotation="255"/>
    </xf>
    <xf numFmtId="0" fontId="30" fillId="0" borderId="72" xfId="0" applyFont="1" applyBorder="1" applyAlignment="1">
      <alignment horizontal="center" vertical="center" textRotation="255"/>
    </xf>
    <xf numFmtId="0" fontId="30" fillId="0" borderId="15" xfId="0" applyFont="1" applyBorder="1" applyAlignment="1">
      <alignment horizontal="center" vertical="center" wrapText="1"/>
    </xf>
    <xf numFmtId="38" fontId="41" fillId="24" borderId="0" xfId="34" applyFont="1" applyFill="1" applyBorder="1" applyAlignment="1">
      <alignment horizontal="right" vertical="center" wrapText="1"/>
    </xf>
    <xf numFmtId="38" fontId="41" fillId="24" borderId="0" xfId="34" applyFont="1" applyFill="1" applyBorder="1" applyAlignment="1">
      <alignment horizontal="center" vertical="center" wrapText="1"/>
    </xf>
    <xf numFmtId="0" fontId="60" fillId="24" borderId="0" xfId="0" applyFont="1" applyFill="1" applyAlignment="1">
      <alignment horizontal="center" vertical="center"/>
    </xf>
    <xf numFmtId="0" fontId="41" fillId="24" borderId="0" xfId="0" applyFont="1" applyFill="1" applyAlignment="1">
      <alignment horizontal="left" vertical="center" wrapText="1"/>
    </xf>
    <xf numFmtId="0" fontId="41" fillId="0" borderId="12" xfId="0" applyFont="1" applyBorder="1" applyAlignment="1">
      <alignment horizontal="left" vertical="center" wrapText="1"/>
    </xf>
    <xf numFmtId="0" fontId="41" fillId="0" borderId="29" xfId="0" applyFont="1" applyBorder="1" applyAlignment="1">
      <alignment horizontal="left" vertical="center" wrapText="1"/>
    </xf>
    <xf numFmtId="0" fontId="41" fillId="0" borderId="10" xfId="0" applyFont="1" applyBorder="1" applyAlignment="1">
      <alignment horizontal="left" vertical="center" wrapText="1"/>
    </xf>
    <xf numFmtId="0" fontId="41" fillId="24" borderId="35" xfId="0" applyFont="1" applyFill="1" applyBorder="1" applyAlignment="1">
      <alignment horizontal="left" vertical="center" wrapText="1"/>
    </xf>
    <xf numFmtId="0" fontId="41" fillId="24" borderId="29" xfId="0" applyFont="1" applyFill="1" applyBorder="1" applyAlignment="1">
      <alignment horizontal="left" vertical="center" wrapText="1"/>
    </xf>
    <xf numFmtId="0" fontId="41" fillId="24" borderId="11" xfId="0" applyFont="1" applyFill="1" applyBorder="1" applyAlignment="1">
      <alignment horizontal="left" vertical="center" wrapText="1"/>
    </xf>
    <xf numFmtId="0" fontId="41" fillId="0" borderId="35" xfId="0" applyFont="1" applyBorder="1" applyAlignment="1">
      <alignment horizontal="left" vertical="center" wrapText="1"/>
    </xf>
    <xf numFmtId="0" fontId="41" fillId="0" borderId="11" xfId="0" applyFont="1" applyBorder="1" applyAlignment="1">
      <alignment horizontal="left" vertical="center" wrapText="1"/>
    </xf>
    <xf numFmtId="0" fontId="41" fillId="0" borderId="12" xfId="0" applyFont="1" applyBorder="1">
      <alignment vertical="center"/>
    </xf>
    <xf numFmtId="0" fontId="41" fillId="0" borderId="29" xfId="0" applyFont="1" applyBorder="1">
      <alignment vertical="center"/>
    </xf>
    <xf numFmtId="0" fontId="41" fillId="0" borderId="11" xfId="0" applyFont="1" applyBorder="1">
      <alignment vertical="center"/>
    </xf>
    <xf numFmtId="0" fontId="41" fillId="0" borderId="12" xfId="0" applyFont="1" applyBorder="1" applyAlignment="1">
      <alignment vertical="center" wrapText="1"/>
    </xf>
    <xf numFmtId="0" fontId="41" fillId="0" borderId="29" xfId="0" applyFont="1" applyBorder="1" applyAlignment="1">
      <alignment vertical="center" wrapText="1"/>
    </xf>
    <xf numFmtId="0" fontId="41" fillId="0" borderId="11" xfId="0" applyFont="1" applyBorder="1" applyAlignment="1">
      <alignment vertical="center" wrapText="1"/>
    </xf>
    <xf numFmtId="0" fontId="41" fillId="24" borderId="35" xfId="0" applyFont="1" applyFill="1" applyBorder="1" applyAlignment="1">
      <alignment horizontal="left" vertical="center"/>
    </xf>
    <xf numFmtId="0" fontId="41" fillId="24" borderId="29" xfId="0" applyFont="1" applyFill="1" applyBorder="1" applyAlignment="1">
      <alignment horizontal="left" vertical="center"/>
    </xf>
    <xf numFmtId="0" fontId="41" fillId="24" borderId="11" xfId="0" applyFont="1" applyFill="1" applyBorder="1" applyAlignment="1">
      <alignment horizontal="left" vertical="center"/>
    </xf>
    <xf numFmtId="0" fontId="41" fillId="0" borderId="75" xfId="0" applyFont="1" applyBorder="1" applyAlignment="1">
      <alignment horizontal="left" vertical="center" wrapText="1"/>
    </xf>
    <xf numFmtId="0" fontId="41" fillId="0" borderId="17" xfId="0" applyFont="1" applyBorder="1" applyAlignment="1">
      <alignment horizontal="left" vertical="center" wrapText="1"/>
    </xf>
    <xf numFmtId="0" fontId="41" fillId="0" borderId="18" xfId="0" applyFont="1" applyBorder="1" applyAlignment="1">
      <alignment horizontal="left" vertical="center" wrapText="1"/>
    </xf>
    <xf numFmtId="0" fontId="0" fillId="0" borderId="10" xfId="0" applyBorder="1" applyAlignment="1">
      <alignment horizontal="center" vertical="center"/>
    </xf>
    <xf numFmtId="0" fontId="41" fillId="24" borderId="0" xfId="0" applyFont="1" applyFill="1" applyAlignment="1">
      <alignment horizontal="center" vertical="center" wrapText="1"/>
    </xf>
    <xf numFmtId="0" fontId="36" fillId="24" borderId="22" xfId="0" applyFont="1" applyFill="1" applyBorder="1" applyAlignment="1">
      <alignment horizontal="center" vertical="center"/>
    </xf>
    <xf numFmtId="0" fontId="36" fillId="24" borderId="25" xfId="0" applyFont="1" applyFill="1" applyBorder="1" applyAlignment="1">
      <alignment horizontal="center" vertical="center"/>
    </xf>
    <xf numFmtId="0" fontId="36" fillId="24" borderId="26" xfId="0" applyFont="1" applyFill="1" applyBorder="1" applyAlignment="1">
      <alignment horizontal="center" vertical="center"/>
    </xf>
    <xf numFmtId="0" fontId="41" fillId="0" borderId="46" xfId="0" applyFont="1" applyBorder="1" applyAlignment="1">
      <alignment horizontal="left" vertical="center" wrapText="1"/>
    </xf>
    <xf numFmtId="0" fontId="91" fillId="26" borderId="14" xfId="0" applyFont="1" applyFill="1" applyBorder="1" applyAlignment="1">
      <alignment horizontal="center" vertical="center" wrapText="1"/>
    </xf>
    <xf numFmtId="0" fontId="91" fillId="26" borderId="89" xfId="0" applyFont="1" applyFill="1" applyBorder="1" applyAlignment="1">
      <alignment horizontal="center" vertical="center" wrapText="1"/>
    </xf>
    <xf numFmtId="0" fontId="91" fillId="26" borderId="91" xfId="0" applyFont="1" applyFill="1" applyBorder="1" applyAlignment="1">
      <alignment horizontal="center" vertical="center" wrapText="1"/>
    </xf>
    <xf numFmtId="0" fontId="91" fillId="25" borderId="12" xfId="0" applyFont="1" applyFill="1" applyBorder="1" applyAlignment="1">
      <alignment horizontal="center" vertical="center"/>
    </xf>
    <xf numFmtId="0" fontId="91" fillId="25" borderId="29" xfId="0" applyFont="1" applyFill="1" applyBorder="1" applyAlignment="1">
      <alignment horizontal="center" vertical="center"/>
    </xf>
    <xf numFmtId="0" fontId="91" fillId="25" borderId="11" xfId="0" applyFont="1" applyFill="1" applyBorder="1" applyAlignment="1">
      <alignment horizontal="center" vertical="center"/>
    </xf>
    <xf numFmtId="0" fontId="45" fillId="24" borderId="14" xfId="0" applyFont="1" applyFill="1" applyBorder="1" applyAlignment="1">
      <alignment horizontal="center" vertical="center" wrapText="1"/>
    </xf>
    <xf numFmtId="0" fontId="45" fillId="24" borderId="89" xfId="0" applyFont="1" applyFill="1" applyBorder="1" applyAlignment="1">
      <alignment horizontal="center" vertical="center" wrapText="1"/>
    </xf>
    <xf numFmtId="0" fontId="45" fillId="24" borderId="91" xfId="0" applyFont="1" applyFill="1" applyBorder="1" applyAlignment="1">
      <alignment horizontal="center" vertical="center" wrapText="1"/>
    </xf>
    <xf numFmtId="0" fontId="45" fillId="24" borderId="27" xfId="0" applyFont="1" applyFill="1" applyBorder="1" applyAlignment="1">
      <alignment horizontal="center" vertical="center" wrapText="1"/>
    </xf>
    <xf numFmtId="0" fontId="45" fillId="24" borderId="0" xfId="0" applyFont="1" applyFill="1" applyAlignment="1">
      <alignment horizontal="center" vertical="center" wrapText="1"/>
    </xf>
    <xf numFmtId="0" fontId="45" fillId="24" borderId="15" xfId="0" applyFont="1" applyFill="1" applyBorder="1" applyAlignment="1">
      <alignment horizontal="center" vertical="center" wrapText="1"/>
    </xf>
    <xf numFmtId="0" fontId="45" fillId="24" borderId="40" xfId="0" applyFont="1" applyFill="1" applyBorder="1" applyAlignment="1">
      <alignment horizontal="left" vertical="center"/>
    </xf>
    <xf numFmtId="0" fontId="45" fillId="24" borderId="48" xfId="0" applyFont="1" applyFill="1" applyBorder="1" applyAlignment="1">
      <alignment horizontal="center" vertical="center" wrapText="1"/>
    </xf>
    <xf numFmtId="0" fontId="45" fillId="24" borderId="37" xfId="0" applyFont="1" applyFill="1" applyBorder="1" applyAlignment="1">
      <alignment horizontal="center" vertical="center" wrapText="1"/>
    </xf>
    <xf numFmtId="0" fontId="45" fillId="24" borderId="38" xfId="0" applyFont="1" applyFill="1" applyBorder="1" applyAlignment="1">
      <alignment horizontal="center" vertical="center" wrapText="1"/>
    </xf>
    <xf numFmtId="0" fontId="45" fillId="24" borderId="48" xfId="0" applyFont="1" applyFill="1" applyBorder="1">
      <alignment vertical="center"/>
    </xf>
    <xf numFmtId="0" fontId="45" fillId="24" borderId="37" xfId="0" applyFont="1" applyFill="1" applyBorder="1">
      <alignment vertical="center"/>
    </xf>
    <xf numFmtId="0" fontId="45" fillId="24" borderId="70" xfId="0" applyFont="1" applyFill="1" applyBorder="1" applyAlignment="1">
      <alignment vertical="center" wrapText="1"/>
    </xf>
    <xf numFmtId="0" fontId="45" fillId="24" borderId="71" xfId="0" applyFont="1" applyFill="1" applyBorder="1" applyAlignment="1">
      <alignment vertical="center" wrapText="1"/>
    </xf>
    <xf numFmtId="0" fontId="45" fillId="24" borderId="27" xfId="0" applyFont="1" applyFill="1" applyBorder="1" applyAlignment="1">
      <alignment horizontal="left" vertical="center"/>
    </xf>
    <xf numFmtId="0" fontId="45" fillId="24" borderId="0" xfId="0" applyFont="1" applyFill="1" applyAlignment="1">
      <alignment horizontal="left" vertical="center"/>
    </xf>
    <xf numFmtId="0" fontId="45" fillId="24" borderId="16" xfId="0" applyFont="1" applyFill="1" applyBorder="1" applyAlignment="1">
      <alignment horizontal="left" vertical="center"/>
    </xf>
    <xf numFmtId="0" fontId="45" fillId="24" borderId="17" xfId="0" applyFont="1" applyFill="1" applyBorder="1" applyAlignment="1">
      <alignment horizontal="left" vertical="center"/>
    </xf>
    <xf numFmtId="0" fontId="45" fillId="24" borderId="12" xfId="0" applyFont="1" applyFill="1" applyBorder="1" applyAlignment="1">
      <alignment horizontal="center" vertical="center"/>
    </xf>
    <xf numFmtId="0" fontId="45" fillId="24" borderId="29" xfId="0" applyFont="1" applyFill="1" applyBorder="1" applyAlignment="1">
      <alignment horizontal="center" vertical="center"/>
    </xf>
    <xf numFmtId="0" fontId="45" fillId="24" borderId="11" xfId="0" applyFont="1" applyFill="1" applyBorder="1" applyAlignment="1">
      <alignment horizontal="center" vertical="center"/>
    </xf>
    <xf numFmtId="0" fontId="45" fillId="24" borderId="48" xfId="0" applyFont="1" applyFill="1" applyBorder="1" applyAlignment="1">
      <alignment horizontal="center" vertical="center"/>
    </xf>
    <xf numFmtId="0" fontId="45" fillId="24" borderId="37" xfId="0" applyFont="1" applyFill="1" applyBorder="1" applyAlignment="1">
      <alignment horizontal="center" vertical="center"/>
    </xf>
    <xf numFmtId="0" fontId="45" fillId="24" borderId="38" xfId="0" applyFont="1" applyFill="1" applyBorder="1" applyAlignment="1">
      <alignment horizontal="center" vertical="center"/>
    </xf>
    <xf numFmtId="0" fontId="45" fillId="24" borderId="16" xfId="0" applyFont="1" applyFill="1" applyBorder="1" applyAlignment="1">
      <alignment horizontal="center" vertical="center"/>
    </xf>
    <xf numFmtId="0" fontId="45" fillId="24" borderId="17" xfId="0" applyFont="1" applyFill="1" applyBorder="1" applyAlignment="1">
      <alignment horizontal="center" vertical="center"/>
    </xf>
    <xf numFmtId="0" fontId="45" fillId="24" borderId="18" xfId="0" applyFont="1" applyFill="1" applyBorder="1" applyAlignment="1">
      <alignment horizontal="center" vertical="center"/>
    </xf>
    <xf numFmtId="0" fontId="45" fillId="24" borderId="12" xfId="0" applyFont="1" applyFill="1" applyBorder="1" applyAlignment="1">
      <alignment horizontal="left" vertical="center" shrinkToFit="1"/>
    </xf>
    <xf numFmtId="0" fontId="45" fillId="24" borderId="29" xfId="0" applyFont="1" applyFill="1" applyBorder="1" applyAlignment="1">
      <alignment horizontal="left" vertical="center" shrinkToFit="1"/>
    </xf>
    <xf numFmtId="0" fontId="45" fillId="24" borderId="11" xfId="0" applyFont="1" applyFill="1" applyBorder="1" applyAlignment="1">
      <alignment horizontal="left" vertical="center" shrinkToFit="1"/>
    </xf>
    <xf numFmtId="0" fontId="45" fillId="24" borderId="48" xfId="0" applyFont="1" applyFill="1" applyBorder="1" applyAlignment="1">
      <alignment horizontal="left" vertical="center"/>
    </xf>
    <xf numFmtId="0" fontId="45" fillId="24" borderId="37" xfId="0" applyFont="1" applyFill="1" applyBorder="1" applyAlignment="1">
      <alignment horizontal="left" vertical="center"/>
    </xf>
    <xf numFmtId="0" fontId="45" fillId="0" borderId="0" xfId="0" applyFont="1" applyAlignment="1">
      <alignment horizontal="left" vertical="center" wrapText="1"/>
    </xf>
    <xf numFmtId="0" fontId="41" fillId="0" borderId="0" xfId="0" applyFont="1" applyAlignment="1">
      <alignment horizontal="left" vertical="center" wrapText="1"/>
    </xf>
    <xf numFmtId="0" fontId="41" fillId="0" borderId="14" xfId="0" applyFont="1" applyBorder="1" applyAlignment="1">
      <alignment horizontal="left" vertical="center" wrapText="1"/>
    </xf>
    <xf numFmtId="0" fontId="41" fillId="0" borderId="57" xfId="0" applyFont="1" applyBorder="1" applyAlignment="1">
      <alignment horizontal="left" vertical="center" wrapText="1"/>
    </xf>
    <xf numFmtId="0" fontId="41" fillId="0" borderId="89" xfId="0" applyFont="1" applyBorder="1" applyAlignment="1">
      <alignment horizontal="left" vertical="center" wrapText="1"/>
    </xf>
    <xf numFmtId="0" fontId="41" fillId="0" borderId="91" xfId="0" applyFont="1" applyBorder="1" applyAlignment="1">
      <alignment horizontal="left" vertical="center" wrapText="1"/>
    </xf>
    <xf numFmtId="0" fontId="41" fillId="0" borderId="16"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39" xfId="0" applyFont="1" applyBorder="1" applyAlignment="1">
      <alignment horizontal="center" vertical="center" wrapText="1"/>
    </xf>
    <xf numFmtId="0" fontId="41" fillId="0" borderId="98" xfId="0" applyFont="1" applyBorder="1" applyAlignment="1">
      <alignment horizontal="left" vertical="center" wrapText="1"/>
    </xf>
    <xf numFmtId="0" fontId="38" fillId="24" borderId="25" xfId="0" applyFont="1" applyFill="1" applyBorder="1" applyAlignment="1">
      <alignment horizontal="left" vertical="center" wrapText="1"/>
    </xf>
    <xf numFmtId="0" fontId="38" fillId="24" borderId="26" xfId="0" applyFont="1" applyFill="1" applyBorder="1" applyAlignment="1">
      <alignment horizontal="left" vertical="center" wrapText="1"/>
    </xf>
    <xf numFmtId="0" fontId="38" fillId="0" borderId="22" xfId="0" applyFont="1" applyBorder="1" applyAlignment="1">
      <alignment horizontal="left" vertical="center" wrapText="1"/>
    </xf>
    <xf numFmtId="0" fontId="38" fillId="0" borderId="25" xfId="0" applyFont="1" applyBorder="1" applyAlignment="1">
      <alignment horizontal="left" vertical="center" wrapText="1"/>
    </xf>
    <xf numFmtId="0" fontId="38" fillId="0" borderId="26" xfId="0" applyFont="1" applyBorder="1" applyAlignment="1">
      <alignment horizontal="left" vertical="center" wrapText="1"/>
    </xf>
    <xf numFmtId="0" fontId="38" fillId="25" borderId="22" xfId="0" applyFont="1" applyFill="1" applyBorder="1" applyAlignment="1">
      <alignment horizontal="center" vertical="center" wrapText="1"/>
    </xf>
    <xf numFmtId="0" fontId="38" fillId="25" borderId="26" xfId="0" applyFont="1" applyFill="1" applyBorder="1" applyAlignment="1">
      <alignment horizontal="center" vertical="center" wrapText="1"/>
    </xf>
    <xf numFmtId="0" fontId="41" fillId="26" borderId="16" xfId="0" applyFont="1" applyFill="1" applyBorder="1" applyAlignment="1">
      <alignment horizontal="center" vertical="center"/>
    </xf>
    <xf numFmtId="0" fontId="41" fillId="26" borderId="17" xfId="0" applyFont="1" applyFill="1" applyBorder="1" applyAlignment="1">
      <alignment horizontal="center" vertical="center"/>
    </xf>
    <xf numFmtId="0" fontId="41" fillId="26" borderId="18" xfId="0" applyFont="1" applyFill="1" applyBorder="1" applyAlignment="1">
      <alignment horizontal="center" vertical="center"/>
    </xf>
    <xf numFmtId="0" fontId="41" fillId="24" borderId="10" xfId="0" applyFont="1" applyFill="1" applyBorder="1" applyAlignment="1">
      <alignment horizontal="center" vertical="center" wrapText="1"/>
    </xf>
    <xf numFmtId="0" fontId="41" fillId="24" borderId="12" xfId="0" applyFont="1" applyFill="1" applyBorder="1" applyAlignment="1">
      <alignment horizontal="center" vertical="center" wrapText="1"/>
    </xf>
    <xf numFmtId="0" fontId="41" fillId="24" borderId="29" xfId="0" applyFont="1" applyFill="1" applyBorder="1" applyAlignment="1">
      <alignment horizontal="center" vertical="center" wrapText="1"/>
    </xf>
    <xf numFmtId="0" fontId="41" fillId="24" borderId="11" xfId="0" applyFont="1" applyFill="1" applyBorder="1" applyAlignment="1">
      <alignment horizontal="center" vertical="center" wrapText="1"/>
    </xf>
    <xf numFmtId="0" fontId="41" fillId="24" borderId="98" xfId="0" applyFont="1" applyFill="1" applyBorder="1" applyAlignment="1">
      <alignment horizontal="left" vertical="center" wrapText="1"/>
    </xf>
    <xf numFmtId="0" fontId="41" fillId="24" borderId="17" xfId="0" applyFont="1" applyFill="1" applyBorder="1" applyAlignment="1">
      <alignment horizontal="left" vertical="center" wrapText="1"/>
    </xf>
    <xf numFmtId="0" fontId="36" fillId="24" borderId="0" xfId="0" applyFont="1" applyFill="1" applyAlignment="1">
      <alignment horizontal="left" vertical="center" wrapText="1"/>
    </xf>
    <xf numFmtId="0" fontId="36" fillId="24" borderId="0" xfId="0" applyFont="1" applyFill="1" applyAlignment="1">
      <alignment horizontal="left" vertical="center"/>
    </xf>
    <xf numFmtId="0" fontId="41" fillId="24" borderId="10" xfId="0" applyFont="1" applyFill="1" applyBorder="1" applyAlignment="1">
      <alignment horizontal="center" vertical="center"/>
    </xf>
    <xf numFmtId="38" fontId="41" fillId="24" borderId="10" xfId="34" applyFont="1" applyFill="1" applyBorder="1" applyAlignment="1">
      <alignment horizontal="center" vertical="center" wrapText="1"/>
    </xf>
    <xf numFmtId="0" fontId="45" fillId="24" borderId="70" xfId="0" applyFont="1" applyFill="1" applyBorder="1" applyAlignment="1">
      <alignment horizontal="left" vertical="center"/>
    </xf>
    <xf numFmtId="0" fontId="45" fillId="24" borderId="71" xfId="0" applyFont="1" applyFill="1" applyBorder="1" applyAlignment="1">
      <alignment horizontal="left" vertical="center"/>
    </xf>
    <xf numFmtId="0" fontId="41" fillId="28" borderId="22" xfId="0" applyFont="1" applyFill="1" applyBorder="1" applyAlignment="1" applyProtection="1">
      <alignment horizontal="center" vertical="center" shrinkToFit="1"/>
      <protection locked="0"/>
    </xf>
    <xf numFmtId="0" fontId="41" fillId="28" borderId="25" xfId="0" applyFont="1" applyFill="1" applyBorder="1" applyAlignment="1" applyProtection="1">
      <alignment horizontal="center" vertical="center" shrinkToFit="1"/>
      <protection locked="0"/>
    </xf>
    <xf numFmtId="0" fontId="41" fillId="28" borderId="26" xfId="0" applyFont="1" applyFill="1" applyBorder="1" applyAlignment="1" applyProtection="1">
      <alignment horizontal="center" vertical="center" shrinkToFit="1"/>
      <protection locked="0"/>
    </xf>
    <xf numFmtId="0" fontId="45" fillId="24" borderId="10" xfId="0" applyFont="1" applyFill="1" applyBorder="1" applyAlignment="1">
      <alignment horizontal="center" vertical="center"/>
    </xf>
    <xf numFmtId="0" fontId="45" fillId="0" borderId="11" xfId="0" applyFont="1" applyBorder="1" applyAlignment="1">
      <alignment horizontal="center" vertical="center"/>
    </xf>
    <xf numFmtId="0" fontId="45" fillId="0" borderId="10" xfId="0" applyFont="1" applyBorder="1" applyAlignment="1">
      <alignment horizontal="center" vertical="center"/>
    </xf>
    <xf numFmtId="0" fontId="41" fillId="24" borderId="0" xfId="0" applyFont="1" applyFill="1" applyAlignment="1">
      <alignment horizontal="center" vertical="center"/>
    </xf>
    <xf numFmtId="0" fontId="0" fillId="0" borderId="97" xfId="0" applyBorder="1" applyAlignment="1">
      <alignment horizontal="center" vertical="center"/>
    </xf>
    <xf numFmtId="0" fontId="41" fillId="24" borderId="101" xfId="0" applyFont="1" applyFill="1" applyBorder="1" applyAlignment="1">
      <alignment horizontal="center" vertical="center" wrapText="1"/>
    </xf>
    <xf numFmtId="0" fontId="41" fillId="24" borderId="102" xfId="0" applyFont="1" applyFill="1" applyBorder="1" applyAlignment="1">
      <alignment horizontal="center" vertical="center" wrapText="1"/>
    </xf>
    <xf numFmtId="0" fontId="41" fillId="24" borderId="105" xfId="0" applyFont="1" applyFill="1" applyBorder="1" applyAlignment="1">
      <alignment horizontal="center" vertical="center" wrapText="1"/>
    </xf>
    <xf numFmtId="0" fontId="41" fillId="24" borderId="103" xfId="0" applyFont="1" applyFill="1" applyBorder="1" applyAlignment="1">
      <alignment horizontal="center" vertical="center" wrapText="1"/>
    </xf>
    <xf numFmtId="0" fontId="41" fillId="24" borderId="104" xfId="0" applyFont="1" applyFill="1" applyBorder="1" applyAlignment="1">
      <alignment horizontal="center" vertical="center" wrapText="1"/>
    </xf>
    <xf numFmtId="0" fontId="41" fillId="24" borderId="106" xfId="0" applyFont="1" applyFill="1" applyBorder="1" applyAlignment="1">
      <alignment horizontal="center" vertical="center" wrapText="1"/>
    </xf>
    <xf numFmtId="0" fontId="41" fillId="24" borderId="107" xfId="0" applyFont="1" applyFill="1" applyBorder="1" applyAlignment="1">
      <alignment horizontal="center" vertical="center" wrapText="1"/>
    </xf>
    <xf numFmtId="0" fontId="41" fillId="24" borderId="108" xfId="0" applyFont="1" applyFill="1" applyBorder="1" applyAlignment="1">
      <alignment horizontal="center" vertical="center" wrapText="1"/>
    </xf>
    <xf numFmtId="0" fontId="41" fillId="24" borderId="109" xfId="0" applyFont="1" applyFill="1" applyBorder="1" applyAlignment="1">
      <alignment horizontal="center" vertical="center" wrapText="1"/>
    </xf>
    <xf numFmtId="0" fontId="38" fillId="24" borderId="22" xfId="0" applyFont="1" applyFill="1" applyBorder="1" applyAlignment="1">
      <alignment horizontal="left" vertical="center" shrinkToFit="1"/>
    </xf>
    <xf numFmtId="0" fontId="38" fillId="24" borderId="25" xfId="0" applyFont="1" applyFill="1" applyBorder="1" applyAlignment="1">
      <alignment horizontal="left" vertical="center" shrinkToFit="1"/>
    </xf>
    <xf numFmtId="0" fontId="38" fillId="24" borderId="26" xfId="0" applyFont="1" applyFill="1" applyBorder="1" applyAlignment="1">
      <alignment horizontal="left" vertical="center" shrinkToFit="1"/>
    </xf>
    <xf numFmtId="0" fontId="45" fillId="28" borderId="10" xfId="0" applyFont="1" applyFill="1" applyBorder="1" applyAlignment="1" applyProtection="1">
      <alignment horizontal="center" vertical="center" wrapText="1"/>
      <protection locked="0"/>
    </xf>
    <xf numFmtId="0" fontId="41" fillId="24" borderId="10" xfId="0" applyFont="1" applyFill="1" applyBorder="1" applyAlignment="1">
      <alignment horizontal="left" vertical="center" wrapText="1"/>
    </xf>
    <xf numFmtId="0" fontId="30" fillId="24" borderId="0" xfId="0" applyFont="1" applyFill="1" applyAlignment="1">
      <alignment horizontal="left" vertical="center" wrapText="1"/>
    </xf>
    <xf numFmtId="0" fontId="30" fillId="24" borderId="13" xfId="0" applyFont="1" applyFill="1" applyBorder="1" applyAlignment="1">
      <alignment horizontal="center" vertical="center" wrapText="1"/>
    </xf>
    <xf numFmtId="0" fontId="30" fillId="24" borderId="47" xfId="0" applyFont="1" applyFill="1" applyBorder="1" applyAlignment="1">
      <alignment horizontal="center" vertical="center" wrapText="1"/>
    </xf>
    <xf numFmtId="0" fontId="30" fillId="24" borderId="41" xfId="0" applyFont="1" applyFill="1" applyBorder="1" applyAlignment="1">
      <alignment horizontal="center" vertical="center" wrapText="1"/>
    </xf>
    <xf numFmtId="49" fontId="41" fillId="0" borderId="10" xfId="0" applyNumberFormat="1" applyFont="1" applyBorder="1" applyAlignment="1">
      <alignment horizontal="left" vertical="center" wrapText="1"/>
    </xf>
    <xf numFmtId="0" fontId="45" fillId="29" borderId="10" xfId="0" applyFont="1" applyFill="1" applyBorder="1" applyAlignment="1" applyProtection="1">
      <alignment horizontal="center" vertical="center" wrapText="1"/>
      <protection locked="0"/>
    </xf>
    <xf numFmtId="49" fontId="45" fillId="27" borderId="10" xfId="0" applyNumberFormat="1" applyFont="1" applyFill="1" applyBorder="1" applyAlignment="1">
      <alignment horizontal="center" vertical="center" wrapText="1"/>
    </xf>
    <xf numFmtId="0" fontId="41" fillId="24" borderId="10" xfId="0" applyFont="1" applyFill="1" applyBorder="1" applyAlignment="1">
      <alignment vertical="center" wrapText="1"/>
    </xf>
    <xf numFmtId="0" fontId="41" fillId="24" borderId="12" xfId="0" applyFont="1" applyFill="1" applyBorder="1" applyAlignment="1">
      <alignment horizontal="left" vertical="center" wrapText="1"/>
    </xf>
    <xf numFmtId="0" fontId="41" fillId="24" borderId="10" xfId="0" applyFont="1" applyFill="1" applyBorder="1" applyAlignment="1">
      <alignment horizontal="left" vertical="center"/>
    </xf>
    <xf numFmtId="0" fontId="35" fillId="24" borderId="63" xfId="0" applyFont="1" applyFill="1" applyBorder="1" applyAlignment="1">
      <alignment horizontal="center" vertical="center" wrapText="1"/>
    </xf>
    <xf numFmtId="0" fontId="35" fillId="24" borderId="47" xfId="0" applyFont="1" applyFill="1" applyBorder="1" applyAlignment="1">
      <alignment horizontal="center" vertical="center" wrapText="1"/>
    </xf>
    <xf numFmtId="0" fontId="35" fillId="24" borderId="72" xfId="0" applyFont="1" applyFill="1" applyBorder="1" applyAlignment="1">
      <alignment horizontal="center" vertical="center" wrapText="1"/>
    </xf>
    <xf numFmtId="0" fontId="35" fillId="24" borderId="85" xfId="0" applyFont="1" applyFill="1" applyBorder="1" applyAlignment="1">
      <alignment horizontal="center" vertical="center" wrapText="1"/>
    </xf>
    <xf numFmtId="0" fontId="35" fillId="24" borderId="77" xfId="0" applyFont="1" applyFill="1" applyBorder="1" applyAlignment="1">
      <alignment horizontal="center" vertical="center" wrapText="1"/>
    </xf>
    <xf numFmtId="0" fontId="35" fillId="24" borderId="13" xfId="0" applyFont="1" applyFill="1" applyBorder="1" applyAlignment="1">
      <alignment horizontal="center" vertical="center" wrapText="1"/>
    </xf>
    <xf numFmtId="0" fontId="35" fillId="24" borderId="88" xfId="0" applyFont="1" applyFill="1" applyBorder="1" applyAlignment="1">
      <alignment horizontal="center" vertical="center" wrapText="1"/>
    </xf>
    <xf numFmtId="0" fontId="35" fillId="24" borderId="84" xfId="0" applyFont="1" applyFill="1" applyBorder="1" applyAlignment="1">
      <alignment horizontal="center" vertical="center" wrapText="1"/>
    </xf>
    <xf numFmtId="0" fontId="35" fillId="24" borderId="73" xfId="0" applyFont="1" applyFill="1" applyBorder="1" applyAlignment="1">
      <alignment horizontal="center" vertical="center" wrapText="1"/>
    </xf>
    <xf numFmtId="0" fontId="35" fillId="24" borderId="0" xfId="0" applyFont="1" applyFill="1" applyAlignment="1">
      <alignment horizontal="left" vertical="top" wrapText="1"/>
    </xf>
    <xf numFmtId="0" fontId="35" fillId="24" borderId="59" xfId="0" applyFont="1" applyFill="1" applyBorder="1" applyAlignment="1">
      <alignment horizontal="center" vertical="center" textRotation="255"/>
    </xf>
    <xf numFmtId="0" fontId="35" fillId="24" borderId="94" xfId="0" applyFont="1" applyFill="1" applyBorder="1" applyAlignment="1">
      <alignment horizontal="center" vertical="center" textRotation="255"/>
    </xf>
    <xf numFmtId="0" fontId="35" fillId="24" borderId="78" xfId="0" applyFont="1" applyFill="1" applyBorder="1" applyAlignment="1">
      <alignment horizontal="center" vertical="center" textRotation="255"/>
    </xf>
    <xf numFmtId="0" fontId="35" fillId="24" borderId="76" xfId="0" applyFont="1" applyFill="1" applyBorder="1" applyAlignment="1">
      <alignment horizontal="center" vertical="center" wrapText="1"/>
    </xf>
    <xf numFmtId="0" fontId="35" fillId="24" borderId="30" xfId="0" applyFont="1" applyFill="1" applyBorder="1" applyAlignment="1">
      <alignment horizontal="center" vertical="center" wrapText="1"/>
    </xf>
    <xf numFmtId="0" fontId="35" fillId="24" borderId="79" xfId="0" applyFont="1" applyFill="1" applyBorder="1" applyAlignment="1">
      <alignment horizontal="center" vertical="center" wrapText="1"/>
    </xf>
    <xf numFmtId="0" fontId="35" fillId="24" borderId="87" xfId="0" applyFont="1" applyFill="1" applyBorder="1" applyAlignment="1">
      <alignment horizontal="center" vertical="center" wrapText="1"/>
    </xf>
    <xf numFmtId="0" fontId="35" fillId="24" borderId="69" xfId="0" applyFont="1" applyFill="1" applyBorder="1" applyAlignment="1">
      <alignment horizontal="center" vertical="center" wrapText="1"/>
    </xf>
    <xf numFmtId="0" fontId="35" fillId="24" borderId="75" xfId="0" applyFont="1" applyFill="1" applyBorder="1" applyAlignment="1">
      <alignment horizontal="center" vertical="center" wrapText="1"/>
    </xf>
    <xf numFmtId="0" fontId="35" fillId="24" borderId="17" xfId="0" applyFont="1" applyFill="1" applyBorder="1" applyAlignment="1">
      <alignment horizontal="center" vertical="center" wrapText="1"/>
    </xf>
    <xf numFmtId="0" fontId="35" fillId="24" borderId="18" xfId="0" applyFont="1" applyFill="1" applyBorder="1" applyAlignment="1">
      <alignment horizontal="center" vertical="center" wrapText="1"/>
    </xf>
    <xf numFmtId="0" fontId="35" fillId="24" borderId="35" xfId="0" applyFont="1" applyFill="1" applyBorder="1" applyAlignment="1">
      <alignment horizontal="center" vertical="center" wrapText="1"/>
    </xf>
    <xf numFmtId="0" fontId="35" fillId="24" borderId="29" xfId="0" applyFont="1" applyFill="1" applyBorder="1" applyAlignment="1">
      <alignment horizontal="center" vertical="center" wrapText="1"/>
    </xf>
    <xf numFmtId="0" fontId="35" fillId="24" borderId="11" xfId="0" applyFont="1" applyFill="1" applyBorder="1" applyAlignment="1">
      <alignment horizontal="center" vertical="center" wrapText="1"/>
    </xf>
    <xf numFmtId="0" fontId="35" fillId="24" borderId="57" xfId="0" applyFont="1" applyFill="1" applyBorder="1" applyAlignment="1">
      <alignment horizontal="center" vertical="center" wrapText="1"/>
    </xf>
    <xf numFmtId="0" fontId="35" fillId="24" borderId="98" xfId="0" applyFont="1" applyFill="1" applyBorder="1" applyAlignment="1">
      <alignment horizontal="center" vertical="center" wrapText="1"/>
    </xf>
    <xf numFmtId="0" fontId="35" fillId="24" borderId="91" xfId="0" applyFont="1" applyFill="1" applyBorder="1" applyAlignment="1">
      <alignment horizontal="center" vertical="center" wrapText="1"/>
    </xf>
    <xf numFmtId="0" fontId="35" fillId="24" borderId="80" xfId="0" applyFont="1" applyFill="1" applyBorder="1" applyAlignment="1">
      <alignment horizontal="center" vertical="center" wrapText="1"/>
    </xf>
    <xf numFmtId="0" fontId="35" fillId="24" borderId="81" xfId="0" applyFont="1" applyFill="1" applyBorder="1" applyAlignment="1">
      <alignment horizontal="center" vertical="center" wrapText="1"/>
    </xf>
    <xf numFmtId="0" fontId="35" fillId="24" borderId="66" xfId="0" applyFont="1" applyFill="1" applyBorder="1" applyAlignment="1">
      <alignment horizontal="center" vertical="center" wrapText="1"/>
    </xf>
    <xf numFmtId="0" fontId="35" fillId="24" borderId="10" xfId="0" applyFont="1" applyFill="1" applyBorder="1" applyAlignment="1">
      <alignment horizontal="left" vertical="center" wrapText="1"/>
    </xf>
    <xf numFmtId="0" fontId="35" fillId="24" borderId="20" xfId="0" applyFont="1" applyFill="1" applyBorder="1" applyAlignment="1">
      <alignment horizontal="left" vertical="center" wrapText="1"/>
    </xf>
    <xf numFmtId="0" fontId="35" fillId="24" borderId="24" xfId="0" applyFont="1" applyFill="1" applyBorder="1" applyAlignment="1">
      <alignment horizontal="left" vertical="center" wrapText="1"/>
    </xf>
    <xf numFmtId="0" fontId="35" fillId="24" borderId="23" xfId="0" applyFont="1" applyFill="1" applyBorder="1" applyAlignment="1">
      <alignment horizontal="left" vertical="center" wrapText="1"/>
    </xf>
    <xf numFmtId="0" fontId="35" fillId="24" borderId="50" xfId="0" applyFont="1" applyFill="1" applyBorder="1" applyAlignment="1">
      <alignment horizontal="center" vertical="center"/>
    </xf>
    <xf numFmtId="0" fontId="35" fillId="24" borderId="52" xfId="0" applyFont="1" applyFill="1" applyBorder="1" applyAlignment="1">
      <alignment horizontal="center" vertical="center"/>
    </xf>
    <xf numFmtId="0" fontId="35" fillId="24" borderId="22" xfId="0" applyFont="1" applyFill="1" applyBorder="1" applyAlignment="1">
      <alignment horizontal="left" vertical="center"/>
    </xf>
    <xf numFmtId="0" fontId="35" fillId="24" borderId="25" xfId="0" applyFont="1" applyFill="1" applyBorder="1" applyAlignment="1">
      <alignment horizontal="left" vertical="center"/>
    </xf>
    <xf numFmtId="0" fontId="35" fillId="24" borderId="26" xfId="0" applyFont="1" applyFill="1" applyBorder="1" applyAlignment="1">
      <alignment horizontal="left" vertical="center"/>
    </xf>
    <xf numFmtId="0" fontId="35" fillId="24" borderId="76" xfId="0" applyFont="1" applyFill="1" applyBorder="1" applyAlignment="1">
      <alignment horizontal="center" vertical="center" textRotation="255"/>
    </xf>
    <xf numFmtId="0" fontId="35" fillId="24" borderId="83" xfId="0" applyFont="1" applyFill="1" applyBorder="1" applyAlignment="1">
      <alignment horizontal="center" vertical="center" textRotation="255"/>
    </xf>
    <xf numFmtId="0" fontId="35" fillId="24" borderId="80" xfId="0" applyFont="1" applyFill="1" applyBorder="1" applyAlignment="1">
      <alignment horizontal="center" vertical="center" textRotation="255"/>
    </xf>
    <xf numFmtId="0" fontId="35" fillId="24" borderId="68" xfId="0" applyFont="1" applyFill="1" applyBorder="1" applyAlignment="1">
      <alignment horizontal="center" vertical="center" wrapText="1" shrinkToFit="1"/>
    </xf>
    <xf numFmtId="0" fontId="35" fillId="24" borderId="27" xfId="0" applyFont="1" applyFill="1" applyBorder="1" applyAlignment="1">
      <alignment horizontal="center" vertical="center" wrapText="1" shrinkToFit="1"/>
    </xf>
    <xf numFmtId="0" fontId="35" fillId="24" borderId="67" xfId="0" applyFont="1" applyFill="1" applyBorder="1" applyAlignment="1">
      <alignment horizontal="center" vertical="center" wrapText="1" shrinkToFit="1"/>
    </xf>
    <xf numFmtId="0" fontId="35" fillId="24" borderId="63" xfId="0" applyFont="1" applyFill="1" applyBorder="1" applyAlignment="1">
      <alignment horizontal="center" vertical="center" wrapText="1" shrinkToFit="1"/>
    </xf>
    <xf numFmtId="0" fontId="35" fillId="24" borderId="47" xfId="0" applyFont="1" applyFill="1" applyBorder="1" applyAlignment="1">
      <alignment horizontal="center" vertical="center" wrapText="1" shrinkToFit="1"/>
    </xf>
    <xf numFmtId="0" fontId="35" fillId="24" borderId="72" xfId="0" applyFont="1" applyFill="1" applyBorder="1" applyAlignment="1">
      <alignment horizontal="center" vertical="center" wrapText="1" shrinkToFit="1"/>
    </xf>
    <xf numFmtId="0" fontId="35" fillId="24" borderId="63" xfId="0" applyFont="1" applyFill="1" applyBorder="1" applyAlignment="1">
      <alignment horizontal="center" vertical="center" shrinkToFit="1"/>
    </xf>
    <xf numFmtId="0" fontId="35" fillId="24" borderId="47" xfId="0" applyFont="1" applyFill="1" applyBorder="1" applyAlignment="1">
      <alignment horizontal="center" vertical="center" shrinkToFit="1"/>
    </xf>
    <xf numFmtId="0" fontId="35" fillId="24" borderId="72" xfId="0" applyFont="1" applyFill="1" applyBorder="1" applyAlignment="1">
      <alignment horizontal="center" vertical="center" shrinkToFit="1"/>
    </xf>
    <xf numFmtId="0" fontId="38" fillId="24" borderId="0" xfId="0" applyFont="1" applyFill="1" applyAlignment="1">
      <alignment horizontal="left" vertical="center" wrapText="1"/>
    </xf>
    <xf numFmtId="0" fontId="35" fillId="24" borderId="76" xfId="0" applyFont="1" applyFill="1" applyBorder="1" applyAlignment="1">
      <alignment horizontal="center" vertical="center"/>
    </xf>
    <xf numFmtId="0" fontId="35" fillId="24" borderId="30" xfId="0" applyFont="1" applyFill="1" applyBorder="1" applyAlignment="1">
      <alignment horizontal="center" vertical="center"/>
    </xf>
    <xf numFmtId="0" fontId="35" fillId="24" borderId="79" xfId="0" applyFont="1" applyFill="1" applyBorder="1" applyAlignment="1">
      <alignment horizontal="center" vertical="center"/>
    </xf>
    <xf numFmtId="0" fontId="35" fillId="24" borderId="83" xfId="0" applyFont="1" applyFill="1" applyBorder="1" applyAlignment="1">
      <alignment horizontal="center" vertical="center"/>
    </xf>
    <xf numFmtId="0" fontId="35" fillId="24" borderId="0" xfId="0" applyFont="1" applyFill="1" applyAlignment="1">
      <alignment horizontal="center" vertical="center"/>
    </xf>
    <xf numFmtId="0" fontId="35" fillId="24" borderId="95" xfId="0" applyFont="1" applyFill="1" applyBorder="1" applyAlignment="1">
      <alignment horizontal="center" vertical="center"/>
    </xf>
    <xf numFmtId="0" fontId="35" fillId="24" borderId="22" xfId="0" applyFont="1" applyFill="1" applyBorder="1" applyAlignment="1">
      <alignment horizontal="center" vertical="center"/>
    </xf>
    <xf numFmtId="0" fontId="35" fillId="24" borderId="25" xfId="0" applyFont="1" applyFill="1" applyBorder="1" applyAlignment="1">
      <alignment horizontal="center" vertical="center"/>
    </xf>
    <xf numFmtId="0" fontId="35" fillId="24" borderId="26" xfId="0" applyFont="1" applyFill="1" applyBorder="1" applyAlignment="1">
      <alignment horizontal="center" vertical="center"/>
    </xf>
    <xf numFmtId="0" fontId="35" fillId="24" borderId="47" xfId="0" applyFont="1" applyFill="1" applyBorder="1" applyAlignment="1">
      <alignment horizontal="center" vertical="center"/>
    </xf>
    <xf numFmtId="0" fontId="35" fillId="24" borderId="49" xfId="0" applyFont="1" applyFill="1" applyBorder="1" applyAlignment="1">
      <alignment horizontal="center" vertical="center"/>
    </xf>
    <xf numFmtId="0" fontId="35" fillId="24" borderId="72" xfId="0" applyFont="1" applyFill="1" applyBorder="1" applyAlignment="1">
      <alignment horizontal="center" vertical="center"/>
    </xf>
    <xf numFmtId="0" fontId="35" fillId="24" borderId="23" xfId="0" applyFont="1" applyFill="1" applyBorder="1" applyAlignment="1">
      <alignment horizontal="center" vertical="center"/>
    </xf>
    <xf numFmtId="0" fontId="35" fillId="24" borderId="54" xfId="0" applyFont="1" applyFill="1" applyBorder="1" applyAlignment="1">
      <alignment horizontal="center" vertical="center" wrapText="1"/>
    </xf>
    <xf numFmtId="0" fontId="35" fillId="24" borderId="34" xfId="0" applyFont="1" applyFill="1" applyBorder="1" applyAlignment="1">
      <alignment horizontal="center" vertical="center" wrapText="1"/>
    </xf>
    <xf numFmtId="0" fontId="35" fillId="24" borderId="81" xfId="0" applyFont="1" applyFill="1" applyBorder="1" applyAlignment="1">
      <alignment horizontal="center" vertical="center"/>
    </xf>
    <xf numFmtId="0" fontId="35" fillId="24" borderId="68" xfId="0" applyFont="1" applyFill="1" applyBorder="1" applyAlignment="1">
      <alignment horizontal="center" vertical="center" shrinkToFit="1"/>
    </xf>
    <xf numFmtId="0" fontId="35" fillId="24" borderId="27" xfId="0" applyFont="1" applyFill="1" applyBorder="1" applyAlignment="1">
      <alignment horizontal="center" vertical="center" shrinkToFit="1"/>
    </xf>
    <xf numFmtId="0" fontId="35" fillId="24" borderId="67" xfId="0" applyFont="1" applyFill="1" applyBorder="1" applyAlignment="1">
      <alignment horizontal="center" vertical="center" shrinkToFit="1"/>
    </xf>
    <xf numFmtId="0" fontId="35" fillId="24" borderId="68" xfId="0" applyFont="1" applyFill="1" applyBorder="1" applyAlignment="1">
      <alignment horizontal="center" vertical="center"/>
    </xf>
    <xf numFmtId="0" fontId="35" fillId="24" borderId="69" xfId="0" applyFont="1" applyFill="1" applyBorder="1" applyAlignment="1">
      <alignment horizontal="center" vertical="center"/>
    </xf>
    <xf numFmtId="0" fontId="35" fillId="24" borderId="27" xfId="0" applyFont="1" applyFill="1" applyBorder="1" applyAlignment="1">
      <alignment horizontal="center" vertical="center"/>
    </xf>
    <xf numFmtId="0" fontId="35" fillId="24" borderId="15" xfId="0" applyFont="1" applyFill="1" applyBorder="1" applyAlignment="1">
      <alignment horizontal="center" vertical="center"/>
    </xf>
    <xf numFmtId="0" fontId="38" fillId="24" borderId="22" xfId="0" applyFont="1" applyFill="1" applyBorder="1" applyAlignment="1">
      <alignment horizontal="left" vertical="center" wrapText="1"/>
    </xf>
    <xf numFmtId="0" fontId="35" fillId="24" borderId="83" xfId="0" applyFont="1" applyFill="1" applyBorder="1" applyAlignment="1">
      <alignment horizontal="center" vertical="center" wrapText="1"/>
    </xf>
    <xf numFmtId="0" fontId="35" fillId="24" borderId="44" xfId="0" applyFont="1" applyFill="1" applyBorder="1" applyAlignment="1">
      <alignment horizontal="center" vertical="center" wrapText="1"/>
    </xf>
    <xf numFmtId="0" fontId="35" fillId="24" borderId="45" xfId="0" applyFont="1" applyFill="1" applyBorder="1" applyAlignment="1">
      <alignment horizontal="left" vertical="top" wrapText="1"/>
    </xf>
    <xf numFmtId="0" fontId="35" fillId="24" borderId="19" xfId="0" applyFont="1" applyFill="1" applyBorder="1" applyAlignment="1">
      <alignment horizontal="left" vertical="top" wrapText="1"/>
    </xf>
    <xf numFmtId="0" fontId="35" fillId="24" borderId="10" xfId="0" applyFont="1" applyFill="1" applyBorder="1" applyAlignment="1">
      <alignment horizontal="left" vertical="top" wrapText="1"/>
    </xf>
    <xf numFmtId="0" fontId="35" fillId="24" borderId="20" xfId="0" applyFont="1" applyFill="1" applyBorder="1" applyAlignment="1">
      <alignment horizontal="left" vertical="top" wrapText="1"/>
    </xf>
    <xf numFmtId="0" fontId="119" fillId="0" borderId="14" xfId="103" applyFont="1" applyBorder="1" applyAlignment="1">
      <alignment horizontal="center" vertical="center" wrapText="1"/>
    </xf>
    <xf numFmtId="0" fontId="119" fillId="0" borderId="98" xfId="103" applyFont="1" applyBorder="1" applyAlignment="1">
      <alignment horizontal="center" vertical="center" wrapText="1"/>
    </xf>
    <xf numFmtId="0" fontId="119" fillId="0" borderId="91" xfId="103" applyFont="1" applyBorder="1" applyAlignment="1">
      <alignment horizontal="center" vertical="center" wrapText="1"/>
    </xf>
    <xf numFmtId="0" fontId="119" fillId="0" borderId="27" xfId="103" applyFont="1" applyBorder="1" applyAlignment="1">
      <alignment horizontal="center" vertical="center" wrapText="1"/>
    </xf>
    <xf numFmtId="0" fontId="119" fillId="0" borderId="0" xfId="103" applyFont="1" applyAlignment="1">
      <alignment horizontal="center" vertical="center" wrapText="1"/>
    </xf>
    <xf numFmtId="0" fontId="119" fillId="0" borderId="15" xfId="103" applyFont="1" applyBorder="1" applyAlignment="1">
      <alignment horizontal="center" vertical="center" wrapText="1"/>
    </xf>
    <xf numFmtId="0" fontId="119" fillId="0" borderId="16" xfId="103" applyFont="1" applyBorder="1" applyAlignment="1">
      <alignment horizontal="center" vertical="center" wrapText="1"/>
    </xf>
    <xf numFmtId="0" fontId="119" fillId="0" borderId="17" xfId="103" applyFont="1" applyBorder="1" applyAlignment="1">
      <alignment horizontal="center" vertical="center" wrapText="1"/>
    </xf>
    <xf numFmtId="0" fontId="119" fillId="0" borderId="18" xfId="103" applyFont="1" applyBorder="1" applyAlignment="1">
      <alignment horizontal="center" vertical="center" wrapText="1"/>
    </xf>
    <xf numFmtId="0" fontId="119" fillId="0" borderId="98" xfId="103" applyFont="1" applyBorder="1" applyAlignment="1">
      <alignment horizontal="left" vertical="center"/>
    </xf>
    <xf numFmtId="0" fontId="119" fillId="0" borderId="27" xfId="103" applyFont="1" applyBorder="1" applyAlignment="1">
      <alignment horizontal="left" vertical="center"/>
    </xf>
    <xf numFmtId="0" fontId="119" fillId="0" borderId="0" xfId="103" applyFont="1" applyAlignment="1">
      <alignment horizontal="left" vertical="center"/>
    </xf>
    <xf numFmtId="0" fontId="119" fillId="0" borderId="15" xfId="103" applyFont="1" applyBorder="1" applyAlignment="1">
      <alignment horizontal="left" vertical="center"/>
    </xf>
    <xf numFmtId="0" fontId="119" fillId="0" borderId="16" xfId="103" applyFont="1" applyBorder="1" applyAlignment="1">
      <alignment horizontal="left" vertical="center"/>
    </xf>
    <xf numFmtId="0" fontId="119" fillId="0" borderId="17" xfId="103" applyFont="1" applyBorder="1" applyAlignment="1">
      <alignment horizontal="left" vertical="center"/>
    </xf>
    <xf numFmtId="0" fontId="119" fillId="0" borderId="18" xfId="103" applyFont="1" applyBorder="1" applyAlignment="1">
      <alignment horizontal="left" vertical="center"/>
    </xf>
    <xf numFmtId="0" fontId="11" fillId="0" borderId="14" xfId="43" applyFont="1" applyBorder="1" applyAlignment="1">
      <alignment horizontal="left" vertical="center" indent="1"/>
    </xf>
    <xf numFmtId="0" fontId="11" fillId="0" borderId="98" xfId="43" applyFont="1" applyBorder="1" applyAlignment="1">
      <alignment horizontal="left" vertical="center" indent="1"/>
    </xf>
    <xf numFmtId="0" fontId="11" fillId="0" borderId="91" xfId="43" applyFont="1" applyBorder="1" applyAlignment="1">
      <alignment horizontal="left" vertical="center" indent="1"/>
    </xf>
    <xf numFmtId="0" fontId="119" fillId="0" borderId="48" xfId="103" applyFont="1" applyBorder="1" applyAlignment="1">
      <alignment horizontal="center" vertical="center" wrapText="1"/>
    </xf>
    <xf numFmtId="0" fontId="119" fillId="0" borderId="37" xfId="103" applyFont="1" applyBorder="1" applyAlignment="1">
      <alignment horizontal="center" vertical="center" wrapText="1"/>
    </xf>
    <xf numFmtId="0" fontId="119" fillId="0" borderId="38" xfId="103" applyFont="1" applyBorder="1" applyAlignment="1">
      <alignment horizontal="center" vertical="center" wrapText="1"/>
    </xf>
    <xf numFmtId="0" fontId="119" fillId="0" borderId="48" xfId="103" applyFont="1" applyBorder="1" applyAlignment="1">
      <alignment horizontal="left" vertical="center"/>
    </xf>
    <xf numFmtId="0" fontId="119" fillId="0" borderId="37" xfId="103" applyFont="1" applyBorder="1" applyAlignment="1">
      <alignment horizontal="left" vertical="center"/>
    </xf>
    <xf numFmtId="0" fontId="119" fillId="0" borderId="38" xfId="103" applyFont="1" applyBorder="1" applyAlignment="1">
      <alignment horizontal="left" vertical="center"/>
    </xf>
    <xf numFmtId="0" fontId="119" fillId="0" borderId="70" xfId="103" applyFont="1" applyBorder="1" applyAlignment="1">
      <alignment horizontal="center" vertical="center" wrapText="1"/>
    </xf>
    <xf numFmtId="0" fontId="119" fillId="0" borderId="71" xfId="103" applyFont="1" applyBorder="1" applyAlignment="1">
      <alignment horizontal="center" vertical="center" wrapText="1"/>
    </xf>
    <xf numFmtId="0" fontId="119" fillId="0" borderId="114" xfId="103" applyFont="1" applyBorder="1" applyAlignment="1">
      <alignment horizontal="center" vertical="center" wrapText="1"/>
    </xf>
    <xf numFmtId="0" fontId="119" fillId="0" borderId="70" xfId="103" applyFont="1" applyBorder="1" applyAlignment="1">
      <alignment horizontal="left" vertical="center"/>
    </xf>
    <xf numFmtId="0" fontId="119" fillId="0" borderId="71" xfId="103" applyFont="1" applyBorder="1" applyAlignment="1">
      <alignment horizontal="left" vertical="center"/>
    </xf>
    <xf numFmtId="0" fontId="119" fillId="0" borderId="114" xfId="103" applyFont="1" applyBorder="1" applyAlignment="1">
      <alignment horizontal="left" vertical="center"/>
    </xf>
    <xf numFmtId="0" fontId="119" fillId="0" borderId="12" xfId="103" applyFont="1" applyBorder="1" applyAlignment="1">
      <alignment horizontal="center" vertical="center"/>
    </xf>
    <xf numFmtId="0" fontId="119" fillId="0" borderId="29" xfId="103" applyFont="1" applyBorder="1" applyAlignment="1">
      <alignment horizontal="center" vertical="center"/>
    </xf>
    <xf numFmtId="0" fontId="119" fillId="0" borderId="11" xfId="103" applyFont="1" applyBorder="1" applyAlignment="1">
      <alignment horizontal="center" vertical="center"/>
    </xf>
    <xf numFmtId="0" fontId="119" fillId="0" borderId="41" xfId="103" applyFont="1" applyBorder="1" applyAlignment="1">
      <alignment horizontal="center" vertical="center"/>
    </xf>
    <xf numFmtId="0" fontId="119" fillId="0" borderId="16" xfId="103" applyFont="1" applyBorder="1" applyAlignment="1">
      <alignment horizontal="center" vertical="center"/>
    </xf>
    <xf numFmtId="0" fontId="119" fillId="0" borderId="12" xfId="103" applyFont="1" applyBorder="1" applyAlignment="1">
      <alignment horizontal="left" vertical="center"/>
    </xf>
    <xf numFmtId="0" fontId="119" fillId="0" borderId="29" xfId="103" applyFont="1" applyBorder="1" applyAlignment="1">
      <alignment horizontal="left" vertical="center"/>
    </xf>
    <xf numFmtId="0" fontId="119" fillId="0" borderId="11" xfId="103" applyFont="1" applyBorder="1" applyAlignment="1">
      <alignment horizontal="left" vertical="center"/>
    </xf>
    <xf numFmtId="0" fontId="119" fillId="0" borderId="18" xfId="103" applyFont="1" applyBorder="1" applyAlignment="1">
      <alignment horizontal="center" vertical="center"/>
    </xf>
    <xf numFmtId="0" fontId="35" fillId="0" borderId="0" xfId="101" applyFont="1" applyAlignment="1">
      <alignment vertical="top" wrapText="1"/>
    </xf>
    <xf numFmtId="49" fontId="11" fillId="0" borderId="12" xfId="43" applyNumberFormat="1" applyFont="1" applyBorder="1" applyAlignment="1">
      <alignment horizontal="left" vertical="center" wrapText="1"/>
    </xf>
    <xf numFmtId="49" fontId="11" fillId="0" borderId="29" xfId="43" applyNumberFormat="1" applyFont="1" applyBorder="1" applyAlignment="1">
      <alignment horizontal="left" vertical="center" wrapText="1"/>
    </xf>
    <xf numFmtId="49" fontId="11" fillId="0" borderId="11" xfId="43" applyNumberFormat="1" applyFont="1" applyBorder="1" applyAlignment="1">
      <alignment horizontal="left" vertical="center" wrapText="1"/>
    </xf>
    <xf numFmtId="0" fontId="48" fillId="0" borderId="0" xfId="103" applyFont="1" applyAlignment="1">
      <alignment horizontal="center" vertical="center" wrapText="1" shrinkToFit="1"/>
    </xf>
    <xf numFmtId="0" fontId="117" fillId="0" borderId="0" xfId="103" applyFont="1" applyAlignment="1">
      <alignment horizontal="center" vertical="center" shrinkToFit="1"/>
    </xf>
    <xf numFmtId="0" fontId="119" fillId="0" borderId="14" xfId="103" applyFont="1" applyBorder="1" applyAlignment="1">
      <alignment horizontal="center" vertical="center"/>
    </xf>
    <xf numFmtId="0" fontId="119" fillId="0" borderId="98" xfId="103" applyFont="1" applyBorder="1" applyAlignment="1">
      <alignment horizontal="center" vertical="center"/>
    </xf>
    <xf numFmtId="0" fontId="119" fillId="0" borderId="91" xfId="103" applyFont="1" applyBorder="1" applyAlignment="1">
      <alignment horizontal="center" vertical="center"/>
    </xf>
    <xf numFmtId="0" fontId="119" fillId="0" borderId="17" xfId="103" applyFont="1" applyBorder="1" applyAlignment="1">
      <alignment horizontal="center" vertical="center"/>
    </xf>
    <xf numFmtId="0" fontId="119" fillId="0" borderId="70" xfId="103" applyFont="1" applyBorder="1" applyAlignment="1">
      <alignment horizontal="left" vertical="center" wrapText="1"/>
    </xf>
    <xf numFmtId="0" fontId="119" fillId="0" borderId="71" xfId="103" applyFont="1" applyBorder="1" applyAlignment="1">
      <alignment horizontal="left" vertical="center" wrapText="1"/>
    </xf>
    <xf numFmtId="0" fontId="119" fillId="0" borderId="114" xfId="103" applyFont="1" applyBorder="1" applyAlignment="1">
      <alignment horizontal="left" vertical="center" wrapText="1"/>
    </xf>
    <xf numFmtId="0" fontId="33" fillId="0" borderId="12" xfId="103" applyFont="1" applyBorder="1" applyAlignment="1">
      <alignment horizontal="center" vertical="center"/>
    </xf>
    <xf numFmtId="0" fontId="33" fillId="0" borderId="29" xfId="103" applyFont="1" applyBorder="1" applyAlignment="1">
      <alignment horizontal="center" vertical="center"/>
    </xf>
    <xf numFmtId="0" fontId="0" fillId="0" borderId="29" xfId="43" applyFont="1" applyBorder="1" applyAlignment="1">
      <alignment horizontal="center" vertical="center" shrinkToFit="1"/>
    </xf>
    <xf numFmtId="0" fontId="11" fillId="0" borderId="29" xfId="43" applyFont="1" applyBorder="1" applyAlignment="1">
      <alignment horizontal="center" vertical="center" shrinkToFit="1"/>
    </xf>
    <xf numFmtId="0" fontId="46" fillId="0" borderId="0" xfId="103" applyFont="1" applyAlignment="1">
      <alignment horizontal="center" vertical="center"/>
    </xf>
    <xf numFmtId="176" fontId="46" fillId="0" borderId="10" xfId="103" applyNumberFormat="1" applyFont="1" applyBorder="1" applyAlignment="1">
      <alignment vertical="center" shrinkToFit="1"/>
    </xf>
    <xf numFmtId="0" fontId="46" fillId="0" borderId="10" xfId="103" applyFont="1" applyBorder="1" applyAlignment="1">
      <alignment vertical="center" shrinkToFit="1"/>
    </xf>
    <xf numFmtId="49" fontId="11" fillId="0" borderId="14" xfId="43" applyNumberFormat="1" applyFont="1" applyBorder="1" applyAlignment="1">
      <alignment horizontal="left"/>
    </xf>
    <xf numFmtId="49" fontId="11" fillId="0" borderId="98" xfId="43" applyNumberFormat="1" applyFont="1" applyBorder="1" applyAlignment="1">
      <alignment horizontal="left"/>
    </xf>
    <xf numFmtId="49" fontId="11" fillId="0" borderId="91" xfId="43" applyNumberFormat="1" applyFont="1" applyBorder="1" applyAlignment="1">
      <alignment horizontal="left"/>
    </xf>
    <xf numFmtId="0" fontId="46" fillId="0" borderId="12" xfId="103" applyFont="1" applyBorder="1" applyAlignment="1">
      <alignment horizontal="center" vertical="center"/>
    </xf>
    <xf numFmtId="0" fontId="33" fillId="0" borderId="11" xfId="103" applyFont="1" applyBorder="1" applyAlignment="1">
      <alignment horizontal="center" vertical="center"/>
    </xf>
    <xf numFmtId="0" fontId="11" fillId="0" borderId="16" xfId="43" applyFont="1" applyBorder="1" applyAlignment="1">
      <alignment horizontal="center" vertical="top"/>
    </xf>
    <xf numFmtId="0" fontId="11" fillId="0" borderId="17" xfId="43" applyFont="1" applyBorder="1" applyAlignment="1">
      <alignment horizontal="center" vertical="top"/>
    </xf>
    <xf numFmtId="0" fontId="11" fillId="0" borderId="18" xfId="43" applyFont="1" applyBorder="1" applyAlignment="1">
      <alignment horizontal="center" vertical="top"/>
    </xf>
    <xf numFmtId="0" fontId="96" fillId="26" borderId="0" xfId="103" applyFont="1" applyFill="1" applyAlignment="1">
      <alignment horizontal="left" vertical="center"/>
    </xf>
    <xf numFmtId="38" fontId="96" fillId="24" borderId="0" xfId="103" applyNumberFormat="1" applyFont="1" applyFill="1" applyAlignment="1">
      <alignment horizontal="right" vertical="top" wrapText="1"/>
    </xf>
    <xf numFmtId="0" fontId="96" fillId="0" borderId="0" xfId="103" applyFont="1" applyAlignment="1">
      <alignment horizontal="center" vertical="center"/>
    </xf>
    <xf numFmtId="183" fontId="96" fillId="24" borderId="0" xfId="103" applyNumberFormat="1" applyFont="1" applyFill="1" applyAlignment="1">
      <alignment horizontal="distributed" vertical="top"/>
    </xf>
    <xf numFmtId="0" fontId="96" fillId="0" borderId="0" xfId="103" applyFont="1" applyAlignment="1">
      <alignment horizontal="distributed" vertical="top"/>
    </xf>
    <xf numFmtId="0" fontId="96" fillId="0" borderId="0" xfId="103" applyFont="1" applyAlignment="1">
      <alignment horizontal="left" vertical="top"/>
    </xf>
    <xf numFmtId="0" fontId="104" fillId="0" borderId="30" xfId="103" applyFont="1" applyBorder="1" applyAlignment="1">
      <alignment horizontal="center"/>
    </xf>
    <xf numFmtId="0" fontId="104" fillId="0" borderId="0" xfId="103" applyFont="1" applyAlignment="1">
      <alignment horizontal="center"/>
    </xf>
    <xf numFmtId="0" fontId="31" fillId="30" borderId="22" xfId="103" applyFont="1" applyFill="1" applyBorder="1" applyAlignment="1" applyProtection="1">
      <alignment horizontal="center" vertical="center"/>
      <protection locked="0"/>
    </xf>
    <xf numFmtId="0" fontId="31" fillId="30" borderId="25" xfId="103" applyFont="1" applyFill="1" applyBorder="1" applyAlignment="1" applyProtection="1">
      <alignment horizontal="center" vertical="center"/>
      <protection locked="0"/>
    </xf>
    <xf numFmtId="0" fontId="31" fillId="30" borderId="26" xfId="103" applyFont="1" applyFill="1" applyBorder="1" applyAlignment="1" applyProtection="1">
      <alignment horizontal="center" vertical="center"/>
      <protection locked="0"/>
    </xf>
    <xf numFmtId="183" fontId="96" fillId="0" borderId="0" xfId="103" applyNumberFormat="1" applyFont="1" applyAlignment="1">
      <alignment horizontal="distributed" vertical="top"/>
    </xf>
    <xf numFmtId="183" fontId="96" fillId="0" borderId="0" xfId="103" applyNumberFormat="1" applyFont="1" applyAlignment="1">
      <alignment horizontal="left" vertical="top"/>
    </xf>
    <xf numFmtId="0" fontId="107" fillId="0" borderId="0" xfId="103" applyFont="1" applyAlignment="1">
      <alignment horizontal="left" vertical="center" wrapText="1" indent="1"/>
    </xf>
    <xf numFmtId="49" fontId="31" fillId="30" borderId="22" xfId="103" applyNumberFormat="1" applyFont="1" applyFill="1" applyBorder="1" applyAlignment="1" applyProtection="1">
      <alignment horizontal="center" vertical="center"/>
      <protection locked="0"/>
    </xf>
    <xf numFmtId="49" fontId="31" fillId="30" borderId="25" xfId="103" applyNumberFormat="1" applyFont="1" applyFill="1" applyBorder="1" applyAlignment="1" applyProtection="1">
      <alignment horizontal="center" vertical="center"/>
      <protection locked="0"/>
    </xf>
    <xf numFmtId="49" fontId="31" fillId="30" borderId="26" xfId="103" applyNumberFormat="1" applyFont="1" applyFill="1" applyBorder="1" applyAlignment="1" applyProtection="1">
      <alignment horizontal="center" vertical="center"/>
      <protection locked="0"/>
    </xf>
    <xf numFmtId="0" fontId="96" fillId="24" borderId="0" xfId="103" applyFont="1" applyFill="1" applyAlignment="1">
      <alignment horizontal="center" vertical="center"/>
    </xf>
    <xf numFmtId="0" fontId="41" fillId="24" borderId="70" xfId="0" applyFont="1" applyFill="1" applyBorder="1" applyAlignment="1">
      <alignment horizontal="center" vertical="center"/>
    </xf>
    <xf numFmtId="0" fontId="41" fillId="24" borderId="70" xfId="0" applyFont="1" applyFill="1" applyBorder="1" applyAlignment="1">
      <alignment vertical="center" wrapText="1"/>
    </xf>
    <xf numFmtId="0" fontId="41" fillId="24" borderId="110" xfId="0" applyFont="1" applyFill="1" applyBorder="1" applyAlignment="1">
      <alignment vertical="center" wrapText="1"/>
    </xf>
    <xf numFmtId="0" fontId="48" fillId="24" borderId="0" xfId="0" applyFont="1" applyFill="1" applyAlignment="1">
      <alignment horizontal="center" vertical="center" wrapText="1" shrinkToFit="1"/>
    </xf>
    <xf numFmtId="0" fontId="41" fillId="24" borderId="115" xfId="0" applyFont="1" applyFill="1" applyBorder="1" applyAlignment="1">
      <alignment horizontal="center" vertical="center"/>
    </xf>
    <xf numFmtId="0" fontId="41" fillId="24" borderId="48" xfId="0" applyFont="1" applyFill="1" applyBorder="1">
      <alignment vertical="center"/>
    </xf>
    <xf numFmtId="0" fontId="41" fillId="24" borderId="111" xfId="0" applyFont="1" applyFill="1" applyBorder="1">
      <alignment vertical="center"/>
    </xf>
    <xf numFmtId="0" fontId="41" fillId="24" borderId="14" xfId="0" applyFont="1" applyFill="1" applyBorder="1" applyAlignment="1">
      <alignment horizontal="center" vertical="center" wrapText="1"/>
    </xf>
    <xf numFmtId="0" fontId="41" fillId="24" borderId="37" xfId="0" applyFont="1" applyFill="1" applyBorder="1">
      <alignment vertical="center"/>
    </xf>
    <xf numFmtId="0" fontId="41" fillId="24" borderId="27" xfId="0" applyFont="1" applyFill="1" applyBorder="1">
      <alignment vertical="center"/>
    </xf>
    <xf numFmtId="0" fontId="41" fillId="24" borderId="47" xfId="0" applyFont="1" applyFill="1" applyBorder="1">
      <alignment vertical="center"/>
    </xf>
    <xf numFmtId="0" fontId="41" fillId="24" borderId="16" xfId="0" applyFont="1" applyFill="1" applyBorder="1">
      <alignment vertical="center"/>
    </xf>
    <xf numFmtId="0" fontId="41" fillId="24" borderId="41" xfId="0" applyFont="1" applyFill="1" applyBorder="1">
      <alignment vertical="center"/>
    </xf>
    <xf numFmtId="0" fontId="41" fillId="24" borderId="48" xfId="0" applyFont="1" applyFill="1" applyBorder="1" applyAlignment="1">
      <alignment horizontal="center" vertical="center" wrapText="1"/>
    </xf>
    <xf numFmtId="0" fontId="41" fillId="24" borderId="16" xfId="0" applyFont="1" applyFill="1" applyBorder="1" applyAlignment="1">
      <alignment horizontal="center" vertical="center" wrapText="1"/>
    </xf>
    <xf numFmtId="0" fontId="41" fillId="24" borderId="41" xfId="0" applyFont="1" applyFill="1" applyBorder="1" applyAlignment="1">
      <alignment horizontal="center" vertical="center"/>
    </xf>
    <xf numFmtId="0" fontId="41" fillId="24" borderId="10" xfId="0" applyFont="1" applyFill="1" applyBorder="1" applyAlignment="1">
      <alignment horizontal="center" vertical="center" shrinkToFit="1"/>
    </xf>
    <xf numFmtId="0" fontId="41" fillId="0" borderId="14" xfId="0" applyFont="1" applyBorder="1" applyAlignment="1">
      <alignment horizontal="left" vertical="center"/>
    </xf>
    <xf numFmtId="0" fontId="41" fillId="0" borderId="13" xfId="0" applyFont="1" applyBorder="1" applyAlignment="1">
      <alignment horizontal="left" vertical="center"/>
    </xf>
    <xf numFmtId="176" fontId="41" fillId="0" borderId="13" xfId="0" quotePrefix="1" applyNumberFormat="1" applyFont="1" applyBorder="1" applyAlignment="1">
      <alignment horizontal="right" vertical="center"/>
    </xf>
    <xf numFmtId="0" fontId="41" fillId="0" borderId="11" xfId="0" applyFont="1" applyBorder="1" applyAlignment="1">
      <alignment horizontal="center" vertical="center"/>
    </xf>
    <xf numFmtId="0" fontId="41" fillId="0" borderId="29" xfId="0" applyFont="1" applyBorder="1" applyAlignment="1">
      <alignment horizontal="center" vertical="center"/>
    </xf>
    <xf numFmtId="0" fontId="38" fillId="0" borderId="22" xfId="0" applyFont="1" applyBorder="1" applyAlignment="1">
      <alignment horizontal="left" vertical="center"/>
    </xf>
    <xf numFmtId="0" fontId="38" fillId="0" borderId="55" xfId="0" applyFont="1" applyBorder="1" applyAlignment="1">
      <alignment horizontal="left" vertical="center"/>
    </xf>
    <xf numFmtId="0" fontId="41" fillId="0" borderId="12" xfId="0" applyFont="1" applyBorder="1" applyAlignment="1">
      <alignment horizontal="left" vertical="center"/>
    </xf>
    <xf numFmtId="0" fontId="41" fillId="0" borderId="29" xfId="0" applyFont="1" applyBorder="1" applyAlignment="1">
      <alignment horizontal="left" vertical="center"/>
    </xf>
    <xf numFmtId="0" fontId="41" fillId="0" borderId="11" xfId="0" applyFont="1" applyBorder="1" applyAlignment="1">
      <alignment horizontal="left" vertical="center"/>
    </xf>
    <xf numFmtId="176" fontId="41" fillId="0" borderId="12" xfId="0" quotePrefix="1" applyNumberFormat="1" applyFont="1" applyBorder="1" applyAlignment="1">
      <alignment horizontal="right" vertical="center"/>
    </xf>
    <xf numFmtId="176" fontId="41" fillId="0" borderId="29" xfId="0" quotePrefix="1" applyNumberFormat="1" applyFont="1" applyBorder="1" applyAlignment="1">
      <alignment horizontal="right" vertical="center"/>
    </xf>
    <xf numFmtId="176" fontId="41" fillId="0" borderId="11" xfId="0" quotePrefix="1" applyNumberFormat="1" applyFont="1" applyBorder="1" applyAlignment="1">
      <alignment horizontal="right" vertical="center"/>
    </xf>
    <xf numFmtId="0" fontId="41" fillId="0" borderId="10" xfId="0" applyFont="1" applyBorder="1" applyAlignment="1">
      <alignment horizontal="left" vertical="center"/>
    </xf>
    <xf numFmtId="176" fontId="41" fillId="28" borderId="10" xfId="0" applyNumberFormat="1" applyFont="1" applyFill="1" applyBorder="1" applyProtection="1">
      <alignment vertical="center"/>
      <protection locked="0"/>
    </xf>
    <xf numFmtId="0" fontId="41" fillId="24" borderId="14" xfId="0" applyFont="1" applyFill="1" applyBorder="1" applyAlignment="1">
      <alignment horizontal="left" vertical="center" wrapText="1" shrinkToFit="1"/>
    </xf>
    <xf numFmtId="176" fontId="41" fillId="0" borderId="10" xfId="0" applyNumberFormat="1" applyFont="1" applyBorder="1">
      <alignment vertical="center"/>
    </xf>
    <xf numFmtId="0" fontId="45" fillId="24" borderId="116" xfId="0" applyFont="1" applyFill="1" applyBorder="1" applyAlignment="1">
      <alignment horizontal="left" vertical="center"/>
    </xf>
    <xf numFmtId="0" fontId="45" fillId="24" borderId="117" xfId="0" applyFont="1" applyFill="1" applyBorder="1" applyAlignment="1">
      <alignment horizontal="left" vertical="center"/>
    </xf>
    <xf numFmtId="176" fontId="41" fillId="28" borderId="11" xfId="0" applyNumberFormat="1" applyFont="1" applyFill="1" applyBorder="1" applyProtection="1">
      <alignment vertical="center"/>
      <protection locked="0"/>
    </xf>
    <xf numFmtId="0" fontId="45" fillId="24" borderId="118" xfId="0" applyFont="1" applyFill="1" applyBorder="1" applyAlignment="1">
      <alignment horizontal="left" vertical="center"/>
    </xf>
    <xf numFmtId="0" fontId="41" fillId="24" borderId="12" xfId="0" applyFont="1" applyFill="1" applyBorder="1" applyAlignment="1">
      <alignment horizontal="center" vertical="center"/>
    </xf>
    <xf numFmtId="0" fontId="30" fillId="28" borderId="12" xfId="0" applyFont="1" applyFill="1" applyBorder="1" applyAlignment="1" applyProtection="1">
      <alignment horizontal="center" vertical="center" shrinkToFit="1"/>
      <protection locked="0"/>
    </xf>
    <xf numFmtId="0" fontId="45" fillId="0" borderId="35" xfId="0" applyFont="1" applyBorder="1" applyAlignment="1">
      <alignment horizontal="left" vertical="center" wrapText="1"/>
    </xf>
    <xf numFmtId="0" fontId="45" fillId="0" borderId="29" xfId="0" applyFont="1" applyBorder="1" applyAlignment="1">
      <alignment horizontal="left" vertical="center" wrapText="1"/>
    </xf>
    <xf numFmtId="0" fontId="45" fillId="0" borderId="11" xfId="0" applyFont="1" applyBorder="1" applyAlignment="1">
      <alignment horizontal="left" vertical="center" wrapText="1"/>
    </xf>
    <xf numFmtId="0" fontId="38" fillId="0" borderId="22" xfId="0" applyFont="1" applyBorder="1" applyAlignment="1">
      <alignment horizontal="left" vertical="center" shrinkToFit="1"/>
    </xf>
    <xf numFmtId="0" fontId="38" fillId="0" borderId="25" xfId="0" applyFont="1" applyBorder="1" applyAlignment="1">
      <alignment horizontal="left" vertical="center" shrinkToFit="1"/>
    </xf>
    <xf numFmtId="0" fontId="38" fillId="0" borderId="26" xfId="0" applyFont="1" applyBorder="1" applyAlignment="1">
      <alignment horizontal="left" vertical="center" shrinkToFit="1"/>
    </xf>
    <xf numFmtId="0" fontId="30" fillId="24" borderId="0" xfId="0" applyFont="1" applyFill="1" applyAlignment="1">
      <alignment horizontal="left" vertical="top" wrapText="1"/>
    </xf>
    <xf numFmtId="0" fontId="38" fillId="24" borderId="0" xfId="0" applyFont="1" applyFill="1" applyAlignment="1">
      <alignment horizontal="left" vertical="center"/>
    </xf>
    <xf numFmtId="0" fontId="38" fillId="25" borderId="59" xfId="0" applyFont="1" applyFill="1" applyBorder="1" applyAlignment="1">
      <alignment horizontal="center" vertical="center"/>
    </xf>
    <xf numFmtId="0" fontId="38" fillId="25" borderId="78" xfId="0" applyFont="1" applyFill="1" applyBorder="1" applyAlignment="1">
      <alignment horizontal="center" vertical="center"/>
    </xf>
    <xf numFmtId="0" fontId="30" fillId="28" borderId="12" xfId="0" applyFont="1" applyFill="1" applyBorder="1" applyAlignment="1" applyProtection="1">
      <alignment horizontal="left" vertical="center" wrapText="1"/>
      <protection locked="0"/>
    </xf>
    <xf numFmtId="0" fontId="30" fillId="0" borderId="12"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8" fillId="0" borderId="81" xfId="0" applyFont="1" applyBorder="1" applyAlignment="1">
      <alignment horizontal="left" vertical="center"/>
    </xf>
    <xf numFmtId="0" fontId="90" fillId="24" borderId="0" xfId="0" applyFont="1" applyFill="1" applyAlignment="1">
      <alignment horizontal="left" vertical="center" wrapText="1"/>
    </xf>
    <xf numFmtId="0" fontId="90" fillId="28" borderId="55" xfId="0" applyFont="1" applyFill="1" applyBorder="1" applyAlignment="1" applyProtection="1">
      <alignment horizontal="center" vertical="center"/>
      <protection locked="0"/>
    </xf>
    <xf numFmtId="0" fontId="90" fillId="24" borderId="0" xfId="0" applyFont="1" applyFill="1" applyAlignment="1">
      <alignment horizontal="left" vertical="center" shrinkToFit="1"/>
    </xf>
    <xf numFmtId="0" fontId="45" fillId="0" borderId="12" xfId="0" applyFont="1" applyBorder="1" applyAlignment="1">
      <alignment horizontal="left" vertical="center" wrapText="1"/>
    </xf>
    <xf numFmtId="0" fontId="45" fillId="0" borderId="29" xfId="0" applyFont="1" applyBorder="1" applyAlignment="1">
      <alignment horizontal="left" vertical="center"/>
    </xf>
    <xf numFmtId="0" fontId="45" fillId="0" borderId="11" xfId="0" applyFont="1" applyBorder="1" applyAlignment="1">
      <alignment horizontal="left" vertical="center"/>
    </xf>
    <xf numFmtId="0" fontId="90" fillId="24" borderId="0" xfId="0" applyFont="1" applyFill="1" applyAlignment="1">
      <alignment vertical="center" shrinkToFit="1"/>
    </xf>
    <xf numFmtId="0" fontId="94" fillId="24" borderId="0" xfId="0" applyFont="1" applyFill="1" applyAlignment="1">
      <alignment horizontal="center" vertical="center" shrinkToFit="1"/>
    </xf>
    <xf numFmtId="0" fontId="30" fillId="24" borderId="30" xfId="0" applyFont="1" applyFill="1" applyBorder="1" applyAlignment="1">
      <alignment horizontal="left" vertical="top" wrapText="1"/>
    </xf>
    <xf numFmtId="0" fontId="41" fillId="27" borderId="12" xfId="0" applyFont="1" applyFill="1" applyBorder="1" applyAlignment="1">
      <alignment horizontal="left" vertical="center"/>
    </xf>
    <xf numFmtId="0" fontId="41" fillId="27" borderId="10" xfId="0" applyFont="1" applyFill="1" applyBorder="1" applyAlignment="1">
      <alignment horizontal="left" vertical="center"/>
    </xf>
    <xf numFmtId="0" fontId="45" fillId="0" borderId="48" xfId="0" applyFont="1" applyBorder="1" applyAlignment="1">
      <alignment horizontal="left" vertical="center"/>
    </xf>
    <xf numFmtId="0" fontId="45" fillId="0" borderId="37" xfId="0" applyFont="1" applyBorder="1" applyAlignment="1">
      <alignment horizontal="left" vertical="center"/>
    </xf>
    <xf numFmtId="0" fontId="45" fillId="0" borderId="38" xfId="0" applyFont="1" applyBorder="1" applyAlignment="1">
      <alignment horizontal="left" vertical="center"/>
    </xf>
    <xf numFmtId="0" fontId="45" fillId="0" borderId="119" xfId="0" applyFont="1" applyBorder="1" applyAlignment="1">
      <alignment horizontal="left" vertical="center"/>
    </xf>
    <xf numFmtId="0" fontId="45" fillId="0" borderId="120" xfId="0" applyFont="1" applyBorder="1" applyAlignment="1">
      <alignment horizontal="left" vertical="center"/>
    </xf>
    <xf numFmtId="0" fontId="45" fillId="0" borderId="121" xfId="0" applyFont="1" applyBorder="1" applyAlignment="1">
      <alignment horizontal="left" vertical="center"/>
    </xf>
    <xf numFmtId="0" fontId="45" fillId="0" borderId="70" xfId="0" applyFont="1" applyBorder="1" applyAlignment="1">
      <alignment horizontal="left" vertical="center"/>
    </xf>
    <xf numFmtId="0" fontId="45" fillId="0" borderId="71" xfId="0" applyFont="1" applyBorder="1" applyAlignment="1">
      <alignment horizontal="left" vertical="center"/>
    </xf>
    <xf numFmtId="0" fontId="45" fillId="0" borderId="114" xfId="0" applyFont="1" applyBorder="1" applyAlignment="1">
      <alignment horizontal="left" vertical="center"/>
    </xf>
    <xf numFmtId="0" fontId="45" fillId="0" borderId="16" xfId="0" quotePrefix="1" applyFont="1" applyBorder="1" applyAlignment="1">
      <alignment horizontal="left" vertical="center"/>
    </xf>
    <xf numFmtId="0" fontId="45" fillId="0" borderId="12" xfId="0" applyFont="1" applyBorder="1" applyAlignment="1">
      <alignment horizontal="left" vertical="center"/>
    </xf>
    <xf numFmtId="0" fontId="45" fillId="0" borderId="16" xfId="0" applyFont="1" applyBorder="1" applyAlignment="1">
      <alignment horizontal="left" vertical="center"/>
    </xf>
    <xf numFmtId="0" fontId="0" fillId="0" borderId="28" xfId="0" applyBorder="1" applyAlignment="1">
      <alignment horizontal="center" vertical="center"/>
    </xf>
    <xf numFmtId="0" fontId="0" fillId="0" borderId="32" xfId="0" applyBorder="1" applyAlignment="1">
      <alignment horizontal="center" vertical="center"/>
    </xf>
    <xf numFmtId="0" fontId="0" fillId="0" borderId="123" xfId="0" applyBorder="1" applyAlignment="1">
      <alignment horizontal="center" vertical="center"/>
    </xf>
    <xf numFmtId="0" fontId="35" fillId="0" borderId="31" xfId="0" applyFont="1" applyBorder="1" applyAlignment="1">
      <alignment horizontal="center" vertical="center" wrapText="1"/>
    </xf>
    <xf numFmtId="0" fontId="35" fillId="0" borderId="45" xfId="0" applyFont="1" applyBorder="1" applyAlignment="1">
      <alignment horizontal="center" vertical="center" wrapText="1"/>
    </xf>
    <xf numFmtId="0" fontId="35" fillId="0" borderId="45" xfId="0" applyFont="1" applyBorder="1" applyAlignment="1">
      <alignment horizontal="left" vertical="top" wrapText="1"/>
    </xf>
    <xf numFmtId="0" fontId="35" fillId="0" borderId="19" xfId="0" applyFont="1" applyBorder="1" applyAlignment="1">
      <alignment horizontal="left" vertical="top" wrapText="1"/>
    </xf>
    <xf numFmtId="6" fontId="35" fillId="0" borderId="43" xfId="102" applyFont="1" applyFill="1" applyBorder="1" applyAlignment="1" applyProtection="1">
      <alignment horizontal="center" vertical="center" wrapText="1"/>
    </xf>
    <xf numFmtId="6" fontId="35" fillId="0" borderId="10" xfId="102" applyFont="1" applyFill="1" applyBorder="1" applyAlignment="1" applyProtection="1">
      <alignment horizontal="center" vertical="center" wrapText="1"/>
    </xf>
    <xf numFmtId="0" fontId="35" fillId="0" borderId="10" xfId="0" applyFont="1" applyBorder="1" applyAlignment="1">
      <alignment horizontal="left" vertical="center" wrapText="1"/>
    </xf>
    <xf numFmtId="0" fontId="35" fillId="0" borderId="20" xfId="0" applyFont="1" applyBorder="1" applyAlignment="1">
      <alignment horizontal="left" vertical="center" wrapText="1"/>
    </xf>
    <xf numFmtId="0" fontId="35" fillId="0" borderId="34" xfId="0" applyFont="1" applyBorder="1" applyAlignment="1">
      <alignment horizontal="center" vertical="center" wrapText="1"/>
    </xf>
    <xf numFmtId="0" fontId="35" fillId="0" borderId="24" xfId="0" applyFont="1" applyBorder="1" applyAlignment="1">
      <alignment horizontal="center" vertical="center" wrapText="1"/>
    </xf>
    <xf numFmtId="0" fontId="35" fillId="0" borderId="24" xfId="0" applyFont="1" applyBorder="1" applyAlignment="1">
      <alignment horizontal="left" vertical="center" wrapText="1"/>
    </xf>
    <xf numFmtId="0" fontId="35" fillId="0" borderId="23" xfId="0" applyFont="1" applyBorder="1" applyAlignment="1">
      <alignment horizontal="left" vertical="center" wrapText="1"/>
    </xf>
    <xf numFmtId="0" fontId="48" fillId="0" borderId="0" xfId="0" applyFont="1" applyAlignment="1">
      <alignment horizontal="left" vertical="center" wrapText="1"/>
    </xf>
    <xf numFmtId="0" fontId="48" fillId="0" borderId="95" xfId="0" applyFont="1" applyBorder="1" applyAlignment="1">
      <alignment horizontal="left" vertical="center" wrapText="1"/>
    </xf>
    <xf numFmtId="0" fontId="92" fillId="0" borderId="22" xfId="0" applyFont="1" applyBorder="1" applyAlignment="1">
      <alignment horizontal="center" vertical="center"/>
    </xf>
    <xf numFmtId="0" fontId="92" fillId="0" borderId="25" xfId="0" applyFont="1" applyBorder="1" applyAlignment="1">
      <alignment horizontal="center" vertical="center"/>
    </xf>
    <xf numFmtId="0" fontId="92" fillId="0" borderId="26" xfId="0" applyFont="1" applyBorder="1" applyAlignment="1">
      <alignment horizontal="center" vertical="center"/>
    </xf>
    <xf numFmtId="0" fontId="35" fillId="0" borderId="10" xfId="0" applyFont="1" applyBorder="1" applyAlignment="1">
      <alignment horizontal="center" vertical="center"/>
    </xf>
    <xf numFmtId="0" fontId="35" fillId="0" borderId="12" xfId="0" applyFont="1" applyBorder="1" applyAlignment="1">
      <alignment horizontal="center" vertical="center"/>
    </xf>
    <xf numFmtId="0" fontId="35" fillId="0" borderId="22" xfId="0" applyFont="1" applyBorder="1">
      <alignment vertical="center"/>
    </xf>
    <xf numFmtId="0" fontId="35" fillId="0" borderId="25" xfId="0" applyFont="1" applyBorder="1">
      <alignment vertical="center"/>
    </xf>
    <xf numFmtId="0" fontId="35" fillId="0" borderId="26" xfId="0" applyFont="1" applyBorder="1">
      <alignment vertical="center"/>
    </xf>
    <xf numFmtId="0" fontId="35" fillId="0" borderId="0" xfId="0" applyFont="1" applyAlignment="1">
      <alignment horizontal="left" vertical="top" wrapText="1"/>
    </xf>
    <xf numFmtId="0" fontId="0" fillId="0" borderId="42" xfId="0" applyBorder="1" applyAlignment="1">
      <alignment horizontal="center" vertical="center"/>
    </xf>
    <xf numFmtId="0" fontId="0" fillId="0" borderId="21" xfId="0" applyBorder="1" applyAlignment="1">
      <alignment horizontal="center" vertical="center"/>
    </xf>
    <xf numFmtId="0" fontId="0" fillId="0" borderId="122" xfId="0" applyBorder="1" applyAlignment="1">
      <alignment horizontal="center" vertical="center"/>
    </xf>
    <xf numFmtId="0" fontId="35" fillId="0" borderId="76" xfId="0" applyFont="1" applyBorder="1" applyAlignment="1">
      <alignment horizontal="center" vertical="center" wrapText="1"/>
    </xf>
    <xf numFmtId="0" fontId="35" fillId="0" borderId="79" xfId="0" applyFont="1" applyBorder="1" applyAlignment="1">
      <alignment horizontal="center" vertical="center" wrapText="1"/>
    </xf>
    <xf numFmtId="0" fontId="35" fillId="0" borderId="83" xfId="0" applyFont="1" applyBorder="1" applyAlignment="1">
      <alignment horizontal="center" vertical="center" wrapText="1"/>
    </xf>
    <xf numFmtId="0" fontId="35" fillId="0" borderId="95" xfId="0" applyFont="1" applyBorder="1" applyAlignment="1">
      <alignment horizontal="center" vertical="center" wrapText="1"/>
    </xf>
    <xf numFmtId="0" fontId="35" fillId="0" borderId="80" xfId="0" applyFont="1" applyBorder="1" applyAlignment="1">
      <alignment horizontal="center" vertical="center" wrapText="1"/>
    </xf>
    <xf numFmtId="0" fontId="35" fillId="0" borderId="96" xfId="0" applyFont="1" applyBorder="1" applyAlignment="1">
      <alignment horizontal="center" vertical="center" wrapText="1"/>
    </xf>
    <xf numFmtId="0" fontId="0" fillId="0" borderId="31" xfId="0" applyBorder="1" applyAlignment="1">
      <alignment horizontal="center" vertical="center" wrapText="1"/>
    </xf>
    <xf numFmtId="0" fontId="0" fillId="0" borderId="43" xfId="0" applyBorder="1" applyAlignment="1">
      <alignment horizontal="center" vertical="center" wrapText="1"/>
    </xf>
    <xf numFmtId="0" fontId="0" fillId="0" borderId="34" xfId="0" applyBorder="1" applyAlignment="1">
      <alignment horizontal="center" vertical="center" wrapText="1"/>
    </xf>
    <xf numFmtId="0" fontId="0" fillId="0" borderId="45" xfId="0" applyBorder="1" applyAlignment="1">
      <alignment horizontal="center" vertical="center" wrapText="1"/>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xf>
    <xf numFmtId="0" fontId="0" fillId="0" borderId="23" xfId="0" applyBorder="1" applyAlignment="1">
      <alignment horizontal="center" vertical="center"/>
    </xf>
    <xf numFmtId="177" fontId="35" fillId="0" borderId="31" xfId="0" applyNumberFormat="1" applyFont="1" applyBorder="1" applyAlignment="1">
      <alignment horizontal="center" vertical="center"/>
    </xf>
    <xf numFmtId="177" fontId="35" fillId="0" borderId="56" xfId="0" applyNumberFormat="1" applyFont="1" applyBorder="1" applyAlignment="1">
      <alignment horizontal="center" vertical="center"/>
    </xf>
    <xf numFmtId="177" fontId="35" fillId="0" borderId="35" xfId="0" applyNumberFormat="1" applyFont="1" applyBorder="1" applyAlignment="1">
      <alignment horizontal="center" vertical="center"/>
    </xf>
    <xf numFmtId="177" fontId="35" fillId="0" borderId="39" xfId="0" applyNumberFormat="1" applyFont="1" applyBorder="1" applyAlignment="1">
      <alignment horizontal="center" vertical="center"/>
    </xf>
    <xf numFmtId="0" fontId="0" fillId="0" borderId="31" xfId="0" applyBorder="1" applyAlignment="1">
      <alignment horizontal="center" vertical="center" textRotation="255" wrapText="1"/>
    </xf>
    <xf numFmtId="0" fontId="0" fillId="0" borderId="43" xfId="0" applyBorder="1" applyAlignment="1">
      <alignment horizontal="center" vertical="center" textRotation="255" wrapText="1"/>
    </xf>
    <xf numFmtId="0" fontId="0" fillId="0" borderId="34" xfId="0" applyBorder="1" applyAlignment="1">
      <alignment horizontal="center" vertical="center" textRotation="255" wrapText="1"/>
    </xf>
    <xf numFmtId="0" fontId="35" fillId="0" borderId="45" xfId="0" applyFont="1" applyBorder="1" applyAlignment="1">
      <alignment horizontal="center" vertical="center" wrapText="1" shrinkToFit="1"/>
    </xf>
    <xf numFmtId="0" fontId="35" fillId="0" borderId="10" xfId="0" applyFont="1" applyBorder="1" applyAlignment="1">
      <alignment horizontal="center" vertical="center" wrapText="1" shrinkToFit="1"/>
    </xf>
    <xf numFmtId="0" fontId="35" fillId="0" borderId="24" xfId="0" applyFont="1" applyBorder="1" applyAlignment="1">
      <alignment horizontal="center" vertical="center" wrapText="1" shrinkToFit="1"/>
    </xf>
    <xf numFmtId="0" fontId="35" fillId="0" borderId="45" xfId="0" applyFont="1" applyBorder="1" applyAlignment="1">
      <alignment horizontal="center" vertical="center"/>
    </xf>
    <xf numFmtId="0" fontId="35" fillId="0" borderId="45" xfId="0" applyFont="1" applyBorder="1" applyAlignment="1">
      <alignment horizontal="center" vertical="center" shrinkToFit="1"/>
    </xf>
    <xf numFmtId="0" fontId="35" fillId="0" borderId="10" xfId="0" applyFont="1" applyBorder="1" applyAlignment="1">
      <alignment horizontal="center" vertical="center" shrinkToFit="1"/>
    </xf>
    <xf numFmtId="0" fontId="35" fillId="0" borderId="24" xfId="0" applyFont="1" applyBorder="1" applyAlignment="1">
      <alignment horizontal="center" vertical="center" shrinkToFit="1"/>
    </xf>
    <xf numFmtId="0" fontId="35" fillId="0" borderId="56" xfId="0" applyFont="1" applyBorder="1" applyAlignment="1">
      <alignment horizontal="center" vertical="center" shrinkToFit="1"/>
    </xf>
    <xf numFmtId="0" fontId="35" fillId="0" borderId="12" xfId="0" applyFont="1" applyBorder="1" applyAlignment="1">
      <alignment horizontal="center" vertical="center" shrinkToFit="1"/>
    </xf>
    <xf numFmtId="0" fontId="35" fillId="0" borderId="36" xfId="0" applyFont="1" applyBorder="1" applyAlignment="1">
      <alignment horizontal="center" vertical="center" shrinkToFit="1"/>
    </xf>
    <xf numFmtId="177" fontId="35" fillId="0" borderId="54" xfId="0" applyNumberFormat="1" applyFont="1" applyBorder="1" applyAlignment="1">
      <alignment horizontal="center" vertical="center"/>
    </xf>
    <xf numFmtId="177" fontId="35" fillId="0" borderId="16" xfId="0" applyNumberFormat="1" applyFont="1" applyBorder="1" applyAlignment="1">
      <alignment horizontal="center" vertical="center"/>
    </xf>
    <xf numFmtId="177" fontId="35" fillId="0" borderId="43" xfId="0" applyNumberFormat="1" applyFont="1" applyBorder="1" applyAlignment="1">
      <alignment horizontal="center" vertical="center"/>
    </xf>
    <xf numFmtId="177" fontId="35" fillId="0" borderId="12" xfId="0" applyNumberFormat="1" applyFont="1" applyBorder="1" applyAlignment="1">
      <alignment horizontal="center" vertical="center"/>
    </xf>
    <xf numFmtId="177" fontId="35" fillId="0" borderId="34" xfId="0" applyNumberFormat="1" applyFont="1" applyBorder="1" applyAlignment="1">
      <alignment horizontal="center" vertical="center"/>
    </xf>
    <xf numFmtId="177" fontId="35" fillId="0" borderId="36" xfId="0" applyNumberFormat="1" applyFont="1" applyBorder="1" applyAlignment="1">
      <alignment horizontal="center" vertical="center"/>
    </xf>
    <xf numFmtId="0" fontId="96" fillId="0" borderId="0" xfId="103" applyFont="1" applyAlignment="1">
      <alignment horizontal="left" vertical="top" wrapText="1"/>
    </xf>
    <xf numFmtId="20" fontId="96" fillId="26" borderId="0" xfId="103" applyNumberFormat="1" applyFont="1" applyFill="1" applyAlignment="1">
      <alignment horizontal="center" vertical="center" wrapText="1" shrinkToFit="1"/>
    </xf>
    <xf numFmtId="0" fontId="96" fillId="26" borderId="0" xfId="103" applyFont="1" applyFill="1" applyAlignment="1">
      <alignment horizontal="left" vertical="center" wrapText="1"/>
    </xf>
    <xf numFmtId="0" fontId="96" fillId="26" borderId="0" xfId="103" applyFont="1" applyFill="1" applyAlignment="1">
      <alignment horizontal="left" vertical="top" wrapText="1"/>
    </xf>
    <xf numFmtId="0" fontId="96" fillId="26" borderId="0" xfId="103" applyFont="1" applyFill="1" applyAlignment="1">
      <alignment horizontal="center" vertical="center" wrapText="1"/>
    </xf>
    <xf numFmtId="176" fontId="96" fillId="24" borderId="0" xfId="103" applyNumberFormat="1" applyFont="1" applyFill="1" applyAlignment="1">
      <alignment horizontal="right" vertical="center"/>
    </xf>
    <xf numFmtId="0" fontId="96" fillId="24" borderId="0" xfId="103" applyFont="1" applyFill="1" applyAlignment="1">
      <alignment horizontal="left" vertical="distributed" wrapText="1"/>
    </xf>
    <xf numFmtId="38" fontId="96" fillId="24" borderId="0" xfId="34" applyFont="1" applyFill="1" applyAlignment="1" applyProtection="1">
      <alignment horizontal="right" vertical="top" wrapText="1"/>
    </xf>
    <xf numFmtId="38" fontId="52" fillId="24" borderId="0" xfId="34" applyFont="1" applyFill="1" applyBorder="1" applyAlignment="1" applyProtection="1">
      <alignment horizontal="center" vertical="center"/>
    </xf>
    <xf numFmtId="38" fontId="52" fillId="24" borderId="95" xfId="34" applyFont="1" applyFill="1" applyBorder="1" applyAlignment="1" applyProtection="1">
      <alignment horizontal="center" vertical="center"/>
    </xf>
    <xf numFmtId="38" fontId="31" fillId="30" borderId="22" xfId="34" applyFont="1" applyFill="1" applyBorder="1" applyAlignment="1" applyProtection="1">
      <alignment horizontal="center" vertical="center"/>
      <protection locked="0"/>
    </xf>
    <xf numFmtId="38" fontId="31" fillId="30" borderId="25" xfId="34" applyFont="1" applyFill="1" applyBorder="1" applyAlignment="1" applyProtection="1">
      <alignment horizontal="center" vertical="center"/>
      <protection locked="0"/>
    </xf>
    <xf numFmtId="38" fontId="31" fillId="30" borderId="26" xfId="34" applyFont="1" applyFill="1" applyBorder="1" applyAlignment="1" applyProtection="1">
      <alignment horizontal="center" vertical="center"/>
      <protection locked="0"/>
    </xf>
    <xf numFmtId="0" fontId="96" fillId="0" borderId="0" xfId="103" applyFont="1" applyAlignment="1">
      <alignment horizontal="left" vertical="distributed" wrapText="1"/>
    </xf>
    <xf numFmtId="0" fontId="95" fillId="0" borderId="0" xfId="0" applyFont="1" applyAlignment="1">
      <alignment horizontal="left" vertical="center"/>
    </xf>
    <xf numFmtId="0" fontId="96" fillId="0" borderId="10" xfId="0" applyFont="1" applyBorder="1" applyAlignment="1">
      <alignment horizontal="center" vertical="center" wrapText="1"/>
    </xf>
    <xf numFmtId="0" fontId="96" fillId="0" borderId="0" xfId="0" applyFont="1" applyAlignment="1">
      <alignment horizontal="left" vertical="center"/>
    </xf>
    <xf numFmtId="0" fontId="96" fillId="0" borderId="0" xfId="0" applyFont="1" applyAlignment="1">
      <alignment horizontal="left" vertical="center" wrapText="1"/>
    </xf>
    <xf numFmtId="0" fontId="98" fillId="0" borderId="0" xfId="0" applyFont="1" applyAlignment="1">
      <alignment horizontal="center" vertical="center"/>
    </xf>
    <xf numFmtId="0" fontId="96" fillId="0" borderId="0" xfId="0" applyFont="1" applyAlignment="1">
      <alignment horizontal="right" vertical="center"/>
    </xf>
    <xf numFmtId="0" fontId="77" fillId="24" borderId="12" xfId="0" applyFont="1" applyFill="1" applyBorder="1" applyAlignment="1">
      <alignment horizontal="left" vertical="center" wrapText="1"/>
    </xf>
    <xf numFmtId="0" fontId="77" fillId="24" borderId="29" xfId="0" applyFont="1" applyFill="1" applyBorder="1" applyAlignment="1">
      <alignment horizontal="left" vertical="center" wrapText="1"/>
    </xf>
    <xf numFmtId="0" fontId="77" fillId="24" borderId="11" xfId="0" applyFont="1" applyFill="1" applyBorder="1" applyAlignment="1">
      <alignment horizontal="left" vertical="center" wrapText="1"/>
    </xf>
    <xf numFmtId="0" fontId="77" fillId="24" borderId="12" xfId="0" applyFont="1" applyFill="1" applyBorder="1" applyAlignment="1">
      <alignment horizontal="left" vertical="center"/>
    </xf>
    <xf numFmtId="0" fontId="77" fillId="24" borderId="29" xfId="0" applyFont="1" applyFill="1" applyBorder="1" applyAlignment="1">
      <alignment horizontal="left" vertical="center"/>
    </xf>
    <xf numFmtId="0" fontId="77" fillId="24" borderId="11" xfId="0" applyFont="1" applyFill="1" applyBorder="1" applyAlignment="1">
      <alignment horizontal="left" vertical="center"/>
    </xf>
    <xf numFmtId="0" fontId="83" fillId="24" borderId="0" xfId="0" applyFont="1" applyFill="1" applyAlignment="1">
      <alignment horizontal="left" vertical="center" wrapText="1"/>
    </xf>
    <xf numFmtId="0" fontId="77" fillId="24" borderId="10" xfId="0" applyFont="1" applyFill="1" applyBorder="1" applyAlignment="1">
      <alignment horizontal="center" vertical="center"/>
    </xf>
    <xf numFmtId="0" fontId="77" fillId="24" borderId="14" xfId="0" applyFont="1" applyFill="1" applyBorder="1" applyAlignment="1">
      <alignment horizontal="center" vertical="center" wrapText="1"/>
    </xf>
    <xf numFmtId="0" fontId="77" fillId="24" borderId="16" xfId="0" applyFont="1" applyFill="1" applyBorder="1" applyAlignment="1">
      <alignment horizontal="center" vertical="center" wrapText="1"/>
    </xf>
    <xf numFmtId="0" fontId="78" fillId="24" borderId="12" xfId="99" applyFont="1" applyFill="1" applyBorder="1" applyAlignment="1">
      <alignment horizontal="left" vertical="center" wrapText="1"/>
    </xf>
    <xf numFmtId="0" fontId="78" fillId="24" borderId="29" xfId="99" applyFont="1" applyFill="1" applyBorder="1" applyAlignment="1">
      <alignment horizontal="left" vertical="center" wrapText="1"/>
    </xf>
    <xf numFmtId="0" fontId="78" fillId="24" borderId="11" xfId="99" applyFont="1" applyFill="1" applyBorder="1" applyAlignment="1">
      <alignment horizontal="left" vertical="center" wrapText="1"/>
    </xf>
    <xf numFmtId="0" fontId="78" fillId="24" borderId="12" xfId="99" applyFont="1" applyFill="1" applyBorder="1" applyAlignment="1">
      <alignment horizontal="center" vertical="center"/>
    </xf>
    <xf numFmtId="0" fontId="78" fillId="24" borderId="11" xfId="99" applyFont="1" applyFill="1" applyBorder="1" applyAlignment="1">
      <alignment horizontal="center" vertical="center"/>
    </xf>
    <xf numFmtId="0" fontId="78" fillId="24" borderId="12" xfId="99" applyFont="1" applyFill="1" applyBorder="1" applyAlignment="1">
      <alignment horizontal="center" vertical="center" wrapText="1"/>
    </xf>
    <xf numFmtId="0" fontId="78" fillId="24" borderId="0" xfId="99" applyFont="1" applyFill="1" applyAlignment="1">
      <alignment horizontal="left" vertical="top" wrapText="1"/>
    </xf>
    <xf numFmtId="49" fontId="51" fillId="0" borderId="59" xfId="0" applyNumberFormat="1" applyFont="1" applyBorder="1" applyAlignment="1">
      <alignment horizontal="center" vertical="center"/>
    </xf>
    <xf numFmtId="49" fontId="51" fillId="0" borderId="78" xfId="0" applyNumberFormat="1" applyFont="1" applyBorder="1" applyAlignment="1">
      <alignment horizontal="center" vertical="center"/>
    </xf>
    <xf numFmtId="0" fontId="69" fillId="0" borderId="76" xfId="0" applyFont="1" applyBorder="1" applyAlignment="1">
      <alignment horizontal="center" vertical="center" wrapText="1"/>
    </xf>
    <xf numFmtId="0" fontId="69" fillId="0" borderId="80" xfId="0" applyFont="1" applyBorder="1" applyAlignment="1">
      <alignment horizontal="center" vertical="center" wrapText="1"/>
    </xf>
    <xf numFmtId="0" fontId="69" fillId="0" borderId="22" xfId="0" applyFont="1" applyBorder="1" applyAlignment="1">
      <alignment horizontal="center" vertical="center"/>
    </xf>
    <xf numFmtId="0" fontId="69" fillId="0" borderId="25" xfId="0" applyFont="1" applyBorder="1" applyAlignment="1">
      <alignment horizontal="center" vertical="center"/>
    </xf>
    <xf numFmtId="0" fontId="32" fillId="0" borderId="87" xfId="0" applyFont="1" applyBorder="1" applyAlignment="1">
      <alignment horizontal="center" vertical="center"/>
    </xf>
    <xf numFmtId="0" fontId="32" fillId="0" borderId="88" xfId="0" applyFont="1" applyBorder="1" applyAlignment="1">
      <alignment horizontal="center" vertical="center"/>
    </xf>
    <xf numFmtId="0" fontId="69" fillId="0" borderId="22" xfId="0" applyFont="1" applyBorder="1" applyAlignment="1">
      <alignment horizontal="center" vertical="center" wrapText="1"/>
    </xf>
    <xf numFmtId="0" fontId="69" fillId="0" borderId="30" xfId="0" applyFont="1" applyBorder="1" applyAlignment="1">
      <alignment horizontal="center" vertical="center" wrapText="1"/>
    </xf>
    <xf numFmtId="0" fontId="69" fillId="0" borderId="79" xfId="0" applyFont="1" applyBorder="1" applyAlignment="1">
      <alignment horizontal="center" vertical="center" wrapText="1"/>
    </xf>
    <xf numFmtId="0" fontId="69" fillId="0" borderId="25" xfId="0" applyFont="1" applyBorder="1" applyAlignment="1">
      <alignment horizontal="center" vertical="center" wrapText="1"/>
    </xf>
    <xf numFmtId="0" fontId="69" fillId="0" borderId="76" xfId="0" applyFont="1" applyBorder="1" applyAlignment="1">
      <alignment horizontal="center" vertical="center"/>
    </xf>
    <xf numFmtId="0" fontId="69" fillId="0" borderId="30" xfId="0" applyFont="1" applyBorder="1" applyAlignment="1">
      <alignment horizontal="center" vertical="center"/>
    </xf>
    <xf numFmtId="0" fontId="69" fillId="0" borderId="79" xfId="0" applyFont="1" applyBorder="1" applyAlignment="1">
      <alignment horizontal="center" vertical="center"/>
    </xf>
    <xf numFmtId="0" fontId="69" fillId="0" borderId="59" xfId="0" applyFont="1" applyBorder="1" applyAlignment="1">
      <alignment horizontal="center" vertical="center"/>
    </xf>
    <xf numFmtId="0" fontId="69" fillId="0" borderId="78" xfId="0" applyFont="1" applyBorder="1" applyAlignment="1">
      <alignment horizontal="center" vertical="center"/>
    </xf>
    <xf numFmtId="0" fontId="69" fillId="0" borderId="26" xfId="0" applyFont="1" applyBorder="1" applyAlignment="1">
      <alignment horizontal="center" vertical="center" wrapText="1"/>
    </xf>
    <xf numFmtId="0" fontId="69" fillId="0" borderId="83" xfId="0" applyFont="1" applyBorder="1" applyAlignment="1">
      <alignment horizontal="center" vertical="center"/>
    </xf>
    <xf numFmtId="0" fontId="69" fillId="0" borderId="59" xfId="0" applyFont="1" applyBorder="1" applyAlignment="1">
      <alignment horizontal="center" vertical="center" wrapText="1"/>
    </xf>
    <xf numFmtId="0" fontId="69" fillId="0" borderId="78" xfId="0" applyFont="1" applyBorder="1" applyAlignment="1">
      <alignment horizontal="center" vertical="center" wrapText="1"/>
    </xf>
    <xf numFmtId="0" fontId="69" fillId="0" borderId="60" xfId="0" applyFont="1" applyBorder="1" applyAlignment="1">
      <alignment horizontal="center" vertical="center"/>
    </xf>
    <xf numFmtId="0" fontId="69" fillId="0" borderId="82" xfId="0" applyFont="1" applyBorder="1" applyAlignment="1">
      <alignment horizontal="center" vertical="center"/>
    </xf>
    <xf numFmtId="0" fontId="69" fillId="0" borderId="95" xfId="0" applyFont="1" applyBorder="1" applyAlignment="1">
      <alignment horizontal="center" vertical="center"/>
    </xf>
    <xf numFmtId="0" fontId="69" fillId="0" borderId="26" xfId="0" applyFont="1" applyBorder="1" applyAlignment="1">
      <alignment horizontal="center" vertical="center"/>
    </xf>
  </cellXfs>
  <cellStyles count="105">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桁区切り 3" xfId="104" xr:uid="{7C797538-54DD-40EF-94BE-526FDE91D4C4}"/>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通貨" xfId="102" builtinId="7"/>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標準 6" xfId="103" xr:uid="{AF5BAFF2-BD1E-41F3-8FF3-72CB4D01C4C8}"/>
    <cellStyle name="良い" xfId="44" builtinId="26" customBuiltin="1"/>
    <cellStyle name="良い 2" xfId="93" xr:uid="{9CA78D28-FBEC-4696-A5A9-2E7962BDE85F}"/>
  </cellStyles>
  <dxfs count="17">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ill>
        <patternFill>
          <bgColor theme="7" tint="0.79998168889431442"/>
        </patternFill>
      </fill>
    </dxf>
  </dxfs>
  <tableStyles count="0" defaultTableStyle="TableStyleMedium2" defaultPivotStyle="PivotStyleLight16"/>
  <colors>
    <mruColors>
      <color rgb="FFFFE5FC"/>
      <color rgb="FFFFDB9B"/>
      <color rgb="FFCCFFFF"/>
      <color rgb="FFFBC497"/>
      <color rgb="FFFFFF99"/>
      <color rgb="FFFFFFCC"/>
      <color rgb="FFFFF2CC"/>
      <color rgb="FFCCFFCC"/>
      <color rgb="FFFFE2AF"/>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CheckBox" fmlaLink="$BA$107" lockText="1" noThreeD="1"/>
</file>

<file path=xl/ctrlProps/ctrlProp2.xml><?xml version="1.0" encoding="utf-8"?>
<formControlPr xmlns="http://schemas.microsoft.com/office/spreadsheetml/2009/9/main" objectType="CheckBox" fmlaLink="$BA$107" lockText="1" noThreeD="1"/>
</file>

<file path=xl/ctrlProps/ctrlProp3.xml><?xml version="1.0" encoding="utf-8"?>
<formControlPr xmlns="http://schemas.microsoft.com/office/spreadsheetml/2009/9/main" objectType="CheckBox" fmlaLink="$BA$107" lockText="1" noThreeD="1"/>
</file>

<file path=xl/ctrlProps/ctrlProp4.xml><?xml version="1.0" encoding="utf-8"?>
<formControlPr xmlns="http://schemas.microsoft.com/office/spreadsheetml/2009/9/main" objectType="CheckBox" fmlaLink="$BA$107" lockText="1" noThreeD="1"/>
</file>

<file path=xl/ctrlProps/ctrlProp5.xml><?xml version="1.0" encoding="utf-8"?>
<formControlPr xmlns="http://schemas.microsoft.com/office/spreadsheetml/2009/9/main" objectType="CheckBox" fmlaLink="$BA$107" lockText="1" noThreeD="1"/>
</file>

<file path=xl/drawings/drawing1.xml><?xml version="1.0" encoding="utf-8"?>
<xdr:wsDr xmlns:xdr="http://schemas.openxmlformats.org/drawingml/2006/spreadsheetDrawing" xmlns:a="http://schemas.openxmlformats.org/drawingml/2006/main">
  <xdr:twoCellAnchor>
    <xdr:from>
      <xdr:col>22</xdr:col>
      <xdr:colOff>674894</xdr:colOff>
      <xdr:row>5</xdr:row>
      <xdr:rowOff>159646</xdr:rowOff>
    </xdr:from>
    <xdr:to>
      <xdr:col>22</xdr:col>
      <xdr:colOff>978241</xdr:colOff>
      <xdr:row>6</xdr:row>
      <xdr:rowOff>168953</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3132068" y="2934320"/>
          <a:ext cx="303347" cy="25778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133505</xdr:colOff>
      <xdr:row>5</xdr:row>
      <xdr:rowOff>199451</xdr:rowOff>
    </xdr:from>
    <xdr:to>
      <xdr:col>21</xdr:col>
      <xdr:colOff>18242</xdr:colOff>
      <xdr:row>6</xdr:row>
      <xdr:rowOff>189023</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33505" y="2986395"/>
          <a:ext cx="1836774" cy="23651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0</xdr:col>
      <xdr:colOff>134507</xdr:colOff>
      <xdr:row>6</xdr:row>
      <xdr:rowOff>194084</xdr:rowOff>
    </xdr:from>
    <xdr:to>
      <xdr:col>21</xdr:col>
      <xdr:colOff>171682</xdr:colOff>
      <xdr:row>8</xdr:row>
      <xdr:rowOff>208749</xdr:rowOff>
    </xdr:to>
    <xdr:sp macro="" textlink="">
      <xdr:nvSpPr>
        <xdr:cNvPr id="75" name="テキスト ボックス 15">
          <a:extLst>
            <a:ext uri="{FF2B5EF4-FFF2-40B4-BE49-F238E27FC236}">
              <a16:creationId xmlns:a16="http://schemas.microsoft.com/office/drawing/2014/main" id="{00000000-0008-0000-0000-000010000000}"/>
            </a:ext>
          </a:extLst>
        </xdr:cNvPr>
        <xdr:cNvSpPr txBox="1"/>
      </xdr:nvSpPr>
      <xdr:spPr>
        <a:xfrm>
          <a:off x="134507" y="3227973"/>
          <a:ext cx="1989212" cy="473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t>各都道府県ごとに作成し、</a:t>
          </a:r>
          <a:endParaRPr kumimoji="1" lang="en-US" altLang="ja-JP" sz="1000" b="1"/>
        </a:p>
        <a:p>
          <a:r>
            <a:rPr kumimoji="1" lang="ja-JP" altLang="en-US" sz="1000" b="1"/>
            <a:t>提出してください。</a:t>
          </a:r>
        </a:p>
      </xdr:txBody>
    </xdr:sp>
    <xdr:clientData/>
  </xdr:twoCellAnchor>
  <xdr:twoCellAnchor>
    <xdr:from>
      <xdr:col>33</xdr:col>
      <xdr:colOff>223379</xdr:colOff>
      <xdr:row>0</xdr:row>
      <xdr:rowOff>453830</xdr:rowOff>
    </xdr:from>
    <xdr:to>
      <xdr:col>36</xdr:col>
      <xdr:colOff>496326</xdr:colOff>
      <xdr:row>1</xdr:row>
      <xdr:rowOff>411947</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7096033" y="453830"/>
          <a:ext cx="3020543" cy="69080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色付きセルに必要事項を入力してください。</a:t>
          </a:r>
          <a:endParaRPr kumimoji="1" lang="en-US" altLang="ja-JP" sz="900"/>
        </a:p>
        <a:p>
          <a:pPr algn="l"/>
          <a:r>
            <a:rPr kumimoji="1" lang="ja-JP" altLang="en-US" sz="900"/>
            <a:t>　　　　        補助金・加算の申請に必要な情報　入力セル</a:t>
          </a:r>
          <a:endParaRPr kumimoji="1" lang="en-US" altLang="ja-JP" sz="900"/>
        </a:p>
      </xdr:txBody>
    </xdr:sp>
    <xdr:clientData/>
  </xdr:twoCellAnchor>
  <xdr:twoCellAnchor>
    <xdr:from>
      <xdr:col>33</xdr:col>
      <xdr:colOff>288959</xdr:colOff>
      <xdr:row>1</xdr:row>
      <xdr:rowOff>153616</xdr:rowOff>
    </xdr:from>
    <xdr:to>
      <xdr:col>33</xdr:col>
      <xdr:colOff>707654</xdr:colOff>
      <xdr:row>1</xdr:row>
      <xdr:rowOff>291606</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7161613" y="886308"/>
          <a:ext cx="418695" cy="137990"/>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284887</xdr:colOff>
      <xdr:row>4</xdr:row>
      <xdr:rowOff>22064</xdr:rowOff>
    </xdr:from>
    <xdr:to>
      <xdr:col>22</xdr:col>
      <xdr:colOff>521966</xdr:colOff>
      <xdr:row>7</xdr:row>
      <xdr:rowOff>17969</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2182206" y="2825794"/>
          <a:ext cx="751736" cy="733324"/>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25</xdr:col>
      <xdr:colOff>201579</xdr:colOff>
      <xdr:row>8</xdr:row>
      <xdr:rowOff>113046</xdr:rowOff>
    </xdr:from>
    <xdr:to>
      <xdr:col>29</xdr:col>
      <xdr:colOff>142957</xdr:colOff>
      <xdr:row>10</xdr:row>
      <xdr:rowOff>135308</xdr:rowOff>
    </xdr:to>
    <xdr:sp macro="" textlink="">
      <xdr:nvSpPr>
        <xdr:cNvPr id="88" name="テキスト ボックス 8">
          <a:extLst>
            <a:ext uri="{FF2B5EF4-FFF2-40B4-BE49-F238E27FC236}">
              <a16:creationId xmlns:a16="http://schemas.microsoft.com/office/drawing/2014/main" id="{AA95495C-7644-4B1E-905F-9E4870C0CEC4}"/>
            </a:ext>
          </a:extLst>
        </xdr:cNvPr>
        <xdr:cNvSpPr txBox="1"/>
      </xdr:nvSpPr>
      <xdr:spPr>
        <a:xfrm>
          <a:off x="5079803" y="3396055"/>
          <a:ext cx="2312836" cy="834113"/>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ysClr val="windowText" lastClr="000000"/>
              </a:solidFill>
              <a:effectLst/>
              <a:latin typeface="+mn-lt"/>
              <a:ea typeface="+mn-ea"/>
              <a:cs typeface="+mn-cs"/>
            </a:rPr>
            <a:t>様式第１号</a:t>
          </a:r>
        </a:p>
        <a:p>
          <a:r>
            <a:rPr kumimoji="1" lang="ja-JP" altLang="en-US" sz="900" b="1">
              <a:solidFill>
                <a:sysClr val="windowText" lastClr="000000"/>
              </a:solidFill>
              <a:effectLst/>
              <a:latin typeface="+mn-lt"/>
              <a:ea typeface="+mn-ea"/>
              <a:cs typeface="+mn-cs"/>
            </a:rPr>
            <a:t> 別紙２</a:t>
          </a:r>
        </a:p>
        <a:p>
          <a:r>
            <a:rPr kumimoji="1" lang="ja-JP" altLang="en-US" sz="900" b="1">
              <a:solidFill>
                <a:schemeClr val="dk1"/>
              </a:solidFill>
              <a:effectLst/>
              <a:latin typeface="+mn-lt"/>
              <a:ea typeface="+mn-ea"/>
              <a:cs typeface="+mn-cs"/>
            </a:rPr>
            <a:t>（処遇改善加算対象外サービス</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23</xdr:col>
      <xdr:colOff>106246</xdr:colOff>
      <xdr:row>4</xdr:row>
      <xdr:rowOff>16349</xdr:rowOff>
    </xdr:from>
    <xdr:to>
      <xdr:col>24</xdr:col>
      <xdr:colOff>202703</xdr:colOff>
      <xdr:row>7</xdr:row>
      <xdr:rowOff>17969</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3516811" y="2820079"/>
          <a:ext cx="810832" cy="73903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ysClr val="windowText" lastClr="000000"/>
              </a:solidFill>
              <a:effectLst/>
              <a:latin typeface="+mn-lt"/>
              <a:ea typeface="+mn-ea"/>
              <a:cs typeface="+mn-cs"/>
            </a:rPr>
            <a:t> </a:t>
          </a:r>
          <a:r>
            <a:rPr kumimoji="1" lang="ja-JP" altLang="en-US" sz="900" b="1">
              <a:solidFill>
                <a:sysClr val="windowText" lastClr="000000"/>
              </a:solidFill>
              <a:effectLst/>
              <a:latin typeface="+mn-lt"/>
              <a:ea typeface="+mn-ea"/>
              <a:cs typeface="+mn-cs"/>
            </a:rPr>
            <a:t>様式第１号   </a:t>
          </a:r>
          <a:endParaRPr kumimoji="1" lang="en-US" altLang="ja-JP" sz="900" b="1">
            <a:solidFill>
              <a:sysClr val="windowText" lastClr="000000"/>
            </a:solidFill>
            <a:effectLst/>
            <a:latin typeface="+mn-lt"/>
            <a:ea typeface="+mn-ea"/>
            <a:cs typeface="+mn-cs"/>
          </a:endParaRPr>
        </a:p>
        <a:p>
          <a:r>
            <a:rPr kumimoji="1" lang="en-US" altLang="ja-JP" sz="900" b="1">
              <a:solidFill>
                <a:sysClr val="windowText" lastClr="000000"/>
              </a:solidFill>
              <a:effectLst/>
              <a:latin typeface="+mn-lt"/>
              <a:ea typeface="+mn-ea"/>
              <a:cs typeface="+mn-cs"/>
            </a:rPr>
            <a:t> </a:t>
          </a:r>
          <a:r>
            <a:rPr kumimoji="1" lang="ja-JP" altLang="en-US" sz="900" b="1">
              <a:solidFill>
                <a:sysClr val="windowText" lastClr="000000"/>
              </a:solidFill>
              <a:effectLst/>
              <a:latin typeface="+mn-lt"/>
              <a:ea typeface="+mn-ea"/>
              <a:cs typeface="+mn-cs"/>
            </a:rPr>
            <a:t>別紙３</a:t>
          </a:r>
          <a:endParaRPr kumimoji="1" lang="en-US" altLang="ja-JP" sz="900" b="1">
            <a:solidFill>
              <a:sysClr val="windowText" lastClr="000000"/>
            </a:solidFill>
            <a:effectLst/>
            <a:latin typeface="+mn-lt"/>
            <a:ea typeface="+mn-ea"/>
            <a:cs typeface="+mn-cs"/>
          </a:endParaRPr>
        </a:p>
        <a:p>
          <a:r>
            <a:rPr kumimoji="1" lang="ja-JP" altLang="en-US" sz="900" b="1">
              <a:solidFill>
                <a:schemeClr val="dk1"/>
              </a:solidFill>
              <a:effectLst/>
              <a:latin typeface="+mn-lt"/>
              <a:ea typeface="+mn-ea"/>
              <a:cs typeface="+mn-cs"/>
            </a:rPr>
            <a:t> （</a:t>
          </a:r>
          <a:r>
            <a:rPr kumimoji="1" lang="ja-JP" altLang="en-US" sz="900" b="1" baseline="0">
              <a:solidFill>
                <a:schemeClr val="dk1"/>
              </a:solidFill>
              <a:effectLst/>
              <a:latin typeface="+mn-lt"/>
              <a:ea typeface="+mn-ea"/>
              <a:cs typeface="+mn-cs"/>
            </a:rPr>
            <a:t>個票</a:t>
          </a:r>
          <a:r>
            <a:rPr kumimoji="1" lang="ja-JP" altLang="en-US" sz="900" b="1">
              <a:solidFill>
                <a:schemeClr val="dk1"/>
              </a:solidFill>
              <a:effectLst/>
              <a:latin typeface="+mn-lt"/>
              <a:ea typeface="+mn-ea"/>
              <a:cs typeface="+mn-cs"/>
            </a:rPr>
            <a:t>）</a:t>
          </a:r>
        </a:p>
      </xdr:txBody>
    </xdr:sp>
    <xdr:clientData/>
  </xdr:twoCellAnchor>
  <xdr:twoCellAnchor>
    <xdr:from>
      <xdr:col>29</xdr:col>
      <xdr:colOff>242535</xdr:colOff>
      <xdr:row>4</xdr:row>
      <xdr:rowOff>15397</xdr:rowOff>
    </xdr:from>
    <xdr:to>
      <xdr:col>31</xdr:col>
      <xdr:colOff>261445</xdr:colOff>
      <xdr:row>7</xdr:row>
      <xdr:rowOff>18922</xdr:rowOff>
    </xdr:to>
    <xdr:sp macro="" textlink="">
      <xdr:nvSpPr>
        <xdr:cNvPr id="84" name="テキスト ボックス 16">
          <a:extLst>
            <a:ext uri="{FF2B5EF4-FFF2-40B4-BE49-F238E27FC236}">
              <a16:creationId xmlns:a16="http://schemas.microsoft.com/office/drawing/2014/main" id="{E4D4C9D1-4A00-40B7-8E8B-152F72369077}"/>
            </a:ext>
          </a:extLst>
        </xdr:cNvPr>
        <xdr:cNvSpPr txBox="1"/>
      </xdr:nvSpPr>
      <xdr:spPr>
        <a:xfrm>
          <a:off x="6879309" y="2819127"/>
          <a:ext cx="1355483" cy="74094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ysClr val="windowText" lastClr="000000"/>
              </a:solidFill>
              <a:effectLst/>
              <a:latin typeface="+mn-lt"/>
              <a:ea typeface="+mn-ea"/>
              <a:cs typeface="+mn-cs"/>
            </a:rPr>
            <a:t>様式第１号</a:t>
          </a:r>
        </a:p>
        <a:p>
          <a:r>
            <a:rPr kumimoji="1" lang="ja-JP" altLang="en-US" sz="900" b="1">
              <a:solidFill>
                <a:sysClr val="windowText" lastClr="000000"/>
              </a:solidFill>
              <a:effectLst/>
              <a:latin typeface="+mn-lt"/>
              <a:ea typeface="+mn-ea"/>
              <a:cs typeface="+mn-cs"/>
            </a:rPr>
            <a:t> 別紙１</a:t>
          </a:r>
        </a:p>
        <a:p>
          <a:pPr algn="l"/>
          <a:r>
            <a:rPr kumimoji="1" lang="ja-JP" altLang="en-US" sz="900" b="1">
              <a:solidFill>
                <a:schemeClr val="dk1"/>
              </a:solidFill>
              <a:effectLst/>
              <a:latin typeface="+mn-lt"/>
              <a:ea typeface="+mn-ea"/>
              <a:cs typeface="+mn-cs"/>
            </a:rPr>
            <a:t>（処遇改善加算対象サービス　</a:t>
          </a:r>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30</xdr:col>
      <xdr:colOff>368908</xdr:colOff>
      <xdr:row>8</xdr:row>
      <xdr:rowOff>138042</xdr:rowOff>
    </xdr:from>
    <xdr:to>
      <xdr:col>31</xdr:col>
      <xdr:colOff>268850</xdr:colOff>
      <xdr:row>10</xdr:row>
      <xdr:rowOff>135308</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8366347" y="3421051"/>
          <a:ext cx="540877" cy="809117"/>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提出</a:t>
          </a:r>
        </a:p>
      </xdr:txBody>
    </xdr:sp>
    <xdr:clientData/>
  </xdr:twoCellAnchor>
  <xdr:twoCellAnchor>
    <xdr:from>
      <xdr:col>24</xdr:col>
      <xdr:colOff>287475</xdr:colOff>
      <xdr:row>5</xdr:row>
      <xdr:rowOff>165016</xdr:rowOff>
    </xdr:from>
    <xdr:to>
      <xdr:col>29</xdr:col>
      <xdr:colOff>187987</xdr:colOff>
      <xdr:row>6</xdr:row>
      <xdr:rowOff>211962</xdr:rowOff>
    </xdr:to>
    <xdr:sp macro="" textlink="">
      <xdr:nvSpPr>
        <xdr:cNvPr id="5" name="矢印: 右 12">
          <a:extLst>
            <a:ext uri="{FF2B5EF4-FFF2-40B4-BE49-F238E27FC236}">
              <a16:creationId xmlns:a16="http://schemas.microsoft.com/office/drawing/2014/main" id="{FB566177-54E5-4EB9-B104-A0B0E3663815}"/>
            </a:ext>
          </a:extLst>
        </xdr:cNvPr>
        <xdr:cNvSpPr/>
      </xdr:nvSpPr>
      <xdr:spPr bwMode="auto">
        <a:xfrm>
          <a:off x="4455841" y="2947070"/>
          <a:ext cx="2418507" cy="292144"/>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29</xdr:col>
      <xdr:colOff>290841</xdr:colOff>
      <xdr:row>9</xdr:row>
      <xdr:rowOff>138098</xdr:rowOff>
    </xdr:from>
    <xdr:to>
      <xdr:col>30</xdr:col>
      <xdr:colOff>182004</xdr:colOff>
      <xdr:row>9</xdr:row>
      <xdr:rowOff>403331</xdr:rowOff>
    </xdr:to>
    <xdr:sp macro="" textlink="">
      <xdr:nvSpPr>
        <xdr:cNvPr id="28" name="矢印: 右 27">
          <a:extLst>
            <a:ext uri="{FF2B5EF4-FFF2-40B4-BE49-F238E27FC236}">
              <a16:creationId xmlns:a16="http://schemas.microsoft.com/office/drawing/2014/main" id="{4C716CFF-0719-16DD-8F75-3731342004E0}"/>
            </a:ext>
          </a:extLst>
        </xdr:cNvPr>
        <xdr:cNvSpPr/>
      </xdr:nvSpPr>
      <xdr:spPr bwMode="auto">
        <a:xfrm>
          <a:off x="6972145" y="3837663"/>
          <a:ext cx="636598" cy="265233"/>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248240</xdr:colOff>
      <xdr:row>4</xdr:row>
      <xdr:rowOff>4470</xdr:rowOff>
    </xdr:from>
    <xdr:to>
      <xdr:col>29</xdr:col>
      <xdr:colOff>45402</xdr:colOff>
      <xdr:row>6</xdr:row>
      <xdr:rowOff>7004</xdr:rowOff>
    </xdr:to>
    <xdr:sp macro="" textlink="">
      <xdr:nvSpPr>
        <xdr:cNvPr id="3" name="テキスト ボックス 2">
          <a:extLst>
            <a:ext uri="{FF2B5EF4-FFF2-40B4-BE49-F238E27FC236}">
              <a16:creationId xmlns:a16="http://schemas.microsoft.com/office/drawing/2014/main" id="{A93D8972-FE2E-42F1-B0EA-69799AF116A1}"/>
            </a:ext>
          </a:extLst>
        </xdr:cNvPr>
        <xdr:cNvSpPr txBox="1"/>
      </xdr:nvSpPr>
      <xdr:spPr>
        <a:xfrm>
          <a:off x="4436439" y="2539801"/>
          <a:ext cx="2318485" cy="492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処遇改善加算対象サービスについて、補助金を申請する場合</a:t>
          </a:r>
          <a:endParaRPr kumimoji="1" lang="ja-JP" altLang="en-US" sz="900"/>
        </a:p>
      </xdr:txBody>
    </xdr:sp>
    <xdr:clientData/>
  </xdr:twoCellAnchor>
  <xdr:twoCellAnchor>
    <xdr:from>
      <xdr:col>21</xdr:col>
      <xdr:colOff>376296</xdr:colOff>
      <xdr:row>9</xdr:row>
      <xdr:rowOff>159064</xdr:rowOff>
    </xdr:from>
    <xdr:to>
      <xdr:col>25</xdr:col>
      <xdr:colOff>37631</xdr:colOff>
      <xdr:row>9</xdr:row>
      <xdr:rowOff>451050</xdr:rowOff>
    </xdr:to>
    <xdr:sp macro="" textlink="">
      <xdr:nvSpPr>
        <xdr:cNvPr id="4" name="矢印: 右 12">
          <a:extLst>
            <a:ext uri="{FF2B5EF4-FFF2-40B4-BE49-F238E27FC236}">
              <a16:creationId xmlns:a16="http://schemas.microsoft.com/office/drawing/2014/main" id="{0650281F-D8DC-4AC0-92E7-AB882EF28B15}"/>
            </a:ext>
          </a:extLst>
        </xdr:cNvPr>
        <xdr:cNvSpPr/>
      </xdr:nvSpPr>
      <xdr:spPr bwMode="auto">
        <a:xfrm>
          <a:off x="2328333" y="3874990"/>
          <a:ext cx="2224854" cy="291986"/>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21</xdr:col>
      <xdr:colOff>468466</xdr:colOff>
      <xdr:row>7</xdr:row>
      <xdr:rowOff>180199</xdr:rowOff>
    </xdr:from>
    <xdr:to>
      <xdr:col>25</xdr:col>
      <xdr:colOff>63815</xdr:colOff>
      <xdr:row>9</xdr:row>
      <xdr:rowOff>233909</xdr:rowOff>
    </xdr:to>
    <xdr:sp macro="" textlink="">
      <xdr:nvSpPr>
        <xdr:cNvPr id="9" name="テキスト ボックス 8">
          <a:extLst>
            <a:ext uri="{FF2B5EF4-FFF2-40B4-BE49-F238E27FC236}">
              <a16:creationId xmlns:a16="http://schemas.microsoft.com/office/drawing/2014/main" id="{458F424C-77A3-49F5-8B46-F035647BCF78}"/>
            </a:ext>
          </a:extLst>
        </xdr:cNvPr>
        <xdr:cNvSpPr txBox="1"/>
      </xdr:nvSpPr>
      <xdr:spPr>
        <a:xfrm>
          <a:off x="2420503" y="3461032"/>
          <a:ext cx="2158868" cy="488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処遇改善加算対象外サービスについて、補助金を申請する場合</a:t>
          </a:r>
          <a:endParaRPr kumimoji="1" lang="ja-JP" alt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81324</xdr:colOff>
      <xdr:row>1</xdr:row>
      <xdr:rowOff>63575</xdr:rowOff>
    </xdr:from>
    <xdr:to>
      <xdr:col>42</xdr:col>
      <xdr:colOff>530466</xdr:colOff>
      <xdr:row>5</xdr:row>
      <xdr:rowOff>174577</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9022124" y="639308"/>
          <a:ext cx="3581809" cy="805269"/>
          <a:chOff x="6400731" y="2513069"/>
          <a:chExt cx="5636228" cy="1370551"/>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400731" y="2513069"/>
            <a:ext cx="5636228" cy="137055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p>
          <a:p>
            <a:pPr algn="l"/>
            <a:r>
              <a:rPr kumimoji="1" lang="ja-JP" altLang="en-US" sz="1100"/>
              <a:t>　</a:t>
            </a:r>
            <a:r>
              <a:rPr kumimoji="1" lang="ja-JP" altLang="en-US" sz="1100" baseline="0"/>
              <a:t>   </a:t>
            </a:r>
            <a:r>
              <a:rPr kumimoji="1" lang="ja-JP" altLang="en-US" sz="1100"/>
              <a:t>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4" name="正方形/長方形 3">
            <a:extLst>
              <a:ext uri="{FF2B5EF4-FFF2-40B4-BE49-F238E27FC236}">
                <a16:creationId xmlns:a16="http://schemas.microsoft.com/office/drawing/2014/main" id="{00000000-0008-0000-0100-000004000000}"/>
              </a:ext>
            </a:extLst>
          </xdr:cNvPr>
          <xdr:cNvSpPr/>
        </xdr:nvSpPr>
        <xdr:spPr bwMode="auto">
          <a:xfrm flipV="1">
            <a:off x="6598528" y="3382763"/>
            <a:ext cx="623735" cy="27792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83229</xdr:colOff>
      <xdr:row>2</xdr:row>
      <xdr:rowOff>59765</xdr:rowOff>
    </xdr:from>
    <xdr:to>
      <xdr:col>42</xdr:col>
      <xdr:colOff>530466</xdr:colOff>
      <xdr:row>6</xdr:row>
      <xdr:rowOff>170767</xdr:rowOff>
    </xdr:to>
    <xdr:grpSp>
      <xdr:nvGrpSpPr>
        <xdr:cNvPr id="2" name="グループ化 1">
          <a:extLst>
            <a:ext uri="{FF2B5EF4-FFF2-40B4-BE49-F238E27FC236}">
              <a16:creationId xmlns:a16="http://schemas.microsoft.com/office/drawing/2014/main" id="{D7E6E68D-BD8A-47AE-B1C9-0839304D627F}"/>
            </a:ext>
          </a:extLst>
        </xdr:cNvPr>
        <xdr:cNvGrpSpPr/>
      </xdr:nvGrpSpPr>
      <xdr:grpSpPr>
        <a:xfrm>
          <a:off x="8863162" y="957232"/>
          <a:ext cx="3579904" cy="805268"/>
          <a:chOff x="6400731" y="2513069"/>
          <a:chExt cx="5636228" cy="1370551"/>
        </a:xfrm>
      </xdr:grpSpPr>
      <xdr:sp macro="" textlink="">
        <xdr:nvSpPr>
          <xdr:cNvPr id="3" name="正方形/長方形 2">
            <a:extLst>
              <a:ext uri="{FF2B5EF4-FFF2-40B4-BE49-F238E27FC236}">
                <a16:creationId xmlns:a16="http://schemas.microsoft.com/office/drawing/2014/main" id="{30FAE2DF-CF6F-0C9E-C954-9E3F842786C8}"/>
              </a:ext>
            </a:extLst>
          </xdr:cNvPr>
          <xdr:cNvSpPr/>
        </xdr:nvSpPr>
        <xdr:spPr bwMode="auto">
          <a:xfrm>
            <a:off x="6400731" y="2513069"/>
            <a:ext cx="5636228" cy="137055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p>
          <a:p>
            <a:pPr algn="l"/>
            <a:r>
              <a:rPr kumimoji="1" lang="ja-JP" altLang="en-US" sz="1100"/>
              <a:t>　</a:t>
            </a:r>
            <a:r>
              <a:rPr kumimoji="1" lang="ja-JP" altLang="en-US" sz="1100" baseline="0"/>
              <a:t>   </a:t>
            </a:r>
            <a:r>
              <a:rPr kumimoji="1" lang="ja-JP" altLang="en-US" sz="1100"/>
              <a:t>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4" name="正方形/長方形 3">
            <a:extLst>
              <a:ext uri="{FF2B5EF4-FFF2-40B4-BE49-F238E27FC236}">
                <a16:creationId xmlns:a16="http://schemas.microsoft.com/office/drawing/2014/main" id="{67D93C51-753C-A5C7-F28B-700948776765}"/>
              </a:ext>
            </a:extLst>
          </xdr:cNvPr>
          <xdr:cNvSpPr/>
        </xdr:nvSpPr>
        <xdr:spPr bwMode="auto">
          <a:xfrm flipV="1">
            <a:off x="6598528" y="3382763"/>
            <a:ext cx="623735" cy="27792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xdr:from>
          <xdr:col>6</xdr:col>
          <xdr:colOff>38100</xdr:colOff>
          <xdr:row>33</xdr:row>
          <xdr:rowOff>131445</xdr:rowOff>
        </xdr:from>
        <xdr:to>
          <xdr:col>7</xdr:col>
          <xdr:colOff>19050</xdr:colOff>
          <xdr:row>49</xdr:row>
          <xdr:rowOff>0</xdr:rowOff>
        </xdr:to>
        <xdr:grpSp>
          <xdr:nvGrpSpPr>
            <xdr:cNvPr id="5" name="Group 41">
              <a:extLst>
                <a:ext uri="{FF2B5EF4-FFF2-40B4-BE49-F238E27FC236}">
                  <a16:creationId xmlns:a16="http://schemas.microsoft.com/office/drawing/2014/main" id="{339C558C-107C-4EB3-ADF4-8AAD5262CA0C}"/>
                </a:ext>
              </a:extLst>
            </xdr:cNvPr>
            <xdr:cNvGrpSpPr>
              <a:grpSpLocks/>
            </xdr:cNvGrpSpPr>
          </xdr:nvGrpSpPr>
          <xdr:grpSpPr bwMode="auto">
            <a:xfrm>
              <a:off x="1333500" y="10672445"/>
              <a:ext cx="150283" cy="57613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48</xdr:row>
          <xdr:rowOff>0</xdr:rowOff>
        </xdr:from>
        <xdr:to>
          <xdr:col>7</xdr:col>
          <xdr:colOff>19050</xdr:colOff>
          <xdr:row>49</xdr:row>
          <xdr:rowOff>0</xdr:rowOff>
        </xdr:to>
        <xdr:grpSp>
          <xdr:nvGrpSpPr>
            <xdr:cNvPr id="6" name="Group 41">
              <a:extLst>
                <a:ext uri="{FF2B5EF4-FFF2-40B4-BE49-F238E27FC236}">
                  <a16:creationId xmlns:a16="http://schemas.microsoft.com/office/drawing/2014/main" id="{EAA498D6-F72D-42B7-9C79-38BE0BB01DBB}"/>
                </a:ext>
              </a:extLst>
            </xdr:cNvPr>
            <xdr:cNvGrpSpPr>
              <a:grpSpLocks/>
            </xdr:cNvGrpSpPr>
          </xdr:nvGrpSpPr>
          <xdr:grpSpPr bwMode="auto">
            <a:xfrm>
              <a:off x="1333500" y="16052800"/>
              <a:ext cx="150283"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33</xdr:row>
          <xdr:rowOff>135255</xdr:rowOff>
        </xdr:from>
        <xdr:to>
          <xdr:col>7</xdr:col>
          <xdr:colOff>15240</xdr:colOff>
          <xdr:row>49</xdr:row>
          <xdr:rowOff>0</xdr:rowOff>
        </xdr:to>
        <xdr:grpSp>
          <xdr:nvGrpSpPr>
            <xdr:cNvPr id="7" name="Group 41">
              <a:extLst>
                <a:ext uri="{FF2B5EF4-FFF2-40B4-BE49-F238E27FC236}">
                  <a16:creationId xmlns:a16="http://schemas.microsoft.com/office/drawing/2014/main" id="{C4549819-547D-4AAE-89DC-BCE4B8373AEF}"/>
                </a:ext>
              </a:extLst>
            </xdr:cNvPr>
            <xdr:cNvGrpSpPr>
              <a:grpSpLocks/>
            </xdr:cNvGrpSpPr>
          </xdr:nvGrpSpPr>
          <xdr:grpSpPr bwMode="auto">
            <a:xfrm>
              <a:off x="1333500" y="10676255"/>
              <a:ext cx="146473" cy="575754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48</xdr:row>
          <xdr:rowOff>0</xdr:rowOff>
        </xdr:from>
        <xdr:to>
          <xdr:col>7</xdr:col>
          <xdr:colOff>15240</xdr:colOff>
          <xdr:row>49</xdr:row>
          <xdr:rowOff>0</xdr:rowOff>
        </xdr:to>
        <xdr:grpSp>
          <xdr:nvGrpSpPr>
            <xdr:cNvPr id="8" name="Group 41">
              <a:extLst>
                <a:ext uri="{FF2B5EF4-FFF2-40B4-BE49-F238E27FC236}">
                  <a16:creationId xmlns:a16="http://schemas.microsoft.com/office/drawing/2014/main" id="{CA09E077-B127-47A6-9E3B-8DA5B2E46FCE}"/>
                </a:ext>
              </a:extLst>
            </xdr:cNvPr>
            <xdr:cNvGrpSpPr>
              <a:grpSpLocks/>
            </xdr:cNvGrpSpPr>
          </xdr:nvGrpSpPr>
          <xdr:grpSpPr bwMode="auto">
            <a:xfrm>
              <a:off x="1333500" y="16052800"/>
              <a:ext cx="146473"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18</xdr:row>
          <xdr:rowOff>0</xdr:rowOff>
        </xdr:from>
        <xdr:to>
          <xdr:col>5</xdr:col>
          <xdr:colOff>19050</xdr:colOff>
          <xdr:row>19</xdr:row>
          <xdr:rowOff>0</xdr:rowOff>
        </xdr:to>
        <xdr:grpSp>
          <xdr:nvGrpSpPr>
            <xdr:cNvPr id="9" name="Group 41">
              <a:extLst>
                <a:ext uri="{FF2B5EF4-FFF2-40B4-BE49-F238E27FC236}">
                  <a16:creationId xmlns:a16="http://schemas.microsoft.com/office/drawing/2014/main" id="{E8908F95-D6BB-4CE0-B47F-98C2B453F122}"/>
                </a:ext>
              </a:extLst>
            </xdr:cNvPr>
            <xdr:cNvGrpSpPr>
              <a:grpSpLocks/>
            </xdr:cNvGrpSpPr>
          </xdr:nvGrpSpPr>
          <xdr:grpSpPr bwMode="auto">
            <a:xfrm>
              <a:off x="918633" y="4876800"/>
              <a:ext cx="226484" cy="132926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39</xdr:row>
          <xdr:rowOff>0</xdr:rowOff>
        </xdr:from>
        <xdr:to>
          <xdr:col>7</xdr:col>
          <xdr:colOff>19050</xdr:colOff>
          <xdr:row>40</xdr:row>
          <xdr:rowOff>0</xdr:rowOff>
        </xdr:to>
        <xdr:grpSp>
          <xdr:nvGrpSpPr>
            <xdr:cNvPr id="10" name="Group 41">
              <a:extLst>
                <a:ext uri="{FF2B5EF4-FFF2-40B4-BE49-F238E27FC236}">
                  <a16:creationId xmlns:a16="http://schemas.microsoft.com/office/drawing/2014/main" id="{3C6DC542-0ED8-49A8-99F9-2676CACEDDAC}"/>
                </a:ext>
              </a:extLst>
            </xdr:cNvPr>
            <xdr:cNvGrpSpPr>
              <a:grpSpLocks/>
            </xdr:cNvGrpSpPr>
          </xdr:nvGrpSpPr>
          <xdr:grpSpPr bwMode="auto">
            <a:xfrm>
              <a:off x="1333500" y="12581467"/>
              <a:ext cx="150283" cy="31326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39</xdr:row>
          <xdr:rowOff>0</xdr:rowOff>
        </xdr:from>
        <xdr:to>
          <xdr:col>7</xdr:col>
          <xdr:colOff>15240</xdr:colOff>
          <xdr:row>40</xdr:row>
          <xdr:rowOff>0</xdr:rowOff>
        </xdr:to>
        <xdr:grpSp>
          <xdr:nvGrpSpPr>
            <xdr:cNvPr id="11" name="Group 41">
              <a:extLst>
                <a:ext uri="{FF2B5EF4-FFF2-40B4-BE49-F238E27FC236}">
                  <a16:creationId xmlns:a16="http://schemas.microsoft.com/office/drawing/2014/main" id="{BCF17797-62AB-4611-AA97-908C215DE775}"/>
                </a:ext>
              </a:extLst>
            </xdr:cNvPr>
            <xdr:cNvGrpSpPr>
              <a:grpSpLocks/>
            </xdr:cNvGrpSpPr>
          </xdr:nvGrpSpPr>
          <xdr:grpSpPr bwMode="auto">
            <a:xfrm>
              <a:off x="1333500" y="12581467"/>
              <a:ext cx="146473" cy="31326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46</xdr:row>
          <xdr:rowOff>0</xdr:rowOff>
        </xdr:from>
        <xdr:to>
          <xdr:col>7</xdr:col>
          <xdr:colOff>15240</xdr:colOff>
          <xdr:row>47</xdr:row>
          <xdr:rowOff>0</xdr:rowOff>
        </xdr:to>
        <xdr:grpSp>
          <xdr:nvGrpSpPr>
            <xdr:cNvPr id="12" name="Group 41">
              <a:extLst>
                <a:ext uri="{FF2B5EF4-FFF2-40B4-BE49-F238E27FC236}">
                  <a16:creationId xmlns:a16="http://schemas.microsoft.com/office/drawing/2014/main" id="{3E19755A-6B12-4222-91A7-6C57408990F5}"/>
                </a:ext>
              </a:extLst>
            </xdr:cNvPr>
            <xdr:cNvGrpSpPr>
              <a:grpSpLocks/>
            </xdr:cNvGrpSpPr>
          </xdr:nvGrpSpPr>
          <xdr:grpSpPr bwMode="auto">
            <a:xfrm>
              <a:off x="1333500" y="15316200"/>
              <a:ext cx="146473" cy="3556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46</xdr:row>
          <xdr:rowOff>0</xdr:rowOff>
        </xdr:from>
        <xdr:to>
          <xdr:col>7</xdr:col>
          <xdr:colOff>19050</xdr:colOff>
          <xdr:row>47</xdr:row>
          <xdr:rowOff>0</xdr:rowOff>
        </xdr:to>
        <xdr:grpSp>
          <xdr:nvGrpSpPr>
            <xdr:cNvPr id="13" name="Group 41">
              <a:extLst>
                <a:ext uri="{FF2B5EF4-FFF2-40B4-BE49-F238E27FC236}">
                  <a16:creationId xmlns:a16="http://schemas.microsoft.com/office/drawing/2014/main" id="{52B59CF9-62C6-41F9-93A8-731B06080402}"/>
                </a:ext>
              </a:extLst>
            </xdr:cNvPr>
            <xdr:cNvGrpSpPr>
              <a:grpSpLocks/>
            </xdr:cNvGrpSpPr>
          </xdr:nvGrpSpPr>
          <xdr:grpSpPr bwMode="auto">
            <a:xfrm>
              <a:off x="1333500" y="15316200"/>
              <a:ext cx="150283" cy="3556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34</xdr:col>
          <xdr:colOff>38100</xdr:colOff>
          <xdr:row>44</xdr:row>
          <xdr:rowOff>0</xdr:rowOff>
        </xdr:from>
        <xdr:to>
          <xdr:col>35</xdr:col>
          <xdr:colOff>15240</xdr:colOff>
          <xdr:row>45</xdr:row>
          <xdr:rowOff>0</xdr:rowOff>
        </xdr:to>
        <xdr:grpSp>
          <xdr:nvGrpSpPr>
            <xdr:cNvPr id="16" name="Group 41">
              <a:extLst>
                <a:ext uri="{FF2B5EF4-FFF2-40B4-BE49-F238E27FC236}">
                  <a16:creationId xmlns:a16="http://schemas.microsoft.com/office/drawing/2014/main" id="{389933FD-4051-4023-A61E-6DDD5E88D80B}"/>
                </a:ext>
              </a:extLst>
            </xdr:cNvPr>
            <xdr:cNvGrpSpPr>
              <a:grpSpLocks/>
            </xdr:cNvGrpSpPr>
          </xdr:nvGrpSpPr>
          <xdr:grpSpPr bwMode="auto">
            <a:xfrm>
              <a:off x="8013700" y="14647333"/>
              <a:ext cx="171873" cy="2709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34</xdr:col>
          <xdr:colOff>38100</xdr:colOff>
          <xdr:row>44</xdr:row>
          <xdr:rowOff>0</xdr:rowOff>
        </xdr:from>
        <xdr:to>
          <xdr:col>35</xdr:col>
          <xdr:colOff>19050</xdr:colOff>
          <xdr:row>45</xdr:row>
          <xdr:rowOff>0</xdr:rowOff>
        </xdr:to>
        <xdr:grpSp>
          <xdr:nvGrpSpPr>
            <xdr:cNvPr id="17" name="Group 41">
              <a:extLst>
                <a:ext uri="{FF2B5EF4-FFF2-40B4-BE49-F238E27FC236}">
                  <a16:creationId xmlns:a16="http://schemas.microsoft.com/office/drawing/2014/main" id="{94C7B6F4-32EE-4E7B-BF93-BCA6D2A647AE}"/>
                </a:ext>
              </a:extLst>
            </xdr:cNvPr>
            <xdr:cNvGrpSpPr>
              <a:grpSpLocks/>
            </xdr:cNvGrpSpPr>
          </xdr:nvGrpSpPr>
          <xdr:grpSpPr bwMode="auto">
            <a:xfrm>
              <a:off x="8013700" y="14647333"/>
              <a:ext cx="175683" cy="270934"/>
              <a:chOff x="9239" y="107537"/>
              <a:chExt cx="2190" cy="12573"/>
            </a:xfrm>
          </xdr:grpSpPr>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92554DBA-1F02-45D6-8FE8-94652C79AC7A}"/>
            </a:ext>
          </a:extLst>
        </xdr:cNvPr>
        <xdr:cNvSpPr/>
      </xdr:nvSpPr>
      <xdr:spPr bwMode="auto">
        <a:xfrm>
          <a:off x="6820223" y="1292752"/>
          <a:ext cx="4757996" cy="94035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FDD0D58A-0563-40C2-A220-F4B37A4D1932}"/>
            </a:ext>
          </a:extLst>
        </xdr:cNvPr>
        <xdr:cNvSpPr/>
      </xdr:nvSpPr>
      <xdr:spPr bwMode="auto">
        <a:xfrm>
          <a:off x="6963897" y="1925587"/>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22860</xdr:colOff>
          <xdr:row>29</xdr:row>
          <xdr:rowOff>68580</xdr:rowOff>
        </xdr:to>
        <xdr:sp macro="" textlink="">
          <xdr:nvSpPr>
            <xdr:cNvPr id="110593" name="Check Box 1" hidden="1">
              <a:extLst>
                <a:ext uri="{63B3BB69-23CF-44E3-9099-C40C66FF867C}">
                  <a14:compatExt spid="_x0000_s110593"/>
                </a:ext>
                <a:ext uri="{FF2B5EF4-FFF2-40B4-BE49-F238E27FC236}">
                  <a16:creationId xmlns:a16="http://schemas.microsoft.com/office/drawing/2014/main" id="{00000000-0008-0000-0600-000001B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304800</xdr:rowOff>
        </xdr:from>
        <xdr:to>
          <xdr:col>2</xdr:col>
          <xdr:colOff>22860</xdr:colOff>
          <xdr:row>37</xdr:row>
          <xdr:rowOff>388620</xdr:rowOff>
        </xdr:to>
        <xdr:sp macro="" textlink="">
          <xdr:nvSpPr>
            <xdr:cNvPr id="110594" name="Check Box 2" hidden="1">
              <a:extLst>
                <a:ext uri="{63B3BB69-23CF-44E3-9099-C40C66FF867C}">
                  <a14:compatExt spid="_x0000_s110594"/>
                </a:ext>
                <a:ext uri="{FF2B5EF4-FFF2-40B4-BE49-F238E27FC236}">
                  <a16:creationId xmlns:a16="http://schemas.microsoft.com/office/drawing/2014/main" id="{00000000-0008-0000-0600-000002B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76200</xdr:rowOff>
        </xdr:to>
        <xdr:sp macro="" textlink="">
          <xdr:nvSpPr>
            <xdr:cNvPr id="110595" name="Check Box 3" hidden="1">
              <a:extLst>
                <a:ext uri="{63B3BB69-23CF-44E3-9099-C40C66FF867C}">
                  <a14:compatExt spid="_x0000_s110595"/>
                </a:ext>
                <a:ext uri="{FF2B5EF4-FFF2-40B4-BE49-F238E27FC236}">
                  <a16:creationId xmlns:a16="http://schemas.microsoft.com/office/drawing/2014/main" id="{00000000-0008-0000-0600-000003B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83820</xdr:rowOff>
        </xdr:to>
        <xdr:sp macro="" textlink="">
          <xdr:nvSpPr>
            <xdr:cNvPr id="110596" name="Check Box 4" hidden="1">
              <a:extLst>
                <a:ext uri="{63B3BB69-23CF-44E3-9099-C40C66FF867C}">
                  <a14:compatExt spid="_x0000_s110596"/>
                </a:ext>
                <a:ext uri="{FF2B5EF4-FFF2-40B4-BE49-F238E27FC236}">
                  <a16:creationId xmlns:a16="http://schemas.microsoft.com/office/drawing/2014/main" id="{00000000-0008-0000-0600-000004B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22860</xdr:colOff>
          <xdr:row>31</xdr:row>
          <xdr:rowOff>106680</xdr:rowOff>
        </xdr:to>
        <xdr:sp macro="" textlink="">
          <xdr:nvSpPr>
            <xdr:cNvPr id="110597" name="Check Box 5" hidden="1">
              <a:extLst>
                <a:ext uri="{63B3BB69-23CF-44E3-9099-C40C66FF867C}">
                  <a14:compatExt spid="_x0000_s110597"/>
                </a:ext>
                <a:ext uri="{FF2B5EF4-FFF2-40B4-BE49-F238E27FC236}">
                  <a16:creationId xmlns:a16="http://schemas.microsoft.com/office/drawing/2014/main" id="{00000000-0008-0000-0600-000005B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40</xdr:col>
      <xdr:colOff>131232</xdr:colOff>
      <xdr:row>3</xdr:row>
      <xdr:rowOff>91440</xdr:rowOff>
    </xdr:from>
    <xdr:to>
      <xdr:col>53</xdr:col>
      <xdr:colOff>1611205</xdr:colOff>
      <xdr:row>3</xdr:row>
      <xdr:rowOff>91440</xdr:rowOff>
    </xdr:to>
    <xdr:cxnSp macro="">
      <xdr:nvCxnSpPr>
        <xdr:cNvPr id="3" name="直線コネクタ 2">
          <a:extLst>
            <a:ext uri="{FF2B5EF4-FFF2-40B4-BE49-F238E27FC236}">
              <a16:creationId xmlns:a16="http://schemas.microsoft.com/office/drawing/2014/main" id="{DE67C400-3C8E-448C-B685-4C1CC6F4F6D3}"/>
            </a:ext>
          </a:extLst>
        </xdr:cNvPr>
        <xdr:cNvCxnSpPr/>
      </xdr:nvCxnSpPr>
      <xdr:spPr bwMode="auto">
        <a:xfrm>
          <a:off x="6570132" y="662940"/>
          <a:ext cx="7431193"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40</xdr:col>
      <xdr:colOff>156632</xdr:colOff>
      <xdr:row>7</xdr:row>
      <xdr:rowOff>99907</xdr:rowOff>
    </xdr:from>
    <xdr:to>
      <xdr:col>53</xdr:col>
      <xdr:colOff>1606125</xdr:colOff>
      <xdr:row>7</xdr:row>
      <xdr:rowOff>99907</xdr:rowOff>
    </xdr:to>
    <xdr:cxnSp macro="">
      <xdr:nvCxnSpPr>
        <xdr:cNvPr id="10" name="直線コネクタ 9">
          <a:extLst>
            <a:ext uri="{FF2B5EF4-FFF2-40B4-BE49-F238E27FC236}">
              <a16:creationId xmlns:a16="http://schemas.microsoft.com/office/drawing/2014/main" id="{14702E00-0DF8-4EBD-809E-691040EFB7E2}"/>
            </a:ext>
          </a:extLst>
        </xdr:cNvPr>
        <xdr:cNvCxnSpPr/>
      </xdr:nvCxnSpPr>
      <xdr:spPr bwMode="auto">
        <a:xfrm>
          <a:off x="6595532" y="1433407"/>
          <a:ext cx="7400713"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40</xdr:col>
      <xdr:colOff>171872</xdr:colOff>
      <xdr:row>3</xdr:row>
      <xdr:rowOff>91440</xdr:rowOff>
    </xdr:from>
    <xdr:to>
      <xdr:col>53</xdr:col>
      <xdr:colOff>1766145</xdr:colOff>
      <xdr:row>3</xdr:row>
      <xdr:rowOff>91440</xdr:rowOff>
    </xdr:to>
    <xdr:cxnSp macro="">
      <xdr:nvCxnSpPr>
        <xdr:cNvPr id="2" name="直線コネクタ 1">
          <a:extLst>
            <a:ext uri="{FF2B5EF4-FFF2-40B4-BE49-F238E27FC236}">
              <a16:creationId xmlns:a16="http://schemas.microsoft.com/office/drawing/2014/main" id="{01ADBB89-6CF2-4410-8214-2A9DC69377DC}"/>
            </a:ext>
          </a:extLst>
        </xdr:cNvPr>
        <xdr:cNvCxnSpPr/>
      </xdr:nvCxnSpPr>
      <xdr:spPr bwMode="auto">
        <a:xfrm>
          <a:off x="6610772" y="662940"/>
          <a:ext cx="7545493"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40</xdr:col>
      <xdr:colOff>171872</xdr:colOff>
      <xdr:row>9</xdr:row>
      <xdr:rowOff>168487</xdr:rowOff>
    </xdr:from>
    <xdr:to>
      <xdr:col>53</xdr:col>
      <xdr:colOff>1766145</xdr:colOff>
      <xdr:row>9</xdr:row>
      <xdr:rowOff>168487</xdr:rowOff>
    </xdr:to>
    <xdr:cxnSp macro="">
      <xdr:nvCxnSpPr>
        <xdr:cNvPr id="3" name="直線コネクタ 2">
          <a:extLst>
            <a:ext uri="{FF2B5EF4-FFF2-40B4-BE49-F238E27FC236}">
              <a16:creationId xmlns:a16="http://schemas.microsoft.com/office/drawing/2014/main" id="{F7C91CE0-3130-4F3A-A74B-B187DA7E264F}"/>
            </a:ext>
          </a:extLst>
        </xdr:cNvPr>
        <xdr:cNvCxnSpPr/>
      </xdr:nvCxnSpPr>
      <xdr:spPr bwMode="auto">
        <a:xfrm>
          <a:off x="6610772" y="1882987"/>
          <a:ext cx="7545493"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152401</xdr:colOff>
      <xdr:row>4</xdr:row>
      <xdr:rowOff>198120</xdr:rowOff>
    </xdr:from>
    <xdr:to>
      <xdr:col>18</xdr:col>
      <xdr:colOff>236220</xdr:colOff>
      <xdr:row>7</xdr:row>
      <xdr:rowOff>251460</xdr:rowOff>
    </xdr:to>
    <xdr:sp macro="" textlink="">
      <xdr:nvSpPr>
        <xdr:cNvPr id="2" name="正方形/長方形 1">
          <a:extLst>
            <a:ext uri="{FF2B5EF4-FFF2-40B4-BE49-F238E27FC236}">
              <a16:creationId xmlns:a16="http://schemas.microsoft.com/office/drawing/2014/main" id="{4A7A95F6-83A5-4767-8E31-B156B7E70257}"/>
            </a:ext>
          </a:extLst>
        </xdr:cNvPr>
        <xdr:cNvSpPr/>
      </xdr:nvSpPr>
      <xdr:spPr bwMode="auto">
        <a:xfrm>
          <a:off x="8686801" y="838200"/>
          <a:ext cx="2522219" cy="50292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委任状は、</a:t>
          </a:r>
          <a:r>
            <a:rPr kumimoji="1" lang="ja-JP" altLang="en-US" sz="1100" b="1">
              <a:solidFill>
                <a:srgbClr val="FF0000"/>
              </a:solidFill>
            </a:rPr>
            <a:t>代表者印を押印した原本</a:t>
          </a:r>
          <a:r>
            <a:rPr kumimoji="1" lang="ja-JP" altLang="en-US" sz="1100"/>
            <a:t>を</a:t>
          </a:r>
          <a:endParaRPr kumimoji="1" lang="en-US" altLang="ja-JP" sz="1100"/>
        </a:p>
        <a:p>
          <a:pPr algn="l"/>
          <a:r>
            <a:rPr kumimoji="1" lang="ja-JP" altLang="en-US" sz="1100"/>
            <a:t>　郵送により提出してください。</a:t>
          </a:r>
          <a:endParaRPr kumimoji="1" lang="en-US" altLang="ja-JP"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7772400" y="2228850"/>
              <a:ext cx="2895600" cy="6477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7772400" y="5486400"/>
              <a:ext cx="2895600" cy="6477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7772400" y="6134100"/>
              <a:ext cx="2895600" cy="190500"/>
              <a:chOff x="9239" y="107537"/>
              <a:chExt cx="2190" cy="12573"/>
            </a:xfrm>
          </xdr:grpSpPr>
        </xdr:grpSp>
        <xdr:clientData/>
      </xdr:twoCellAnchor>
    </mc:Choice>
    <mc:Fallback/>
  </mc:AlternateContent>
  <xdr:twoCellAnchor>
    <xdr:from>
      <xdr:col>10</xdr:col>
      <xdr:colOff>395942</xdr:colOff>
      <xdr:row>18</xdr:row>
      <xdr:rowOff>0</xdr:rowOff>
    </xdr:from>
    <xdr:to>
      <xdr:col>25</xdr:col>
      <xdr:colOff>481854</xdr:colOff>
      <xdr:row>21</xdr:row>
      <xdr:rowOff>567765</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1179118" y="7373471"/>
          <a:ext cx="10171207" cy="2876176"/>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5.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O150"/>
  <sheetViews>
    <sheetView showGridLines="0" tabSelected="1" view="pageBreakPreview" zoomScale="80" zoomScaleNormal="80" zoomScaleSheetLayoutView="80" workbookViewId="0">
      <selection activeCell="L17" sqref="L17:AE17"/>
    </sheetView>
  </sheetViews>
  <sheetFormatPr defaultColWidth="9" defaultRowHeight="20.100000000000001" customHeight="1"/>
  <cols>
    <col min="1" max="1" width="6.44140625" style="32" customWidth="1"/>
    <col min="2" max="11" width="0.88671875" style="32" customWidth="1"/>
    <col min="12" max="17" width="1.44140625" style="32" customWidth="1"/>
    <col min="18" max="18" width="2.6640625" style="32" customWidth="1"/>
    <col min="19" max="19" width="1.44140625" style="32" customWidth="1"/>
    <col min="20" max="20" width="3.33203125" style="32" customWidth="1"/>
    <col min="21" max="21" width="1.77734375" style="32" customWidth="1"/>
    <col min="22" max="22" width="7.44140625" style="32" customWidth="1"/>
    <col min="23" max="23" width="14.5546875" style="32" customWidth="1"/>
    <col min="24" max="24" width="10.44140625" style="32" customWidth="1"/>
    <col min="25" max="25" width="4.88671875" style="32" customWidth="1"/>
    <col min="26" max="26" width="10.21875" style="32" customWidth="1"/>
    <col min="27" max="27" width="10.6640625" style="32" customWidth="1"/>
    <col min="28" max="28" width="10.88671875" style="705" customWidth="1"/>
    <col min="29" max="29" width="2.77734375" style="705" customWidth="1"/>
    <col min="30" max="30" width="10.88671875" style="32" customWidth="1"/>
    <col min="31" max="31" width="9.33203125" style="32" customWidth="1"/>
    <col min="32" max="32" width="9.6640625" customWidth="1"/>
    <col min="33" max="33" width="6.44140625" customWidth="1"/>
    <col min="34" max="34" width="18.88671875" customWidth="1"/>
    <col min="35" max="35" width="16.88671875" customWidth="1"/>
    <col min="36" max="36" width="8.88671875" customWidth="1"/>
    <col min="37" max="37" width="17.6640625" customWidth="1"/>
    <col min="38" max="38" width="14" customWidth="1"/>
    <col min="39" max="39" width="9" hidden="1" customWidth="1"/>
    <col min="40" max="40" width="20" style="551" hidden="1" customWidth="1"/>
    <col min="41" max="41" width="9" hidden="1" customWidth="1"/>
    <col min="42" max="42" width="9" customWidth="1"/>
  </cols>
  <sheetData>
    <row r="1" spans="1:40" s="676" customFormat="1" ht="43.95" customHeight="1">
      <c r="A1" s="761" t="s">
        <v>2490</v>
      </c>
      <c r="B1" s="761"/>
      <c r="C1" s="761"/>
      <c r="D1" s="761"/>
      <c r="E1" s="761"/>
      <c r="F1" s="761"/>
      <c r="G1" s="761"/>
      <c r="H1" s="761"/>
      <c r="I1" s="761"/>
      <c r="J1" s="761"/>
      <c r="K1" s="761"/>
      <c r="L1" s="761"/>
      <c r="M1" s="761"/>
      <c r="N1" s="761"/>
      <c r="O1" s="761"/>
      <c r="P1" s="761"/>
      <c r="Q1" s="761"/>
      <c r="R1" s="761"/>
      <c r="S1" s="761"/>
      <c r="T1" s="761"/>
      <c r="U1" s="761"/>
      <c r="V1" s="761"/>
      <c r="W1" s="761"/>
      <c r="X1" s="761"/>
      <c r="Y1" s="761"/>
      <c r="Z1" s="761"/>
      <c r="AA1" s="761"/>
      <c r="AB1" s="761"/>
      <c r="AC1" s="761"/>
      <c r="AD1" s="761"/>
      <c r="AE1" s="761"/>
      <c r="AF1" s="761"/>
      <c r="AG1" s="56"/>
      <c r="AN1" s="677" t="s">
        <v>0</v>
      </c>
    </row>
    <row r="2" spans="1:40" s="676" customFormat="1" ht="28.95" customHeight="1">
      <c r="A2" s="759" t="s">
        <v>2399</v>
      </c>
      <c r="B2" s="759"/>
      <c r="C2" s="759"/>
      <c r="D2" s="759"/>
      <c r="E2" s="759"/>
      <c r="F2" s="759"/>
      <c r="G2" s="759"/>
      <c r="H2" s="759"/>
      <c r="I2" s="759"/>
      <c r="J2" s="759"/>
      <c r="K2" s="759"/>
      <c r="L2" s="759"/>
      <c r="M2" s="759"/>
      <c r="N2" s="759"/>
      <c r="O2" s="759"/>
      <c r="P2" s="759"/>
      <c r="Q2" s="759"/>
      <c r="R2" s="759"/>
      <c r="S2" s="759"/>
      <c r="T2" s="759"/>
      <c r="U2" s="759"/>
      <c r="V2" s="759"/>
      <c r="W2" s="759"/>
      <c r="X2" s="759"/>
      <c r="Y2" s="759"/>
      <c r="Z2" s="759"/>
      <c r="AA2" s="759"/>
      <c r="AB2" s="759"/>
      <c r="AC2" s="759"/>
      <c r="AD2" s="759"/>
      <c r="AE2" s="759"/>
      <c r="AF2" s="759"/>
      <c r="AG2" s="678"/>
      <c r="AN2" s="677"/>
    </row>
    <row r="3" spans="1:40" s="680" customFormat="1" ht="46.8" customHeight="1">
      <c r="A3" s="754" t="s">
        <v>2493</v>
      </c>
      <c r="B3" s="754"/>
      <c r="C3" s="754"/>
      <c r="D3" s="754"/>
      <c r="E3" s="754"/>
      <c r="F3" s="754"/>
      <c r="G3" s="754"/>
      <c r="H3" s="754"/>
      <c r="I3" s="754"/>
      <c r="J3" s="754"/>
      <c r="K3" s="754"/>
      <c r="L3" s="754"/>
      <c r="M3" s="754"/>
      <c r="N3" s="754"/>
      <c r="O3" s="754"/>
      <c r="P3" s="754"/>
      <c r="Q3" s="754"/>
      <c r="R3" s="754"/>
      <c r="S3" s="754"/>
      <c r="T3" s="754"/>
      <c r="U3" s="754"/>
      <c r="V3" s="754"/>
      <c r="W3" s="754"/>
      <c r="X3" s="754"/>
      <c r="Y3" s="754"/>
      <c r="Z3" s="754"/>
      <c r="AA3" s="754"/>
      <c r="AB3" s="754"/>
      <c r="AC3" s="754"/>
      <c r="AD3" s="754"/>
      <c r="AE3" s="754"/>
      <c r="AF3" s="754"/>
      <c r="AG3" s="679"/>
      <c r="AN3" s="677"/>
    </row>
    <row r="4" spans="1:40" s="676" customFormat="1" ht="40.799999999999997" customHeight="1">
      <c r="A4" s="760" t="s">
        <v>2494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N4" s="677"/>
    </row>
    <row r="5" spans="1:40" ht="20.100000000000001" customHeight="1">
      <c r="AB5" s="32"/>
      <c r="AC5" s="32"/>
    </row>
    <row r="6" spans="1:40" ht="20.100000000000001" customHeight="1">
      <c r="AB6" s="32"/>
      <c r="AC6" s="32"/>
    </row>
    <row r="7" spans="1:40" ht="19.95" customHeight="1">
      <c r="AB7" s="32"/>
      <c r="AC7" s="32"/>
    </row>
    <row r="8" spans="1:40" ht="16.95" customHeight="1">
      <c r="A8" s="759"/>
      <c r="B8" s="759"/>
      <c r="C8" s="759"/>
      <c r="D8" s="759"/>
      <c r="E8" s="759"/>
      <c r="F8" s="759"/>
      <c r="G8" s="759"/>
      <c r="H8" s="759"/>
      <c r="I8" s="759"/>
      <c r="J8" s="759"/>
      <c r="K8" s="759"/>
      <c r="L8" s="759"/>
      <c r="M8" s="759"/>
      <c r="N8" s="759"/>
      <c r="O8" s="759"/>
      <c r="P8" s="759"/>
      <c r="Q8" s="759"/>
      <c r="R8" s="759"/>
      <c r="S8" s="759"/>
      <c r="T8" s="759"/>
      <c r="U8" s="759"/>
      <c r="V8" s="759"/>
      <c r="W8" s="759"/>
      <c r="X8" s="759"/>
      <c r="Y8" s="759"/>
      <c r="Z8" s="759"/>
      <c r="AA8" s="759"/>
      <c r="AB8" s="759"/>
      <c r="AC8" s="759"/>
      <c r="AD8" s="759"/>
      <c r="AE8" s="759"/>
      <c r="AF8" s="759"/>
      <c r="AG8" s="678"/>
    </row>
    <row r="9" spans="1:40" ht="17.399999999999999" customHeight="1">
      <c r="AB9" s="32"/>
      <c r="AC9" s="32"/>
    </row>
    <row r="10" spans="1:40" ht="47.25" customHeight="1">
      <c r="AB10" s="32"/>
      <c r="AC10" s="32"/>
    </row>
    <row r="11" spans="1:40" ht="24" customHeight="1">
      <c r="A11" s="681" t="s">
        <v>1947</v>
      </c>
      <c r="B11"/>
      <c r="C11"/>
      <c r="D11"/>
      <c r="E11"/>
      <c r="F11"/>
      <c r="G11"/>
      <c r="H11"/>
      <c r="I11"/>
      <c r="J11"/>
      <c r="K11"/>
      <c r="L11"/>
      <c r="M11"/>
      <c r="N11"/>
      <c r="O11"/>
      <c r="P11"/>
      <c r="Q11"/>
      <c r="R11"/>
      <c r="S11"/>
      <c r="T11"/>
      <c r="U11"/>
      <c r="V11"/>
      <c r="W11"/>
      <c r="X11"/>
      <c r="Y11"/>
      <c r="Z11"/>
      <c r="AA11"/>
      <c r="AB11"/>
      <c r="AC11"/>
    </row>
    <row r="12" spans="1:40" ht="18.600000000000001" customHeight="1">
      <c r="A12" t="s">
        <v>2378</v>
      </c>
      <c r="C12"/>
      <c r="D12"/>
      <c r="E12"/>
      <c r="F12"/>
      <c r="G12"/>
      <c r="H12"/>
      <c r="I12"/>
      <c r="J12"/>
      <c r="K12"/>
      <c r="L12"/>
      <c r="M12"/>
      <c r="N12"/>
      <c r="O12"/>
      <c r="P12"/>
      <c r="Q12"/>
      <c r="R12"/>
      <c r="S12"/>
      <c r="T12"/>
      <c r="U12"/>
      <c r="V12"/>
      <c r="W12"/>
      <c r="X12"/>
      <c r="Y12"/>
      <c r="Z12"/>
      <c r="AA12"/>
      <c r="AB12"/>
      <c r="AC12"/>
    </row>
    <row r="13" spans="1:40" ht="19.8" customHeight="1">
      <c r="A13" t="s">
        <v>26</v>
      </c>
      <c r="B13" s="682"/>
      <c r="C13" s="812" t="s">
        <v>2701</v>
      </c>
      <c r="D13" s="813"/>
      <c r="E13" s="813"/>
      <c r="F13" s="813"/>
      <c r="G13" s="813"/>
      <c r="H13" s="813"/>
      <c r="I13" s="813"/>
      <c r="J13" s="813"/>
      <c r="K13" s="813"/>
      <c r="L13" s="813"/>
      <c r="M13" s="813"/>
      <c r="N13" s="813"/>
      <c r="O13" s="813"/>
      <c r="P13" s="813"/>
      <c r="Q13" s="813"/>
      <c r="R13" s="814"/>
      <c r="S13"/>
      <c r="T13"/>
      <c r="U13"/>
      <c r="V13"/>
      <c r="W13"/>
      <c r="X13"/>
      <c r="Y13"/>
      <c r="Z13"/>
      <c r="AA13"/>
      <c r="AB13"/>
      <c r="AC13"/>
    </row>
    <row r="14" spans="1:40" ht="13.2" customHeight="1">
      <c r="C14"/>
      <c r="E14"/>
      <c r="Z14"/>
      <c r="AB14" s="57"/>
      <c r="AC14" s="57"/>
    </row>
    <row r="15" spans="1:40" s="676" customFormat="1" ht="20.100000000000001" customHeight="1">
      <c r="A15" s="681" t="s">
        <v>1</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N15" s="677"/>
    </row>
    <row r="16" spans="1:40" s="676" customFormat="1" ht="15.6" customHeight="1">
      <c r="A16" s="774" t="s">
        <v>2</v>
      </c>
      <c r="B16" s="774"/>
      <c r="C16" s="774"/>
      <c r="D16" s="774"/>
      <c r="E16" s="774"/>
      <c r="F16" s="774"/>
      <c r="G16" s="774"/>
      <c r="H16" s="774"/>
      <c r="I16" s="774"/>
      <c r="J16" s="774"/>
      <c r="K16" s="774"/>
      <c r="L16" s="774"/>
      <c r="M16" s="774"/>
      <c r="N16" s="774"/>
      <c r="O16" s="774"/>
      <c r="P16" s="774"/>
      <c r="Q16" s="774"/>
      <c r="R16" s="774"/>
      <c r="S16" s="774"/>
      <c r="T16" s="774"/>
      <c r="U16" s="774"/>
      <c r="V16" s="774"/>
      <c r="W16" s="774"/>
      <c r="X16" s="774"/>
      <c r="Y16" s="774"/>
      <c r="Z16" s="774"/>
      <c r="AA16" s="774"/>
      <c r="AB16" s="32"/>
      <c r="AC16" s="32"/>
      <c r="AD16" s="32"/>
      <c r="AE16" s="32"/>
      <c r="AN16" s="677"/>
    </row>
    <row r="17" spans="1:40" ht="20.100000000000001" customHeight="1">
      <c r="A17" s="778" t="s">
        <v>3</v>
      </c>
      <c r="B17" s="758" t="s">
        <v>4</v>
      </c>
      <c r="C17" s="758"/>
      <c r="D17" s="758"/>
      <c r="E17" s="758"/>
      <c r="F17" s="758"/>
      <c r="G17" s="758"/>
      <c r="H17" s="758"/>
      <c r="I17" s="758"/>
      <c r="J17" s="758"/>
      <c r="K17" s="758"/>
      <c r="L17" s="782"/>
      <c r="M17" s="783"/>
      <c r="N17" s="783"/>
      <c r="O17" s="783"/>
      <c r="P17" s="783"/>
      <c r="Q17" s="783"/>
      <c r="R17" s="783"/>
      <c r="S17" s="783"/>
      <c r="T17" s="783"/>
      <c r="U17" s="783"/>
      <c r="V17" s="783"/>
      <c r="W17" s="783"/>
      <c r="X17" s="783"/>
      <c r="Y17" s="783"/>
      <c r="Z17" s="783"/>
      <c r="AA17" s="783"/>
      <c r="AB17" s="783"/>
      <c r="AC17" s="783"/>
      <c r="AD17" s="783"/>
      <c r="AE17" s="784"/>
    </row>
    <row r="18" spans="1:40" ht="20.100000000000001" customHeight="1">
      <c r="A18" s="779"/>
      <c r="B18" s="758" t="s">
        <v>5</v>
      </c>
      <c r="C18" s="758"/>
      <c r="D18" s="758"/>
      <c r="E18" s="758"/>
      <c r="F18" s="758"/>
      <c r="G18" s="758"/>
      <c r="H18" s="758"/>
      <c r="I18" s="758"/>
      <c r="J18" s="758"/>
      <c r="K18" s="758"/>
      <c r="L18" s="782"/>
      <c r="M18" s="783"/>
      <c r="N18" s="783"/>
      <c r="O18" s="783"/>
      <c r="P18" s="783"/>
      <c r="Q18" s="783"/>
      <c r="R18" s="783"/>
      <c r="S18" s="783"/>
      <c r="T18" s="783"/>
      <c r="U18" s="783"/>
      <c r="V18" s="783"/>
      <c r="W18" s="783"/>
      <c r="X18" s="783"/>
      <c r="Y18" s="783"/>
      <c r="Z18" s="783"/>
      <c r="AA18" s="783"/>
      <c r="AB18" s="783"/>
      <c r="AC18" s="783"/>
      <c r="AD18" s="783"/>
      <c r="AE18" s="784"/>
    </row>
    <row r="19" spans="1:40" ht="20.100000000000001" customHeight="1">
      <c r="A19" s="764" t="s">
        <v>6</v>
      </c>
      <c r="B19" s="758" t="s">
        <v>7</v>
      </c>
      <c r="C19" s="758"/>
      <c r="D19" s="758"/>
      <c r="E19" s="758"/>
      <c r="F19" s="758"/>
      <c r="G19" s="758"/>
      <c r="H19" s="758"/>
      <c r="I19" s="758"/>
      <c r="J19" s="758"/>
      <c r="K19" s="758"/>
      <c r="L19" s="821"/>
      <c r="M19" s="822"/>
      <c r="N19" s="822"/>
      <c r="O19" s="823"/>
      <c r="P19" s="717" t="s">
        <v>8</v>
      </c>
      <c r="Q19" s="824"/>
      <c r="R19" s="825"/>
      <c r="S19" s="825"/>
      <c r="T19" s="825"/>
      <c r="U19" s="826"/>
      <c r="V19" s="595"/>
      <c r="W19" s="595"/>
      <c r="X19" s="595"/>
      <c r="Y19" s="595"/>
      <c r="Z19" s="595"/>
      <c r="AA19" s="595"/>
      <c r="AB19" s="595"/>
      <c r="AC19" s="595"/>
      <c r="AD19" s="595"/>
      <c r="AE19" s="595"/>
      <c r="AN19" s="551" t="s">
        <v>9</v>
      </c>
    </row>
    <row r="20" spans="1:40" ht="44.25" customHeight="1">
      <c r="A20" s="780"/>
      <c r="B20" s="781" t="s">
        <v>2400</v>
      </c>
      <c r="C20" s="781"/>
      <c r="D20" s="781"/>
      <c r="E20" s="781"/>
      <c r="F20" s="781"/>
      <c r="G20" s="781"/>
      <c r="H20" s="781"/>
      <c r="I20" s="781"/>
      <c r="J20" s="781"/>
      <c r="K20" s="781"/>
      <c r="L20" s="782"/>
      <c r="M20" s="783"/>
      <c r="N20" s="783"/>
      <c r="O20" s="783"/>
      <c r="P20" s="783"/>
      <c r="Q20" s="783"/>
      <c r="R20" s="783"/>
      <c r="S20" s="783"/>
      <c r="T20" s="783"/>
      <c r="U20" s="783"/>
      <c r="V20" s="783"/>
      <c r="W20" s="783"/>
      <c r="X20" s="783"/>
      <c r="Y20" s="783"/>
      <c r="Z20" s="783"/>
      <c r="AA20" s="783"/>
      <c r="AB20" s="783"/>
      <c r="AC20" s="783"/>
      <c r="AD20" s="783"/>
      <c r="AE20" s="784"/>
      <c r="AN20" s="551" t="str">
        <f>L19&amp;"-"&amp;Q19</f>
        <v>-</v>
      </c>
    </row>
    <row r="21" spans="1:40" ht="38.25" customHeight="1">
      <c r="A21" s="765"/>
      <c r="B21" s="781" t="s">
        <v>2401</v>
      </c>
      <c r="C21" s="781"/>
      <c r="D21" s="781"/>
      <c r="E21" s="781"/>
      <c r="F21" s="781"/>
      <c r="G21" s="781"/>
      <c r="H21" s="781"/>
      <c r="I21" s="781"/>
      <c r="J21" s="781"/>
      <c r="K21" s="781"/>
      <c r="L21" s="755"/>
      <c r="M21" s="756"/>
      <c r="N21" s="756"/>
      <c r="O21" s="756"/>
      <c r="P21" s="756"/>
      <c r="Q21" s="756"/>
      <c r="R21" s="756"/>
      <c r="S21" s="756"/>
      <c r="T21" s="756"/>
      <c r="U21" s="756"/>
      <c r="V21" s="756"/>
      <c r="W21" s="756"/>
      <c r="X21" s="756"/>
      <c r="Y21" s="756"/>
      <c r="Z21" s="756"/>
      <c r="AA21" s="756"/>
      <c r="AB21" s="756"/>
      <c r="AC21" s="756"/>
      <c r="AD21" s="756"/>
      <c r="AE21" s="757"/>
    </row>
    <row r="22" spans="1:40" ht="30" customHeight="1">
      <c r="A22" s="768" t="s">
        <v>10</v>
      </c>
      <c r="B22" s="767" t="s">
        <v>11</v>
      </c>
      <c r="C22" s="758"/>
      <c r="D22" s="758"/>
      <c r="E22" s="758"/>
      <c r="F22" s="758"/>
      <c r="G22" s="758"/>
      <c r="H22" s="758"/>
      <c r="I22" s="758"/>
      <c r="J22" s="758"/>
      <c r="K22" s="758"/>
      <c r="L22" s="755"/>
      <c r="M22" s="756"/>
      <c r="N22" s="756"/>
      <c r="O22" s="756"/>
      <c r="P22" s="756"/>
      <c r="Q22" s="756"/>
      <c r="R22" s="756"/>
      <c r="S22" s="756"/>
      <c r="T22" s="756"/>
      <c r="U22" s="756"/>
      <c r="V22" s="756"/>
      <c r="W22" s="756"/>
      <c r="X22" s="756"/>
      <c r="Y22" s="756"/>
      <c r="Z22" s="756"/>
      <c r="AA22" s="756"/>
      <c r="AB22" s="756"/>
      <c r="AC22" s="756"/>
      <c r="AD22" s="756"/>
      <c r="AE22" s="757"/>
    </row>
    <row r="23" spans="1:40" ht="19.5" customHeight="1">
      <c r="A23" s="769"/>
      <c r="B23" s="766" t="s">
        <v>12</v>
      </c>
      <c r="C23" s="766"/>
      <c r="D23" s="766"/>
      <c r="E23" s="766"/>
      <c r="F23" s="766"/>
      <c r="G23" s="766"/>
      <c r="H23" s="766"/>
      <c r="I23" s="766"/>
      <c r="J23" s="766"/>
      <c r="K23" s="767"/>
      <c r="L23" s="755"/>
      <c r="M23" s="756"/>
      <c r="N23" s="756"/>
      <c r="O23" s="756"/>
      <c r="P23" s="756"/>
      <c r="Q23" s="756"/>
      <c r="R23" s="756"/>
      <c r="S23" s="756"/>
      <c r="T23" s="756"/>
      <c r="U23" s="756"/>
      <c r="V23" s="756"/>
      <c r="W23" s="756"/>
      <c r="X23" s="756"/>
      <c r="Y23" s="756"/>
      <c r="Z23" s="756"/>
      <c r="AA23" s="756"/>
      <c r="AB23" s="756"/>
      <c r="AC23" s="756"/>
      <c r="AD23" s="756"/>
      <c r="AE23" s="757"/>
    </row>
    <row r="24" spans="1:40" ht="20.100000000000001" customHeight="1">
      <c r="A24" s="775" t="s">
        <v>13</v>
      </c>
      <c r="B24" s="776"/>
      <c r="C24" s="776"/>
      <c r="D24" s="776"/>
      <c r="E24" s="776"/>
      <c r="F24" s="776"/>
      <c r="G24" s="776"/>
      <c r="H24" s="776"/>
      <c r="I24" s="776"/>
      <c r="J24" s="776"/>
      <c r="K24" s="777"/>
      <c r="L24" s="827"/>
      <c r="M24" s="828"/>
      <c r="N24" s="828"/>
      <c r="O24" s="828"/>
      <c r="P24" s="828"/>
      <c r="Q24" s="828"/>
      <c r="R24" s="828"/>
      <c r="S24" s="828"/>
      <c r="T24" s="828"/>
      <c r="U24" s="828"/>
      <c r="V24" s="829"/>
      <c r="W24" s="596"/>
      <c r="X24" s="596"/>
      <c r="Y24" s="596"/>
      <c r="Z24" s="596"/>
      <c r="AA24" s="596"/>
      <c r="AB24" s="596"/>
      <c r="AC24" s="596"/>
      <c r="AD24" s="596"/>
      <c r="AE24" s="596"/>
    </row>
    <row r="25" spans="1:40" ht="20.100000000000001" customHeight="1">
      <c r="A25" s="762" t="s">
        <v>14</v>
      </c>
      <c r="B25" s="758" t="s">
        <v>4</v>
      </c>
      <c r="C25" s="758"/>
      <c r="D25" s="758"/>
      <c r="E25" s="758"/>
      <c r="F25" s="758"/>
      <c r="G25" s="758"/>
      <c r="H25" s="758"/>
      <c r="I25" s="758"/>
      <c r="J25" s="758"/>
      <c r="K25" s="758"/>
      <c r="L25" s="755"/>
      <c r="M25" s="756"/>
      <c r="N25" s="756"/>
      <c r="O25" s="756"/>
      <c r="P25" s="756"/>
      <c r="Q25" s="756"/>
      <c r="R25" s="756"/>
      <c r="S25" s="756"/>
      <c r="T25" s="756"/>
      <c r="U25" s="756"/>
      <c r="V25" s="756"/>
      <c r="W25" s="756"/>
      <c r="X25" s="757"/>
      <c r="Y25" s="596"/>
      <c r="Z25" s="596"/>
      <c r="AA25" s="596"/>
      <c r="AB25" s="596"/>
      <c r="AC25" s="596"/>
      <c r="AD25" s="596"/>
      <c r="AE25" s="596"/>
    </row>
    <row r="26" spans="1:40" ht="20.100000000000001" customHeight="1">
      <c r="A26" s="763"/>
      <c r="B26" s="773" t="s">
        <v>12</v>
      </c>
      <c r="C26" s="773"/>
      <c r="D26" s="773"/>
      <c r="E26" s="773"/>
      <c r="F26" s="773"/>
      <c r="G26" s="773"/>
      <c r="H26" s="773"/>
      <c r="I26" s="773"/>
      <c r="J26" s="773"/>
      <c r="K26" s="773"/>
      <c r="L26" s="755"/>
      <c r="M26" s="756"/>
      <c r="N26" s="756"/>
      <c r="O26" s="756"/>
      <c r="P26" s="756"/>
      <c r="Q26" s="756"/>
      <c r="R26" s="756"/>
      <c r="S26" s="756"/>
      <c r="T26" s="756"/>
      <c r="U26" s="756"/>
      <c r="V26" s="756"/>
      <c r="W26" s="756"/>
      <c r="X26" s="757"/>
      <c r="Y26" s="596"/>
      <c r="Z26" s="596"/>
      <c r="AA26" s="596"/>
      <c r="AB26" s="596"/>
      <c r="AC26" s="596"/>
      <c r="AD26" s="596"/>
      <c r="AE26" s="596"/>
    </row>
    <row r="27" spans="1:40" ht="20.100000000000001" customHeight="1">
      <c r="A27" s="764" t="s">
        <v>15</v>
      </c>
      <c r="B27" s="758" t="s">
        <v>16</v>
      </c>
      <c r="C27" s="758"/>
      <c r="D27" s="758"/>
      <c r="E27" s="758"/>
      <c r="F27" s="758"/>
      <c r="G27" s="758"/>
      <c r="H27" s="758"/>
      <c r="I27" s="758"/>
      <c r="J27" s="758"/>
      <c r="K27" s="758"/>
      <c r="L27" s="755"/>
      <c r="M27" s="756"/>
      <c r="N27" s="756"/>
      <c r="O27" s="756"/>
      <c r="P27" s="756"/>
      <c r="Q27" s="756"/>
      <c r="R27" s="756"/>
      <c r="S27" s="756"/>
      <c r="T27" s="756"/>
      <c r="U27" s="756"/>
      <c r="V27" s="756"/>
      <c r="W27" s="756"/>
      <c r="X27" s="757"/>
      <c r="Y27" s="596"/>
      <c r="Z27" s="596"/>
      <c r="AA27" s="596"/>
      <c r="AB27" s="596"/>
      <c r="AC27" s="596"/>
      <c r="AD27" s="596"/>
      <c r="AE27" s="596"/>
    </row>
    <row r="28" spans="1:40" ht="20.100000000000001" customHeight="1">
      <c r="A28" s="765"/>
      <c r="B28" s="758" t="s">
        <v>17</v>
      </c>
      <c r="C28" s="758"/>
      <c r="D28" s="758"/>
      <c r="E28" s="758"/>
      <c r="F28" s="758"/>
      <c r="G28" s="758"/>
      <c r="H28" s="758"/>
      <c r="I28" s="758"/>
      <c r="J28" s="758"/>
      <c r="K28" s="758"/>
      <c r="L28" s="770"/>
      <c r="M28" s="771"/>
      <c r="N28" s="771"/>
      <c r="O28" s="771"/>
      <c r="P28" s="771"/>
      <c r="Q28" s="771"/>
      <c r="R28" s="771"/>
      <c r="S28" s="771"/>
      <c r="T28" s="771"/>
      <c r="U28" s="771"/>
      <c r="V28" s="771"/>
      <c r="W28" s="771"/>
      <c r="X28" s="772"/>
      <c r="Y28" s="596"/>
      <c r="Z28" s="596"/>
      <c r="AA28" s="596"/>
      <c r="AB28" s="596"/>
      <c r="AC28" s="596"/>
      <c r="AD28" s="596"/>
      <c r="AE28" s="596"/>
    </row>
    <row r="29" spans="1:40" ht="13.8" customHeight="1" thickBot="1">
      <c r="J29" s="684"/>
      <c r="K29" s="684"/>
      <c r="L29" s="685"/>
      <c r="M29" s="686"/>
      <c r="N29" s="686"/>
      <c r="O29" s="686"/>
      <c r="P29" s="686"/>
      <c r="Q29" s="686"/>
      <c r="R29" s="686"/>
      <c r="S29" s="686"/>
      <c r="T29" s="686"/>
      <c r="U29" s="686"/>
      <c r="V29" s="686"/>
      <c r="W29" s="686"/>
      <c r="X29" s="686"/>
      <c r="Y29" s="55"/>
      <c r="Z29" s="55"/>
      <c r="AA29" s="55"/>
      <c r="AB29" s="55"/>
      <c r="AC29" s="55"/>
      <c r="AD29" s="55"/>
      <c r="AE29" s="55"/>
    </row>
    <row r="30" spans="1:40" ht="20.100000000000001" customHeight="1" thickBot="1">
      <c r="A30" s="681" t="s">
        <v>2394</v>
      </c>
      <c r="B30" s="318"/>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731" t="str">
        <f>IF(L18="", "", IF(AND(B32="✓", O35&lt;&gt;"", T35&lt;&gt;""), "○", "×"))</f>
        <v/>
      </c>
      <c r="AF30" s="732"/>
      <c r="AG30" s="687"/>
    </row>
    <row r="31" spans="1:40" ht="10.8" customHeight="1" thickBot="1">
      <c r="A31" s="688"/>
      <c r="B31" s="689"/>
      <c r="C31" s="690"/>
      <c r="D31" s="690"/>
      <c r="E31" s="690"/>
      <c r="F31" s="690"/>
      <c r="G31" s="690"/>
      <c r="H31" s="690"/>
      <c r="I31" s="690"/>
      <c r="J31" s="690"/>
      <c r="K31" s="690"/>
      <c r="L31" s="690"/>
      <c r="M31" s="690"/>
      <c r="N31" s="690"/>
      <c r="O31" s="690"/>
      <c r="P31" s="690"/>
      <c r="Q31" s="690"/>
      <c r="R31" s="690"/>
      <c r="S31" s="690"/>
      <c r="T31" s="690"/>
      <c r="U31" s="690"/>
      <c r="V31" s="690"/>
      <c r="W31" s="690"/>
      <c r="X31" s="690"/>
      <c r="Y31" s="690"/>
      <c r="Z31" s="690"/>
      <c r="AA31" s="690"/>
      <c r="AB31" s="690"/>
      <c r="AC31" s="690"/>
      <c r="AD31" s="690"/>
      <c r="AE31" s="690"/>
      <c r="AF31" s="691"/>
    </row>
    <row r="32" spans="1:40" ht="20.100000000000001" customHeight="1" thickBot="1">
      <c r="A32" s="692"/>
      <c r="B32" s="740"/>
      <c r="C32" s="741"/>
      <c r="D32" s="741"/>
      <c r="E32" s="742"/>
      <c r="F32" s="738" t="s">
        <v>2523</v>
      </c>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694"/>
      <c r="AN32" s="551" t="s">
        <v>2688</v>
      </c>
    </row>
    <row r="33" spans="1:40" ht="7.2" customHeight="1">
      <c r="A33" s="692"/>
      <c r="B33" s="674"/>
      <c r="C33" s="674"/>
      <c r="D33" s="674"/>
      <c r="E33" s="674"/>
      <c r="F33" s="693"/>
      <c r="G33" s="693"/>
      <c r="H33" s="693"/>
      <c r="I33" s="693"/>
      <c r="J33" s="693"/>
      <c r="K33" s="693"/>
      <c r="L33" s="693"/>
      <c r="M33" s="693"/>
      <c r="N33" s="693"/>
      <c r="O33" s="693"/>
      <c r="P33" s="693"/>
      <c r="Q33" s="693"/>
      <c r="R33" s="693"/>
      <c r="S33" s="693"/>
      <c r="T33" s="693"/>
      <c r="U33" s="693"/>
      <c r="V33" s="693"/>
      <c r="W33" s="693"/>
      <c r="X33" s="693"/>
      <c r="Y33" s="693"/>
      <c r="Z33" s="693"/>
      <c r="AA33" s="693"/>
      <c r="AB33" s="693"/>
      <c r="AC33" s="693"/>
      <c r="AD33" s="693"/>
      <c r="AE33" s="693"/>
      <c r="AF33" s="694"/>
    </row>
    <row r="34" spans="1:40" ht="10.8" customHeight="1" thickBot="1">
      <c r="A34" s="340"/>
      <c r="B34" s="321"/>
      <c r="C34" s="339"/>
      <c r="D34" s="318"/>
      <c r="E34" s="318"/>
      <c r="F34" s="318"/>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41"/>
    </row>
    <row r="35" spans="1:40" ht="20.100000000000001" customHeight="1" thickBot="1">
      <c r="A35" s="342"/>
      <c r="C35" s="323" t="s">
        <v>73</v>
      </c>
      <c r="J35" s="733">
        <v>8</v>
      </c>
      <c r="K35" s="733"/>
      <c r="L35" s="323" t="s">
        <v>74</v>
      </c>
      <c r="M35" s="318"/>
      <c r="O35" s="734"/>
      <c r="P35" s="743"/>
      <c r="Q35" s="735"/>
      <c r="R35" s="323" t="s">
        <v>75</v>
      </c>
      <c r="T35" s="734"/>
      <c r="U35" s="735"/>
      <c r="V35" s="323" t="s">
        <v>76</v>
      </c>
      <c r="W35" s="733" t="s">
        <v>28</v>
      </c>
      <c r="X35" s="733"/>
      <c r="Y35" s="733"/>
      <c r="Z35" s="750" t="str">
        <f>IF(L18="","",L18)</f>
        <v/>
      </c>
      <c r="AA35" s="750"/>
      <c r="AB35" s="750"/>
      <c r="AC35" s="750"/>
      <c r="AD35" s="750"/>
      <c r="AE35" s="750"/>
      <c r="AF35" s="695"/>
      <c r="AG35" s="696"/>
      <c r="AH35" s="696"/>
      <c r="AI35" s="696"/>
      <c r="AJ35" s="696"/>
      <c r="AK35" s="696"/>
      <c r="AL35" s="696"/>
      <c r="AN35" s="551" t="str">
        <f>"令和8年"&amp;O35&amp;"月"&amp;T35&amp;"日"</f>
        <v>令和8年月日</v>
      </c>
    </row>
    <row r="36" spans="1:40" ht="20.100000000000001" customHeight="1">
      <c r="A36" s="342"/>
      <c r="B36" s="343"/>
      <c r="C36" s="323"/>
      <c r="D36" s="323"/>
      <c r="E36" s="323"/>
      <c r="F36" s="323"/>
      <c r="G36" s="323"/>
      <c r="H36" s="323"/>
      <c r="I36" s="323"/>
      <c r="J36" s="323"/>
      <c r="K36" s="323"/>
      <c r="L36" s="323"/>
      <c r="M36" s="323"/>
      <c r="W36" s="736" t="s">
        <v>77</v>
      </c>
      <c r="X36" s="736"/>
      <c r="Y36" s="736"/>
      <c r="Z36" s="737" t="s">
        <v>11</v>
      </c>
      <c r="AA36" s="737"/>
      <c r="AB36" s="750" t="str">
        <f>IF(L22="", "",L22)</f>
        <v/>
      </c>
      <c r="AC36" s="750"/>
      <c r="AD36" s="750" t="str">
        <f>IF(L23="", "", L23)</f>
        <v/>
      </c>
      <c r="AE36" s="750"/>
      <c r="AF36" s="695"/>
      <c r="AG36" s="697"/>
      <c r="AH36" s="697"/>
      <c r="AJ36" s="698"/>
      <c r="AK36" s="698"/>
      <c r="AL36" s="696"/>
    </row>
    <row r="37" spans="1:40" ht="12" customHeight="1" thickBot="1">
      <c r="A37" s="699"/>
      <c r="B37" s="700"/>
      <c r="C37" s="344"/>
      <c r="D37" s="344"/>
      <c r="E37" s="344"/>
      <c r="F37" s="344"/>
      <c r="G37" s="344"/>
      <c r="H37" s="344"/>
      <c r="I37" s="344"/>
      <c r="J37" s="344"/>
      <c r="K37" s="344"/>
      <c r="L37" s="344"/>
      <c r="M37" s="344"/>
      <c r="N37" s="344"/>
      <c r="O37" s="344"/>
      <c r="P37" s="700"/>
      <c r="Q37" s="344"/>
      <c r="R37" s="701"/>
      <c r="S37" s="701"/>
      <c r="T37" s="701"/>
      <c r="U37" s="701"/>
      <c r="V37" s="701"/>
      <c r="W37" s="702"/>
      <c r="X37" s="702"/>
      <c r="Y37" s="702"/>
      <c r="Z37" s="702"/>
      <c r="AA37" s="702"/>
      <c r="AB37" s="702"/>
      <c r="AC37" s="702"/>
      <c r="AD37" s="702"/>
      <c r="AE37" s="702"/>
      <c r="AF37" s="703"/>
    </row>
    <row r="38" spans="1:40" ht="20.100000000000001" customHeight="1">
      <c r="A38" s="729" t="s">
        <v>2395</v>
      </c>
      <c r="B38" s="729"/>
      <c r="C38" s="729"/>
      <c r="D38" s="729"/>
      <c r="E38" s="729"/>
      <c r="F38" s="729"/>
      <c r="G38" s="729"/>
      <c r="H38" s="729"/>
      <c r="I38" s="729"/>
      <c r="J38" s="729"/>
      <c r="K38" s="729"/>
      <c r="L38" s="729"/>
      <c r="M38" s="729"/>
      <c r="N38" s="729"/>
      <c r="O38" s="729"/>
      <c r="P38" s="729"/>
      <c r="Q38" s="729"/>
      <c r="R38" s="729"/>
      <c r="S38" s="729"/>
      <c r="T38" s="729"/>
      <c r="U38" s="729"/>
      <c r="V38" s="729"/>
      <c r="W38" s="729"/>
      <c r="X38" s="729"/>
      <c r="Y38" s="729"/>
      <c r="Z38" s="729"/>
      <c r="AA38" s="729"/>
      <c r="AB38" s="729"/>
      <c r="AC38" s="729"/>
      <c r="AD38" s="729"/>
      <c r="AE38" s="729"/>
      <c r="AF38" s="729"/>
      <c r="AG38" s="704"/>
      <c r="AH38" s="704"/>
      <c r="AI38" s="704"/>
    </row>
    <row r="39" spans="1:40" ht="20.100000000000001" customHeight="1">
      <c r="A39" s="730"/>
      <c r="B39" s="730"/>
      <c r="C39" s="730"/>
      <c r="D39" s="730"/>
      <c r="E39" s="730"/>
      <c r="F39" s="730"/>
      <c r="G39" s="730"/>
      <c r="H39" s="730"/>
      <c r="I39" s="730"/>
      <c r="J39" s="730"/>
      <c r="K39" s="730"/>
      <c r="L39" s="730"/>
      <c r="M39" s="730"/>
      <c r="N39" s="730"/>
      <c r="O39" s="730"/>
      <c r="P39" s="730"/>
      <c r="Q39" s="730"/>
      <c r="R39" s="730"/>
      <c r="S39" s="730"/>
      <c r="T39" s="730"/>
      <c r="U39" s="730"/>
      <c r="V39" s="730"/>
      <c r="W39" s="730"/>
      <c r="X39" s="730"/>
      <c r="Y39" s="730"/>
      <c r="Z39" s="730"/>
      <c r="AA39" s="730"/>
      <c r="AB39" s="730"/>
      <c r="AC39" s="730"/>
      <c r="AD39" s="730"/>
      <c r="AE39" s="730"/>
      <c r="AF39" s="730"/>
    </row>
    <row r="40" spans="1:40" s="676" customFormat="1" ht="20.100000000000001" customHeight="1">
      <c r="A40" s="681" t="s">
        <v>2393</v>
      </c>
      <c r="B40" s="32"/>
      <c r="C40" s="32"/>
      <c r="D40" s="32"/>
      <c r="E40" s="32"/>
      <c r="F40" s="32"/>
      <c r="G40" s="32"/>
      <c r="H40" s="32"/>
      <c r="I40" s="32"/>
      <c r="J40" s="32"/>
      <c r="K40" s="32"/>
      <c r="L40" s="705"/>
      <c r="M40" s="705"/>
      <c r="N40" s="705"/>
      <c r="O40" s="705"/>
      <c r="P40" s="705"/>
      <c r="Q40" s="705"/>
      <c r="R40" s="705"/>
      <c r="S40" s="705"/>
      <c r="T40" s="705"/>
      <c r="U40" s="705"/>
      <c r="V40" s="705"/>
      <c r="W40" s="705"/>
      <c r="X40" s="705"/>
      <c r="Y40" s="32"/>
      <c r="Z40" s="32"/>
      <c r="AA40" s="32"/>
      <c r="AB40" s="32"/>
      <c r="AC40" s="32"/>
      <c r="AD40" s="32"/>
      <c r="AE40" s="32"/>
      <c r="AN40" s="677"/>
    </row>
    <row r="41" spans="1:40" s="676" customFormat="1" ht="20.100000000000001" customHeight="1" thickBot="1">
      <c r="A41" t="s">
        <v>1948</v>
      </c>
      <c r="B41" s="32"/>
      <c r="C41" s="32"/>
      <c r="D41" s="32"/>
      <c r="E41" s="32"/>
      <c r="F41" s="32"/>
      <c r="G41" s="32"/>
      <c r="H41" s="32"/>
      <c r="I41" s="32"/>
      <c r="J41" s="32"/>
      <c r="K41" s="32"/>
      <c r="L41" s="32"/>
      <c r="M41" s="32"/>
      <c r="N41" s="32"/>
      <c r="O41" s="32"/>
      <c r="P41" s="32"/>
      <c r="Q41" s="32"/>
      <c r="R41" s="32"/>
      <c r="S41" s="32"/>
      <c r="T41" s="32"/>
      <c r="U41" s="32"/>
      <c r="V41" s="32"/>
      <c r="W41" s="706"/>
      <c r="X41" s="32"/>
      <c r="Y41" s="32"/>
      <c r="Z41" s="32"/>
      <c r="AA41" s="32"/>
      <c r="AB41" s="32"/>
      <c r="AC41" s="32"/>
      <c r="AD41" s="32"/>
      <c r="AE41" s="32"/>
      <c r="AN41" s="677"/>
    </row>
    <row r="42" spans="1:40" s="676" customFormat="1" ht="23.4" customHeight="1" thickBot="1">
      <c r="A42" s="744" t="s">
        <v>2294</v>
      </c>
      <c r="B42" s="744"/>
      <c r="C42" s="744"/>
      <c r="D42" s="744"/>
      <c r="E42" s="744"/>
      <c r="F42" s="744"/>
      <c r="G42" s="744"/>
      <c r="H42" s="744"/>
      <c r="I42" s="744"/>
      <c r="J42" s="744"/>
      <c r="K42" s="744"/>
      <c r="L42" s="744"/>
      <c r="M42" s="744"/>
      <c r="N42" s="744"/>
      <c r="O42" s="744"/>
      <c r="P42" s="744"/>
      <c r="Q42" s="744"/>
      <c r="R42" s="744"/>
      <c r="S42" s="744"/>
      <c r="T42" s="744"/>
      <c r="U42" s="744"/>
      <c r="V42" s="744"/>
      <c r="W42" s="744"/>
      <c r="X42" s="744"/>
      <c r="Y42" s="744"/>
      <c r="Z42" s="744"/>
      <c r="AA42" s="744"/>
      <c r="AB42" s="744"/>
      <c r="AC42" s="744"/>
      <c r="AD42" s="744"/>
      <c r="AE42" s="745"/>
      <c r="AF42" s="707" t="str">
        <f>IF(L18="","",IF(AND(W44="✓",W45="✓",W46="✓",W47="✓"),"○","×"))</f>
        <v/>
      </c>
      <c r="AN42" s="677"/>
    </row>
    <row r="43" spans="1:40" s="676" customFormat="1" ht="17.399999999999999" customHeight="1" thickBot="1">
      <c r="A43" s="708" t="s">
        <v>2403</v>
      </c>
      <c r="B43" s="709"/>
      <c r="C43" s="709"/>
      <c r="D43" s="709"/>
      <c r="E43" s="709"/>
      <c r="F43" s="709"/>
      <c r="G43" s="709"/>
      <c r="H43" s="709"/>
      <c r="I43" s="709"/>
      <c r="J43" s="709"/>
      <c r="K43" s="709"/>
      <c r="L43" s="709"/>
      <c r="M43" s="709"/>
      <c r="N43" s="709"/>
      <c r="O43" s="709"/>
      <c r="P43" s="709"/>
      <c r="Q43" s="709"/>
      <c r="R43" s="709"/>
      <c r="S43" s="709"/>
      <c r="T43" s="709"/>
      <c r="U43" s="709"/>
      <c r="Y43" s="709"/>
      <c r="Z43" s="709"/>
      <c r="AA43" s="709"/>
      <c r="AB43" s="709"/>
      <c r="AC43" s="709"/>
      <c r="AD43" s="709"/>
      <c r="AE43" s="709"/>
      <c r="AF43" s="710"/>
      <c r="AN43" s="677"/>
    </row>
    <row r="44" spans="1:40" s="676" customFormat="1" ht="18">
      <c r="A44" s="802" t="s">
        <v>2044</v>
      </c>
      <c r="B44" s="803"/>
      <c r="C44" s="803"/>
      <c r="D44" s="803"/>
      <c r="E44" s="803"/>
      <c r="F44" s="803"/>
      <c r="G44" s="803"/>
      <c r="H44" s="803"/>
      <c r="I44" s="803"/>
      <c r="J44" s="803"/>
      <c r="K44" s="803"/>
      <c r="L44" s="803"/>
      <c r="M44" s="803"/>
      <c r="N44" s="803"/>
      <c r="O44" s="803"/>
      <c r="P44" s="803"/>
      <c r="Q44" s="803"/>
      <c r="R44" s="803"/>
      <c r="S44" s="804"/>
      <c r="T44" s="801">
        <f>COUNTIF($Z$51:$AB$150,"*介護予防*")</f>
        <v>0</v>
      </c>
      <c r="U44" s="801"/>
      <c r="V44" s="711" t="s">
        <v>2045</v>
      </c>
      <c r="W44" s="283"/>
      <c r="Y44" s="708"/>
      <c r="Z44" s="708"/>
      <c r="AA44" s="708"/>
      <c r="AB44" s="708"/>
      <c r="AC44" s="708"/>
      <c r="AD44" s="708"/>
      <c r="AE44" s="708"/>
      <c r="AF44" s="708"/>
      <c r="AN44" s="677"/>
    </row>
    <row r="45" spans="1:40" s="676" customFormat="1" ht="18">
      <c r="A45" s="802" t="s">
        <v>2360</v>
      </c>
      <c r="B45" s="803"/>
      <c r="C45" s="803"/>
      <c r="D45" s="803"/>
      <c r="E45" s="803"/>
      <c r="F45" s="803"/>
      <c r="G45" s="803"/>
      <c r="H45" s="803"/>
      <c r="I45" s="803"/>
      <c r="J45" s="803"/>
      <c r="K45" s="803"/>
      <c r="L45" s="803"/>
      <c r="M45" s="803"/>
      <c r="N45" s="803"/>
      <c r="O45" s="803"/>
      <c r="P45" s="803"/>
      <c r="Q45" s="803"/>
      <c r="R45" s="803"/>
      <c r="S45" s="804"/>
      <c r="T45" s="801">
        <f>COUNTIF($Z$51:$AB$150,"*短期利用型*")</f>
        <v>0</v>
      </c>
      <c r="U45" s="801"/>
      <c r="V45" s="711" t="s">
        <v>2045</v>
      </c>
      <c r="W45" s="284"/>
      <c r="Y45" s="708"/>
      <c r="Z45" s="708"/>
      <c r="AA45" s="708"/>
      <c r="AB45" s="708"/>
      <c r="AC45" s="708"/>
      <c r="AD45" s="708"/>
      <c r="AE45" s="708"/>
      <c r="AF45" s="708"/>
      <c r="AN45" s="677"/>
    </row>
    <row r="46" spans="1:40" s="676" customFormat="1" ht="18">
      <c r="A46" s="802" t="s">
        <v>2362</v>
      </c>
      <c r="B46" s="803"/>
      <c r="C46" s="803"/>
      <c r="D46" s="803"/>
      <c r="E46" s="803"/>
      <c r="F46" s="803"/>
      <c r="G46" s="803"/>
      <c r="H46" s="803"/>
      <c r="I46" s="803"/>
      <c r="J46" s="803"/>
      <c r="K46" s="803"/>
      <c r="L46" s="803"/>
      <c r="M46" s="803"/>
      <c r="N46" s="803"/>
      <c r="O46" s="803"/>
      <c r="P46" s="803"/>
      <c r="Q46" s="803"/>
      <c r="R46" s="803"/>
      <c r="S46" s="804"/>
      <c r="T46" s="801">
        <f>COUNTIF($Z$51:$AB$150,"*独自*")+COUNTIF($Z$51:$AB$150,"介護予防ケアマネジメント")</f>
        <v>0</v>
      </c>
      <c r="U46" s="801"/>
      <c r="V46" s="711" t="s">
        <v>2045</v>
      </c>
      <c r="W46" s="284"/>
      <c r="Y46" s="708"/>
      <c r="Z46" s="708"/>
      <c r="AA46" s="708"/>
      <c r="AB46" s="708"/>
      <c r="AC46" s="708"/>
      <c r="AD46" s="708"/>
      <c r="AE46" s="708"/>
      <c r="AF46" s="708"/>
      <c r="AN46" s="677"/>
    </row>
    <row r="47" spans="1:40" s="676" customFormat="1" ht="18.600000000000001" thickBot="1">
      <c r="A47" s="802" t="s">
        <v>2361</v>
      </c>
      <c r="B47" s="803"/>
      <c r="C47" s="803"/>
      <c r="D47" s="803"/>
      <c r="E47" s="803"/>
      <c r="F47" s="803"/>
      <c r="G47" s="803"/>
      <c r="H47" s="803"/>
      <c r="I47" s="803"/>
      <c r="J47" s="803"/>
      <c r="K47" s="803"/>
      <c r="L47" s="803"/>
      <c r="M47" s="803"/>
      <c r="N47" s="803"/>
      <c r="O47" s="803"/>
      <c r="P47" s="803"/>
      <c r="Q47" s="803"/>
      <c r="R47" s="803"/>
      <c r="S47" s="804"/>
      <c r="T47" s="801">
        <f>COUNTIF(AO51:AP150,"その他")</f>
        <v>0</v>
      </c>
      <c r="U47" s="801"/>
      <c r="V47" s="711" t="s">
        <v>2045</v>
      </c>
      <c r="W47" s="285"/>
      <c r="Y47" s="708"/>
      <c r="Z47" s="708"/>
      <c r="AA47" s="708"/>
      <c r="AB47" s="708"/>
      <c r="AC47" s="708"/>
      <c r="AD47" s="708"/>
      <c r="AE47" s="708"/>
      <c r="AF47" s="708"/>
      <c r="AN47" s="677"/>
    </row>
    <row r="48" spans="1:40" s="676" customFormat="1" ht="18">
      <c r="A48" s="712"/>
      <c r="B48" s="712"/>
      <c r="C48" s="712"/>
      <c r="D48" s="712"/>
      <c r="E48" s="712"/>
      <c r="F48" s="712"/>
      <c r="G48" s="712"/>
      <c r="H48" s="712"/>
      <c r="I48" s="712"/>
      <c r="J48" s="712"/>
      <c r="K48" s="712"/>
      <c r="L48" s="712"/>
      <c r="M48" s="712"/>
      <c r="N48" s="712"/>
      <c r="O48" s="712"/>
      <c r="P48" s="712"/>
      <c r="Q48" s="712"/>
      <c r="R48" s="712"/>
      <c r="S48" s="712"/>
      <c r="T48" s="712"/>
      <c r="U48" s="712"/>
      <c r="V48" s="712"/>
      <c r="Y48" s="708"/>
      <c r="Z48" s="708"/>
      <c r="AA48" s="708"/>
      <c r="AB48" s="708"/>
      <c r="AC48" s="708"/>
      <c r="AD48" s="708"/>
      <c r="AE48" s="708"/>
      <c r="AF48" s="708"/>
      <c r="AN48" s="677"/>
    </row>
    <row r="49" spans="1:41" s="676" customFormat="1" ht="25.95" customHeight="1">
      <c r="A49" s="805" t="s">
        <v>18</v>
      </c>
      <c r="B49" s="807" t="s">
        <v>19</v>
      </c>
      <c r="C49" s="808"/>
      <c r="D49" s="808"/>
      <c r="E49" s="808"/>
      <c r="F49" s="808"/>
      <c r="G49" s="808"/>
      <c r="H49" s="808"/>
      <c r="I49" s="808"/>
      <c r="J49" s="808"/>
      <c r="K49" s="788"/>
      <c r="L49" s="807" t="s">
        <v>20</v>
      </c>
      <c r="M49" s="808"/>
      <c r="N49" s="808"/>
      <c r="O49" s="808"/>
      <c r="P49" s="788"/>
      <c r="Q49" s="785" t="s">
        <v>21</v>
      </c>
      <c r="R49" s="786"/>
      <c r="S49" s="786"/>
      <c r="T49" s="786"/>
      <c r="U49" s="786"/>
      <c r="V49" s="787"/>
      <c r="W49" s="747" t="s">
        <v>22</v>
      </c>
      <c r="X49" s="747"/>
      <c r="Y49" s="747"/>
      <c r="Z49" s="747" t="s">
        <v>23</v>
      </c>
      <c r="AA49" s="747"/>
      <c r="AB49" s="747"/>
      <c r="AC49" s="833" t="s">
        <v>2293</v>
      </c>
      <c r="AD49" s="788" t="s">
        <v>2404</v>
      </c>
      <c r="AE49" s="788" t="s">
        <v>2295</v>
      </c>
      <c r="AF49"/>
      <c r="AG49"/>
      <c r="AH49"/>
      <c r="AI49"/>
      <c r="AJ49"/>
      <c r="AK49"/>
      <c r="AL49"/>
      <c r="AN49" s="677"/>
    </row>
    <row r="50" spans="1:41" s="676" customFormat="1" ht="47.4" customHeight="1" thickBot="1">
      <c r="A50" s="806"/>
      <c r="B50" s="809"/>
      <c r="C50" s="810"/>
      <c r="D50" s="810"/>
      <c r="E50" s="810"/>
      <c r="F50" s="810"/>
      <c r="G50" s="810"/>
      <c r="H50" s="810"/>
      <c r="I50" s="810"/>
      <c r="J50" s="810"/>
      <c r="K50" s="789"/>
      <c r="L50" s="809"/>
      <c r="M50" s="810"/>
      <c r="N50" s="810"/>
      <c r="O50" s="810"/>
      <c r="P50" s="789"/>
      <c r="Q50" s="748" t="s">
        <v>24</v>
      </c>
      <c r="R50" s="811"/>
      <c r="S50" s="811"/>
      <c r="T50" s="811"/>
      <c r="U50" s="811"/>
      <c r="V50" s="713" t="s">
        <v>25</v>
      </c>
      <c r="W50" s="748"/>
      <c r="X50" s="748"/>
      <c r="Y50" s="748"/>
      <c r="Z50" s="748"/>
      <c r="AA50" s="748"/>
      <c r="AB50" s="748"/>
      <c r="AC50" s="834"/>
      <c r="AD50" s="789"/>
      <c r="AE50" s="835"/>
      <c r="AF50"/>
      <c r="AG50"/>
      <c r="AH50"/>
      <c r="AI50"/>
      <c r="AJ50"/>
      <c r="AK50"/>
      <c r="AL50"/>
      <c r="AN50" s="677"/>
    </row>
    <row r="51" spans="1:41" ht="45" customHeight="1">
      <c r="A51" s="683">
        <v>1</v>
      </c>
      <c r="B51" s="815"/>
      <c r="C51" s="816"/>
      <c r="D51" s="816"/>
      <c r="E51" s="816"/>
      <c r="F51" s="816"/>
      <c r="G51" s="816"/>
      <c r="H51" s="816"/>
      <c r="I51" s="816"/>
      <c r="J51" s="816"/>
      <c r="K51" s="817"/>
      <c r="L51" s="830"/>
      <c r="M51" s="831"/>
      <c r="N51" s="831"/>
      <c r="O51" s="831"/>
      <c r="P51" s="832"/>
      <c r="Q51" s="818"/>
      <c r="R51" s="819"/>
      <c r="S51" s="819"/>
      <c r="T51" s="819"/>
      <c r="U51" s="820"/>
      <c r="V51" s="345"/>
      <c r="W51" s="751"/>
      <c r="X51" s="752"/>
      <c r="Y51" s="753"/>
      <c r="Z51" s="749"/>
      <c r="AA51" s="749"/>
      <c r="AB51" s="749"/>
      <c r="AC51" s="675" t="str">
        <f>IFERROR(VLOOKUP(Z51,【参考】数式用_1!$A$4:$B$54,2,FALSE),"")</f>
        <v/>
      </c>
      <c r="AD51" s="714" t="str">
        <f>IF('様式第１号別紙３（個表） '!H15="","",'様式第１号別紙３（個表） '!H15)</f>
        <v/>
      </c>
      <c r="AE51" s="724" t="str">
        <f>IF(B51="","",IF(AO51="総合事業","数式を削除して手入力",IFERROR(INDEX(【参考】数式用_1!$AT$3:$AV$452,MATCH(Q51&amp;V51,【参考】数式用_1!$AS$3:$AS$452,0),MATCH(VLOOKUP(Z51,【参考】数式用_1!$AW$2:$AX$53,2,FALSE),【参考】数式用_1!$AT$2:$AV$2,0)),10)))</f>
        <v/>
      </c>
      <c r="AF51" s="715"/>
      <c r="AG51" s="715"/>
      <c r="AH51" s="715"/>
      <c r="AI51" s="715"/>
      <c r="AJ51" s="715"/>
      <c r="AK51" s="715"/>
      <c r="AL51" s="715"/>
      <c r="AN51" s="551" t="str">
        <f>IF($L$18="", "", VLOOKUP(Z51,【参考】数式用_1!$A$4:$M$54,13,FALSE))</f>
        <v/>
      </c>
      <c r="AO51" s="38" t="e">
        <f>VLOOKUP(Z51,【参考】数式用_1!$A$2:$N$54,14,FALSE)</f>
        <v>#N/A</v>
      </c>
    </row>
    <row r="52" spans="1:41" ht="45" customHeight="1">
      <c r="A52" s="683">
        <v>2</v>
      </c>
      <c r="B52" s="796"/>
      <c r="C52" s="797"/>
      <c r="D52" s="797"/>
      <c r="E52" s="797"/>
      <c r="F52" s="797"/>
      <c r="G52" s="797"/>
      <c r="H52" s="797"/>
      <c r="I52" s="797"/>
      <c r="J52" s="797"/>
      <c r="K52" s="798"/>
      <c r="L52" s="793"/>
      <c r="M52" s="794"/>
      <c r="N52" s="794"/>
      <c r="O52" s="794"/>
      <c r="P52" s="795"/>
      <c r="Q52" s="790"/>
      <c r="R52" s="791"/>
      <c r="S52" s="791"/>
      <c r="T52" s="791"/>
      <c r="U52" s="792"/>
      <c r="V52" s="345"/>
      <c r="W52" s="746"/>
      <c r="X52" s="746"/>
      <c r="Y52" s="746"/>
      <c r="Z52" s="726"/>
      <c r="AA52" s="727"/>
      <c r="AB52" s="728"/>
      <c r="AC52" s="675" t="str">
        <f>IFERROR(VLOOKUP(Z52,【参考】数式用_1!$A$4:$B$54,2,FALSE),"")</f>
        <v/>
      </c>
      <c r="AD52" s="714" t="str">
        <f>IF('様式第１号別紙３（個表） '!H16="","",'様式第１号別紙３（個表） '!H16)</f>
        <v/>
      </c>
      <c r="AE52" s="724" t="str">
        <f>IF(B52="","",IF(AO52="総合事業","数式を削除して手入力",IFERROR(INDEX(【参考】数式用_1!$AT$3:$AV$452,MATCH(Q52&amp;V52,【参考】数式用_1!$AS$3:$AS$452,0),MATCH(VLOOKUP(Z52,【参考】数式用_1!$AW$2:$AX$53,2,FALSE),【参考】数式用_1!$AT$2:$AV$2,0)),10)))</f>
        <v/>
      </c>
      <c r="AN52" s="551" t="str">
        <f>IF($L$18="", "", VLOOKUP(Z52,【参考】数式用_1!$A$4:$M$54,13,FALSE))</f>
        <v/>
      </c>
      <c r="AO52" s="38" t="e">
        <f>VLOOKUP(Z52,【参考】数式用_1!$A$2:$N$54,14,FALSE)</f>
        <v>#N/A</v>
      </c>
    </row>
    <row r="53" spans="1:41" ht="49.95" customHeight="1">
      <c r="A53" s="683">
        <f t="shared" ref="A53:A89" si="0">A52+1</f>
        <v>3</v>
      </c>
      <c r="B53" s="796"/>
      <c r="C53" s="797"/>
      <c r="D53" s="797"/>
      <c r="E53" s="797"/>
      <c r="F53" s="797"/>
      <c r="G53" s="797"/>
      <c r="H53" s="797"/>
      <c r="I53" s="797"/>
      <c r="J53" s="797"/>
      <c r="K53" s="798"/>
      <c r="L53" s="793"/>
      <c r="M53" s="794"/>
      <c r="N53" s="794"/>
      <c r="O53" s="794"/>
      <c r="P53" s="795"/>
      <c r="Q53" s="790"/>
      <c r="R53" s="791"/>
      <c r="S53" s="791"/>
      <c r="T53" s="791"/>
      <c r="U53" s="792"/>
      <c r="V53" s="345"/>
      <c r="W53" s="746"/>
      <c r="X53" s="746"/>
      <c r="Y53" s="746"/>
      <c r="Z53" s="726"/>
      <c r="AA53" s="727"/>
      <c r="AB53" s="728"/>
      <c r="AC53" s="675" t="str">
        <f>IFERROR(VLOOKUP(Z53,【参考】数式用_1!$A$4:$B$54,2,FALSE),"")</f>
        <v/>
      </c>
      <c r="AD53" s="714" t="str">
        <f>IF('様式第１号別紙３（個表） '!H17="","",'様式第１号別紙３（個表） '!H17)</f>
        <v/>
      </c>
      <c r="AE53" s="724" t="str">
        <f>IF(B53="","",IF(AO53="総合事業","数式を削除して手入力",IFERROR(INDEX(【参考】数式用_1!$AT$3:$AV$452,MATCH(Q53&amp;V53,【参考】数式用_1!$AS$3:$AS$452,0),MATCH(VLOOKUP(Z53,【参考】数式用_1!$AW$2:$AX$53,2,FALSE),【参考】数式用_1!$AT$2:$AV$2,0)),10)))</f>
        <v/>
      </c>
      <c r="AN53" s="551" t="str">
        <f>IF($L$18="", "", VLOOKUP(Z53,【参考】数式用_1!$A$4:$M$54,13,FALSE))</f>
        <v/>
      </c>
      <c r="AO53" s="38" t="e">
        <f>VLOOKUP(Z53,【参考】数式用_1!$A$2:$N$54,14,FALSE)</f>
        <v>#N/A</v>
      </c>
    </row>
    <row r="54" spans="1:41" ht="49.95" customHeight="1">
      <c r="A54" s="683">
        <f t="shared" si="0"/>
        <v>4</v>
      </c>
      <c r="B54" s="796"/>
      <c r="C54" s="797"/>
      <c r="D54" s="797"/>
      <c r="E54" s="797"/>
      <c r="F54" s="797"/>
      <c r="G54" s="797"/>
      <c r="H54" s="797"/>
      <c r="I54" s="797"/>
      <c r="J54" s="797"/>
      <c r="K54" s="798"/>
      <c r="L54" s="793"/>
      <c r="M54" s="794"/>
      <c r="N54" s="794"/>
      <c r="O54" s="794"/>
      <c r="P54" s="795"/>
      <c r="Q54" s="790"/>
      <c r="R54" s="791"/>
      <c r="S54" s="791"/>
      <c r="T54" s="791"/>
      <c r="U54" s="792"/>
      <c r="V54" s="345"/>
      <c r="W54" s="746"/>
      <c r="X54" s="746"/>
      <c r="Y54" s="746"/>
      <c r="Z54" s="726"/>
      <c r="AA54" s="727"/>
      <c r="AB54" s="728"/>
      <c r="AC54" s="675" t="str">
        <f>IFERROR(VLOOKUP(Z54,【参考】数式用_1!$A$4:$B$54,2,FALSE),"")</f>
        <v/>
      </c>
      <c r="AD54" s="714" t="str">
        <f>IF('様式第１号別紙３（個表） '!H18="","",'様式第１号別紙３（個表） '!H18)</f>
        <v/>
      </c>
      <c r="AE54" s="724" t="str">
        <f>IF(B54="","",IF(AO54="総合事業","数式を削除して手入力",IFERROR(INDEX(【参考】数式用_1!$AT$3:$AV$452,MATCH(Q54&amp;V54,【参考】数式用_1!$AS$3:$AS$452,0),MATCH(VLOOKUP(Z54,【参考】数式用_1!$AW$2:$AX$53,2,FALSE),【参考】数式用_1!$AT$2:$AV$2,0)),10)))</f>
        <v/>
      </c>
      <c r="AN54" s="551" t="str">
        <f>IF($L$18="", "", VLOOKUP(Z54,【参考】数式用_1!$A$4:$M$54,13,FALSE))</f>
        <v/>
      </c>
      <c r="AO54" s="38" t="e">
        <f>VLOOKUP(Z54,【参考】数式用_1!$A$2:$N$54,14,FALSE)</f>
        <v>#N/A</v>
      </c>
    </row>
    <row r="55" spans="1:41" ht="49.95" customHeight="1">
      <c r="A55" s="683">
        <f t="shared" si="0"/>
        <v>5</v>
      </c>
      <c r="B55" s="796"/>
      <c r="C55" s="797"/>
      <c r="D55" s="797"/>
      <c r="E55" s="797"/>
      <c r="F55" s="797"/>
      <c r="G55" s="797"/>
      <c r="H55" s="797"/>
      <c r="I55" s="797"/>
      <c r="J55" s="797"/>
      <c r="K55" s="798"/>
      <c r="L55" s="793"/>
      <c r="M55" s="794"/>
      <c r="N55" s="794"/>
      <c r="O55" s="794"/>
      <c r="P55" s="795"/>
      <c r="Q55" s="790"/>
      <c r="R55" s="791"/>
      <c r="S55" s="791"/>
      <c r="T55" s="791"/>
      <c r="U55" s="792"/>
      <c r="V55" s="345"/>
      <c r="W55" s="746"/>
      <c r="X55" s="746"/>
      <c r="Y55" s="746"/>
      <c r="Z55" s="749"/>
      <c r="AA55" s="749"/>
      <c r="AB55" s="749"/>
      <c r="AC55" s="675" t="str">
        <f>IFERROR(VLOOKUP(Z55,【参考】数式用_1!$A$4:$B$54,2,FALSE),"")</f>
        <v/>
      </c>
      <c r="AD55" s="714" t="str">
        <f>IF('様式第１号別紙３（個表） '!H19="","",'様式第１号別紙３（個表） '!H19)</f>
        <v/>
      </c>
      <c r="AE55" s="724" t="str">
        <f>IF(B55="","",IF(AO55="総合事業","数式を削除して手入力",IFERROR(INDEX(【参考】数式用_1!$AT$3:$AV$452,MATCH(Q55&amp;V55,【参考】数式用_1!$AS$3:$AS$452,0),MATCH(VLOOKUP(Z55,【参考】数式用_1!$AW$2:$AX$53,2,FALSE),【参考】数式用_1!$AT$2:$AV$2,0)),10)))</f>
        <v/>
      </c>
      <c r="AN55" s="551" t="str">
        <f>IF($L$18="", "", VLOOKUP(Z55,【参考】数式用_1!$A$4:$M$54,13,FALSE))</f>
        <v/>
      </c>
      <c r="AO55" s="38" t="e">
        <f>VLOOKUP(Z55,【参考】数式用_1!$A$2:$N$54,14,FALSE)</f>
        <v>#N/A</v>
      </c>
    </row>
    <row r="56" spans="1:41" ht="49.95" customHeight="1">
      <c r="A56" s="683">
        <f t="shared" si="0"/>
        <v>6</v>
      </c>
      <c r="B56" s="796"/>
      <c r="C56" s="797"/>
      <c r="D56" s="797"/>
      <c r="E56" s="797"/>
      <c r="F56" s="797"/>
      <c r="G56" s="797"/>
      <c r="H56" s="797"/>
      <c r="I56" s="797"/>
      <c r="J56" s="797"/>
      <c r="K56" s="798"/>
      <c r="L56" s="793"/>
      <c r="M56" s="794"/>
      <c r="N56" s="794"/>
      <c r="O56" s="794"/>
      <c r="P56" s="795"/>
      <c r="Q56" s="790"/>
      <c r="R56" s="791"/>
      <c r="S56" s="791"/>
      <c r="T56" s="791"/>
      <c r="U56" s="792"/>
      <c r="V56" s="345"/>
      <c r="W56" s="746"/>
      <c r="X56" s="746"/>
      <c r="Y56" s="746"/>
      <c r="Z56" s="749"/>
      <c r="AA56" s="749"/>
      <c r="AB56" s="749"/>
      <c r="AC56" s="675" t="str">
        <f>IFERROR(VLOOKUP(Z56,【参考】数式用_1!$A$4:$B$54,2,FALSE),"")</f>
        <v/>
      </c>
      <c r="AD56" s="714" t="str">
        <f>IF('様式第１号別紙３（個表） '!H20="","",'様式第１号別紙３（個表） '!H20)</f>
        <v/>
      </c>
      <c r="AE56" s="724" t="str">
        <f>IF(B56="","",IF(AO56="総合事業","数式を削除して手入力",IFERROR(INDEX(【参考】数式用_1!$AT$3:$AV$452,MATCH(Q56&amp;V56,【参考】数式用_1!$AS$3:$AS$452,0),MATCH(VLOOKUP(Z56,【参考】数式用_1!$AW$2:$AX$53,2,FALSE),【参考】数式用_1!$AT$2:$AV$2,0)),10)))</f>
        <v/>
      </c>
      <c r="AN56" s="551" t="str">
        <f>IF($L$18="", "", VLOOKUP(Z56,【参考】数式用_1!$A$4:$M$54,13,FALSE))</f>
        <v/>
      </c>
      <c r="AO56" s="38" t="e">
        <f>VLOOKUP(Z56,【参考】数式用_1!$A$2:$N$54,14,FALSE)</f>
        <v>#N/A</v>
      </c>
    </row>
    <row r="57" spans="1:41" ht="49.95" customHeight="1">
      <c r="A57" s="683">
        <f t="shared" si="0"/>
        <v>7</v>
      </c>
      <c r="B57" s="796"/>
      <c r="C57" s="797"/>
      <c r="D57" s="797"/>
      <c r="E57" s="797"/>
      <c r="F57" s="797"/>
      <c r="G57" s="797"/>
      <c r="H57" s="797"/>
      <c r="I57" s="797"/>
      <c r="J57" s="797"/>
      <c r="K57" s="798"/>
      <c r="L57" s="793"/>
      <c r="M57" s="794"/>
      <c r="N57" s="794"/>
      <c r="O57" s="794"/>
      <c r="P57" s="795"/>
      <c r="Q57" s="790"/>
      <c r="R57" s="791"/>
      <c r="S57" s="791"/>
      <c r="T57" s="791"/>
      <c r="U57" s="792"/>
      <c r="V57" s="345"/>
      <c r="W57" s="746"/>
      <c r="X57" s="746"/>
      <c r="Y57" s="746"/>
      <c r="Z57" s="726"/>
      <c r="AA57" s="727"/>
      <c r="AB57" s="728"/>
      <c r="AC57" s="675" t="str">
        <f>IFERROR(VLOOKUP(Z57,【参考】数式用_1!$A$4:$B$54,2,FALSE),"")</f>
        <v/>
      </c>
      <c r="AD57" s="714" t="str">
        <f>IF('様式第１号別紙３（個表） '!H21="","",'様式第１号別紙３（個表） '!H21)</f>
        <v/>
      </c>
      <c r="AE57" s="724" t="str">
        <f>IF(B57="","",IF(AO57="総合事業","数式を削除して手入力",IFERROR(INDEX(【参考】数式用_1!$AT$3:$AV$452,MATCH(Q57&amp;V57,【参考】数式用_1!$AS$3:$AS$452,0),MATCH(VLOOKUP(Z57,【参考】数式用_1!$AW$2:$AX$53,2,FALSE),【参考】数式用_1!$AT$2:$AV$2,0)),10)))</f>
        <v/>
      </c>
      <c r="AN57" s="551" t="str">
        <f>IF($L$18="", "", VLOOKUP(Z57,【参考】数式用_1!$A$4:$M$54,13,FALSE))</f>
        <v/>
      </c>
      <c r="AO57" s="38" t="e">
        <f>VLOOKUP(Z57,【参考】数式用_1!$A$2:$N$54,14,FALSE)</f>
        <v>#N/A</v>
      </c>
    </row>
    <row r="58" spans="1:41" ht="49.95" customHeight="1">
      <c r="A58" s="683">
        <f t="shared" si="0"/>
        <v>8</v>
      </c>
      <c r="B58" s="796"/>
      <c r="C58" s="797"/>
      <c r="D58" s="797"/>
      <c r="E58" s="797"/>
      <c r="F58" s="797"/>
      <c r="G58" s="797"/>
      <c r="H58" s="797"/>
      <c r="I58" s="797"/>
      <c r="J58" s="797"/>
      <c r="K58" s="798"/>
      <c r="L58" s="793"/>
      <c r="M58" s="794"/>
      <c r="N58" s="794"/>
      <c r="O58" s="794"/>
      <c r="P58" s="795"/>
      <c r="Q58" s="790"/>
      <c r="R58" s="791"/>
      <c r="S58" s="791"/>
      <c r="T58" s="791"/>
      <c r="U58" s="792"/>
      <c r="V58" s="345"/>
      <c r="W58" s="746"/>
      <c r="X58" s="746"/>
      <c r="Y58" s="746"/>
      <c r="Z58" s="749"/>
      <c r="AA58" s="749"/>
      <c r="AB58" s="749"/>
      <c r="AC58" s="675" t="str">
        <f>IFERROR(VLOOKUP(Z58,【参考】数式用_1!$A$4:$B$54,2,FALSE),"")</f>
        <v/>
      </c>
      <c r="AD58" s="714" t="str">
        <f>IF('様式第１号別紙３（個表） '!H22="","",'様式第１号別紙３（個表） '!H22)</f>
        <v/>
      </c>
      <c r="AE58" s="724" t="str">
        <f>IF(B58="","",IF(AO58="総合事業","数式を削除して手入力",IFERROR(INDEX(【参考】数式用_1!$AT$3:$AV$452,MATCH(Q58&amp;V58,【参考】数式用_1!$AS$3:$AS$452,0),MATCH(VLOOKUP(Z58,【参考】数式用_1!$AW$2:$AX$53,2,FALSE),【参考】数式用_1!$AT$2:$AV$2,0)),10)))</f>
        <v/>
      </c>
      <c r="AN58" s="551" t="str">
        <f>IF($L$18="", "", VLOOKUP(Z58,【参考】数式用_1!$A$4:$M$54,13,FALSE))</f>
        <v/>
      </c>
      <c r="AO58" s="38" t="e">
        <f>VLOOKUP(Z58,【参考】数式用_1!$A$2:$N$54,14,FALSE)</f>
        <v>#N/A</v>
      </c>
    </row>
    <row r="59" spans="1:41" ht="49.95" customHeight="1">
      <c r="A59" s="683">
        <f t="shared" si="0"/>
        <v>9</v>
      </c>
      <c r="B59" s="796"/>
      <c r="C59" s="797"/>
      <c r="D59" s="797"/>
      <c r="E59" s="797"/>
      <c r="F59" s="797"/>
      <c r="G59" s="797"/>
      <c r="H59" s="797"/>
      <c r="I59" s="797"/>
      <c r="J59" s="797"/>
      <c r="K59" s="798"/>
      <c r="L59" s="793"/>
      <c r="M59" s="794"/>
      <c r="N59" s="794"/>
      <c r="O59" s="794"/>
      <c r="P59" s="795"/>
      <c r="Q59" s="790"/>
      <c r="R59" s="791"/>
      <c r="S59" s="791"/>
      <c r="T59" s="791"/>
      <c r="U59" s="792"/>
      <c r="V59" s="345"/>
      <c r="W59" s="746"/>
      <c r="X59" s="746"/>
      <c r="Y59" s="746"/>
      <c r="Z59" s="749"/>
      <c r="AA59" s="749"/>
      <c r="AB59" s="749"/>
      <c r="AC59" s="675" t="str">
        <f>IFERROR(VLOOKUP(Z59,【参考】数式用_1!$A$4:$B$54,2,FALSE),"")</f>
        <v/>
      </c>
      <c r="AD59" s="714" t="str">
        <f>IF('様式第１号別紙３（個表） '!H23="","",'様式第１号別紙３（個表） '!H23)</f>
        <v/>
      </c>
      <c r="AE59" s="724" t="str">
        <f>IF(B59="","",IF(AO59="総合事業","数式を削除して手入力",IFERROR(INDEX(【参考】数式用_1!$AT$3:$AV$452,MATCH(Q59&amp;V59,【参考】数式用_1!$AS$3:$AS$452,0),MATCH(VLOOKUP(Z59,【参考】数式用_1!$AW$2:$AX$53,2,FALSE),【参考】数式用_1!$AT$2:$AV$2,0)),10)))</f>
        <v/>
      </c>
      <c r="AN59" s="551" t="str">
        <f>IF($L$18="", "", VLOOKUP(Z59,【参考】数式用_1!$A$4:$M$54,13,FALSE))</f>
        <v/>
      </c>
      <c r="AO59" s="38" t="e">
        <f>VLOOKUP(Z59,【参考】数式用_1!$A$2:$N$54,14,FALSE)</f>
        <v>#N/A</v>
      </c>
    </row>
    <row r="60" spans="1:41" ht="49.95" customHeight="1">
      <c r="A60" s="683">
        <f t="shared" si="0"/>
        <v>10</v>
      </c>
      <c r="B60" s="796"/>
      <c r="C60" s="797"/>
      <c r="D60" s="797"/>
      <c r="E60" s="797"/>
      <c r="F60" s="797"/>
      <c r="G60" s="797"/>
      <c r="H60" s="797"/>
      <c r="I60" s="797"/>
      <c r="J60" s="797"/>
      <c r="K60" s="798"/>
      <c r="L60" s="793"/>
      <c r="M60" s="794"/>
      <c r="N60" s="794"/>
      <c r="O60" s="794"/>
      <c r="P60" s="795"/>
      <c r="Q60" s="790"/>
      <c r="R60" s="791"/>
      <c r="S60" s="791"/>
      <c r="T60" s="791"/>
      <c r="U60" s="792"/>
      <c r="V60" s="345"/>
      <c r="W60" s="746"/>
      <c r="X60" s="746"/>
      <c r="Y60" s="746"/>
      <c r="Z60" s="749"/>
      <c r="AA60" s="749"/>
      <c r="AB60" s="749"/>
      <c r="AC60" s="675" t="str">
        <f>IFERROR(VLOOKUP(Z60,【参考】数式用_1!$A$4:$B$54,2,FALSE),"")</f>
        <v/>
      </c>
      <c r="AD60" s="714" t="str">
        <f>IF('様式第１号別紙３（個表） '!H24="","",'様式第１号別紙３（個表） '!H24)</f>
        <v/>
      </c>
      <c r="AE60" s="724" t="str">
        <f>IF(B60="","",IF(AO60="総合事業","数式を削除して手入力",IFERROR(INDEX(【参考】数式用_1!$AT$3:$AV$452,MATCH(Q60&amp;V60,【参考】数式用_1!$AS$3:$AS$452,0),MATCH(VLOOKUP(Z60,【参考】数式用_1!$AW$2:$AX$53,2,FALSE),【参考】数式用_1!$AT$2:$AV$2,0)),10)))</f>
        <v/>
      </c>
      <c r="AN60" s="551" t="str">
        <f>IF($L$18="", "", VLOOKUP(Z60,【参考】数式用_1!$A$4:$M$54,13,FALSE))</f>
        <v/>
      </c>
      <c r="AO60" s="38" t="e">
        <f>VLOOKUP(Z60,【参考】数式用_1!$A$2:$N$54,14,FALSE)</f>
        <v>#N/A</v>
      </c>
    </row>
    <row r="61" spans="1:41" ht="49.95" customHeight="1">
      <c r="A61" s="683">
        <f t="shared" si="0"/>
        <v>11</v>
      </c>
      <c r="B61" s="796"/>
      <c r="C61" s="797"/>
      <c r="D61" s="797"/>
      <c r="E61" s="797"/>
      <c r="F61" s="797"/>
      <c r="G61" s="797"/>
      <c r="H61" s="797"/>
      <c r="I61" s="797"/>
      <c r="J61" s="797"/>
      <c r="K61" s="798"/>
      <c r="L61" s="793"/>
      <c r="M61" s="794"/>
      <c r="N61" s="794"/>
      <c r="O61" s="794"/>
      <c r="P61" s="795"/>
      <c r="Q61" s="790"/>
      <c r="R61" s="791"/>
      <c r="S61" s="791"/>
      <c r="T61" s="791"/>
      <c r="U61" s="792"/>
      <c r="V61" s="345"/>
      <c r="W61" s="746"/>
      <c r="X61" s="746"/>
      <c r="Y61" s="746"/>
      <c r="Z61" s="749"/>
      <c r="AA61" s="749"/>
      <c r="AB61" s="749"/>
      <c r="AC61" s="675" t="str">
        <f>IFERROR(VLOOKUP(Z61,【参考】数式用_1!$A$4:$B$54,2,FALSE),"")</f>
        <v/>
      </c>
      <c r="AD61" s="714" t="str">
        <f>IF('様式第１号別紙３（個表） '!H25="","",'様式第１号別紙３（個表） '!H25)</f>
        <v/>
      </c>
      <c r="AE61" s="724" t="str">
        <f>IF(B61="","",IF(AO61="総合事業","数式を削除して手入力",IFERROR(INDEX(【参考】数式用_1!$AT$3:$AV$452,MATCH(Q61&amp;V61,【参考】数式用_1!$AS$3:$AS$452,0),MATCH(VLOOKUP(Z61,【参考】数式用_1!$AW$2:$AX$53,2,FALSE),【参考】数式用_1!$AT$2:$AV$2,0)),10)))</f>
        <v/>
      </c>
      <c r="AN61" s="551" t="str">
        <f>IF($L$18="", "", VLOOKUP(Z61,【参考】数式用_1!$A$4:$M$54,13,FALSE))</f>
        <v/>
      </c>
      <c r="AO61" s="38" t="e">
        <f>VLOOKUP(Z61,【参考】数式用_1!$A$2:$N$54,14,FALSE)</f>
        <v>#N/A</v>
      </c>
    </row>
    <row r="62" spans="1:41" ht="49.95" customHeight="1">
      <c r="A62" s="683">
        <f t="shared" si="0"/>
        <v>12</v>
      </c>
      <c r="B62" s="796"/>
      <c r="C62" s="797"/>
      <c r="D62" s="797"/>
      <c r="E62" s="797"/>
      <c r="F62" s="797"/>
      <c r="G62" s="797"/>
      <c r="H62" s="797"/>
      <c r="I62" s="797"/>
      <c r="J62" s="797"/>
      <c r="K62" s="798"/>
      <c r="L62" s="793"/>
      <c r="M62" s="794"/>
      <c r="N62" s="794"/>
      <c r="O62" s="794"/>
      <c r="P62" s="795"/>
      <c r="Q62" s="790"/>
      <c r="R62" s="791"/>
      <c r="S62" s="791"/>
      <c r="T62" s="791"/>
      <c r="U62" s="792"/>
      <c r="V62" s="345"/>
      <c r="W62" s="746"/>
      <c r="X62" s="746"/>
      <c r="Y62" s="746"/>
      <c r="Z62" s="749"/>
      <c r="AA62" s="749"/>
      <c r="AB62" s="749"/>
      <c r="AC62" s="675" t="str">
        <f>IFERROR(VLOOKUP(Z62,【参考】数式用_1!$A$4:$B$54,2,FALSE),"")</f>
        <v/>
      </c>
      <c r="AD62" s="714" t="str">
        <f>IF('様式第１号別紙３（個表） '!H26="","",'様式第１号別紙３（個表） '!H26)</f>
        <v/>
      </c>
      <c r="AE62" s="724" t="str">
        <f>IF(B62="","",IF(AO62="総合事業","数式を削除して手入力",IFERROR(INDEX(【参考】数式用_1!$AT$3:$AV$452,MATCH(Q62&amp;V62,【参考】数式用_1!$AS$3:$AS$452,0),MATCH(VLOOKUP(Z62,【参考】数式用_1!$AW$2:$AX$53,2,FALSE),【参考】数式用_1!$AT$2:$AV$2,0)),10)))</f>
        <v/>
      </c>
      <c r="AN62" s="551" t="str">
        <f>IF($L$18="", "", VLOOKUP(Z62,【参考】数式用_1!$A$4:$M$54,13,FALSE))</f>
        <v/>
      </c>
      <c r="AO62" s="38" t="e">
        <f>VLOOKUP(Z62,【参考】数式用_1!$A$2:$N$54,14,FALSE)</f>
        <v>#N/A</v>
      </c>
    </row>
    <row r="63" spans="1:41" ht="49.95" customHeight="1">
      <c r="A63" s="683">
        <f t="shared" si="0"/>
        <v>13</v>
      </c>
      <c r="B63" s="796"/>
      <c r="C63" s="797"/>
      <c r="D63" s="797"/>
      <c r="E63" s="797"/>
      <c r="F63" s="797"/>
      <c r="G63" s="797"/>
      <c r="H63" s="797"/>
      <c r="I63" s="797"/>
      <c r="J63" s="797"/>
      <c r="K63" s="798"/>
      <c r="L63" s="793"/>
      <c r="M63" s="794"/>
      <c r="N63" s="794"/>
      <c r="O63" s="794"/>
      <c r="P63" s="795"/>
      <c r="Q63" s="790"/>
      <c r="R63" s="791"/>
      <c r="S63" s="791"/>
      <c r="T63" s="791"/>
      <c r="U63" s="792"/>
      <c r="V63" s="345"/>
      <c r="W63" s="746"/>
      <c r="X63" s="746"/>
      <c r="Y63" s="746"/>
      <c r="Z63" s="749"/>
      <c r="AA63" s="749"/>
      <c r="AB63" s="749"/>
      <c r="AC63" s="675" t="str">
        <f>IFERROR(VLOOKUP(Z63,【参考】数式用_1!$A$4:$B$54,2,FALSE),"")</f>
        <v/>
      </c>
      <c r="AD63" s="714" t="str">
        <f>IF('様式第１号別紙３（個表） '!H27="","",'様式第１号別紙３（個表） '!H27)</f>
        <v/>
      </c>
      <c r="AE63" s="724" t="str">
        <f>IF(B63="","",IF(AO63="総合事業","数式を削除して手入力",IFERROR(INDEX(【参考】数式用_1!$AT$3:$AV$452,MATCH(Q63&amp;V63,【参考】数式用_1!$AS$3:$AS$452,0),MATCH(VLOOKUP(Z63,【参考】数式用_1!$AW$2:$AX$53,2,FALSE),【参考】数式用_1!$AT$2:$AV$2,0)),10)))</f>
        <v/>
      </c>
      <c r="AN63" s="551" t="str">
        <f>IF($L$18="", "", VLOOKUP(Z63,【参考】数式用_1!$A$4:$M$54,13,FALSE))</f>
        <v/>
      </c>
      <c r="AO63" s="38" t="e">
        <f>VLOOKUP(Z63,【参考】数式用_1!$A$2:$N$54,14,FALSE)</f>
        <v>#N/A</v>
      </c>
    </row>
    <row r="64" spans="1:41" ht="49.95" customHeight="1">
      <c r="A64" s="683">
        <f t="shared" si="0"/>
        <v>14</v>
      </c>
      <c r="B64" s="796"/>
      <c r="C64" s="797"/>
      <c r="D64" s="797"/>
      <c r="E64" s="797"/>
      <c r="F64" s="797"/>
      <c r="G64" s="797"/>
      <c r="H64" s="797"/>
      <c r="I64" s="797"/>
      <c r="J64" s="797"/>
      <c r="K64" s="798"/>
      <c r="L64" s="793"/>
      <c r="M64" s="794"/>
      <c r="N64" s="794"/>
      <c r="O64" s="794"/>
      <c r="P64" s="795"/>
      <c r="Q64" s="790"/>
      <c r="R64" s="791"/>
      <c r="S64" s="791"/>
      <c r="T64" s="791"/>
      <c r="U64" s="792"/>
      <c r="V64" s="345"/>
      <c r="W64" s="746"/>
      <c r="X64" s="746"/>
      <c r="Y64" s="746"/>
      <c r="Z64" s="749"/>
      <c r="AA64" s="749"/>
      <c r="AB64" s="749"/>
      <c r="AC64" s="675" t="str">
        <f>IFERROR(VLOOKUP(Z64,【参考】数式用_1!$A$4:$B$54,2,FALSE),"")</f>
        <v/>
      </c>
      <c r="AD64" s="714" t="str">
        <f>IF('様式第１号別紙３（個表） '!H28="","",'様式第１号別紙３（個表） '!H28)</f>
        <v/>
      </c>
      <c r="AE64" s="724" t="str">
        <f>IF(B64="","",IF(AO64="総合事業","数式を削除して手入力",IFERROR(INDEX(【参考】数式用_1!$AT$3:$AV$452,MATCH(Q64&amp;V64,【参考】数式用_1!$AS$3:$AS$452,0),MATCH(VLOOKUP(Z64,【参考】数式用_1!$AW$2:$AX$53,2,FALSE),【参考】数式用_1!$AT$2:$AV$2,0)),10)))</f>
        <v/>
      </c>
      <c r="AN64" s="551" t="str">
        <f>IF($L$18="", "", VLOOKUP(Z64,【参考】数式用_1!$A$4:$M$54,13,FALSE))</f>
        <v/>
      </c>
      <c r="AO64" s="38" t="e">
        <f>VLOOKUP(Z64,【参考】数式用_1!$A$2:$N$54,14,FALSE)</f>
        <v>#N/A</v>
      </c>
    </row>
    <row r="65" spans="1:41" ht="49.95" customHeight="1">
      <c r="A65" s="683">
        <f t="shared" si="0"/>
        <v>15</v>
      </c>
      <c r="B65" s="796"/>
      <c r="C65" s="797"/>
      <c r="D65" s="797"/>
      <c r="E65" s="797"/>
      <c r="F65" s="797"/>
      <c r="G65" s="797"/>
      <c r="H65" s="797"/>
      <c r="I65" s="797"/>
      <c r="J65" s="797"/>
      <c r="K65" s="798"/>
      <c r="L65" s="793"/>
      <c r="M65" s="794"/>
      <c r="N65" s="794"/>
      <c r="O65" s="794"/>
      <c r="P65" s="795"/>
      <c r="Q65" s="790"/>
      <c r="R65" s="791"/>
      <c r="S65" s="791"/>
      <c r="T65" s="791"/>
      <c r="U65" s="792"/>
      <c r="V65" s="345"/>
      <c r="W65" s="746"/>
      <c r="X65" s="746"/>
      <c r="Y65" s="746"/>
      <c r="Z65" s="749"/>
      <c r="AA65" s="749"/>
      <c r="AB65" s="749"/>
      <c r="AC65" s="675" t="str">
        <f>IFERROR(VLOOKUP(Z65,【参考】数式用_1!$A$4:$B$54,2,FALSE),"")</f>
        <v/>
      </c>
      <c r="AD65" s="714" t="str">
        <f>IF('様式第１号別紙３（個表） '!H29="","",'様式第１号別紙３（個表） '!H29)</f>
        <v/>
      </c>
      <c r="AE65" s="724" t="str">
        <f>IF(B65="","",IF(AO65="総合事業","数式を削除して手入力",IFERROR(INDEX(【参考】数式用_1!$AT$3:$AV$452,MATCH(Q65&amp;V65,【参考】数式用_1!$AS$3:$AS$452,0),MATCH(VLOOKUP(Z65,【参考】数式用_1!$AW$2:$AX$53,2,FALSE),【参考】数式用_1!$AT$2:$AV$2,0)),10)))</f>
        <v/>
      </c>
      <c r="AN65" s="551" t="str">
        <f>IF($L$18="", "", VLOOKUP(Z65,【参考】数式用_1!$A$4:$M$54,13,FALSE))</f>
        <v/>
      </c>
      <c r="AO65" s="38" t="e">
        <f>VLOOKUP(Z65,【参考】数式用_1!$A$2:$N$54,14,FALSE)</f>
        <v>#N/A</v>
      </c>
    </row>
    <row r="66" spans="1:41" ht="49.95" customHeight="1">
      <c r="A66" s="683">
        <f t="shared" si="0"/>
        <v>16</v>
      </c>
      <c r="B66" s="796"/>
      <c r="C66" s="797"/>
      <c r="D66" s="797"/>
      <c r="E66" s="797"/>
      <c r="F66" s="797"/>
      <c r="G66" s="797"/>
      <c r="H66" s="797"/>
      <c r="I66" s="797"/>
      <c r="J66" s="797"/>
      <c r="K66" s="798"/>
      <c r="L66" s="793"/>
      <c r="M66" s="794"/>
      <c r="N66" s="794"/>
      <c r="O66" s="794"/>
      <c r="P66" s="795"/>
      <c r="Q66" s="790"/>
      <c r="R66" s="791"/>
      <c r="S66" s="791"/>
      <c r="T66" s="791"/>
      <c r="U66" s="792"/>
      <c r="V66" s="345"/>
      <c r="W66" s="746"/>
      <c r="X66" s="746"/>
      <c r="Y66" s="746"/>
      <c r="Z66" s="749"/>
      <c r="AA66" s="749"/>
      <c r="AB66" s="749"/>
      <c r="AC66" s="675" t="str">
        <f>IFERROR(VLOOKUP(Z66,【参考】数式用_1!$A$4:$B$54,2,FALSE),"")</f>
        <v/>
      </c>
      <c r="AD66" s="714" t="str">
        <f>IF('様式第１号別紙３（個表） '!H30="","",'様式第１号別紙３（個表） '!H30)</f>
        <v/>
      </c>
      <c r="AE66" s="724" t="str">
        <f>IF(B66="","",IF(AO66="総合事業","数式を削除して手入力",IFERROR(INDEX(【参考】数式用_1!$AT$3:$AV$452,MATCH(Q66&amp;V66,【参考】数式用_1!$AS$3:$AS$452,0),MATCH(VLOOKUP(Z66,【参考】数式用_1!$AW$2:$AX$53,2,FALSE),【参考】数式用_1!$AT$2:$AV$2,0)),10)))</f>
        <v/>
      </c>
      <c r="AN66" s="551" t="str">
        <f>IF($L$18="", "", VLOOKUP(Z66,【参考】数式用_1!$A$4:$M$54,13,FALSE))</f>
        <v/>
      </c>
      <c r="AO66" s="38" t="e">
        <f>VLOOKUP(Z66,【参考】数式用_1!$A$2:$N$54,14,FALSE)</f>
        <v>#N/A</v>
      </c>
    </row>
    <row r="67" spans="1:41" ht="49.95" customHeight="1">
      <c r="A67" s="683">
        <f t="shared" si="0"/>
        <v>17</v>
      </c>
      <c r="B67" s="796"/>
      <c r="C67" s="797"/>
      <c r="D67" s="797"/>
      <c r="E67" s="797"/>
      <c r="F67" s="797"/>
      <c r="G67" s="797"/>
      <c r="H67" s="797"/>
      <c r="I67" s="797"/>
      <c r="J67" s="797"/>
      <c r="K67" s="798"/>
      <c r="L67" s="793"/>
      <c r="M67" s="794"/>
      <c r="N67" s="794"/>
      <c r="O67" s="794"/>
      <c r="P67" s="795"/>
      <c r="Q67" s="790"/>
      <c r="R67" s="791"/>
      <c r="S67" s="791"/>
      <c r="T67" s="791"/>
      <c r="U67" s="792"/>
      <c r="V67" s="345"/>
      <c r="W67" s="746"/>
      <c r="X67" s="746"/>
      <c r="Y67" s="746"/>
      <c r="Z67" s="726"/>
      <c r="AA67" s="727"/>
      <c r="AB67" s="728"/>
      <c r="AC67" s="675" t="str">
        <f>IFERROR(VLOOKUP(Z67,【参考】数式用_1!$A$4:$B$54,2,FALSE),"")</f>
        <v/>
      </c>
      <c r="AD67" s="714" t="str">
        <f>IF('様式第１号別紙３（個表） '!H31="","",'様式第１号別紙３（個表） '!H31)</f>
        <v/>
      </c>
      <c r="AE67" s="724" t="str">
        <f>IF(B67="","",IF(AO67="総合事業","数式を削除して手入力",IFERROR(INDEX(【参考】数式用_1!$AT$3:$AV$452,MATCH(Q67&amp;V67,【参考】数式用_1!$AS$3:$AS$452,0),MATCH(VLOOKUP(Z67,【参考】数式用_1!$AW$2:$AX$53,2,FALSE),【参考】数式用_1!$AT$2:$AV$2,0)),10)))</f>
        <v/>
      </c>
      <c r="AN67" s="551" t="str">
        <f>IF($L$18="", "", VLOOKUP(Z67,【参考】数式用_1!$A$4:$M$54,13,FALSE))</f>
        <v/>
      </c>
      <c r="AO67" s="38" t="e">
        <f>VLOOKUP(Z67,【参考】数式用_1!$A$2:$N$54,14,FALSE)</f>
        <v>#N/A</v>
      </c>
    </row>
    <row r="68" spans="1:41" ht="49.95" customHeight="1">
      <c r="A68" s="683">
        <f t="shared" si="0"/>
        <v>18</v>
      </c>
      <c r="B68" s="796"/>
      <c r="C68" s="797"/>
      <c r="D68" s="797"/>
      <c r="E68" s="797"/>
      <c r="F68" s="797"/>
      <c r="G68" s="797"/>
      <c r="H68" s="797"/>
      <c r="I68" s="797"/>
      <c r="J68" s="797"/>
      <c r="K68" s="798"/>
      <c r="L68" s="793"/>
      <c r="M68" s="794"/>
      <c r="N68" s="794"/>
      <c r="O68" s="794"/>
      <c r="P68" s="795"/>
      <c r="Q68" s="790"/>
      <c r="R68" s="791"/>
      <c r="S68" s="791"/>
      <c r="T68" s="791"/>
      <c r="U68" s="792"/>
      <c r="V68" s="345"/>
      <c r="W68" s="746"/>
      <c r="X68" s="746"/>
      <c r="Y68" s="746"/>
      <c r="Z68" s="749"/>
      <c r="AA68" s="749"/>
      <c r="AB68" s="749"/>
      <c r="AC68" s="675" t="str">
        <f>IFERROR(VLOOKUP(Z68,【参考】数式用_1!$A$4:$B$54,2,FALSE),"")</f>
        <v/>
      </c>
      <c r="AD68" s="714" t="str">
        <f>IF('様式第１号別紙３（個表） '!H32="","",'様式第１号別紙３（個表） '!H32)</f>
        <v/>
      </c>
      <c r="AE68" s="724" t="str">
        <f>IF(B68="","",IF(AO68="総合事業","数式を削除して手入力",IFERROR(INDEX(【参考】数式用_1!$AT$3:$AV$452,MATCH(Q68&amp;V68,【参考】数式用_1!$AS$3:$AS$452,0),MATCH(VLOOKUP(Z68,【参考】数式用_1!$AW$2:$AX$53,2,FALSE),【参考】数式用_1!$AT$2:$AV$2,0)),10)))</f>
        <v/>
      </c>
      <c r="AN68" s="551" t="str">
        <f>IF($L$18="", "", VLOOKUP(Z68,【参考】数式用_1!$A$4:$M$54,13,FALSE))</f>
        <v/>
      </c>
      <c r="AO68" s="38" t="e">
        <f>VLOOKUP(Z68,【参考】数式用_1!$A$2:$N$54,14,FALSE)</f>
        <v>#N/A</v>
      </c>
    </row>
    <row r="69" spans="1:41" ht="49.95" customHeight="1">
      <c r="A69" s="683">
        <f t="shared" si="0"/>
        <v>19</v>
      </c>
      <c r="B69" s="796"/>
      <c r="C69" s="797"/>
      <c r="D69" s="797"/>
      <c r="E69" s="797"/>
      <c r="F69" s="797"/>
      <c r="G69" s="797"/>
      <c r="H69" s="797"/>
      <c r="I69" s="797"/>
      <c r="J69" s="797"/>
      <c r="K69" s="798"/>
      <c r="L69" s="793"/>
      <c r="M69" s="794"/>
      <c r="N69" s="794"/>
      <c r="O69" s="794"/>
      <c r="P69" s="795"/>
      <c r="Q69" s="790"/>
      <c r="R69" s="791"/>
      <c r="S69" s="791"/>
      <c r="T69" s="791"/>
      <c r="U69" s="792"/>
      <c r="V69" s="345"/>
      <c r="W69" s="746"/>
      <c r="X69" s="746"/>
      <c r="Y69" s="746"/>
      <c r="Z69" s="746"/>
      <c r="AA69" s="746"/>
      <c r="AB69" s="746"/>
      <c r="AC69" s="716" t="str">
        <f>IFERROR(VLOOKUP(Z69,【参考】数式用_1!$A$4:$B$54,2,FALSE),"")</f>
        <v/>
      </c>
      <c r="AD69" s="714" t="str">
        <f>IF('様式第１号別紙３（個表） '!H33="","",'様式第１号別紙３（個表） '!H33)</f>
        <v/>
      </c>
      <c r="AE69" s="724" t="str">
        <f>IF(B69="","",IF(AO69="総合事業","数式を削除して手入力",IFERROR(INDEX(【参考】数式用_1!$AT$3:$AV$452,MATCH(Q69&amp;V69,【参考】数式用_1!$AS$3:$AS$452,0),MATCH(VLOOKUP(Z69,【参考】数式用_1!$AW$2:$AX$53,2,FALSE),【参考】数式用_1!$AT$2:$AV$2,0)),10)))</f>
        <v/>
      </c>
      <c r="AN69" s="551" t="str">
        <f>IF($L$18="", "", VLOOKUP(Z69,【参考】数式用_1!$A$4:$M$54,13,FALSE))</f>
        <v/>
      </c>
      <c r="AO69" s="38" t="e">
        <f>VLOOKUP(Z69,【参考】数式用_1!$A$2:$N$54,14,FALSE)</f>
        <v>#N/A</v>
      </c>
    </row>
    <row r="70" spans="1:41" ht="49.95" customHeight="1">
      <c r="A70" s="683">
        <f t="shared" si="0"/>
        <v>20</v>
      </c>
      <c r="B70" s="796"/>
      <c r="C70" s="797"/>
      <c r="D70" s="797"/>
      <c r="E70" s="797"/>
      <c r="F70" s="797"/>
      <c r="G70" s="797"/>
      <c r="H70" s="797"/>
      <c r="I70" s="797"/>
      <c r="J70" s="797"/>
      <c r="K70" s="798"/>
      <c r="L70" s="793"/>
      <c r="M70" s="794"/>
      <c r="N70" s="794"/>
      <c r="O70" s="794"/>
      <c r="P70" s="795"/>
      <c r="Q70" s="790"/>
      <c r="R70" s="791"/>
      <c r="S70" s="791"/>
      <c r="T70" s="791"/>
      <c r="U70" s="792"/>
      <c r="V70" s="345"/>
      <c r="W70" s="746"/>
      <c r="X70" s="746"/>
      <c r="Y70" s="746"/>
      <c r="Z70" s="749"/>
      <c r="AA70" s="749"/>
      <c r="AB70" s="749"/>
      <c r="AC70" s="675" t="str">
        <f>IFERROR(VLOOKUP(Z70,【参考】数式用_1!$A$4:$B$54,2,FALSE),"")</f>
        <v/>
      </c>
      <c r="AD70" s="714" t="str">
        <f>IF('様式第１号別紙３（個表） '!H34="","",'様式第１号別紙３（個表） '!H34)</f>
        <v/>
      </c>
      <c r="AE70" s="724" t="str">
        <f>IF(B70="","",IF(AO70="総合事業","数式を削除して手入力",IFERROR(INDEX(【参考】数式用_1!$AT$3:$AV$452,MATCH(Q70&amp;V70,【参考】数式用_1!$AS$3:$AS$452,0),MATCH(VLOOKUP(Z70,【参考】数式用_1!$AW$2:$AX$53,2,FALSE),【参考】数式用_1!$AT$2:$AV$2,0)),10)))</f>
        <v/>
      </c>
      <c r="AN70" s="551" t="str">
        <f>IF($L$18="", "", VLOOKUP(Z70,【参考】数式用_1!$A$4:$M$54,13,FALSE))</f>
        <v/>
      </c>
      <c r="AO70" s="38" t="e">
        <f>VLOOKUP(Z70,【参考】数式用_1!$A$2:$N$54,14,FALSE)</f>
        <v>#N/A</v>
      </c>
    </row>
    <row r="71" spans="1:41" ht="49.95" customHeight="1">
      <c r="A71" s="683">
        <f t="shared" si="0"/>
        <v>21</v>
      </c>
      <c r="B71" s="796"/>
      <c r="C71" s="797"/>
      <c r="D71" s="797"/>
      <c r="E71" s="797"/>
      <c r="F71" s="797"/>
      <c r="G71" s="797"/>
      <c r="H71" s="797"/>
      <c r="I71" s="797"/>
      <c r="J71" s="797"/>
      <c r="K71" s="798"/>
      <c r="L71" s="793"/>
      <c r="M71" s="794"/>
      <c r="N71" s="794"/>
      <c r="O71" s="794"/>
      <c r="P71" s="795"/>
      <c r="Q71" s="790"/>
      <c r="R71" s="791"/>
      <c r="S71" s="791"/>
      <c r="T71" s="791"/>
      <c r="U71" s="792"/>
      <c r="V71" s="345"/>
      <c r="W71" s="746"/>
      <c r="X71" s="746"/>
      <c r="Y71" s="746"/>
      <c r="Z71" s="749"/>
      <c r="AA71" s="749"/>
      <c r="AB71" s="749"/>
      <c r="AC71" s="675" t="str">
        <f>IFERROR(VLOOKUP(Z71,【参考】数式用_1!$A$4:$B$54,2,FALSE),"")</f>
        <v/>
      </c>
      <c r="AD71" s="714" t="str">
        <f>IF('様式第１号別紙３（個表） '!H35="","",'様式第１号別紙３（個表） '!H35)</f>
        <v/>
      </c>
      <c r="AE71" s="724" t="str">
        <f>IF(B71="","",IF(AO71="総合事業","数式を削除して手入力",IFERROR(INDEX(【参考】数式用_1!$AT$3:$AV$452,MATCH(Q71&amp;V71,【参考】数式用_1!$AS$3:$AS$452,0),MATCH(VLOOKUP(Z71,【参考】数式用_1!$AW$2:$AX$53,2,FALSE),【参考】数式用_1!$AT$2:$AV$2,0)),10)))</f>
        <v/>
      </c>
      <c r="AN71" s="551" t="str">
        <f>IF($L$18="", "", VLOOKUP(Z71,【参考】数式用_1!$A$4:$M$54,13,FALSE))</f>
        <v/>
      </c>
      <c r="AO71" s="38" t="e">
        <f>VLOOKUP(Z71,【参考】数式用_1!$A$2:$N$54,14,FALSE)</f>
        <v>#N/A</v>
      </c>
    </row>
    <row r="72" spans="1:41" ht="49.95" customHeight="1">
      <c r="A72" s="683">
        <f t="shared" si="0"/>
        <v>22</v>
      </c>
      <c r="B72" s="796"/>
      <c r="C72" s="797"/>
      <c r="D72" s="797"/>
      <c r="E72" s="797"/>
      <c r="F72" s="797"/>
      <c r="G72" s="797"/>
      <c r="H72" s="797"/>
      <c r="I72" s="797"/>
      <c r="J72" s="797"/>
      <c r="K72" s="798"/>
      <c r="L72" s="793"/>
      <c r="M72" s="794"/>
      <c r="N72" s="794"/>
      <c r="O72" s="794"/>
      <c r="P72" s="795"/>
      <c r="Q72" s="790"/>
      <c r="R72" s="791"/>
      <c r="S72" s="791"/>
      <c r="T72" s="791"/>
      <c r="U72" s="792"/>
      <c r="V72" s="345"/>
      <c r="W72" s="746"/>
      <c r="X72" s="746"/>
      <c r="Y72" s="746"/>
      <c r="Z72" s="749"/>
      <c r="AA72" s="749"/>
      <c r="AB72" s="749"/>
      <c r="AC72" s="675" t="str">
        <f>IFERROR(VLOOKUP(Z72,【参考】数式用_1!$A$4:$B$54,2,FALSE),"")</f>
        <v/>
      </c>
      <c r="AD72" s="714" t="str">
        <f>IF('様式第１号別紙３（個表） '!H36="","",'様式第１号別紙３（個表） '!H36)</f>
        <v/>
      </c>
      <c r="AE72" s="724" t="str">
        <f>IF(B72="","",IF(AO72="総合事業","数式を削除して手入力",IFERROR(INDEX(【参考】数式用_1!$AT$3:$AV$452,MATCH(Q72&amp;V72,【参考】数式用_1!$AS$3:$AS$452,0),MATCH(VLOOKUP(Z72,【参考】数式用_1!$AW$2:$AX$53,2,FALSE),【参考】数式用_1!$AT$2:$AV$2,0)),10)))</f>
        <v/>
      </c>
      <c r="AN72" s="551" t="str">
        <f>IF($L$18="", "", VLOOKUP(Z72,【参考】数式用_1!$A$4:$M$54,13,FALSE))</f>
        <v/>
      </c>
      <c r="AO72" s="38" t="e">
        <f>VLOOKUP(Z72,【参考】数式用_1!$A$2:$N$54,14,FALSE)</f>
        <v>#N/A</v>
      </c>
    </row>
    <row r="73" spans="1:41" ht="49.95" customHeight="1">
      <c r="A73" s="683">
        <f t="shared" si="0"/>
        <v>23</v>
      </c>
      <c r="B73" s="796"/>
      <c r="C73" s="797"/>
      <c r="D73" s="797"/>
      <c r="E73" s="797"/>
      <c r="F73" s="797"/>
      <c r="G73" s="797"/>
      <c r="H73" s="797"/>
      <c r="I73" s="797"/>
      <c r="J73" s="797"/>
      <c r="K73" s="798"/>
      <c r="L73" s="793"/>
      <c r="M73" s="794"/>
      <c r="N73" s="794"/>
      <c r="O73" s="794"/>
      <c r="P73" s="795"/>
      <c r="Q73" s="790"/>
      <c r="R73" s="791"/>
      <c r="S73" s="791"/>
      <c r="T73" s="791"/>
      <c r="U73" s="792"/>
      <c r="V73" s="345"/>
      <c r="W73" s="746"/>
      <c r="X73" s="746"/>
      <c r="Y73" s="746"/>
      <c r="Z73" s="749"/>
      <c r="AA73" s="749"/>
      <c r="AB73" s="749"/>
      <c r="AC73" s="675" t="str">
        <f>IFERROR(VLOOKUP(Z73,【参考】数式用_1!$A$4:$B$54,2,FALSE),"")</f>
        <v/>
      </c>
      <c r="AD73" s="714" t="str">
        <f>IF('様式第１号別紙３（個表） '!H37="","",'様式第１号別紙３（個表） '!H37)</f>
        <v/>
      </c>
      <c r="AE73" s="724" t="str">
        <f>IF(B73="","",IF(AO73="総合事業","数式を削除して手入力",IFERROR(INDEX(【参考】数式用_1!$AT$3:$AV$452,MATCH(Q73&amp;V73,【参考】数式用_1!$AS$3:$AS$452,0),MATCH(VLOOKUP(Z73,【参考】数式用_1!$AW$2:$AX$53,2,FALSE),【参考】数式用_1!$AT$2:$AV$2,0)),10)))</f>
        <v/>
      </c>
      <c r="AN73" s="551" t="str">
        <f>IF($L$18="", "", VLOOKUP(Z73,【参考】数式用_1!$A$4:$M$54,13,FALSE))</f>
        <v/>
      </c>
      <c r="AO73" s="38" t="e">
        <f>VLOOKUP(Z73,【参考】数式用_1!$A$2:$N$54,14,FALSE)</f>
        <v>#N/A</v>
      </c>
    </row>
    <row r="74" spans="1:41" ht="49.95" customHeight="1">
      <c r="A74" s="683">
        <f t="shared" si="0"/>
        <v>24</v>
      </c>
      <c r="B74" s="796"/>
      <c r="C74" s="797"/>
      <c r="D74" s="797"/>
      <c r="E74" s="797"/>
      <c r="F74" s="797"/>
      <c r="G74" s="797"/>
      <c r="H74" s="797"/>
      <c r="I74" s="797"/>
      <c r="J74" s="797"/>
      <c r="K74" s="798"/>
      <c r="L74" s="793"/>
      <c r="M74" s="794"/>
      <c r="N74" s="794"/>
      <c r="O74" s="794"/>
      <c r="P74" s="795"/>
      <c r="Q74" s="790"/>
      <c r="R74" s="791"/>
      <c r="S74" s="791"/>
      <c r="T74" s="791"/>
      <c r="U74" s="792"/>
      <c r="V74" s="345"/>
      <c r="W74" s="746"/>
      <c r="X74" s="746"/>
      <c r="Y74" s="746"/>
      <c r="Z74" s="749"/>
      <c r="AA74" s="749"/>
      <c r="AB74" s="749"/>
      <c r="AC74" s="675" t="str">
        <f>IFERROR(VLOOKUP(Z74,【参考】数式用_1!$A$4:$B$54,2,FALSE),"")</f>
        <v/>
      </c>
      <c r="AD74" s="714" t="str">
        <f>IF('様式第１号別紙３（個表） '!H38="","",'様式第１号別紙３（個表） '!H38)</f>
        <v/>
      </c>
      <c r="AE74" s="724" t="str">
        <f>IF(B74="","",IF(AO74="総合事業","数式を削除して手入力",IFERROR(INDEX(【参考】数式用_1!$AT$3:$AV$452,MATCH(Q74&amp;V74,【参考】数式用_1!$AS$3:$AS$452,0),MATCH(VLOOKUP(Z74,【参考】数式用_1!$AW$2:$AX$53,2,FALSE),【参考】数式用_1!$AT$2:$AV$2,0)),10)))</f>
        <v/>
      </c>
      <c r="AN74" s="551" t="str">
        <f>IF($L$18="", "", VLOOKUP(Z74,【参考】数式用_1!$A$4:$M$54,13,FALSE))</f>
        <v/>
      </c>
      <c r="AO74" s="38" t="e">
        <f>VLOOKUP(Z74,【参考】数式用_1!$A$2:$N$54,14,FALSE)</f>
        <v>#N/A</v>
      </c>
    </row>
    <row r="75" spans="1:41" ht="49.95" customHeight="1">
      <c r="A75" s="683">
        <f t="shared" si="0"/>
        <v>25</v>
      </c>
      <c r="B75" s="796"/>
      <c r="C75" s="797"/>
      <c r="D75" s="797"/>
      <c r="E75" s="797"/>
      <c r="F75" s="797"/>
      <c r="G75" s="797"/>
      <c r="H75" s="797"/>
      <c r="I75" s="797"/>
      <c r="J75" s="797"/>
      <c r="K75" s="798"/>
      <c r="L75" s="793"/>
      <c r="M75" s="794"/>
      <c r="N75" s="794"/>
      <c r="O75" s="794"/>
      <c r="P75" s="795"/>
      <c r="Q75" s="790"/>
      <c r="R75" s="791"/>
      <c r="S75" s="791"/>
      <c r="T75" s="791"/>
      <c r="U75" s="792"/>
      <c r="V75" s="345"/>
      <c r="W75" s="746"/>
      <c r="X75" s="746"/>
      <c r="Y75" s="746"/>
      <c r="Z75" s="749"/>
      <c r="AA75" s="749"/>
      <c r="AB75" s="749"/>
      <c r="AC75" s="675" t="str">
        <f>IFERROR(VLOOKUP(Z75,【参考】数式用_1!$A$4:$B$54,2,FALSE),"")</f>
        <v/>
      </c>
      <c r="AD75" s="714" t="str">
        <f>IF('様式第１号別紙３（個表） '!H39="","",'様式第１号別紙３（個表） '!H39)</f>
        <v/>
      </c>
      <c r="AE75" s="724" t="str">
        <f>IF(B75="","",IF(AO75="総合事業","数式を削除して手入力",IFERROR(INDEX(【参考】数式用_1!$AT$3:$AV$452,MATCH(Q75&amp;V75,【参考】数式用_1!$AS$3:$AS$452,0),MATCH(VLOOKUP(Z75,【参考】数式用_1!$AW$2:$AX$53,2,FALSE),【参考】数式用_1!$AT$2:$AV$2,0)),10)))</f>
        <v/>
      </c>
      <c r="AN75" s="551" t="str">
        <f>IF($L$18="", "", VLOOKUP(Z75,【参考】数式用_1!$A$4:$M$54,13,FALSE))</f>
        <v/>
      </c>
      <c r="AO75" s="38" t="e">
        <f>VLOOKUP(Z75,【参考】数式用_1!$A$2:$N$54,14,FALSE)</f>
        <v>#N/A</v>
      </c>
    </row>
    <row r="76" spans="1:41" ht="49.95" customHeight="1">
      <c r="A76" s="683">
        <f t="shared" si="0"/>
        <v>26</v>
      </c>
      <c r="B76" s="796"/>
      <c r="C76" s="797"/>
      <c r="D76" s="797"/>
      <c r="E76" s="797"/>
      <c r="F76" s="797"/>
      <c r="G76" s="797"/>
      <c r="H76" s="797"/>
      <c r="I76" s="797"/>
      <c r="J76" s="797"/>
      <c r="K76" s="798"/>
      <c r="L76" s="793"/>
      <c r="M76" s="794"/>
      <c r="N76" s="794"/>
      <c r="O76" s="794"/>
      <c r="P76" s="795"/>
      <c r="Q76" s="790"/>
      <c r="R76" s="791"/>
      <c r="S76" s="791"/>
      <c r="T76" s="791"/>
      <c r="U76" s="792"/>
      <c r="V76" s="345"/>
      <c r="W76" s="746"/>
      <c r="X76" s="746"/>
      <c r="Y76" s="746"/>
      <c r="Z76" s="749"/>
      <c r="AA76" s="749"/>
      <c r="AB76" s="749"/>
      <c r="AC76" s="675" t="str">
        <f>IFERROR(VLOOKUP(Z76,【参考】数式用_1!$A$4:$B$54,2,FALSE),"")</f>
        <v/>
      </c>
      <c r="AD76" s="714" t="str">
        <f>IF('様式第１号別紙３（個表） '!H40="","",'様式第１号別紙３（個表） '!H40)</f>
        <v/>
      </c>
      <c r="AE76" s="724" t="str">
        <f>IF(B76="","",IF(AO76="総合事業","数式を削除して手入力",IFERROR(INDEX(【参考】数式用_1!$AT$3:$AV$452,MATCH(Q76&amp;V76,【参考】数式用_1!$AS$3:$AS$452,0),MATCH(VLOOKUP(Z76,【参考】数式用_1!$AW$2:$AX$53,2,FALSE),【参考】数式用_1!$AT$2:$AV$2,0)),10)))</f>
        <v/>
      </c>
      <c r="AN76" s="551" t="str">
        <f>IF($L$18="", "", VLOOKUP(Z76,【参考】数式用_1!$A$4:$M$54,13,FALSE))</f>
        <v/>
      </c>
      <c r="AO76" s="38" t="e">
        <f>VLOOKUP(Z76,【参考】数式用_1!$A$2:$N$54,14,FALSE)</f>
        <v>#N/A</v>
      </c>
    </row>
    <row r="77" spans="1:41" ht="49.95" customHeight="1">
      <c r="A77" s="683">
        <f t="shared" si="0"/>
        <v>27</v>
      </c>
      <c r="B77" s="796"/>
      <c r="C77" s="797"/>
      <c r="D77" s="797"/>
      <c r="E77" s="797"/>
      <c r="F77" s="797"/>
      <c r="G77" s="797"/>
      <c r="H77" s="797"/>
      <c r="I77" s="797"/>
      <c r="J77" s="797"/>
      <c r="K77" s="798"/>
      <c r="L77" s="793"/>
      <c r="M77" s="794"/>
      <c r="N77" s="794"/>
      <c r="O77" s="794"/>
      <c r="P77" s="795"/>
      <c r="Q77" s="790"/>
      <c r="R77" s="791"/>
      <c r="S77" s="791"/>
      <c r="T77" s="791"/>
      <c r="U77" s="792"/>
      <c r="V77" s="345"/>
      <c r="W77" s="746"/>
      <c r="X77" s="746"/>
      <c r="Y77" s="746"/>
      <c r="Z77" s="749"/>
      <c r="AA77" s="749"/>
      <c r="AB77" s="749"/>
      <c r="AC77" s="675" t="str">
        <f>IFERROR(VLOOKUP(Z77,【参考】数式用_1!$A$4:$B$54,2,FALSE),"")</f>
        <v/>
      </c>
      <c r="AD77" s="714" t="str">
        <f>IF('様式第１号別紙３（個表） '!H41="","",'様式第１号別紙３（個表） '!H41)</f>
        <v/>
      </c>
      <c r="AE77" s="724" t="str">
        <f>IF(B77="","",IF(AO77="総合事業","数式を削除して手入力",IFERROR(INDEX(【参考】数式用_1!$AT$3:$AV$452,MATCH(Q77&amp;V77,【参考】数式用_1!$AS$3:$AS$452,0),MATCH(VLOOKUP(Z77,【参考】数式用_1!$AW$2:$AX$53,2,FALSE),【参考】数式用_1!$AT$2:$AV$2,0)),10)))</f>
        <v/>
      </c>
      <c r="AN77" s="551" t="str">
        <f>IF($L$18="", "", VLOOKUP(Z77,【参考】数式用_1!$A$4:$M$54,13,FALSE))</f>
        <v/>
      </c>
      <c r="AO77" s="38" t="e">
        <f>VLOOKUP(Z77,【参考】数式用_1!$A$2:$N$54,14,FALSE)</f>
        <v>#N/A</v>
      </c>
    </row>
    <row r="78" spans="1:41" ht="49.95" customHeight="1">
      <c r="A78" s="683">
        <f t="shared" si="0"/>
        <v>28</v>
      </c>
      <c r="B78" s="796"/>
      <c r="C78" s="797"/>
      <c r="D78" s="797"/>
      <c r="E78" s="797"/>
      <c r="F78" s="797"/>
      <c r="G78" s="797"/>
      <c r="H78" s="797"/>
      <c r="I78" s="797"/>
      <c r="J78" s="797"/>
      <c r="K78" s="798"/>
      <c r="L78" s="793"/>
      <c r="M78" s="794"/>
      <c r="N78" s="794"/>
      <c r="O78" s="794"/>
      <c r="P78" s="795"/>
      <c r="Q78" s="790"/>
      <c r="R78" s="791"/>
      <c r="S78" s="791"/>
      <c r="T78" s="791"/>
      <c r="U78" s="792"/>
      <c r="V78" s="345"/>
      <c r="W78" s="746"/>
      <c r="X78" s="746"/>
      <c r="Y78" s="746"/>
      <c r="Z78" s="749"/>
      <c r="AA78" s="749"/>
      <c r="AB78" s="749"/>
      <c r="AC78" s="675" t="str">
        <f>IFERROR(VLOOKUP(Z78,【参考】数式用_1!$A$4:$B$54,2,FALSE),"")</f>
        <v/>
      </c>
      <c r="AD78" s="714" t="str">
        <f>IF('様式第１号別紙３（個表） '!H42="","",'様式第１号別紙３（個表） '!H42)</f>
        <v/>
      </c>
      <c r="AE78" s="724" t="str">
        <f>IF(B78="","",IF(AO78="総合事業","数式を削除して手入力",IFERROR(INDEX(【参考】数式用_1!$AT$3:$AV$452,MATCH(Q78&amp;V78,【参考】数式用_1!$AS$3:$AS$452,0),MATCH(VLOOKUP(Z78,【参考】数式用_1!$AW$2:$AX$53,2,FALSE),【参考】数式用_1!$AT$2:$AV$2,0)),10)))</f>
        <v/>
      </c>
      <c r="AN78" s="551" t="str">
        <f>IF($L$18="", "", VLOOKUP(Z78,【参考】数式用_1!$A$4:$M$54,13,FALSE))</f>
        <v/>
      </c>
      <c r="AO78" s="38" t="e">
        <f>VLOOKUP(Z78,【参考】数式用_1!$A$2:$N$54,14,FALSE)</f>
        <v>#N/A</v>
      </c>
    </row>
    <row r="79" spans="1:41" ht="49.95" customHeight="1">
      <c r="A79" s="683">
        <f t="shared" si="0"/>
        <v>29</v>
      </c>
      <c r="B79" s="796"/>
      <c r="C79" s="797"/>
      <c r="D79" s="797"/>
      <c r="E79" s="797"/>
      <c r="F79" s="797"/>
      <c r="G79" s="797"/>
      <c r="H79" s="797"/>
      <c r="I79" s="797"/>
      <c r="J79" s="797"/>
      <c r="K79" s="798"/>
      <c r="L79" s="793"/>
      <c r="M79" s="794"/>
      <c r="N79" s="794"/>
      <c r="O79" s="794"/>
      <c r="P79" s="795"/>
      <c r="Q79" s="790"/>
      <c r="R79" s="791"/>
      <c r="S79" s="791"/>
      <c r="T79" s="791"/>
      <c r="U79" s="792"/>
      <c r="V79" s="345"/>
      <c r="W79" s="746"/>
      <c r="X79" s="746"/>
      <c r="Y79" s="746"/>
      <c r="Z79" s="749"/>
      <c r="AA79" s="749"/>
      <c r="AB79" s="749"/>
      <c r="AC79" s="675" t="str">
        <f>IFERROR(VLOOKUP(Z79,【参考】数式用_1!$A$4:$B$54,2,FALSE),"")</f>
        <v/>
      </c>
      <c r="AD79" s="714" t="str">
        <f>IF('様式第１号別紙３（個表） '!H43="","",'様式第１号別紙３（個表） '!H43)</f>
        <v/>
      </c>
      <c r="AE79" s="724" t="str">
        <f>IF(B79="","",IF(AO79="総合事業","数式を削除して手入力",IFERROR(INDEX(【参考】数式用_1!$AT$3:$AV$452,MATCH(Q79&amp;V79,【参考】数式用_1!$AS$3:$AS$452,0),MATCH(VLOOKUP(Z79,【参考】数式用_1!$AW$2:$AX$53,2,FALSE),【参考】数式用_1!$AT$2:$AV$2,0)),10)))</f>
        <v/>
      </c>
      <c r="AN79" s="551" t="str">
        <f>IF($L$18="", "", VLOOKUP(Z79,【参考】数式用_1!$A$4:$M$54,13,FALSE))</f>
        <v/>
      </c>
      <c r="AO79" s="38" t="e">
        <f>VLOOKUP(Z79,【参考】数式用_1!$A$2:$N$54,14,FALSE)</f>
        <v>#N/A</v>
      </c>
    </row>
    <row r="80" spans="1:41" ht="49.95" customHeight="1">
      <c r="A80" s="683">
        <f t="shared" si="0"/>
        <v>30</v>
      </c>
      <c r="B80" s="796"/>
      <c r="C80" s="797"/>
      <c r="D80" s="797"/>
      <c r="E80" s="797"/>
      <c r="F80" s="797"/>
      <c r="G80" s="797"/>
      <c r="H80" s="797"/>
      <c r="I80" s="797"/>
      <c r="J80" s="797"/>
      <c r="K80" s="798"/>
      <c r="L80" s="793"/>
      <c r="M80" s="794"/>
      <c r="N80" s="794"/>
      <c r="O80" s="794"/>
      <c r="P80" s="795"/>
      <c r="Q80" s="790"/>
      <c r="R80" s="791"/>
      <c r="S80" s="791"/>
      <c r="T80" s="791"/>
      <c r="U80" s="792"/>
      <c r="V80" s="345"/>
      <c r="W80" s="746"/>
      <c r="X80" s="746"/>
      <c r="Y80" s="746"/>
      <c r="Z80" s="749"/>
      <c r="AA80" s="749"/>
      <c r="AB80" s="749"/>
      <c r="AC80" s="675" t="str">
        <f>IFERROR(VLOOKUP(Z80,【参考】数式用_1!$A$4:$B$54,2,FALSE),"")</f>
        <v/>
      </c>
      <c r="AD80" s="714" t="str">
        <f>IF('様式第１号別紙３（個表） '!H44="","",'様式第１号別紙３（個表） '!H44)</f>
        <v/>
      </c>
      <c r="AE80" s="724" t="str">
        <f>IF(B80="","",IF(AO80="総合事業","数式を削除して手入力",IFERROR(INDEX(【参考】数式用_1!$AT$3:$AV$452,MATCH(Q80&amp;V80,【参考】数式用_1!$AS$3:$AS$452,0),MATCH(VLOOKUP(Z80,【参考】数式用_1!$AW$2:$AX$53,2,FALSE),【参考】数式用_1!$AT$2:$AV$2,0)),10)))</f>
        <v/>
      </c>
      <c r="AN80" s="551" t="str">
        <f>IF($L$18="", "", VLOOKUP(Z80,【参考】数式用_1!$A$4:$M$54,13,FALSE))</f>
        <v/>
      </c>
      <c r="AO80" s="38" t="e">
        <f>VLOOKUP(Z80,【参考】数式用_1!$A$2:$N$54,14,FALSE)</f>
        <v>#N/A</v>
      </c>
    </row>
    <row r="81" spans="1:41" ht="49.95" customHeight="1">
      <c r="A81" s="683">
        <f t="shared" si="0"/>
        <v>31</v>
      </c>
      <c r="B81" s="796"/>
      <c r="C81" s="797"/>
      <c r="D81" s="797"/>
      <c r="E81" s="797"/>
      <c r="F81" s="797"/>
      <c r="G81" s="797"/>
      <c r="H81" s="797"/>
      <c r="I81" s="797"/>
      <c r="J81" s="797"/>
      <c r="K81" s="798"/>
      <c r="L81" s="793"/>
      <c r="M81" s="794"/>
      <c r="N81" s="794"/>
      <c r="O81" s="794"/>
      <c r="P81" s="795"/>
      <c r="Q81" s="790"/>
      <c r="R81" s="791"/>
      <c r="S81" s="791"/>
      <c r="T81" s="791"/>
      <c r="U81" s="792"/>
      <c r="V81" s="345"/>
      <c r="W81" s="746"/>
      <c r="X81" s="746"/>
      <c r="Y81" s="746"/>
      <c r="Z81" s="749"/>
      <c r="AA81" s="749"/>
      <c r="AB81" s="749"/>
      <c r="AC81" s="675" t="str">
        <f>IFERROR(VLOOKUP(Z81,【参考】数式用_1!$A$4:$B$54,2,FALSE),"")</f>
        <v/>
      </c>
      <c r="AD81" s="714" t="str">
        <f>IF('様式第１号別紙３（個表） '!H45="","",'様式第１号別紙３（個表） '!H45)</f>
        <v/>
      </c>
      <c r="AE81" s="724" t="str">
        <f>IF(B81="","",IF(AO81="総合事業","数式を削除して手入力",IFERROR(INDEX(【参考】数式用_1!$AT$3:$AV$452,MATCH(Q81&amp;V81,【参考】数式用_1!$AS$3:$AS$452,0),MATCH(VLOOKUP(Z81,【参考】数式用_1!$AW$2:$AX$53,2,FALSE),【参考】数式用_1!$AT$2:$AV$2,0)),10)))</f>
        <v/>
      </c>
      <c r="AN81" s="551" t="str">
        <f>IF($L$18="", "", VLOOKUP(Z81,【参考】数式用_1!$A$4:$M$54,13,FALSE))</f>
        <v/>
      </c>
      <c r="AO81" s="38" t="e">
        <f>VLOOKUP(Z81,【参考】数式用_1!$A$2:$N$54,14,FALSE)</f>
        <v>#N/A</v>
      </c>
    </row>
    <row r="82" spans="1:41" ht="49.95" customHeight="1">
      <c r="A82" s="683">
        <f t="shared" si="0"/>
        <v>32</v>
      </c>
      <c r="B82" s="796"/>
      <c r="C82" s="797"/>
      <c r="D82" s="797"/>
      <c r="E82" s="797"/>
      <c r="F82" s="797"/>
      <c r="G82" s="797"/>
      <c r="H82" s="797"/>
      <c r="I82" s="797"/>
      <c r="J82" s="797"/>
      <c r="K82" s="798"/>
      <c r="L82" s="793"/>
      <c r="M82" s="794"/>
      <c r="N82" s="794"/>
      <c r="O82" s="794"/>
      <c r="P82" s="795"/>
      <c r="Q82" s="790"/>
      <c r="R82" s="791"/>
      <c r="S82" s="791"/>
      <c r="T82" s="791"/>
      <c r="U82" s="792"/>
      <c r="V82" s="345"/>
      <c r="W82" s="746"/>
      <c r="X82" s="746"/>
      <c r="Y82" s="746"/>
      <c r="Z82" s="749"/>
      <c r="AA82" s="749"/>
      <c r="AB82" s="749"/>
      <c r="AC82" s="675" t="str">
        <f>IFERROR(VLOOKUP(Z82,【参考】数式用_1!$A$4:$B$54,2,FALSE),"")</f>
        <v/>
      </c>
      <c r="AD82" s="714" t="str">
        <f>IF('様式第１号別紙３（個表） '!H46="","",'様式第１号別紙３（個表） '!H46)</f>
        <v/>
      </c>
      <c r="AE82" s="724" t="str">
        <f>IF(B82="","",IF(AO82="総合事業","数式を削除して手入力",IFERROR(INDEX(【参考】数式用_1!$AT$3:$AV$452,MATCH(Q82&amp;V82,【参考】数式用_1!$AS$3:$AS$452,0),MATCH(VLOOKUP(Z82,【参考】数式用_1!$AW$2:$AX$53,2,FALSE),【参考】数式用_1!$AT$2:$AV$2,0)),10)))</f>
        <v/>
      </c>
      <c r="AN82" s="551" t="str">
        <f>IF($L$18="", "", VLOOKUP(Z82,【参考】数式用_1!$A$4:$M$54,13,FALSE))</f>
        <v/>
      </c>
      <c r="AO82" s="38" t="e">
        <f>VLOOKUP(Z82,【参考】数式用_1!$A$2:$N$54,14,FALSE)</f>
        <v>#N/A</v>
      </c>
    </row>
    <row r="83" spans="1:41" ht="49.95" customHeight="1">
      <c r="A83" s="683">
        <f t="shared" si="0"/>
        <v>33</v>
      </c>
      <c r="B83" s="796"/>
      <c r="C83" s="797"/>
      <c r="D83" s="797"/>
      <c r="E83" s="797"/>
      <c r="F83" s="797"/>
      <c r="G83" s="797"/>
      <c r="H83" s="797"/>
      <c r="I83" s="797"/>
      <c r="J83" s="797"/>
      <c r="K83" s="798"/>
      <c r="L83" s="793"/>
      <c r="M83" s="794"/>
      <c r="N83" s="794"/>
      <c r="O83" s="794"/>
      <c r="P83" s="795"/>
      <c r="Q83" s="790"/>
      <c r="R83" s="791"/>
      <c r="S83" s="791"/>
      <c r="T83" s="791"/>
      <c r="U83" s="792"/>
      <c r="V83" s="345"/>
      <c r="W83" s="746"/>
      <c r="X83" s="746"/>
      <c r="Y83" s="746"/>
      <c r="Z83" s="749"/>
      <c r="AA83" s="749"/>
      <c r="AB83" s="749"/>
      <c r="AC83" s="675" t="str">
        <f>IFERROR(VLOOKUP(Z83,【参考】数式用_1!$A$4:$B$54,2,FALSE),"")</f>
        <v/>
      </c>
      <c r="AD83" s="714" t="str">
        <f>IF('様式第１号別紙３（個表） '!H47="","",'様式第１号別紙３（個表） '!H47)</f>
        <v/>
      </c>
      <c r="AE83" s="724" t="str">
        <f>IF(B83="","",IF(AO83="総合事業","数式を削除して手入力",IFERROR(INDEX(【参考】数式用_1!$AT$3:$AV$452,MATCH(Q83&amp;V83,【参考】数式用_1!$AS$3:$AS$452,0),MATCH(VLOOKUP(Z83,【参考】数式用_1!$AW$2:$AX$53,2,FALSE),【参考】数式用_1!$AT$2:$AV$2,0)),10)))</f>
        <v/>
      </c>
      <c r="AN83" s="551" t="str">
        <f>IF($L$18="", "", VLOOKUP(Z83,【参考】数式用_1!$A$4:$M$54,13,FALSE))</f>
        <v/>
      </c>
      <c r="AO83" s="38" t="e">
        <f>VLOOKUP(Z83,【参考】数式用_1!$A$2:$N$54,14,FALSE)</f>
        <v>#N/A</v>
      </c>
    </row>
    <row r="84" spans="1:41" ht="49.95" customHeight="1">
      <c r="A84" s="683">
        <f t="shared" si="0"/>
        <v>34</v>
      </c>
      <c r="B84" s="796"/>
      <c r="C84" s="797"/>
      <c r="D84" s="797"/>
      <c r="E84" s="797"/>
      <c r="F84" s="797"/>
      <c r="G84" s="797"/>
      <c r="H84" s="797"/>
      <c r="I84" s="797"/>
      <c r="J84" s="797"/>
      <c r="K84" s="798"/>
      <c r="L84" s="793"/>
      <c r="M84" s="794"/>
      <c r="N84" s="794"/>
      <c r="O84" s="794"/>
      <c r="P84" s="795"/>
      <c r="Q84" s="790"/>
      <c r="R84" s="791"/>
      <c r="S84" s="791"/>
      <c r="T84" s="791"/>
      <c r="U84" s="792"/>
      <c r="V84" s="345"/>
      <c r="W84" s="746"/>
      <c r="X84" s="746"/>
      <c r="Y84" s="746"/>
      <c r="Z84" s="749"/>
      <c r="AA84" s="749"/>
      <c r="AB84" s="749"/>
      <c r="AC84" s="675" t="str">
        <f>IFERROR(VLOOKUP(Z84,【参考】数式用_1!$A$4:$B$54,2,FALSE),"")</f>
        <v/>
      </c>
      <c r="AD84" s="714" t="str">
        <f>IF('様式第１号別紙３（個表） '!H48="","",'様式第１号別紙３（個表） '!H48)</f>
        <v/>
      </c>
      <c r="AE84" s="724" t="str">
        <f>IF(B84="","",IF(AO84="総合事業","数式を削除して手入力",IFERROR(INDEX(【参考】数式用_1!$AT$3:$AV$452,MATCH(Q84&amp;V84,【参考】数式用_1!$AS$3:$AS$452,0),MATCH(VLOOKUP(Z84,【参考】数式用_1!$AW$2:$AX$53,2,FALSE),【参考】数式用_1!$AT$2:$AV$2,0)),10)))</f>
        <v/>
      </c>
      <c r="AN84" s="551" t="str">
        <f>IF($L$18="", "", VLOOKUP(Z84,【参考】数式用_1!$A$4:$M$54,13,FALSE))</f>
        <v/>
      </c>
      <c r="AO84" s="38" t="e">
        <f>VLOOKUP(Z84,【参考】数式用_1!$A$2:$N$54,14,FALSE)</f>
        <v>#N/A</v>
      </c>
    </row>
    <row r="85" spans="1:41" ht="49.95" customHeight="1">
      <c r="A85" s="683">
        <f t="shared" si="0"/>
        <v>35</v>
      </c>
      <c r="B85" s="796"/>
      <c r="C85" s="797"/>
      <c r="D85" s="797"/>
      <c r="E85" s="797"/>
      <c r="F85" s="797"/>
      <c r="G85" s="797"/>
      <c r="H85" s="797"/>
      <c r="I85" s="797"/>
      <c r="J85" s="797"/>
      <c r="K85" s="798"/>
      <c r="L85" s="793"/>
      <c r="M85" s="794"/>
      <c r="N85" s="794"/>
      <c r="O85" s="794"/>
      <c r="P85" s="795"/>
      <c r="Q85" s="790"/>
      <c r="R85" s="791"/>
      <c r="S85" s="791"/>
      <c r="T85" s="791"/>
      <c r="U85" s="792"/>
      <c r="V85" s="345"/>
      <c r="W85" s="746"/>
      <c r="X85" s="746"/>
      <c r="Y85" s="746"/>
      <c r="Z85" s="749"/>
      <c r="AA85" s="749"/>
      <c r="AB85" s="749"/>
      <c r="AC85" s="675" t="str">
        <f>IFERROR(VLOOKUP(Z85,【参考】数式用_1!$A$4:$B$54,2,FALSE),"")</f>
        <v/>
      </c>
      <c r="AD85" s="714" t="str">
        <f>IF('様式第１号別紙３（個表） '!H49="","",'様式第１号別紙３（個表） '!H49)</f>
        <v/>
      </c>
      <c r="AE85" s="724" t="str">
        <f>IF(B85="","",IF(AO85="総合事業","数式を削除して手入力",IFERROR(INDEX(【参考】数式用_1!$AT$3:$AV$452,MATCH(Q85&amp;V85,【参考】数式用_1!$AS$3:$AS$452,0),MATCH(VLOOKUP(Z85,【参考】数式用_1!$AW$2:$AX$53,2,FALSE),【参考】数式用_1!$AT$2:$AV$2,0)),10)))</f>
        <v/>
      </c>
      <c r="AN85" s="551" t="str">
        <f>IF($L$18="", "", VLOOKUP(Z85,【参考】数式用_1!$A$4:$M$54,13,FALSE))</f>
        <v/>
      </c>
      <c r="AO85" s="38" t="e">
        <f>VLOOKUP(Z85,【参考】数式用_1!$A$2:$N$54,14,FALSE)</f>
        <v>#N/A</v>
      </c>
    </row>
    <row r="86" spans="1:41" ht="49.95" customHeight="1">
      <c r="A86" s="683">
        <f t="shared" si="0"/>
        <v>36</v>
      </c>
      <c r="B86" s="796"/>
      <c r="C86" s="797"/>
      <c r="D86" s="797"/>
      <c r="E86" s="797"/>
      <c r="F86" s="797"/>
      <c r="G86" s="797"/>
      <c r="H86" s="797"/>
      <c r="I86" s="797"/>
      <c r="J86" s="797"/>
      <c r="K86" s="798"/>
      <c r="L86" s="793"/>
      <c r="M86" s="794"/>
      <c r="N86" s="794"/>
      <c r="O86" s="794"/>
      <c r="P86" s="795"/>
      <c r="Q86" s="790"/>
      <c r="R86" s="791"/>
      <c r="S86" s="791"/>
      <c r="T86" s="791"/>
      <c r="U86" s="792"/>
      <c r="V86" s="345"/>
      <c r="W86" s="746"/>
      <c r="X86" s="746"/>
      <c r="Y86" s="746"/>
      <c r="Z86" s="749"/>
      <c r="AA86" s="749"/>
      <c r="AB86" s="749"/>
      <c r="AC86" s="675" t="str">
        <f>IFERROR(VLOOKUP(Z86,【参考】数式用_1!$A$4:$B$54,2,FALSE),"")</f>
        <v/>
      </c>
      <c r="AD86" s="714" t="str">
        <f>IF('様式第１号別紙３（個表） '!H50="","",'様式第１号別紙３（個表） '!H50)</f>
        <v/>
      </c>
      <c r="AE86" s="724" t="str">
        <f>IF(B86="","",IF(AO86="総合事業","数式を削除して手入力",IFERROR(INDEX(【参考】数式用_1!$AT$3:$AV$452,MATCH(Q86&amp;V86,【参考】数式用_1!$AS$3:$AS$452,0),MATCH(VLOOKUP(Z86,【参考】数式用_1!$AW$2:$AX$53,2,FALSE),【参考】数式用_1!$AT$2:$AV$2,0)),10)))</f>
        <v/>
      </c>
      <c r="AN86" s="551" t="str">
        <f>IF($L$18="", "", VLOOKUP(Z86,【参考】数式用_1!$A$4:$M$54,13,FALSE))</f>
        <v/>
      </c>
      <c r="AO86" s="38" t="e">
        <f>VLOOKUP(Z86,【参考】数式用_1!$A$2:$N$54,14,FALSE)</f>
        <v>#N/A</v>
      </c>
    </row>
    <row r="87" spans="1:41" ht="49.95" customHeight="1">
      <c r="A87" s="683">
        <f t="shared" si="0"/>
        <v>37</v>
      </c>
      <c r="B87" s="796"/>
      <c r="C87" s="797"/>
      <c r="D87" s="797"/>
      <c r="E87" s="797"/>
      <c r="F87" s="797"/>
      <c r="G87" s="797"/>
      <c r="H87" s="797"/>
      <c r="I87" s="797"/>
      <c r="J87" s="797"/>
      <c r="K87" s="798"/>
      <c r="L87" s="793"/>
      <c r="M87" s="794"/>
      <c r="N87" s="794"/>
      <c r="O87" s="794"/>
      <c r="P87" s="795"/>
      <c r="Q87" s="790"/>
      <c r="R87" s="791"/>
      <c r="S87" s="791"/>
      <c r="T87" s="791"/>
      <c r="U87" s="792"/>
      <c r="V87" s="345"/>
      <c r="W87" s="746"/>
      <c r="X87" s="746"/>
      <c r="Y87" s="746"/>
      <c r="Z87" s="749"/>
      <c r="AA87" s="749"/>
      <c r="AB87" s="749"/>
      <c r="AC87" s="675" t="str">
        <f>IFERROR(VLOOKUP(Z87,【参考】数式用_1!$A$4:$B$54,2,FALSE),"")</f>
        <v/>
      </c>
      <c r="AD87" s="714" t="str">
        <f>IF('様式第１号別紙３（個表） '!H51="","",'様式第１号別紙３（個表） '!H51)</f>
        <v/>
      </c>
      <c r="AE87" s="724" t="str">
        <f>IF(B87="","",IF(AO87="総合事業","数式を削除して手入力",IFERROR(INDEX(【参考】数式用_1!$AT$3:$AV$452,MATCH(Q87&amp;V87,【参考】数式用_1!$AS$3:$AS$452,0),MATCH(VLOOKUP(Z87,【参考】数式用_1!$AW$2:$AX$53,2,FALSE),【参考】数式用_1!$AT$2:$AV$2,0)),10)))</f>
        <v/>
      </c>
      <c r="AN87" s="551" t="str">
        <f>IF($L$18="", "", VLOOKUP(Z87,【参考】数式用_1!$A$4:$M$54,13,FALSE))</f>
        <v/>
      </c>
      <c r="AO87" s="38" t="e">
        <f>VLOOKUP(Z87,【参考】数式用_1!$A$2:$N$54,14,FALSE)</f>
        <v>#N/A</v>
      </c>
    </row>
    <row r="88" spans="1:41" ht="49.95" customHeight="1">
      <c r="A88" s="683">
        <f t="shared" si="0"/>
        <v>38</v>
      </c>
      <c r="B88" s="796"/>
      <c r="C88" s="797"/>
      <c r="D88" s="797"/>
      <c r="E88" s="797"/>
      <c r="F88" s="797"/>
      <c r="G88" s="797"/>
      <c r="H88" s="797"/>
      <c r="I88" s="797"/>
      <c r="J88" s="797"/>
      <c r="K88" s="798"/>
      <c r="L88" s="793"/>
      <c r="M88" s="794"/>
      <c r="N88" s="794"/>
      <c r="O88" s="794"/>
      <c r="P88" s="795"/>
      <c r="Q88" s="790"/>
      <c r="R88" s="791"/>
      <c r="S88" s="791"/>
      <c r="T88" s="791"/>
      <c r="U88" s="792"/>
      <c r="V88" s="345"/>
      <c r="W88" s="746"/>
      <c r="X88" s="746"/>
      <c r="Y88" s="746"/>
      <c r="Z88" s="749"/>
      <c r="AA88" s="749"/>
      <c r="AB88" s="749"/>
      <c r="AC88" s="675" t="str">
        <f>IFERROR(VLOOKUP(Z88,【参考】数式用_1!$A$4:$B$54,2,FALSE),"")</f>
        <v/>
      </c>
      <c r="AD88" s="714" t="str">
        <f>IF('様式第１号別紙３（個表） '!H52="","",'様式第１号別紙３（個表） '!H52)</f>
        <v/>
      </c>
      <c r="AE88" s="724" t="str">
        <f>IF(B88="","",IF(AO88="総合事業","数式を削除して手入力",IFERROR(INDEX(【参考】数式用_1!$AT$3:$AV$452,MATCH(Q88&amp;V88,【参考】数式用_1!$AS$3:$AS$452,0),MATCH(VLOOKUP(Z88,【参考】数式用_1!$AW$2:$AX$53,2,FALSE),【参考】数式用_1!$AT$2:$AV$2,0)),10)))</f>
        <v/>
      </c>
      <c r="AN88" s="551" t="str">
        <f>IF($L$18="", "", VLOOKUP(Z88,【参考】数式用_1!$A$4:$M$54,13,FALSE))</f>
        <v/>
      </c>
      <c r="AO88" s="38" t="e">
        <f>VLOOKUP(Z88,【参考】数式用_1!$A$2:$N$54,14,FALSE)</f>
        <v>#N/A</v>
      </c>
    </row>
    <row r="89" spans="1:41" ht="49.95" customHeight="1">
      <c r="A89" s="683">
        <f t="shared" si="0"/>
        <v>39</v>
      </c>
      <c r="B89" s="796"/>
      <c r="C89" s="797"/>
      <c r="D89" s="797"/>
      <c r="E89" s="797"/>
      <c r="F89" s="797"/>
      <c r="G89" s="797"/>
      <c r="H89" s="797"/>
      <c r="I89" s="797"/>
      <c r="J89" s="797"/>
      <c r="K89" s="798"/>
      <c r="L89" s="793"/>
      <c r="M89" s="794"/>
      <c r="N89" s="794"/>
      <c r="O89" s="794"/>
      <c r="P89" s="795"/>
      <c r="Q89" s="790"/>
      <c r="R89" s="791"/>
      <c r="S89" s="791"/>
      <c r="T89" s="791"/>
      <c r="U89" s="792"/>
      <c r="V89" s="345"/>
      <c r="W89" s="746"/>
      <c r="X89" s="746"/>
      <c r="Y89" s="746"/>
      <c r="Z89" s="749"/>
      <c r="AA89" s="749"/>
      <c r="AB89" s="749"/>
      <c r="AC89" s="675" t="str">
        <f>IFERROR(VLOOKUP(Z89,【参考】数式用_1!$A$4:$B$54,2,FALSE),"")</f>
        <v/>
      </c>
      <c r="AD89" s="714" t="str">
        <f>IF('様式第１号別紙３（個表） '!H53="","",'様式第１号別紙３（個表） '!H53)</f>
        <v/>
      </c>
      <c r="AE89" s="724" t="str">
        <f>IF(B89="","",IF(AO89="総合事業","数式を削除して手入力",IFERROR(INDEX(【参考】数式用_1!$AT$3:$AV$452,MATCH(Q89&amp;V89,【参考】数式用_1!$AS$3:$AS$452,0),MATCH(VLOOKUP(Z89,【参考】数式用_1!$AW$2:$AX$53,2,FALSE),【参考】数式用_1!$AT$2:$AV$2,0)),10)))</f>
        <v/>
      </c>
      <c r="AN89" s="551" t="str">
        <f>IF($L$18="", "", VLOOKUP(Z89,【参考】数式用_1!$A$4:$M$54,13,FALSE))</f>
        <v/>
      </c>
      <c r="AO89" s="38" t="e">
        <f>VLOOKUP(Z89,【参考】数式用_1!$A$2:$N$54,14,FALSE)</f>
        <v>#N/A</v>
      </c>
    </row>
    <row r="90" spans="1:41" ht="49.95" customHeight="1">
      <c r="A90" s="683">
        <f t="shared" ref="A90:A116" si="1">A89+1</f>
        <v>40</v>
      </c>
      <c r="B90" s="796"/>
      <c r="C90" s="797"/>
      <c r="D90" s="797"/>
      <c r="E90" s="797"/>
      <c r="F90" s="797"/>
      <c r="G90" s="797"/>
      <c r="H90" s="797"/>
      <c r="I90" s="797"/>
      <c r="J90" s="797"/>
      <c r="K90" s="798"/>
      <c r="L90" s="793"/>
      <c r="M90" s="794"/>
      <c r="N90" s="794"/>
      <c r="O90" s="794"/>
      <c r="P90" s="795"/>
      <c r="Q90" s="790"/>
      <c r="R90" s="791"/>
      <c r="S90" s="791"/>
      <c r="T90" s="791"/>
      <c r="U90" s="792"/>
      <c r="V90" s="345"/>
      <c r="W90" s="746"/>
      <c r="X90" s="746"/>
      <c r="Y90" s="746"/>
      <c r="Z90" s="749"/>
      <c r="AA90" s="749"/>
      <c r="AB90" s="749"/>
      <c r="AC90" s="675" t="str">
        <f>IFERROR(VLOOKUP(Z90,【参考】数式用_1!$A$4:$B$54,2,FALSE),"")</f>
        <v/>
      </c>
      <c r="AD90" s="714" t="str">
        <f>IF('様式第１号別紙３（個表） '!H54="","",'様式第１号別紙３（個表） '!H54)</f>
        <v/>
      </c>
      <c r="AE90" s="724" t="str">
        <f>IF(B90="","",IF(AO90="総合事業","数式を削除して手入力",IFERROR(INDEX(【参考】数式用_1!$AT$3:$AV$452,MATCH(Q90&amp;V90,【参考】数式用_1!$AS$3:$AS$452,0),MATCH(VLOOKUP(Z90,【参考】数式用_1!$AW$2:$AX$53,2,FALSE),【参考】数式用_1!$AT$2:$AV$2,0)),10)))</f>
        <v/>
      </c>
      <c r="AN90" s="551" t="str">
        <f>IF($L$18="", "", VLOOKUP(Z90,【参考】数式用_1!$A$4:$M$54,13,FALSE))</f>
        <v/>
      </c>
      <c r="AO90" s="38" t="e">
        <f>VLOOKUP(Z90,【参考】数式用_1!$A$2:$N$54,14,FALSE)</f>
        <v>#N/A</v>
      </c>
    </row>
    <row r="91" spans="1:41" ht="49.95" customHeight="1">
      <c r="A91" s="683">
        <f t="shared" si="1"/>
        <v>41</v>
      </c>
      <c r="B91" s="796"/>
      <c r="C91" s="797"/>
      <c r="D91" s="797"/>
      <c r="E91" s="797"/>
      <c r="F91" s="797"/>
      <c r="G91" s="797"/>
      <c r="H91" s="797"/>
      <c r="I91" s="797"/>
      <c r="J91" s="797"/>
      <c r="K91" s="798"/>
      <c r="L91" s="793"/>
      <c r="M91" s="794"/>
      <c r="N91" s="794"/>
      <c r="O91" s="794"/>
      <c r="P91" s="795"/>
      <c r="Q91" s="790"/>
      <c r="R91" s="791"/>
      <c r="S91" s="791"/>
      <c r="T91" s="791"/>
      <c r="U91" s="792"/>
      <c r="V91" s="345"/>
      <c r="W91" s="746"/>
      <c r="X91" s="746"/>
      <c r="Y91" s="746"/>
      <c r="Z91" s="749"/>
      <c r="AA91" s="749"/>
      <c r="AB91" s="749"/>
      <c r="AC91" s="675" t="str">
        <f>IFERROR(VLOOKUP(Z91,【参考】数式用_1!$A$4:$B$54,2,FALSE),"")</f>
        <v/>
      </c>
      <c r="AD91" s="714" t="str">
        <f>IF('様式第１号別紙３（個表） '!H55="","",'様式第１号別紙３（個表） '!H55)</f>
        <v/>
      </c>
      <c r="AE91" s="724" t="str">
        <f>IF(B91="","",IF(AO91="総合事業","数式を削除して手入力",IFERROR(INDEX(【参考】数式用_1!$AT$3:$AV$452,MATCH(Q91&amp;V91,【参考】数式用_1!$AS$3:$AS$452,0),MATCH(VLOOKUP(Z91,【参考】数式用_1!$AW$2:$AX$53,2,FALSE),【参考】数式用_1!$AT$2:$AV$2,0)),10)))</f>
        <v/>
      </c>
      <c r="AN91" s="551" t="str">
        <f>IF($L$18="", "", VLOOKUP(Z91,【参考】数式用_1!$A$4:$M$54,13,FALSE))</f>
        <v/>
      </c>
      <c r="AO91" s="38" t="e">
        <f>VLOOKUP(Z91,【参考】数式用_1!$A$2:$N$54,14,FALSE)</f>
        <v>#N/A</v>
      </c>
    </row>
    <row r="92" spans="1:41" ht="49.95" customHeight="1">
      <c r="A92" s="683">
        <f t="shared" si="1"/>
        <v>42</v>
      </c>
      <c r="B92" s="796"/>
      <c r="C92" s="797"/>
      <c r="D92" s="797"/>
      <c r="E92" s="797"/>
      <c r="F92" s="797"/>
      <c r="G92" s="797"/>
      <c r="H92" s="797"/>
      <c r="I92" s="797"/>
      <c r="J92" s="797"/>
      <c r="K92" s="798"/>
      <c r="L92" s="793"/>
      <c r="M92" s="794"/>
      <c r="N92" s="794"/>
      <c r="O92" s="794"/>
      <c r="P92" s="795"/>
      <c r="Q92" s="790"/>
      <c r="R92" s="791"/>
      <c r="S92" s="791"/>
      <c r="T92" s="791"/>
      <c r="U92" s="792"/>
      <c r="V92" s="345"/>
      <c r="W92" s="746"/>
      <c r="X92" s="746"/>
      <c r="Y92" s="746"/>
      <c r="Z92" s="749"/>
      <c r="AA92" s="749"/>
      <c r="AB92" s="749"/>
      <c r="AC92" s="675" t="str">
        <f>IFERROR(VLOOKUP(Z92,【参考】数式用_1!$A$4:$B$54,2,FALSE),"")</f>
        <v/>
      </c>
      <c r="AD92" s="714" t="str">
        <f>IF('様式第１号別紙３（個表） '!H56="","",'様式第１号別紙３（個表） '!H56)</f>
        <v/>
      </c>
      <c r="AE92" s="724" t="str">
        <f>IF(B92="","",IF(AO92="総合事業","数式を削除して手入力",IFERROR(INDEX(【参考】数式用_1!$AT$3:$AV$452,MATCH(Q92&amp;V92,【参考】数式用_1!$AS$3:$AS$452,0),MATCH(VLOOKUP(Z92,【参考】数式用_1!$AW$2:$AX$53,2,FALSE),【参考】数式用_1!$AT$2:$AV$2,0)),10)))</f>
        <v/>
      </c>
      <c r="AN92" s="551" t="str">
        <f>IF($L$18="", "", VLOOKUP(Z92,【参考】数式用_1!$A$4:$M$54,13,FALSE))</f>
        <v/>
      </c>
      <c r="AO92" s="38" t="e">
        <f>VLOOKUP(Z92,【参考】数式用_1!$A$2:$N$54,14,FALSE)</f>
        <v>#N/A</v>
      </c>
    </row>
    <row r="93" spans="1:41" ht="49.95" customHeight="1">
      <c r="A93" s="683">
        <f t="shared" si="1"/>
        <v>43</v>
      </c>
      <c r="B93" s="796"/>
      <c r="C93" s="797"/>
      <c r="D93" s="797"/>
      <c r="E93" s="797"/>
      <c r="F93" s="797"/>
      <c r="G93" s="797"/>
      <c r="H93" s="797"/>
      <c r="I93" s="797"/>
      <c r="J93" s="797"/>
      <c r="K93" s="798"/>
      <c r="L93" s="793"/>
      <c r="M93" s="794"/>
      <c r="N93" s="794"/>
      <c r="O93" s="794"/>
      <c r="P93" s="795"/>
      <c r="Q93" s="790"/>
      <c r="R93" s="791"/>
      <c r="S93" s="791"/>
      <c r="T93" s="791"/>
      <c r="U93" s="792"/>
      <c r="V93" s="345"/>
      <c r="W93" s="746"/>
      <c r="X93" s="746"/>
      <c r="Y93" s="746"/>
      <c r="Z93" s="749"/>
      <c r="AA93" s="749"/>
      <c r="AB93" s="749"/>
      <c r="AC93" s="675" t="str">
        <f>IFERROR(VLOOKUP(Z93,【参考】数式用_1!$A$4:$B$54,2,FALSE),"")</f>
        <v/>
      </c>
      <c r="AD93" s="714" t="str">
        <f>IF('様式第１号別紙３（個表） '!H57="","",'様式第１号別紙３（個表） '!H57)</f>
        <v/>
      </c>
      <c r="AE93" s="724" t="str">
        <f>IF(B93="","",IF(AO93="総合事業","数式を削除して手入力",IFERROR(INDEX(【参考】数式用_1!$AT$3:$AV$452,MATCH(Q93&amp;V93,【参考】数式用_1!$AS$3:$AS$452,0),MATCH(VLOOKUP(Z93,【参考】数式用_1!$AW$2:$AX$53,2,FALSE),【参考】数式用_1!$AT$2:$AV$2,0)),10)))</f>
        <v/>
      </c>
      <c r="AN93" s="551" t="str">
        <f>IF($L$18="", "", VLOOKUP(Z93,【参考】数式用_1!$A$4:$M$54,13,FALSE))</f>
        <v/>
      </c>
      <c r="AO93" s="38" t="e">
        <f>VLOOKUP(Z93,【参考】数式用_1!$A$2:$N$54,14,FALSE)</f>
        <v>#N/A</v>
      </c>
    </row>
    <row r="94" spans="1:41" ht="49.95" customHeight="1">
      <c r="A94" s="683">
        <f t="shared" si="1"/>
        <v>44</v>
      </c>
      <c r="B94" s="796"/>
      <c r="C94" s="797"/>
      <c r="D94" s="797"/>
      <c r="E94" s="797"/>
      <c r="F94" s="797"/>
      <c r="G94" s="797"/>
      <c r="H94" s="797"/>
      <c r="I94" s="797"/>
      <c r="J94" s="797"/>
      <c r="K94" s="798"/>
      <c r="L94" s="793"/>
      <c r="M94" s="794"/>
      <c r="N94" s="794"/>
      <c r="O94" s="794"/>
      <c r="P94" s="795"/>
      <c r="Q94" s="790"/>
      <c r="R94" s="791"/>
      <c r="S94" s="791"/>
      <c r="T94" s="791"/>
      <c r="U94" s="792"/>
      <c r="V94" s="345"/>
      <c r="W94" s="746"/>
      <c r="X94" s="746"/>
      <c r="Y94" s="746"/>
      <c r="Z94" s="749"/>
      <c r="AA94" s="749"/>
      <c r="AB94" s="749"/>
      <c r="AC94" s="675" t="str">
        <f>IFERROR(VLOOKUP(Z94,【参考】数式用_1!$A$4:$B$54,2,FALSE),"")</f>
        <v/>
      </c>
      <c r="AD94" s="714" t="str">
        <f>IF('様式第１号別紙３（個表） '!H58="","",'様式第１号別紙３（個表） '!H58)</f>
        <v/>
      </c>
      <c r="AE94" s="724" t="str">
        <f>IF(B94="","",IF(AO94="総合事業","数式を削除して手入力",IFERROR(INDEX(【参考】数式用_1!$AT$3:$AV$452,MATCH(Q94&amp;V94,【参考】数式用_1!$AS$3:$AS$452,0),MATCH(VLOOKUP(Z94,【参考】数式用_1!$AW$2:$AX$53,2,FALSE),【参考】数式用_1!$AT$2:$AV$2,0)),10)))</f>
        <v/>
      </c>
      <c r="AN94" s="551" t="str">
        <f>IF($L$18="", "", VLOOKUP(Z94,【参考】数式用_1!$A$4:$M$54,13,FALSE))</f>
        <v/>
      </c>
      <c r="AO94" s="38" t="e">
        <f>VLOOKUP(Z94,【参考】数式用_1!$A$2:$N$54,14,FALSE)</f>
        <v>#N/A</v>
      </c>
    </row>
    <row r="95" spans="1:41" ht="49.95" customHeight="1">
      <c r="A95" s="683">
        <f t="shared" si="1"/>
        <v>45</v>
      </c>
      <c r="B95" s="796"/>
      <c r="C95" s="797"/>
      <c r="D95" s="797"/>
      <c r="E95" s="797"/>
      <c r="F95" s="797"/>
      <c r="G95" s="797"/>
      <c r="H95" s="797"/>
      <c r="I95" s="797"/>
      <c r="J95" s="797"/>
      <c r="K95" s="798"/>
      <c r="L95" s="793"/>
      <c r="M95" s="794"/>
      <c r="N95" s="794"/>
      <c r="O95" s="794"/>
      <c r="P95" s="795"/>
      <c r="Q95" s="790"/>
      <c r="R95" s="791"/>
      <c r="S95" s="791"/>
      <c r="T95" s="791"/>
      <c r="U95" s="792"/>
      <c r="V95" s="345"/>
      <c r="W95" s="746"/>
      <c r="X95" s="746"/>
      <c r="Y95" s="746"/>
      <c r="Z95" s="749"/>
      <c r="AA95" s="749"/>
      <c r="AB95" s="749"/>
      <c r="AC95" s="675" t="str">
        <f>IFERROR(VLOOKUP(Z95,【参考】数式用_1!$A$4:$B$54,2,FALSE),"")</f>
        <v/>
      </c>
      <c r="AD95" s="714" t="str">
        <f>IF('様式第１号別紙３（個表） '!H59="","",'様式第１号別紙３（個表） '!H59)</f>
        <v/>
      </c>
      <c r="AE95" s="724" t="str">
        <f>IF(B95="","",IF(AO95="総合事業","数式を削除して手入力",IFERROR(INDEX(【参考】数式用_1!$AT$3:$AV$452,MATCH(Q95&amp;V95,【参考】数式用_1!$AS$3:$AS$452,0),MATCH(VLOOKUP(Z95,【参考】数式用_1!$AW$2:$AX$53,2,FALSE),【参考】数式用_1!$AT$2:$AV$2,0)),10)))</f>
        <v/>
      </c>
      <c r="AN95" s="551" t="str">
        <f>IF($L$18="", "", VLOOKUP(Z95,【参考】数式用_1!$A$4:$M$54,13,FALSE))</f>
        <v/>
      </c>
      <c r="AO95" s="38" t="e">
        <f>VLOOKUP(Z95,【参考】数式用_1!$A$2:$N$54,14,FALSE)</f>
        <v>#N/A</v>
      </c>
    </row>
    <row r="96" spans="1:41" ht="49.95" customHeight="1">
      <c r="A96" s="683">
        <f t="shared" si="1"/>
        <v>46</v>
      </c>
      <c r="B96" s="796"/>
      <c r="C96" s="797"/>
      <c r="D96" s="797"/>
      <c r="E96" s="797"/>
      <c r="F96" s="797"/>
      <c r="G96" s="797"/>
      <c r="H96" s="797"/>
      <c r="I96" s="797"/>
      <c r="J96" s="797"/>
      <c r="K96" s="798"/>
      <c r="L96" s="793"/>
      <c r="M96" s="794"/>
      <c r="N96" s="794"/>
      <c r="O96" s="794"/>
      <c r="P96" s="795"/>
      <c r="Q96" s="790"/>
      <c r="R96" s="791"/>
      <c r="S96" s="791"/>
      <c r="T96" s="791"/>
      <c r="U96" s="792"/>
      <c r="V96" s="345"/>
      <c r="W96" s="746"/>
      <c r="X96" s="746"/>
      <c r="Y96" s="746"/>
      <c r="Z96" s="749"/>
      <c r="AA96" s="749"/>
      <c r="AB96" s="749"/>
      <c r="AC96" s="675" t="str">
        <f>IFERROR(VLOOKUP(Z96,【参考】数式用_1!$A$4:$B$54,2,FALSE),"")</f>
        <v/>
      </c>
      <c r="AD96" s="714" t="str">
        <f>IF('様式第１号別紙３（個表） '!H60="","",'様式第１号別紙３（個表） '!H60)</f>
        <v/>
      </c>
      <c r="AE96" s="724" t="str">
        <f>IF(B96="","",IF(AO96="総合事業","数式を削除して手入力",IFERROR(INDEX(【参考】数式用_1!$AT$3:$AV$452,MATCH(Q96&amp;V96,【参考】数式用_1!$AS$3:$AS$452,0),MATCH(VLOOKUP(Z96,【参考】数式用_1!$AW$2:$AX$53,2,FALSE),【参考】数式用_1!$AT$2:$AV$2,0)),10)))</f>
        <v/>
      </c>
      <c r="AN96" s="551" t="str">
        <f>IF($L$18="", "", VLOOKUP(Z96,【参考】数式用_1!$A$4:$M$54,13,FALSE))</f>
        <v/>
      </c>
      <c r="AO96" s="38" t="e">
        <f>VLOOKUP(Z96,【参考】数式用_1!$A$2:$N$54,14,FALSE)</f>
        <v>#N/A</v>
      </c>
    </row>
    <row r="97" spans="1:41" ht="49.95" customHeight="1">
      <c r="A97" s="683">
        <f t="shared" si="1"/>
        <v>47</v>
      </c>
      <c r="B97" s="796"/>
      <c r="C97" s="797"/>
      <c r="D97" s="797"/>
      <c r="E97" s="797"/>
      <c r="F97" s="797"/>
      <c r="G97" s="797"/>
      <c r="H97" s="797"/>
      <c r="I97" s="797"/>
      <c r="J97" s="797"/>
      <c r="K97" s="798"/>
      <c r="L97" s="793"/>
      <c r="M97" s="794"/>
      <c r="N97" s="794"/>
      <c r="O97" s="794"/>
      <c r="P97" s="795"/>
      <c r="Q97" s="790"/>
      <c r="R97" s="791"/>
      <c r="S97" s="791"/>
      <c r="T97" s="791"/>
      <c r="U97" s="792"/>
      <c r="V97" s="345"/>
      <c r="W97" s="746"/>
      <c r="X97" s="746"/>
      <c r="Y97" s="746"/>
      <c r="Z97" s="749"/>
      <c r="AA97" s="749"/>
      <c r="AB97" s="749"/>
      <c r="AC97" s="675" t="str">
        <f>IFERROR(VLOOKUP(Z97,【参考】数式用_1!$A$4:$B$54,2,FALSE),"")</f>
        <v/>
      </c>
      <c r="AD97" s="714" t="str">
        <f>IF('様式第１号別紙３（個表） '!H61="","",'様式第１号別紙３（個表） '!H61)</f>
        <v/>
      </c>
      <c r="AE97" s="724" t="str">
        <f>IF(B97="","",IF(AO97="総合事業","数式を削除して手入力",IFERROR(INDEX(【参考】数式用_1!$AT$3:$AV$452,MATCH(Q97&amp;V97,【参考】数式用_1!$AS$3:$AS$452,0),MATCH(VLOOKUP(Z97,【参考】数式用_1!$AW$2:$AX$53,2,FALSE),【参考】数式用_1!$AT$2:$AV$2,0)),10)))</f>
        <v/>
      </c>
      <c r="AN97" s="551" t="str">
        <f>IF($L$18="", "", VLOOKUP(Z97,【参考】数式用_1!$A$4:$M$54,13,FALSE))</f>
        <v/>
      </c>
      <c r="AO97" s="38" t="e">
        <f>VLOOKUP(Z97,【参考】数式用_1!$A$2:$N$54,14,FALSE)</f>
        <v>#N/A</v>
      </c>
    </row>
    <row r="98" spans="1:41" ht="49.95" customHeight="1">
      <c r="A98" s="683">
        <f t="shared" si="1"/>
        <v>48</v>
      </c>
      <c r="B98" s="796"/>
      <c r="C98" s="797"/>
      <c r="D98" s="797"/>
      <c r="E98" s="797"/>
      <c r="F98" s="797"/>
      <c r="G98" s="797"/>
      <c r="H98" s="797"/>
      <c r="I98" s="797"/>
      <c r="J98" s="797"/>
      <c r="K98" s="798"/>
      <c r="L98" s="793"/>
      <c r="M98" s="794"/>
      <c r="N98" s="794"/>
      <c r="O98" s="794"/>
      <c r="P98" s="795"/>
      <c r="Q98" s="790"/>
      <c r="R98" s="791"/>
      <c r="S98" s="791"/>
      <c r="T98" s="791"/>
      <c r="U98" s="792"/>
      <c r="V98" s="345"/>
      <c r="W98" s="746"/>
      <c r="X98" s="746"/>
      <c r="Y98" s="746"/>
      <c r="Z98" s="749"/>
      <c r="AA98" s="749"/>
      <c r="AB98" s="749"/>
      <c r="AC98" s="675" t="str">
        <f>IFERROR(VLOOKUP(Z98,【参考】数式用_1!$A$4:$B$54,2,FALSE),"")</f>
        <v/>
      </c>
      <c r="AD98" s="714" t="str">
        <f>IF('様式第１号別紙３（個表） '!H62="","",'様式第１号別紙３（個表） '!H62)</f>
        <v/>
      </c>
      <c r="AE98" s="724" t="str">
        <f>IF(B98="","",IF(AO98="総合事業","数式を削除して手入力",IFERROR(INDEX(【参考】数式用_1!$AT$3:$AV$452,MATCH(Q98&amp;V98,【参考】数式用_1!$AS$3:$AS$452,0),MATCH(VLOOKUP(Z98,【参考】数式用_1!$AW$2:$AX$53,2,FALSE),【参考】数式用_1!$AT$2:$AV$2,0)),10)))</f>
        <v/>
      </c>
      <c r="AN98" s="551" t="str">
        <f>IF($L$18="", "", VLOOKUP(Z98,【参考】数式用_1!$A$4:$M$54,13,FALSE))</f>
        <v/>
      </c>
      <c r="AO98" s="38" t="e">
        <f>VLOOKUP(Z98,【参考】数式用_1!$A$2:$N$54,14,FALSE)</f>
        <v>#N/A</v>
      </c>
    </row>
    <row r="99" spans="1:41" ht="49.95" customHeight="1">
      <c r="A99" s="683">
        <f t="shared" si="1"/>
        <v>49</v>
      </c>
      <c r="B99" s="796"/>
      <c r="C99" s="797"/>
      <c r="D99" s="797"/>
      <c r="E99" s="797"/>
      <c r="F99" s="797"/>
      <c r="G99" s="797"/>
      <c r="H99" s="797"/>
      <c r="I99" s="797"/>
      <c r="J99" s="797"/>
      <c r="K99" s="798"/>
      <c r="L99" s="793"/>
      <c r="M99" s="794"/>
      <c r="N99" s="794"/>
      <c r="O99" s="794"/>
      <c r="P99" s="795"/>
      <c r="Q99" s="790"/>
      <c r="R99" s="791"/>
      <c r="S99" s="791"/>
      <c r="T99" s="791"/>
      <c r="U99" s="792"/>
      <c r="V99" s="345"/>
      <c r="W99" s="746"/>
      <c r="X99" s="746"/>
      <c r="Y99" s="746"/>
      <c r="Z99" s="749"/>
      <c r="AA99" s="749"/>
      <c r="AB99" s="749"/>
      <c r="AC99" s="675" t="str">
        <f>IFERROR(VLOOKUP(Z99,【参考】数式用_1!$A$4:$B$54,2,FALSE),"")</f>
        <v/>
      </c>
      <c r="AD99" s="714" t="str">
        <f>IF('様式第１号別紙３（個表） '!H63="","",'様式第１号別紙３（個表） '!H63)</f>
        <v/>
      </c>
      <c r="AE99" s="724" t="str">
        <f>IF(B99="","",IF(AO99="総合事業","数式を削除して手入力",IFERROR(INDEX(【参考】数式用_1!$AT$3:$AV$452,MATCH(Q99&amp;V99,【参考】数式用_1!$AS$3:$AS$452,0),MATCH(VLOOKUP(Z99,【参考】数式用_1!$AW$2:$AX$53,2,FALSE),【参考】数式用_1!$AT$2:$AV$2,0)),10)))</f>
        <v/>
      </c>
      <c r="AN99" s="551" t="str">
        <f>IF($L$18="", "", VLOOKUP(Z99,【参考】数式用_1!$A$4:$M$54,13,FALSE))</f>
        <v/>
      </c>
      <c r="AO99" s="38" t="e">
        <f>VLOOKUP(Z99,【参考】数式用_1!$A$2:$N$54,14,FALSE)</f>
        <v>#N/A</v>
      </c>
    </row>
    <row r="100" spans="1:41" ht="49.95" customHeight="1">
      <c r="A100" s="683">
        <f t="shared" si="1"/>
        <v>50</v>
      </c>
      <c r="B100" s="796"/>
      <c r="C100" s="797"/>
      <c r="D100" s="797"/>
      <c r="E100" s="797"/>
      <c r="F100" s="797"/>
      <c r="G100" s="797"/>
      <c r="H100" s="797"/>
      <c r="I100" s="797"/>
      <c r="J100" s="797"/>
      <c r="K100" s="798"/>
      <c r="L100" s="793"/>
      <c r="M100" s="794"/>
      <c r="N100" s="794"/>
      <c r="O100" s="794"/>
      <c r="P100" s="795"/>
      <c r="Q100" s="790"/>
      <c r="R100" s="791"/>
      <c r="S100" s="791"/>
      <c r="T100" s="791"/>
      <c r="U100" s="792"/>
      <c r="V100" s="345"/>
      <c r="W100" s="746"/>
      <c r="X100" s="746"/>
      <c r="Y100" s="746"/>
      <c r="Z100" s="749"/>
      <c r="AA100" s="749"/>
      <c r="AB100" s="749"/>
      <c r="AC100" s="675" t="str">
        <f>IFERROR(VLOOKUP(Z100,【参考】数式用_1!$A$4:$B$54,2,FALSE),"")</f>
        <v/>
      </c>
      <c r="AD100" s="714" t="str">
        <f>IF('様式第１号別紙３（個表） '!H64="","",'様式第１号別紙３（個表） '!H64)</f>
        <v/>
      </c>
      <c r="AE100" s="724" t="str">
        <f>IF(B100="","",IF(AO100="総合事業","数式を削除して手入力",IFERROR(INDEX(【参考】数式用_1!$AT$3:$AV$452,MATCH(Q100&amp;V100,【参考】数式用_1!$AS$3:$AS$452,0),MATCH(VLOOKUP(Z100,【参考】数式用_1!$AW$2:$AX$53,2,FALSE),【参考】数式用_1!$AT$2:$AV$2,0)),10)))</f>
        <v/>
      </c>
      <c r="AN100" s="551" t="str">
        <f>IF($L$18="", "", VLOOKUP(Z100,【参考】数式用_1!$A$4:$M$54,13,FALSE))</f>
        <v/>
      </c>
      <c r="AO100" s="38" t="e">
        <f>VLOOKUP(Z100,【参考】数式用_1!$A$2:$N$54,14,FALSE)</f>
        <v>#N/A</v>
      </c>
    </row>
    <row r="101" spans="1:41" ht="49.95" customHeight="1">
      <c r="A101" s="683">
        <f t="shared" si="1"/>
        <v>51</v>
      </c>
      <c r="B101" s="796"/>
      <c r="C101" s="797"/>
      <c r="D101" s="797"/>
      <c r="E101" s="797"/>
      <c r="F101" s="797"/>
      <c r="G101" s="797"/>
      <c r="H101" s="797"/>
      <c r="I101" s="797"/>
      <c r="J101" s="797"/>
      <c r="K101" s="798"/>
      <c r="L101" s="793"/>
      <c r="M101" s="794"/>
      <c r="N101" s="794"/>
      <c r="O101" s="794"/>
      <c r="P101" s="795"/>
      <c r="Q101" s="790"/>
      <c r="R101" s="791"/>
      <c r="S101" s="791"/>
      <c r="T101" s="791"/>
      <c r="U101" s="792"/>
      <c r="V101" s="345"/>
      <c r="W101" s="746"/>
      <c r="X101" s="746"/>
      <c r="Y101" s="746"/>
      <c r="Z101" s="749"/>
      <c r="AA101" s="749"/>
      <c r="AB101" s="749"/>
      <c r="AC101" s="675" t="str">
        <f>IFERROR(VLOOKUP(Z101,【参考】数式用_1!$A$4:$B$54,2,FALSE),"")</f>
        <v/>
      </c>
      <c r="AD101" s="714" t="str">
        <f>IF('様式第１号別紙３（個表） '!H65="","",'様式第１号別紙３（個表） '!H65)</f>
        <v/>
      </c>
      <c r="AE101" s="724" t="str">
        <f>IF(B101="","",IF(AO101="総合事業","数式を削除して手入力",IFERROR(INDEX(【参考】数式用_1!$AT$3:$AV$452,MATCH(Q101&amp;V101,【参考】数式用_1!$AS$3:$AS$452,0),MATCH(VLOOKUP(Z101,【参考】数式用_1!$AW$2:$AX$53,2,FALSE),【参考】数式用_1!$AT$2:$AV$2,0)),10)))</f>
        <v/>
      </c>
      <c r="AN101" s="551" t="str">
        <f>IF($L$18="", "", VLOOKUP(Z101,【参考】数式用_1!$A$4:$M$54,13,FALSE))</f>
        <v/>
      </c>
      <c r="AO101" s="38" t="e">
        <f>VLOOKUP(Z101,【参考】数式用_1!$A$2:$N$54,14,FALSE)</f>
        <v>#N/A</v>
      </c>
    </row>
    <row r="102" spans="1:41" ht="49.95" customHeight="1">
      <c r="A102" s="683">
        <f t="shared" si="1"/>
        <v>52</v>
      </c>
      <c r="B102" s="799"/>
      <c r="C102" s="800"/>
      <c r="D102" s="800"/>
      <c r="E102" s="800"/>
      <c r="F102" s="800"/>
      <c r="G102" s="800"/>
      <c r="H102" s="800"/>
      <c r="I102" s="800"/>
      <c r="J102" s="800"/>
      <c r="K102" s="800"/>
      <c r="L102" s="793"/>
      <c r="M102" s="794"/>
      <c r="N102" s="794"/>
      <c r="O102" s="794"/>
      <c r="P102" s="795"/>
      <c r="Q102" s="790"/>
      <c r="R102" s="791"/>
      <c r="S102" s="791"/>
      <c r="T102" s="791"/>
      <c r="U102" s="792"/>
      <c r="V102" s="345"/>
      <c r="W102" s="726"/>
      <c r="X102" s="727"/>
      <c r="Y102" s="728"/>
      <c r="Z102" s="749"/>
      <c r="AA102" s="749"/>
      <c r="AB102" s="749"/>
      <c r="AC102" s="675" t="str">
        <f>IFERROR(VLOOKUP(Z102,【参考】数式用_1!$A$4:$B$54,2,FALSE),"")</f>
        <v/>
      </c>
      <c r="AD102" s="714" t="str">
        <f>IF('様式第１号別紙３（個表） '!H66="","",'様式第１号別紙３（個表） '!H66)</f>
        <v/>
      </c>
      <c r="AE102" s="724" t="str">
        <f>IF(B102="","",IF(AO102="総合事業","数式を削除して手入力",IFERROR(INDEX(【参考】数式用_1!$AT$3:$AV$452,MATCH(Q102&amp;V102,【参考】数式用_1!$AS$3:$AS$452,0),MATCH(VLOOKUP(Z102,【参考】数式用_1!$AW$2:$AX$53,2,FALSE),【参考】数式用_1!$AT$2:$AV$2,0)),10)))</f>
        <v/>
      </c>
      <c r="AN102" s="551" t="str">
        <f>IF($L$18="", "", VLOOKUP(Z102,【参考】数式用_1!$A$4:$M$54,13,FALSE))</f>
        <v/>
      </c>
      <c r="AO102" s="38" t="e">
        <f>VLOOKUP(Z102,【参考】数式用_1!$A$2:$N$54,14,FALSE)</f>
        <v>#N/A</v>
      </c>
    </row>
    <row r="103" spans="1:41" ht="49.95" customHeight="1">
      <c r="A103" s="683">
        <f t="shared" si="1"/>
        <v>53</v>
      </c>
      <c r="B103" s="799"/>
      <c r="C103" s="800"/>
      <c r="D103" s="800"/>
      <c r="E103" s="800"/>
      <c r="F103" s="800"/>
      <c r="G103" s="800"/>
      <c r="H103" s="800"/>
      <c r="I103" s="800"/>
      <c r="J103" s="800"/>
      <c r="K103" s="800"/>
      <c r="L103" s="793"/>
      <c r="M103" s="794"/>
      <c r="N103" s="794"/>
      <c r="O103" s="794"/>
      <c r="P103" s="795"/>
      <c r="Q103" s="790"/>
      <c r="R103" s="791"/>
      <c r="S103" s="791"/>
      <c r="T103" s="791"/>
      <c r="U103" s="792"/>
      <c r="V103" s="345"/>
      <c r="W103" s="726"/>
      <c r="X103" s="727"/>
      <c r="Y103" s="728"/>
      <c r="Z103" s="749"/>
      <c r="AA103" s="749"/>
      <c r="AB103" s="749"/>
      <c r="AC103" s="675" t="str">
        <f>IFERROR(VLOOKUP(Z103,【参考】数式用_1!$A$4:$B$54,2,FALSE),"")</f>
        <v/>
      </c>
      <c r="AD103" s="714" t="str">
        <f>IF('様式第１号別紙３（個表） '!H67="","",'様式第１号別紙３（個表） '!H67)</f>
        <v/>
      </c>
      <c r="AE103" s="724" t="str">
        <f>IF(B103="","",IF(AO103="総合事業","数式を削除して手入力",IFERROR(INDEX(【参考】数式用_1!$AT$3:$AV$452,MATCH(Q103&amp;V103,【参考】数式用_1!$AS$3:$AS$452,0),MATCH(VLOOKUP(Z103,【参考】数式用_1!$AW$2:$AX$53,2,FALSE),【参考】数式用_1!$AT$2:$AV$2,0)),10)))</f>
        <v/>
      </c>
      <c r="AN103" s="551" t="str">
        <f>IF($L$18="", "", VLOOKUP(Z103,【参考】数式用_1!$A$4:$M$54,13,FALSE))</f>
        <v/>
      </c>
      <c r="AO103" s="38" t="e">
        <f>VLOOKUP(Z103,【参考】数式用_1!$A$2:$N$54,14,FALSE)</f>
        <v>#N/A</v>
      </c>
    </row>
    <row r="104" spans="1:41" ht="49.95" customHeight="1">
      <c r="A104" s="683">
        <f t="shared" si="1"/>
        <v>54</v>
      </c>
      <c r="B104" s="799"/>
      <c r="C104" s="800"/>
      <c r="D104" s="800"/>
      <c r="E104" s="800"/>
      <c r="F104" s="800"/>
      <c r="G104" s="800"/>
      <c r="H104" s="800"/>
      <c r="I104" s="800"/>
      <c r="J104" s="800"/>
      <c r="K104" s="800"/>
      <c r="L104" s="793"/>
      <c r="M104" s="794"/>
      <c r="N104" s="794"/>
      <c r="O104" s="794"/>
      <c r="P104" s="795"/>
      <c r="Q104" s="790"/>
      <c r="R104" s="791"/>
      <c r="S104" s="791"/>
      <c r="T104" s="791"/>
      <c r="U104" s="792"/>
      <c r="V104" s="345"/>
      <c r="W104" s="726"/>
      <c r="X104" s="727"/>
      <c r="Y104" s="728"/>
      <c r="Z104" s="749"/>
      <c r="AA104" s="749"/>
      <c r="AB104" s="749"/>
      <c r="AC104" s="675" t="str">
        <f>IFERROR(VLOOKUP(Z104,【参考】数式用_1!$A$4:$B$54,2,FALSE),"")</f>
        <v/>
      </c>
      <c r="AD104" s="714" t="str">
        <f>IF('様式第１号別紙３（個表） '!H68="","",'様式第１号別紙３（個表） '!H68)</f>
        <v/>
      </c>
      <c r="AE104" s="724" t="str">
        <f>IF(B104="","",IF(AO104="総合事業","数式を削除して手入力",IFERROR(INDEX(【参考】数式用_1!$AT$3:$AV$452,MATCH(Q104&amp;V104,【参考】数式用_1!$AS$3:$AS$452,0),MATCH(VLOOKUP(Z104,【参考】数式用_1!$AW$2:$AX$53,2,FALSE),【参考】数式用_1!$AT$2:$AV$2,0)),10)))</f>
        <v/>
      </c>
      <c r="AN104" s="551" t="str">
        <f>IF($L$18="", "", VLOOKUP(Z104,【参考】数式用_1!$A$4:$M$54,13,FALSE))</f>
        <v/>
      </c>
      <c r="AO104" s="38" t="e">
        <f>VLOOKUP(Z104,【参考】数式用_1!$A$2:$N$54,14,FALSE)</f>
        <v>#N/A</v>
      </c>
    </row>
    <row r="105" spans="1:41" ht="49.95" customHeight="1">
      <c r="A105" s="683">
        <f t="shared" si="1"/>
        <v>55</v>
      </c>
      <c r="B105" s="799"/>
      <c r="C105" s="800"/>
      <c r="D105" s="800"/>
      <c r="E105" s="800"/>
      <c r="F105" s="800"/>
      <c r="G105" s="800"/>
      <c r="H105" s="800"/>
      <c r="I105" s="800"/>
      <c r="J105" s="800"/>
      <c r="K105" s="800"/>
      <c r="L105" s="793"/>
      <c r="M105" s="794"/>
      <c r="N105" s="794"/>
      <c r="O105" s="794"/>
      <c r="P105" s="795"/>
      <c r="Q105" s="790"/>
      <c r="R105" s="791"/>
      <c r="S105" s="791"/>
      <c r="T105" s="791"/>
      <c r="U105" s="792"/>
      <c r="V105" s="345"/>
      <c r="W105" s="726"/>
      <c r="X105" s="727"/>
      <c r="Y105" s="728"/>
      <c r="Z105" s="749"/>
      <c r="AA105" s="749"/>
      <c r="AB105" s="749"/>
      <c r="AC105" s="675" t="str">
        <f>IFERROR(VLOOKUP(Z105,【参考】数式用_1!$A$4:$B$54,2,FALSE),"")</f>
        <v/>
      </c>
      <c r="AD105" s="714" t="str">
        <f>IF('様式第１号別紙３（個表） '!H69="","",'様式第１号別紙３（個表） '!H69)</f>
        <v/>
      </c>
      <c r="AE105" s="724" t="str">
        <f>IF(B105="","",IF(AO105="総合事業","数式を削除して手入力",IFERROR(INDEX(【参考】数式用_1!$AT$3:$AV$452,MATCH(Q105&amp;V105,【参考】数式用_1!$AS$3:$AS$452,0),MATCH(VLOOKUP(Z105,【参考】数式用_1!$AW$2:$AX$53,2,FALSE),【参考】数式用_1!$AT$2:$AV$2,0)),10)))</f>
        <v/>
      </c>
      <c r="AN105" s="551" t="str">
        <f>IF($L$18="", "", VLOOKUP(Z105,【参考】数式用_1!$A$4:$M$54,13,FALSE))</f>
        <v/>
      </c>
      <c r="AO105" s="38" t="e">
        <f>VLOOKUP(Z105,【参考】数式用_1!$A$2:$N$54,14,FALSE)</f>
        <v>#N/A</v>
      </c>
    </row>
    <row r="106" spans="1:41" ht="49.95" customHeight="1">
      <c r="A106" s="683">
        <f t="shared" si="1"/>
        <v>56</v>
      </c>
      <c r="B106" s="799"/>
      <c r="C106" s="800"/>
      <c r="D106" s="800"/>
      <c r="E106" s="800"/>
      <c r="F106" s="800"/>
      <c r="G106" s="800"/>
      <c r="H106" s="800"/>
      <c r="I106" s="800"/>
      <c r="J106" s="800"/>
      <c r="K106" s="800"/>
      <c r="L106" s="793"/>
      <c r="M106" s="794"/>
      <c r="N106" s="794"/>
      <c r="O106" s="794"/>
      <c r="P106" s="795"/>
      <c r="Q106" s="790"/>
      <c r="R106" s="791"/>
      <c r="S106" s="791"/>
      <c r="T106" s="791"/>
      <c r="U106" s="792"/>
      <c r="V106" s="345"/>
      <c r="W106" s="726"/>
      <c r="X106" s="727"/>
      <c r="Y106" s="728"/>
      <c r="Z106" s="749"/>
      <c r="AA106" s="749"/>
      <c r="AB106" s="749"/>
      <c r="AC106" s="675" t="str">
        <f>IFERROR(VLOOKUP(Z106,【参考】数式用_1!$A$4:$B$54,2,FALSE),"")</f>
        <v/>
      </c>
      <c r="AD106" s="714" t="str">
        <f>IF('様式第１号別紙３（個表） '!H70="","",'様式第１号別紙３（個表） '!H70)</f>
        <v/>
      </c>
      <c r="AE106" s="724" t="str">
        <f>IF(B106="","",IF(AO106="総合事業","数式を削除して手入力",IFERROR(INDEX(【参考】数式用_1!$AT$3:$AV$452,MATCH(Q106&amp;V106,【参考】数式用_1!$AS$3:$AS$452,0),MATCH(VLOOKUP(Z106,【参考】数式用_1!$AW$2:$AX$53,2,FALSE),【参考】数式用_1!$AT$2:$AV$2,0)),10)))</f>
        <v/>
      </c>
      <c r="AN106" s="551" t="str">
        <f>IF($L$18="", "", VLOOKUP(Z106,【参考】数式用_1!$A$4:$M$54,13,FALSE))</f>
        <v/>
      </c>
      <c r="AO106" s="38" t="e">
        <f>VLOOKUP(Z106,【参考】数式用_1!$A$2:$N$54,14,FALSE)</f>
        <v>#N/A</v>
      </c>
    </row>
    <row r="107" spans="1:41" ht="49.95" customHeight="1">
      <c r="A107" s="683">
        <f t="shared" si="1"/>
        <v>57</v>
      </c>
      <c r="B107" s="799"/>
      <c r="C107" s="800"/>
      <c r="D107" s="800"/>
      <c r="E107" s="800"/>
      <c r="F107" s="800"/>
      <c r="G107" s="800"/>
      <c r="H107" s="800"/>
      <c r="I107" s="800"/>
      <c r="J107" s="800"/>
      <c r="K107" s="800"/>
      <c r="L107" s="793"/>
      <c r="M107" s="794"/>
      <c r="N107" s="794"/>
      <c r="O107" s="794"/>
      <c r="P107" s="795"/>
      <c r="Q107" s="790"/>
      <c r="R107" s="791"/>
      <c r="S107" s="791"/>
      <c r="T107" s="791"/>
      <c r="U107" s="792"/>
      <c r="V107" s="345"/>
      <c r="W107" s="726"/>
      <c r="X107" s="727"/>
      <c r="Y107" s="728"/>
      <c r="Z107" s="749"/>
      <c r="AA107" s="749"/>
      <c r="AB107" s="749"/>
      <c r="AC107" s="675" t="str">
        <f>IFERROR(VLOOKUP(Z107,【参考】数式用_1!$A$4:$B$54,2,FALSE),"")</f>
        <v/>
      </c>
      <c r="AD107" s="714" t="str">
        <f>IF('様式第１号別紙３（個表） '!H71="","",'様式第１号別紙３（個表） '!H71)</f>
        <v/>
      </c>
      <c r="AE107" s="724" t="str">
        <f>IF(B107="","",IF(AO107="総合事業","数式を削除して手入力",IFERROR(INDEX(【参考】数式用_1!$AT$3:$AV$452,MATCH(Q107&amp;V107,【参考】数式用_1!$AS$3:$AS$452,0),MATCH(VLOOKUP(Z107,【参考】数式用_1!$AW$2:$AX$53,2,FALSE),【参考】数式用_1!$AT$2:$AV$2,0)),10)))</f>
        <v/>
      </c>
      <c r="AN107" s="551" t="str">
        <f>IF($L$18="", "", VLOOKUP(Z107,【参考】数式用_1!$A$4:$M$54,13,FALSE))</f>
        <v/>
      </c>
      <c r="AO107" s="38" t="e">
        <f>VLOOKUP(Z107,【参考】数式用_1!$A$2:$N$54,14,FALSE)</f>
        <v>#N/A</v>
      </c>
    </row>
    <row r="108" spans="1:41" ht="49.95" customHeight="1">
      <c r="A108" s="683">
        <f t="shared" si="1"/>
        <v>58</v>
      </c>
      <c r="B108" s="799"/>
      <c r="C108" s="800"/>
      <c r="D108" s="800"/>
      <c r="E108" s="800"/>
      <c r="F108" s="800"/>
      <c r="G108" s="800"/>
      <c r="H108" s="800"/>
      <c r="I108" s="800"/>
      <c r="J108" s="800"/>
      <c r="K108" s="800"/>
      <c r="L108" s="793"/>
      <c r="M108" s="794"/>
      <c r="N108" s="794"/>
      <c r="O108" s="794"/>
      <c r="P108" s="795"/>
      <c r="Q108" s="790"/>
      <c r="R108" s="791"/>
      <c r="S108" s="791"/>
      <c r="T108" s="791"/>
      <c r="U108" s="792"/>
      <c r="V108" s="345"/>
      <c r="W108" s="726"/>
      <c r="X108" s="727"/>
      <c r="Y108" s="728"/>
      <c r="Z108" s="749"/>
      <c r="AA108" s="749"/>
      <c r="AB108" s="749"/>
      <c r="AC108" s="675" t="str">
        <f>IFERROR(VLOOKUP(Z108,【参考】数式用_1!$A$4:$B$54,2,FALSE),"")</f>
        <v/>
      </c>
      <c r="AD108" s="714" t="str">
        <f>IF('様式第１号別紙３（個表） '!H72="","",'様式第１号別紙３（個表） '!H72)</f>
        <v/>
      </c>
      <c r="AE108" s="724" t="str">
        <f>IF(B108="","",IF(AO108="総合事業","数式を削除して手入力",IFERROR(INDEX(【参考】数式用_1!$AT$3:$AV$452,MATCH(Q108&amp;V108,【参考】数式用_1!$AS$3:$AS$452,0),MATCH(VLOOKUP(Z108,【参考】数式用_1!$AW$2:$AX$53,2,FALSE),【参考】数式用_1!$AT$2:$AV$2,0)),10)))</f>
        <v/>
      </c>
      <c r="AN108" s="551" t="str">
        <f>IF($L$18="", "", VLOOKUP(Z108,【参考】数式用_1!$A$4:$M$54,13,FALSE))</f>
        <v/>
      </c>
      <c r="AO108" s="38" t="e">
        <f>VLOOKUP(Z108,【参考】数式用_1!$A$2:$N$54,14,FALSE)</f>
        <v>#N/A</v>
      </c>
    </row>
    <row r="109" spans="1:41" ht="49.95" customHeight="1">
      <c r="A109" s="683">
        <f t="shared" si="1"/>
        <v>59</v>
      </c>
      <c r="B109" s="799"/>
      <c r="C109" s="800"/>
      <c r="D109" s="800"/>
      <c r="E109" s="800"/>
      <c r="F109" s="800"/>
      <c r="G109" s="800"/>
      <c r="H109" s="800"/>
      <c r="I109" s="800"/>
      <c r="J109" s="800"/>
      <c r="K109" s="800"/>
      <c r="L109" s="793"/>
      <c r="M109" s="794"/>
      <c r="N109" s="794"/>
      <c r="O109" s="794"/>
      <c r="P109" s="795"/>
      <c r="Q109" s="790"/>
      <c r="R109" s="791"/>
      <c r="S109" s="791"/>
      <c r="T109" s="791"/>
      <c r="U109" s="792"/>
      <c r="V109" s="345"/>
      <c r="W109" s="726"/>
      <c r="X109" s="727"/>
      <c r="Y109" s="728"/>
      <c r="Z109" s="749"/>
      <c r="AA109" s="749"/>
      <c r="AB109" s="749"/>
      <c r="AC109" s="675" t="str">
        <f>IFERROR(VLOOKUP(Z109,【参考】数式用_1!$A$4:$B$54,2,FALSE),"")</f>
        <v/>
      </c>
      <c r="AD109" s="714" t="str">
        <f>IF('様式第１号別紙３（個表） '!H73="","",'様式第１号別紙３（個表） '!H73)</f>
        <v/>
      </c>
      <c r="AE109" s="724" t="str">
        <f>IF(B109="","",IF(AO109="総合事業","数式を削除して手入力",IFERROR(INDEX(【参考】数式用_1!$AT$3:$AV$452,MATCH(Q109&amp;V109,【参考】数式用_1!$AS$3:$AS$452,0),MATCH(VLOOKUP(Z109,【参考】数式用_1!$AW$2:$AX$53,2,FALSE),【参考】数式用_1!$AT$2:$AV$2,0)),10)))</f>
        <v/>
      </c>
      <c r="AN109" s="551" t="str">
        <f>IF($L$18="", "", VLOOKUP(Z109,【参考】数式用_1!$A$4:$M$54,13,FALSE))</f>
        <v/>
      </c>
      <c r="AO109" s="38" t="e">
        <f>VLOOKUP(Z109,【参考】数式用_1!$A$2:$N$54,14,FALSE)</f>
        <v>#N/A</v>
      </c>
    </row>
    <row r="110" spans="1:41" ht="49.95" customHeight="1">
      <c r="A110" s="683">
        <f t="shared" si="1"/>
        <v>60</v>
      </c>
      <c r="B110" s="799"/>
      <c r="C110" s="800"/>
      <c r="D110" s="800"/>
      <c r="E110" s="800"/>
      <c r="F110" s="800"/>
      <c r="G110" s="800"/>
      <c r="H110" s="800"/>
      <c r="I110" s="800"/>
      <c r="J110" s="800"/>
      <c r="K110" s="800"/>
      <c r="L110" s="793"/>
      <c r="M110" s="794"/>
      <c r="N110" s="794"/>
      <c r="O110" s="794"/>
      <c r="P110" s="795"/>
      <c r="Q110" s="790"/>
      <c r="R110" s="791"/>
      <c r="S110" s="791"/>
      <c r="T110" s="791"/>
      <c r="U110" s="792"/>
      <c r="V110" s="345"/>
      <c r="W110" s="726"/>
      <c r="X110" s="727"/>
      <c r="Y110" s="728"/>
      <c r="Z110" s="749"/>
      <c r="AA110" s="749"/>
      <c r="AB110" s="749"/>
      <c r="AC110" s="675" t="str">
        <f>IFERROR(VLOOKUP(Z110,【参考】数式用_1!$A$4:$B$54,2,FALSE),"")</f>
        <v/>
      </c>
      <c r="AD110" s="714" t="str">
        <f>IF('様式第１号別紙３（個表） '!H74="","",'様式第１号別紙３（個表） '!H74)</f>
        <v/>
      </c>
      <c r="AE110" s="724" t="str">
        <f>IF(B110="","",IF(AO110="総合事業","数式を削除して手入力",IFERROR(INDEX(【参考】数式用_1!$AT$3:$AV$452,MATCH(Q110&amp;V110,【参考】数式用_1!$AS$3:$AS$452,0),MATCH(VLOOKUP(Z110,【参考】数式用_1!$AW$2:$AX$53,2,FALSE),【参考】数式用_1!$AT$2:$AV$2,0)),10)))</f>
        <v/>
      </c>
      <c r="AN110" s="551" t="str">
        <f>IF($L$18="", "", VLOOKUP(Z110,【参考】数式用_1!$A$4:$M$54,13,FALSE))</f>
        <v/>
      </c>
      <c r="AO110" s="38" t="e">
        <f>VLOOKUP(Z110,【参考】数式用_1!$A$2:$N$54,14,FALSE)</f>
        <v>#N/A</v>
      </c>
    </row>
    <row r="111" spans="1:41" ht="49.95" customHeight="1">
      <c r="A111" s="683">
        <f t="shared" si="1"/>
        <v>61</v>
      </c>
      <c r="B111" s="799"/>
      <c r="C111" s="800"/>
      <c r="D111" s="800"/>
      <c r="E111" s="800"/>
      <c r="F111" s="800"/>
      <c r="G111" s="800"/>
      <c r="H111" s="800"/>
      <c r="I111" s="800"/>
      <c r="J111" s="800"/>
      <c r="K111" s="800"/>
      <c r="L111" s="793"/>
      <c r="M111" s="794"/>
      <c r="N111" s="794"/>
      <c r="O111" s="794"/>
      <c r="P111" s="795"/>
      <c r="Q111" s="790"/>
      <c r="R111" s="791"/>
      <c r="S111" s="791"/>
      <c r="T111" s="791"/>
      <c r="U111" s="792"/>
      <c r="V111" s="345"/>
      <c r="W111" s="726"/>
      <c r="X111" s="727"/>
      <c r="Y111" s="728"/>
      <c r="Z111" s="749"/>
      <c r="AA111" s="749"/>
      <c r="AB111" s="749"/>
      <c r="AC111" s="675" t="str">
        <f>IFERROR(VLOOKUP(Z111,【参考】数式用_1!$A$4:$B$54,2,FALSE),"")</f>
        <v/>
      </c>
      <c r="AD111" s="714" t="str">
        <f>IF('様式第１号別紙３（個表） '!H75="","",'様式第１号別紙３（個表） '!H75)</f>
        <v/>
      </c>
      <c r="AE111" s="724" t="str">
        <f>IF(B111="","",IF(AO111="総合事業","数式を削除して手入力",IFERROR(INDEX(【参考】数式用_1!$AT$3:$AV$452,MATCH(Q111&amp;V111,【参考】数式用_1!$AS$3:$AS$452,0),MATCH(VLOOKUP(Z111,【参考】数式用_1!$AW$2:$AX$53,2,FALSE),【参考】数式用_1!$AT$2:$AV$2,0)),10)))</f>
        <v/>
      </c>
      <c r="AN111" s="551" t="str">
        <f>IF($L$18="", "", VLOOKUP(Z111,【参考】数式用_1!$A$4:$M$54,13,FALSE))</f>
        <v/>
      </c>
      <c r="AO111" s="38" t="e">
        <f>VLOOKUP(Z111,【参考】数式用_1!$A$2:$N$54,14,FALSE)</f>
        <v>#N/A</v>
      </c>
    </row>
    <row r="112" spans="1:41" ht="49.95" customHeight="1">
      <c r="A112" s="683">
        <f t="shared" si="1"/>
        <v>62</v>
      </c>
      <c r="B112" s="799"/>
      <c r="C112" s="800"/>
      <c r="D112" s="800"/>
      <c r="E112" s="800"/>
      <c r="F112" s="800"/>
      <c r="G112" s="800"/>
      <c r="H112" s="800"/>
      <c r="I112" s="800"/>
      <c r="J112" s="800"/>
      <c r="K112" s="800"/>
      <c r="L112" s="793"/>
      <c r="M112" s="794"/>
      <c r="N112" s="794"/>
      <c r="O112" s="794"/>
      <c r="P112" s="795"/>
      <c r="Q112" s="790"/>
      <c r="R112" s="791"/>
      <c r="S112" s="791"/>
      <c r="T112" s="791"/>
      <c r="U112" s="792"/>
      <c r="V112" s="345"/>
      <c r="W112" s="726"/>
      <c r="X112" s="727"/>
      <c r="Y112" s="728"/>
      <c r="Z112" s="749"/>
      <c r="AA112" s="749"/>
      <c r="AB112" s="749"/>
      <c r="AC112" s="675" t="str">
        <f>IFERROR(VLOOKUP(Z112,【参考】数式用_1!$A$4:$B$54,2,FALSE),"")</f>
        <v/>
      </c>
      <c r="AD112" s="714" t="str">
        <f>IF('様式第１号別紙３（個表） '!H76="","",'様式第１号別紙３（個表） '!H76)</f>
        <v/>
      </c>
      <c r="AE112" s="724" t="str">
        <f>IF(B112="","",IF(AO112="総合事業","数式を削除して手入力",IFERROR(INDEX(【参考】数式用_1!$AT$3:$AV$452,MATCH(Q112&amp;V112,【参考】数式用_1!$AS$3:$AS$452,0),MATCH(VLOOKUP(Z112,【参考】数式用_1!$AW$2:$AX$53,2,FALSE),【参考】数式用_1!$AT$2:$AV$2,0)),10)))</f>
        <v/>
      </c>
      <c r="AN112" s="551" t="str">
        <f>IF($L$18="", "", VLOOKUP(Z112,【参考】数式用_1!$A$4:$M$54,13,FALSE))</f>
        <v/>
      </c>
      <c r="AO112" s="38" t="e">
        <f>VLOOKUP(Z112,【参考】数式用_1!$A$2:$N$54,14,FALSE)</f>
        <v>#N/A</v>
      </c>
    </row>
    <row r="113" spans="1:41" ht="49.95" customHeight="1">
      <c r="A113" s="683">
        <f t="shared" si="1"/>
        <v>63</v>
      </c>
      <c r="B113" s="799"/>
      <c r="C113" s="800"/>
      <c r="D113" s="800"/>
      <c r="E113" s="800"/>
      <c r="F113" s="800"/>
      <c r="G113" s="800"/>
      <c r="H113" s="800"/>
      <c r="I113" s="800"/>
      <c r="J113" s="800"/>
      <c r="K113" s="800"/>
      <c r="L113" s="793"/>
      <c r="M113" s="794"/>
      <c r="N113" s="794"/>
      <c r="O113" s="794"/>
      <c r="P113" s="795"/>
      <c r="Q113" s="790"/>
      <c r="R113" s="791"/>
      <c r="S113" s="791"/>
      <c r="T113" s="791"/>
      <c r="U113" s="792"/>
      <c r="V113" s="345"/>
      <c r="W113" s="726"/>
      <c r="X113" s="727"/>
      <c r="Y113" s="728"/>
      <c r="Z113" s="749"/>
      <c r="AA113" s="749"/>
      <c r="AB113" s="749"/>
      <c r="AC113" s="675" t="str">
        <f>IFERROR(VLOOKUP(Z113,【参考】数式用_1!$A$4:$B$54,2,FALSE),"")</f>
        <v/>
      </c>
      <c r="AD113" s="714" t="str">
        <f>IF('様式第１号別紙３（個表） '!H77="","",'様式第１号別紙３（個表） '!H77)</f>
        <v/>
      </c>
      <c r="AE113" s="724" t="str">
        <f>IF(B113="","",IF(AO113="総合事業","数式を削除して手入力",IFERROR(INDEX(【参考】数式用_1!$AT$3:$AV$452,MATCH(Q113&amp;V113,【参考】数式用_1!$AS$3:$AS$452,0),MATCH(VLOOKUP(Z113,【参考】数式用_1!$AW$2:$AX$53,2,FALSE),【参考】数式用_1!$AT$2:$AV$2,0)),10)))</f>
        <v/>
      </c>
      <c r="AN113" s="551" t="str">
        <f>IF($L$18="", "", VLOOKUP(Z113,【参考】数式用_1!$A$4:$M$54,13,FALSE))</f>
        <v/>
      </c>
      <c r="AO113" s="38" t="e">
        <f>VLOOKUP(Z113,【参考】数式用_1!$A$2:$N$54,14,FALSE)</f>
        <v>#N/A</v>
      </c>
    </row>
    <row r="114" spans="1:41" ht="49.95" customHeight="1">
      <c r="A114" s="683">
        <f t="shared" si="1"/>
        <v>64</v>
      </c>
      <c r="B114" s="799"/>
      <c r="C114" s="800"/>
      <c r="D114" s="800"/>
      <c r="E114" s="800"/>
      <c r="F114" s="800"/>
      <c r="G114" s="800"/>
      <c r="H114" s="800"/>
      <c r="I114" s="800"/>
      <c r="J114" s="800"/>
      <c r="K114" s="800"/>
      <c r="L114" s="793"/>
      <c r="M114" s="794"/>
      <c r="N114" s="794"/>
      <c r="O114" s="794"/>
      <c r="P114" s="795"/>
      <c r="Q114" s="790"/>
      <c r="R114" s="791"/>
      <c r="S114" s="791"/>
      <c r="T114" s="791"/>
      <c r="U114" s="792"/>
      <c r="V114" s="345"/>
      <c r="W114" s="726"/>
      <c r="X114" s="727"/>
      <c r="Y114" s="728"/>
      <c r="Z114" s="749"/>
      <c r="AA114" s="749"/>
      <c r="AB114" s="749"/>
      <c r="AC114" s="675" t="str">
        <f>IFERROR(VLOOKUP(Z114,【参考】数式用_1!$A$4:$B$54,2,FALSE),"")</f>
        <v/>
      </c>
      <c r="AD114" s="714" t="str">
        <f>IF('様式第１号別紙３（個表） '!H78="","",'様式第１号別紙３（個表） '!H78)</f>
        <v/>
      </c>
      <c r="AE114" s="724" t="str">
        <f>IF(B114="","",IF(AO114="総合事業","数式を削除して手入力",IFERROR(INDEX(【参考】数式用_1!$AT$3:$AV$452,MATCH(Q114&amp;V114,【参考】数式用_1!$AS$3:$AS$452,0),MATCH(VLOOKUP(Z114,【参考】数式用_1!$AW$2:$AX$53,2,FALSE),【参考】数式用_1!$AT$2:$AV$2,0)),10)))</f>
        <v/>
      </c>
      <c r="AN114" s="551" t="str">
        <f>IF($L$18="", "", VLOOKUP(Z114,【参考】数式用_1!$A$4:$M$54,13,FALSE))</f>
        <v/>
      </c>
      <c r="AO114" s="38" t="e">
        <f>VLOOKUP(Z114,【参考】数式用_1!$A$2:$N$54,14,FALSE)</f>
        <v>#N/A</v>
      </c>
    </row>
    <row r="115" spans="1:41" ht="49.95" customHeight="1">
      <c r="A115" s="683">
        <f t="shared" si="1"/>
        <v>65</v>
      </c>
      <c r="B115" s="799"/>
      <c r="C115" s="800"/>
      <c r="D115" s="800"/>
      <c r="E115" s="800"/>
      <c r="F115" s="800"/>
      <c r="G115" s="800"/>
      <c r="H115" s="800"/>
      <c r="I115" s="800"/>
      <c r="J115" s="800"/>
      <c r="K115" s="800"/>
      <c r="L115" s="793"/>
      <c r="M115" s="794"/>
      <c r="N115" s="794"/>
      <c r="O115" s="794"/>
      <c r="P115" s="795"/>
      <c r="Q115" s="790"/>
      <c r="R115" s="791"/>
      <c r="S115" s="791"/>
      <c r="T115" s="791"/>
      <c r="U115" s="792"/>
      <c r="V115" s="345"/>
      <c r="W115" s="726"/>
      <c r="X115" s="727"/>
      <c r="Y115" s="728"/>
      <c r="Z115" s="749"/>
      <c r="AA115" s="749"/>
      <c r="AB115" s="749"/>
      <c r="AC115" s="675" t="str">
        <f>IFERROR(VLOOKUP(Z115,【参考】数式用_1!$A$4:$B$54,2,FALSE),"")</f>
        <v/>
      </c>
      <c r="AD115" s="714" t="str">
        <f>IF('様式第１号別紙３（個表） '!H79="","",'様式第１号別紙３（個表） '!H79)</f>
        <v/>
      </c>
      <c r="AE115" s="724" t="str">
        <f>IF(B115="","",IF(AO115="総合事業","数式を削除して手入力",IFERROR(INDEX(【参考】数式用_1!$AT$3:$AV$452,MATCH(Q115&amp;V115,【参考】数式用_1!$AS$3:$AS$452,0),MATCH(VLOOKUP(Z115,【参考】数式用_1!$AW$2:$AX$53,2,FALSE),【参考】数式用_1!$AT$2:$AV$2,0)),10)))</f>
        <v/>
      </c>
      <c r="AN115" s="551" t="str">
        <f>IF($L$18="", "", VLOOKUP(Z115,【参考】数式用_1!$A$4:$M$54,13,FALSE))</f>
        <v/>
      </c>
      <c r="AO115" s="38" t="e">
        <f>VLOOKUP(Z115,【参考】数式用_1!$A$2:$N$54,14,FALSE)</f>
        <v>#N/A</v>
      </c>
    </row>
    <row r="116" spans="1:41" ht="49.95" customHeight="1">
      <c r="A116" s="683">
        <f t="shared" si="1"/>
        <v>66</v>
      </c>
      <c r="B116" s="799"/>
      <c r="C116" s="800"/>
      <c r="D116" s="800"/>
      <c r="E116" s="800"/>
      <c r="F116" s="800"/>
      <c r="G116" s="800"/>
      <c r="H116" s="800"/>
      <c r="I116" s="800"/>
      <c r="J116" s="800"/>
      <c r="K116" s="800"/>
      <c r="L116" s="793"/>
      <c r="M116" s="794"/>
      <c r="N116" s="794"/>
      <c r="O116" s="794"/>
      <c r="P116" s="795"/>
      <c r="Q116" s="790"/>
      <c r="R116" s="791"/>
      <c r="S116" s="791"/>
      <c r="T116" s="791"/>
      <c r="U116" s="792"/>
      <c r="V116" s="345"/>
      <c r="W116" s="726"/>
      <c r="X116" s="727"/>
      <c r="Y116" s="728"/>
      <c r="Z116" s="749"/>
      <c r="AA116" s="749"/>
      <c r="AB116" s="749"/>
      <c r="AC116" s="675" t="str">
        <f>IFERROR(VLOOKUP(Z116,【参考】数式用_1!$A$4:$B$54,2,FALSE),"")</f>
        <v/>
      </c>
      <c r="AD116" s="714" t="str">
        <f>IF('様式第１号別紙３（個表） '!H80="","",'様式第１号別紙３（個表） '!H80)</f>
        <v/>
      </c>
      <c r="AE116" s="724" t="str">
        <f>IF(B116="","",IF(AO116="総合事業","数式を削除して手入力",IFERROR(INDEX(【参考】数式用_1!$AT$3:$AV$452,MATCH(Q116&amp;V116,【参考】数式用_1!$AS$3:$AS$452,0),MATCH(VLOOKUP(Z116,【参考】数式用_1!$AW$2:$AX$53,2,FALSE),【参考】数式用_1!$AT$2:$AV$2,0)),10)))</f>
        <v/>
      </c>
      <c r="AN116" s="551" t="str">
        <f>IF($L$18="", "", VLOOKUP(Z116,【参考】数式用_1!$A$4:$M$54,13,FALSE))</f>
        <v/>
      </c>
      <c r="AO116" s="38" t="e">
        <f>VLOOKUP(Z116,【参考】数式用_1!$A$2:$N$54,14,FALSE)</f>
        <v>#N/A</v>
      </c>
    </row>
    <row r="117" spans="1:41" ht="49.95" customHeight="1">
      <c r="A117" s="683">
        <f t="shared" ref="A117:A142" si="2">A116+1</f>
        <v>67</v>
      </c>
      <c r="B117" s="799"/>
      <c r="C117" s="800"/>
      <c r="D117" s="800"/>
      <c r="E117" s="800"/>
      <c r="F117" s="800"/>
      <c r="G117" s="800"/>
      <c r="H117" s="800"/>
      <c r="I117" s="800"/>
      <c r="J117" s="800"/>
      <c r="K117" s="800"/>
      <c r="L117" s="793"/>
      <c r="M117" s="794"/>
      <c r="N117" s="794"/>
      <c r="O117" s="794"/>
      <c r="P117" s="795"/>
      <c r="Q117" s="790"/>
      <c r="R117" s="791"/>
      <c r="S117" s="791"/>
      <c r="T117" s="791"/>
      <c r="U117" s="792"/>
      <c r="V117" s="345"/>
      <c r="W117" s="726"/>
      <c r="X117" s="727"/>
      <c r="Y117" s="728"/>
      <c r="Z117" s="749"/>
      <c r="AA117" s="749"/>
      <c r="AB117" s="749"/>
      <c r="AC117" s="675" t="str">
        <f>IFERROR(VLOOKUP(Z117,【参考】数式用_1!$A$4:$B$54,2,FALSE),"")</f>
        <v/>
      </c>
      <c r="AD117" s="714" t="str">
        <f>IF('様式第１号別紙３（個表） '!H81="","",'様式第１号別紙３（個表） '!H81)</f>
        <v/>
      </c>
      <c r="AE117" s="724" t="str">
        <f>IF(B117="","",IF(AO117="総合事業","数式を削除して手入力",IFERROR(INDEX(【参考】数式用_1!$AT$3:$AV$452,MATCH(Q117&amp;V117,【参考】数式用_1!$AS$3:$AS$452,0),MATCH(VLOOKUP(Z117,【参考】数式用_1!$AW$2:$AX$53,2,FALSE),【参考】数式用_1!$AT$2:$AV$2,0)),10)))</f>
        <v/>
      </c>
      <c r="AN117" s="551" t="str">
        <f>IF($L$18="", "", VLOOKUP(Z117,【参考】数式用_1!$A$4:$M$54,13,FALSE))</f>
        <v/>
      </c>
      <c r="AO117" s="38" t="e">
        <f>VLOOKUP(Z117,【参考】数式用_1!$A$2:$N$54,14,FALSE)</f>
        <v>#N/A</v>
      </c>
    </row>
    <row r="118" spans="1:41" ht="49.95" customHeight="1">
      <c r="A118" s="683">
        <f t="shared" si="2"/>
        <v>68</v>
      </c>
      <c r="B118" s="799"/>
      <c r="C118" s="800"/>
      <c r="D118" s="800"/>
      <c r="E118" s="800"/>
      <c r="F118" s="800"/>
      <c r="G118" s="800"/>
      <c r="H118" s="800"/>
      <c r="I118" s="800"/>
      <c r="J118" s="800"/>
      <c r="K118" s="800"/>
      <c r="L118" s="793"/>
      <c r="M118" s="794"/>
      <c r="N118" s="794"/>
      <c r="O118" s="794"/>
      <c r="P118" s="795"/>
      <c r="Q118" s="790"/>
      <c r="R118" s="791"/>
      <c r="S118" s="791"/>
      <c r="T118" s="791"/>
      <c r="U118" s="792"/>
      <c r="V118" s="345"/>
      <c r="W118" s="726"/>
      <c r="X118" s="727"/>
      <c r="Y118" s="728"/>
      <c r="Z118" s="749"/>
      <c r="AA118" s="749"/>
      <c r="AB118" s="749"/>
      <c r="AC118" s="675" t="str">
        <f>IFERROR(VLOOKUP(Z118,【参考】数式用_1!$A$4:$B$54,2,FALSE),"")</f>
        <v/>
      </c>
      <c r="AD118" s="714" t="str">
        <f>IF('様式第１号別紙３（個表） '!H82="","",'様式第１号別紙３（個表） '!H82)</f>
        <v/>
      </c>
      <c r="AE118" s="724" t="str">
        <f>IF(B118="","",IF(AO118="総合事業","数式を削除して手入力",IFERROR(INDEX(【参考】数式用_1!$AT$3:$AV$452,MATCH(Q118&amp;V118,【参考】数式用_1!$AS$3:$AS$452,0),MATCH(VLOOKUP(Z118,【参考】数式用_1!$AW$2:$AX$53,2,FALSE),【参考】数式用_1!$AT$2:$AV$2,0)),10)))</f>
        <v/>
      </c>
      <c r="AN118" s="551" t="str">
        <f>IF($L$18="", "", VLOOKUP(Z118,【参考】数式用_1!$A$4:$M$54,13,FALSE))</f>
        <v/>
      </c>
      <c r="AO118" s="38" t="e">
        <f>VLOOKUP(Z118,【参考】数式用_1!$A$2:$N$54,14,FALSE)</f>
        <v>#N/A</v>
      </c>
    </row>
    <row r="119" spans="1:41" ht="49.95" customHeight="1">
      <c r="A119" s="683">
        <f t="shared" si="2"/>
        <v>69</v>
      </c>
      <c r="B119" s="799"/>
      <c r="C119" s="800"/>
      <c r="D119" s="800"/>
      <c r="E119" s="800"/>
      <c r="F119" s="800"/>
      <c r="G119" s="800"/>
      <c r="H119" s="800"/>
      <c r="I119" s="800"/>
      <c r="J119" s="800"/>
      <c r="K119" s="800"/>
      <c r="L119" s="793"/>
      <c r="M119" s="794"/>
      <c r="N119" s="794"/>
      <c r="O119" s="794"/>
      <c r="P119" s="795"/>
      <c r="Q119" s="790"/>
      <c r="R119" s="791"/>
      <c r="S119" s="791"/>
      <c r="T119" s="791"/>
      <c r="U119" s="792"/>
      <c r="V119" s="345"/>
      <c r="W119" s="726"/>
      <c r="X119" s="727"/>
      <c r="Y119" s="728"/>
      <c r="Z119" s="749"/>
      <c r="AA119" s="749"/>
      <c r="AB119" s="749"/>
      <c r="AC119" s="675" t="str">
        <f>IFERROR(VLOOKUP(Z119,【参考】数式用_1!$A$4:$B$54,2,FALSE),"")</f>
        <v/>
      </c>
      <c r="AD119" s="714" t="str">
        <f>IF('様式第１号別紙３（個表） '!H83="","",'様式第１号別紙３（個表） '!H83)</f>
        <v/>
      </c>
      <c r="AE119" s="724" t="str">
        <f>IF(B119="","",IF(AO119="総合事業","数式を削除して手入力",IFERROR(INDEX(【参考】数式用_1!$AT$3:$AV$452,MATCH(Q119&amp;V119,【参考】数式用_1!$AS$3:$AS$452,0),MATCH(VLOOKUP(Z119,【参考】数式用_1!$AW$2:$AX$53,2,FALSE),【参考】数式用_1!$AT$2:$AV$2,0)),10)))</f>
        <v/>
      </c>
      <c r="AN119" s="551" t="str">
        <f>IF($L$18="", "", VLOOKUP(Z119,【参考】数式用_1!$A$4:$M$54,13,FALSE))</f>
        <v/>
      </c>
      <c r="AO119" s="38" t="e">
        <f>VLOOKUP(Z119,【参考】数式用_1!$A$2:$N$54,14,FALSE)</f>
        <v>#N/A</v>
      </c>
    </row>
    <row r="120" spans="1:41" ht="49.95" customHeight="1">
      <c r="A120" s="683">
        <f t="shared" si="2"/>
        <v>70</v>
      </c>
      <c r="B120" s="799"/>
      <c r="C120" s="800"/>
      <c r="D120" s="800"/>
      <c r="E120" s="800"/>
      <c r="F120" s="800"/>
      <c r="G120" s="800"/>
      <c r="H120" s="800"/>
      <c r="I120" s="800"/>
      <c r="J120" s="800"/>
      <c r="K120" s="800"/>
      <c r="L120" s="793"/>
      <c r="M120" s="794"/>
      <c r="N120" s="794"/>
      <c r="O120" s="794"/>
      <c r="P120" s="795"/>
      <c r="Q120" s="790"/>
      <c r="R120" s="791"/>
      <c r="S120" s="791"/>
      <c r="T120" s="791"/>
      <c r="U120" s="792"/>
      <c r="V120" s="345"/>
      <c r="W120" s="726"/>
      <c r="X120" s="727"/>
      <c r="Y120" s="728"/>
      <c r="Z120" s="749"/>
      <c r="AA120" s="749"/>
      <c r="AB120" s="749"/>
      <c r="AC120" s="675" t="str">
        <f>IFERROR(VLOOKUP(Z120,【参考】数式用_1!$A$4:$B$54,2,FALSE),"")</f>
        <v/>
      </c>
      <c r="AD120" s="714" t="str">
        <f>IF('様式第１号別紙３（個表） '!H84="","",'様式第１号別紙３（個表） '!H84)</f>
        <v/>
      </c>
      <c r="AE120" s="724" t="str">
        <f>IF(B120="","",IF(AO120="総合事業","数式を削除して手入力",IFERROR(INDEX(【参考】数式用_1!$AT$3:$AV$452,MATCH(Q120&amp;V120,【参考】数式用_1!$AS$3:$AS$452,0),MATCH(VLOOKUP(Z120,【参考】数式用_1!$AW$2:$AX$53,2,FALSE),【参考】数式用_1!$AT$2:$AV$2,0)),10)))</f>
        <v/>
      </c>
      <c r="AN120" s="551" t="str">
        <f>IF($L$18="", "", VLOOKUP(Z120,【参考】数式用_1!$A$4:$M$54,13,FALSE))</f>
        <v/>
      </c>
      <c r="AO120" s="38" t="e">
        <f>VLOOKUP(Z120,【参考】数式用_1!$A$2:$N$54,14,FALSE)</f>
        <v>#N/A</v>
      </c>
    </row>
    <row r="121" spans="1:41" ht="49.95" customHeight="1">
      <c r="A121" s="683">
        <f t="shared" si="2"/>
        <v>71</v>
      </c>
      <c r="B121" s="799"/>
      <c r="C121" s="800"/>
      <c r="D121" s="800"/>
      <c r="E121" s="800"/>
      <c r="F121" s="800"/>
      <c r="G121" s="800"/>
      <c r="H121" s="800"/>
      <c r="I121" s="800"/>
      <c r="J121" s="800"/>
      <c r="K121" s="800"/>
      <c r="L121" s="793"/>
      <c r="M121" s="794"/>
      <c r="N121" s="794"/>
      <c r="O121" s="794"/>
      <c r="P121" s="795"/>
      <c r="Q121" s="790"/>
      <c r="R121" s="791"/>
      <c r="S121" s="791"/>
      <c r="T121" s="791"/>
      <c r="U121" s="792"/>
      <c r="V121" s="345"/>
      <c r="W121" s="726"/>
      <c r="X121" s="727"/>
      <c r="Y121" s="728"/>
      <c r="Z121" s="749"/>
      <c r="AA121" s="749"/>
      <c r="AB121" s="749"/>
      <c r="AC121" s="675" t="str">
        <f>IFERROR(VLOOKUP(Z121,【参考】数式用_1!$A$4:$B$54,2,FALSE),"")</f>
        <v/>
      </c>
      <c r="AD121" s="714" t="str">
        <f>IF('様式第１号別紙３（個表） '!H85="","",'様式第１号別紙３（個表） '!H85)</f>
        <v/>
      </c>
      <c r="AE121" s="724" t="str">
        <f>IF(B121="","",IF(AO121="総合事業","数式を削除して手入力",IFERROR(INDEX(【参考】数式用_1!$AT$3:$AV$452,MATCH(Q121&amp;V121,【参考】数式用_1!$AS$3:$AS$452,0),MATCH(VLOOKUP(Z121,【参考】数式用_1!$AW$2:$AX$53,2,FALSE),【参考】数式用_1!$AT$2:$AV$2,0)),10)))</f>
        <v/>
      </c>
      <c r="AN121" s="551" t="str">
        <f>IF($L$18="", "", VLOOKUP(Z121,【参考】数式用_1!$A$4:$M$54,13,FALSE))</f>
        <v/>
      </c>
      <c r="AO121" s="38" t="e">
        <f>VLOOKUP(Z121,【参考】数式用_1!$A$2:$N$54,14,FALSE)</f>
        <v>#N/A</v>
      </c>
    </row>
    <row r="122" spans="1:41" ht="49.95" customHeight="1">
      <c r="A122" s="683">
        <f t="shared" si="2"/>
        <v>72</v>
      </c>
      <c r="B122" s="799"/>
      <c r="C122" s="800"/>
      <c r="D122" s="800"/>
      <c r="E122" s="800"/>
      <c r="F122" s="800"/>
      <c r="G122" s="800"/>
      <c r="H122" s="800"/>
      <c r="I122" s="800"/>
      <c r="J122" s="800"/>
      <c r="K122" s="800"/>
      <c r="L122" s="793"/>
      <c r="M122" s="794"/>
      <c r="N122" s="794"/>
      <c r="O122" s="794"/>
      <c r="P122" s="795"/>
      <c r="Q122" s="790"/>
      <c r="R122" s="791"/>
      <c r="S122" s="791"/>
      <c r="T122" s="791"/>
      <c r="U122" s="792"/>
      <c r="V122" s="345"/>
      <c r="W122" s="726"/>
      <c r="X122" s="727"/>
      <c r="Y122" s="728"/>
      <c r="Z122" s="749"/>
      <c r="AA122" s="749"/>
      <c r="AB122" s="749"/>
      <c r="AC122" s="675" t="str">
        <f>IFERROR(VLOOKUP(Z122,【参考】数式用_1!$A$4:$B$54,2,FALSE),"")</f>
        <v/>
      </c>
      <c r="AD122" s="714" t="str">
        <f>IF('様式第１号別紙３（個表） '!H86="","",'様式第１号別紙３（個表） '!H86)</f>
        <v/>
      </c>
      <c r="AE122" s="724" t="str">
        <f>IF(B122="","",IF(AO122="総合事業","数式を削除して手入力",IFERROR(INDEX(【参考】数式用_1!$AT$3:$AV$452,MATCH(Q122&amp;V122,【参考】数式用_1!$AS$3:$AS$452,0),MATCH(VLOOKUP(Z122,【参考】数式用_1!$AW$2:$AX$53,2,FALSE),【参考】数式用_1!$AT$2:$AV$2,0)),10)))</f>
        <v/>
      </c>
      <c r="AN122" s="551" t="str">
        <f>IF($L$18="", "", VLOOKUP(Z122,【参考】数式用_1!$A$4:$M$54,13,FALSE))</f>
        <v/>
      </c>
      <c r="AO122" s="38" t="e">
        <f>VLOOKUP(Z122,【参考】数式用_1!$A$2:$N$54,14,FALSE)</f>
        <v>#N/A</v>
      </c>
    </row>
    <row r="123" spans="1:41" ht="49.95" customHeight="1">
      <c r="A123" s="683">
        <f t="shared" si="2"/>
        <v>73</v>
      </c>
      <c r="B123" s="799"/>
      <c r="C123" s="800"/>
      <c r="D123" s="800"/>
      <c r="E123" s="800"/>
      <c r="F123" s="800"/>
      <c r="G123" s="800"/>
      <c r="H123" s="800"/>
      <c r="I123" s="800"/>
      <c r="J123" s="800"/>
      <c r="K123" s="800"/>
      <c r="L123" s="793"/>
      <c r="M123" s="794"/>
      <c r="N123" s="794"/>
      <c r="O123" s="794"/>
      <c r="P123" s="795"/>
      <c r="Q123" s="790"/>
      <c r="R123" s="791"/>
      <c r="S123" s="791"/>
      <c r="T123" s="791"/>
      <c r="U123" s="792"/>
      <c r="V123" s="345"/>
      <c r="W123" s="726"/>
      <c r="X123" s="727"/>
      <c r="Y123" s="728"/>
      <c r="Z123" s="749"/>
      <c r="AA123" s="749"/>
      <c r="AB123" s="749"/>
      <c r="AC123" s="675" t="str">
        <f>IFERROR(VLOOKUP(Z123,【参考】数式用_1!$A$4:$B$54,2,FALSE),"")</f>
        <v/>
      </c>
      <c r="AD123" s="714" t="str">
        <f>IF('様式第１号別紙３（個表） '!H87="","",'様式第１号別紙３（個表） '!H87)</f>
        <v/>
      </c>
      <c r="AE123" s="724" t="str">
        <f>IF(B123="","",IF(AO123="総合事業","数式を削除して手入力",IFERROR(INDEX(【参考】数式用_1!$AT$3:$AV$452,MATCH(Q123&amp;V123,【参考】数式用_1!$AS$3:$AS$452,0),MATCH(VLOOKUP(Z123,【参考】数式用_1!$AW$2:$AX$53,2,FALSE),【参考】数式用_1!$AT$2:$AV$2,0)),10)))</f>
        <v/>
      </c>
      <c r="AN123" s="551" t="str">
        <f>IF($L$18="", "", VLOOKUP(Z123,【参考】数式用_1!$A$4:$M$54,13,FALSE))</f>
        <v/>
      </c>
      <c r="AO123" s="38" t="e">
        <f>VLOOKUP(Z123,【参考】数式用_1!$A$2:$N$54,14,FALSE)</f>
        <v>#N/A</v>
      </c>
    </row>
    <row r="124" spans="1:41" ht="49.95" customHeight="1">
      <c r="A124" s="683">
        <f t="shared" si="2"/>
        <v>74</v>
      </c>
      <c r="B124" s="799"/>
      <c r="C124" s="800"/>
      <c r="D124" s="800"/>
      <c r="E124" s="800"/>
      <c r="F124" s="800"/>
      <c r="G124" s="800"/>
      <c r="H124" s="800"/>
      <c r="I124" s="800"/>
      <c r="J124" s="800"/>
      <c r="K124" s="800"/>
      <c r="L124" s="793"/>
      <c r="M124" s="794"/>
      <c r="N124" s="794"/>
      <c r="O124" s="794"/>
      <c r="P124" s="795"/>
      <c r="Q124" s="790"/>
      <c r="R124" s="791"/>
      <c r="S124" s="791"/>
      <c r="T124" s="791"/>
      <c r="U124" s="792"/>
      <c r="V124" s="345"/>
      <c r="W124" s="726"/>
      <c r="X124" s="727"/>
      <c r="Y124" s="728"/>
      <c r="Z124" s="749"/>
      <c r="AA124" s="749"/>
      <c r="AB124" s="749"/>
      <c r="AC124" s="675" t="str">
        <f>IFERROR(VLOOKUP(Z124,【参考】数式用_1!$A$4:$B$54,2,FALSE),"")</f>
        <v/>
      </c>
      <c r="AD124" s="714" t="str">
        <f>IF('様式第１号別紙３（個表） '!H88="","",'様式第１号別紙３（個表） '!H88)</f>
        <v/>
      </c>
      <c r="AE124" s="724" t="str">
        <f>IF(B124="","",IF(AO124="総合事業","数式を削除して手入力",IFERROR(INDEX(【参考】数式用_1!$AT$3:$AV$452,MATCH(Q124&amp;V124,【参考】数式用_1!$AS$3:$AS$452,0),MATCH(VLOOKUP(Z124,【参考】数式用_1!$AW$2:$AX$53,2,FALSE),【参考】数式用_1!$AT$2:$AV$2,0)),10)))</f>
        <v/>
      </c>
      <c r="AN124" s="551" t="str">
        <f>IF($L$18="", "", VLOOKUP(Z124,【参考】数式用_1!$A$4:$M$54,13,FALSE))</f>
        <v/>
      </c>
      <c r="AO124" s="38" t="e">
        <f>VLOOKUP(Z124,【参考】数式用_1!$A$2:$N$54,14,FALSE)</f>
        <v>#N/A</v>
      </c>
    </row>
    <row r="125" spans="1:41" ht="49.95" customHeight="1">
      <c r="A125" s="683">
        <f t="shared" si="2"/>
        <v>75</v>
      </c>
      <c r="B125" s="799"/>
      <c r="C125" s="800"/>
      <c r="D125" s="800"/>
      <c r="E125" s="800"/>
      <c r="F125" s="800"/>
      <c r="G125" s="800"/>
      <c r="H125" s="800"/>
      <c r="I125" s="800"/>
      <c r="J125" s="800"/>
      <c r="K125" s="800"/>
      <c r="L125" s="793"/>
      <c r="M125" s="794"/>
      <c r="N125" s="794"/>
      <c r="O125" s="794"/>
      <c r="P125" s="795"/>
      <c r="Q125" s="790"/>
      <c r="R125" s="791"/>
      <c r="S125" s="791"/>
      <c r="T125" s="791"/>
      <c r="U125" s="792"/>
      <c r="V125" s="345"/>
      <c r="W125" s="726"/>
      <c r="X125" s="727"/>
      <c r="Y125" s="728"/>
      <c r="Z125" s="749"/>
      <c r="AA125" s="749"/>
      <c r="AB125" s="749"/>
      <c r="AC125" s="675" t="str">
        <f>IFERROR(VLOOKUP(Z125,【参考】数式用_1!$A$4:$B$54,2,FALSE),"")</f>
        <v/>
      </c>
      <c r="AD125" s="714" t="str">
        <f>IF('様式第１号別紙３（個表） '!H89="","",'様式第１号別紙３（個表） '!H89)</f>
        <v/>
      </c>
      <c r="AE125" s="724" t="str">
        <f>IF(B125="","",IF(AO125="総合事業","数式を削除して手入力",IFERROR(INDEX(【参考】数式用_1!$AT$3:$AV$452,MATCH(Q125&amp;V125,【参考】数式用_1!$AS$3:$AS$452,0),MATCH(VLOOKUP(Z125,【参考】数式用_1!$AW$2:$AX$53,2,FALSE),【参考】数式用_1!$AT$2:$AV$2,0)),10)))</f>
        <v/>
      </c>
      <c r="AN125" s="551" t="str">
        <f>IF($L$18="", "", VLOOKUP(Z125,【参考】数式用_1!$A$4:$M$54,13,FALSE))</f>
        <v/>
      </c>
      <c r="AO125" s="38" t="e">
        <f>VLOOKUP(Z125,【参考】数式用_1!$A$2:$N$54,14,FALSE)</f>
        <v>#N/A</v>
      </c>
    </row>
    <row r="126" spans="1:41" ht="49.95" customHeight="1">
      <c r="A126" s="683">
        <f t="shared" si="2"/>
        <v>76</v>
      </c>
      <c r="B126" s="799"/>
      <c r="C126" s="800"/>
      <c r="D126" s="800"/>
      <c r="E126" s="800"/>
      <c r="F126" s="800"/>
      <c r="G126" s="800"/>
      <c r="H126" s="800"/>
      <c r="I126" s="800"/>
      <c r="J126" s="800"/>
      <c r="K126" s="800"/>
      <c r="L126" s="793"/>
      <c r="M126" s="794"/>
      <c r="N126" s="794"/>
      <c r="O126" s="794"/>
      <c r="P126" s="795"/>
      <c r="Q126" s="790"/>
      <c r="R126" s="791"/>
      <c r="S126" s="791"/>
      <c r="T126" s="791"/>
      <c r="U126" s="792"/>
      <c r="V126" s="345"/>
      <c r="W126" s="726"/>
      <c r="X126" s="727"/>
      <c r="Y126" s="728"/>
      <c r="Z126" s="749"/>
      <c r="AA126" s="749"/>
      <c r="AB126" s="749"/>
      <c r="AC126" s="675" t="str">
        <f>IFERROR(VLOOKUP(Z126,【参考】数式用_1!$A$4:$B$54,2,FALSE),"")</f>
        <v/>
      </c>
      <c r="AD126" s="714" t="str">
        <f>IF('様式第１号別紙３（個表） '!H90="","",'様式第１号別紙３（個表） '!H90)</f>
        <v/>
      </c>
      <c r="AE126" s="724" t="str">
        <f>IF(B126="","",IF(AO126="総合事業","数式を削除して手入力",IFERROR(INDEX(【参考】数式用_1!$AT$3:$AV$452,MATCH(Q126&amp;V126,【参考】数式用_1!$AS$3:$AS$452,0),MATCH(VLOOKUP(Z126,【参考】数式用_1!$AW$2:$AX$53,2,FALSE),【参考】数式用_1!$AT$2:$AV$2,0)),10)))</f>
        <v/>
      </c>
      <c r="AN126" s="551" t="str">
        <f>IF($L$18="", "", VLOOKUP(Z126,【参考】数式用_1!$A$4:$M$54,13,FALSE))</f>
        <v/>
      </c>
      <c r="AO126" s="38" t="e">
        <f>VLOOKUP(Z126,【参考】数式用_1!$A$2:$N$54,14,FALSE)</f>
        <v>#N/A</v>
      </c>
    </row>
    <row r="127" spans="1:41" ht="49.95" customHeight="1">
      <c r="A127" s="683">
        <f t="shared" si="2"/>
        <v>77</v>
      </c>
      <c r="B127" s="799"/>
      <c r="C127" s="800"/>
      <c r="D127" s="800"/>
      <c r="E127" s="800"/>
      <c r="F127" s="800"/>
      <c r="G127" s="800"/>
      <c r="H127" s="800"/>
      <c r="I127" s="800"/>
      <c r="J127" s="800"/>
      <c r="K127" s="800"/>
      <c r="L127" s="793"/>
      <c r="M127" s="794"/>
      <c r="N127" s="794"/>
      <c r="O127" s="794"/>
      <c r="P127" s="795"/>
      <c r="Q127" s="790"/>
      <c r="R127" s="791"/>
      <c r="S127" s="791"/>
      <c r="T127" s="791"/>
      <c r="U127" s="792"/>
      <c r="V127" s="345"/>
      <c r="W127" s="726"/>
      <c r="X127" s="727"/>
      <c r="Y127" s="728"/>
      <c r="Z127" s="749"/>
      <c r="AA127" s="749"/>
      <c r="AB127" s="749"/>
      <c r="AC127" s="675" t="str">
        <f>IFERROR(VLOOKUP(Z127,【参考】数式用_1!$A$4:$B$54,2,FALSE),"")</f>
        <v/>
      </c>
      <c r="AD127" s="714" t="str">
        <f>IF('様式第１号別紙３（個表） '!H91="","",'様式第１号別紙３（個表） '!H91)</f>
        <v/>
      </c>
      <c r="AE127" s="724" t="str">
        <f>IF(B127="","",IF(AO127="総合事業","数式を削除して手入力",IFERROR(INDEX(【参考】数式用_1!$AT$3:$AV$452,MATCH(Q127&amp;V127,【参考】数式用_1!$AS$3:$AS$452,0),MATCH(VLOOKUP(Z127,【参考】数式用_1!$AW$2:$AX$53,2,FALSE),【参考】数式用_1!$AT$2:$AV$2,0)),10)))</f>
        <v/>
      </c>
      <c r="AN127" s="551" t="str">
        <f>IF($L$18="", "", VLOOKUP(Z127,【参考】数式用_1!$A$4:$M$54,13,FALSE))</f>
        <v/>
      </c>
      <c r="AO127" s="38" t="e">
        <f>VLOOKUP(Z127,【参考】数式用_1!$A$2:$N$54,14,FALSE)</f>
        <v>#N/A</v>
      </c>
    </row>
    <row r="128" spans="1:41" ht="49.95" customHeight="1">
      <c r="A128" s="683">
        <f t="shared" si="2"/>
        <v>78</v>
      </c>
      <c r="B128" s="799"/>
      <c r="C128" s="800"/>
      <c r="D128" s="800"/>
      <c r="E128" s="800"/>
      <c r="F128" s="800"/>
      <c r="G128" s="800"/>
      <c r="H128" s="800"/>
      <c r="I128" s="800"/>
      <c r="J128" s="800"/>
      <c r="K128" s="800"/>
      <c r="L128" s="793"/>
      <c r="M128" s="794"/>
      <c r="N128" s="794"/>
      <c r="O128" s="794"/>
      <c r="P128" s="795"/>
      <c r="Q128" s="790"/>
      <c r="R128" s="791"/>
      <c r="S128" s="791"/>
      <c r="T128" s="791"/>
      <c r="U128" s="792"/>
      <c r="V128" s="345"/>
      <c r="W128" s="726"/>
      <c r="X128" s="727"/>
      <c r="Y128" s="728"/>
      <c r="Z128" s="749"/>
      <c r="AA128" s="749"/>
      <c r="AB128" s="749"/>
      <c r="AC128" s="675" t="str">
        <f>IFERROR(VLOOKUP(Z128,【参考】数式用_1!$A$4:$B$54,2,FALSE),"")</f>
        <v/>
      </c>
      <c r="AD128" s="714" t="str">
        <f>IF('様式第１号別紙３（個表） '!H92="","",'様式第１号別紙３（個表） '!H92)</f>
        <v/>
      </c>
      <c r="AE128" s="724" t="str">
        <f>IF(B128="","",IF(AO128="総合事業","数式を削除して手入力",IFERROR(INDEX(【参考】数式用_1!$AT$3:$AV$452,MATCH(Q128&amp;V128,【参考】数式用_1!$AS$3:$AS$452,0),MATCH(VLOOKUP(Z128,【参考】数式用_1!$AW$2:$AX$53,2,FALSE),【参考】数式用_1!$AT$2:$AV$2,0)),10)))</f>
        <v/>
      </c>
      <c r="AN128" s="551" t="str">
        <f>IF($L$18="", "", VLOOKUP(Z128,【参考】数式用_1!$A$4:$M$54,13,FALSE))</f>
        <v/>
      </c>
      <c r="AO128" s="38" t="e">
        <f>VLOOKUP(Z128,【参考】数式用_1!$A$2:$N$54,14,FALSE)</f>
        <v>#N/A</v>
      </c>
    </row>
    <row r="129" spans="1:41" ht="49.95" customHeight="1">
      <c r="A129" s="683">
        <f t="shared" si="2"/>
        <v>79</v>
      </c>
      <c r="B129" s="799"/>
      <c r="C129" s="800"/>
      <c r="D129" s="800"/>
      <c r="E129" s="800"/>
      <c r="F129" s="800"/>
      <c r="G129" s="800"/>
      <c r="H129" s="800"/>
      <c r="I129" s="800"/>
      <c r="J129" s="800"/>
      <c r="K129" s="800"/>
      <c r="L129" s="793"/>
      <c r="M129" s="794"/>
      <c r="N129" s="794"/>
      <c r="O129" s="794"/>
      <c r="P129" s="795"/>
      <c r="Q129" s="790"/>
      <c r="R129" s="791"/>
      <c r="S129" s="791"/>
      <c r="T129" s="791"/>
      <c r="U129" s="792"/>
      <c r="V129" s="345"/>
      <c r="W129" s="726"/>
      <c r="X129" s="727"/>
      <c r="Y129" s="728"/>
      <c r="Z129" s="749"/>
      <c r="AA129" s="749"/>
      <c r="AB129" s="749"/>
      <c r="AC129" s="675" t="str">
        <f>IFERROR(VLOOKUP(Z129,【参考】数式用_1!$A$4:$B$54,2,FALSE),"")</f>
        <v/>
      </c>
      <c r="AD129" s="714" t="str">
        <f>IF('様式第１号別紙３（個表） '!H93="","",'様式第１号別紙３（個表） '!H93)</f>
        <v/>
      </c>
      <c r="AE129" s="724" t="str">
        <f>IF(B129="","",IF(AO129="総合事業","数式を削除して手入力",IFERROR(INDEX(【参考】数式用_1!$AT$3:$AV$452,MATCH(Q129&amp;V129,【参考】数式用_1!$AS$3:$AS$452,0),MATCH(VLOOKUP(Z129,【参考】数式用_1!$AW$2:$AX$53,2,FALSE),【参考】数式用_1!$AT$2:$AV$2,0)),10)))</f>
        <v/>
      </c>
      <c r="AN129" s="551" t="str">
        <f>IF($L$18="", "", VLOOKUP(Z129,【参考】数式用_1!$A$4:$M$54,13,FALSE))</f>
        <v/>
      </c>
      <c r="AO129" s="38" t="e">
        <f>VLOOKUP(Z129,【参考】数式用_1!$A$2:$N$54,14,FALSE)</f>
        <v>#N/A</v>
      </c>
    </row>
    <row r="130" spans="1:41" ht="49.95" customHeight="1">
      <c r="A130" s="683">
        <f t="shared" si="2"/>
        <v>80</v>
      </c>
      <c r="B130" s="799"/>
      <c r="C130" s="800"/>
      <c r="D130" s="800"/>
      <c r="E130" s="800"/>
      <c r="F130" s="800"/>
      <c r="G130" s="800"/>
      <c r="H130" s="800"/>
      <c r="I130" s="800"/>
      <c r="J130" s="800"/>
      <c r="K130" s="800"/>
      <c r="L130" s="793"/>
      <c r="M130" s="794"/>
      <c r="N130" s="794"/>
      <c r="O130" s="794"/>
      <c r="P130" s="795"/>
      <c r="Q130" s="790"/>
      <c r="R130" s="791"/>
      <c r="S130" s="791"/>
      <c r="T130" s="791"/>
      <c r="U130" s="792"/>
      <c r="V130" s="345"/>
      <c r="W130" s="726"/>
      <c r="X130" s="727"/>
      <c r="Y130" s="728"/>
      <c r="Z130" s="749"/>
      <c r="AA130" s="749"/>
      <c r="AB130" s="749"/>
      <c r="AC130" s="675" t="str">
        <f>IFERROR(VLOOKUP(Z130,【参考】数式用_1!$A$4:$B$54,2,FALSE),"")</f>
        <v/>
      </c>
      <c r="AD130" s="714" t="str">
        <f>IF('様式第１号別紙３（個表） '!H94="","",'様式第１号別紙３（個表） '!H94)</f>
        <v/>
      </c>
      <c r="AE130" s="724" t="str">
        <f>IF(B130="","",IF(AO130="総合事業","数式を削除して手入力",IFERROR(INDEX(【参考】数式用_1!$AT$3:$AV$452,MATCH(Q130&amp;V130,【参考】数式用_1!$AS$3:$AS$452,0),MATCH(VLOOKUP(Z130,【参考】数式用_1!$AW$2:$AX$53,2,FALSE),【参考】数式用_1!$AT$2:$AV$2,0)),10)))</f>
        <v/>
      </c>
      <c r="AN130" s="551" t="str">
        <f>IF($L$18="", "", VLOOKUP(Z130,【参考】数式用_1!$A$4:$M$54,13,FALSE))</f>
        <v/>
      </c>
      <c r="AO130" s="38" t="e">
        <f>VLOOKUP(Z130,【参考】数式用_1!$A$2:$N$54,14,FALSE)</f>
        <v>#N/A</v>
      </c>
    </row>
    <row r="131" spans="1:41" ht="49.95" customHeight="1">
      <c r="A131" s="683">
        <f t="shared" si="2"/>
        <v>81</v>
      </c>
      <c r="B131" s="799"/>
      <c r="C131" s="800"/>
      <c r="D131" s="800"/>
      <c r="E131" s="800"/>
      <c r="F131" s="800"/>
      <c r="G131" s="800"/>
      <c r="H131" s="800"/>
      <c r="I131" s="800"/>
      <c r="J131" s="800"/>
      <c r="K131" s="800"/>
      <c r="L131" s="793"/>
      <c r="M131" s="794"/>
      <c r="N131" s="794"/>
      <c r="O131" s="794"/>
      <c r="P131" s="795"/>
      <c r="Q131" s="790"/>
      <c r="R131" s="791"/>
      <c r="S131" s="791"/>
      <c r="T131" s="791"/>
      <c r="U131" s="792"/>
      <c r="V131" s="345"/>
      <c r="W131" s="726"/>
      <c r="X131" s="727"/>
      <c r="Y131" s="728"/>
      <c r="Z131" s="749"/>
      <c r="AA131" s="749"/>
      <c r="AB131" s="749"/>
      <c r="AC131" s="675" t="str">
        <f>IFERROR(VLOOKUP(Z131,【参考】数式用_1!$A$4:$B$54,2,FALSE),"")</f>
        <v/>
      </c>
      <c r="AD131" s="714" t="str">
        <f>IF('様式第１号別紙３（個表） '!H95="","",'様式第１号別紙３（個表） '!H95)</f>
        <v/>
      </c>
      <c r="AE131" s="724" t="str">
        <f>IF(B131="","",IF(AO131="総合事業","数式を削除して手入力",IFERROR(INDEX(【参考】数式用_1!$AT$3:$AV$452,MATCH(Q131&amp;V131,【参考】数式用_1!$AS$3:$AS$452,0),MATCH(VLOOKUP(Z131,【参考】数式用_1!$AW$2:$AX$53,2,FALSE),【参考】数式用_1!$AT$2:$AV$2,0)),10)))</f>
        <v/>
      </c>
      <c r="AN131" s="551" t="str">
        <f>IF($L$18="", "", VLOOKUP(Z131,【参考】数式用_1!$A$4:$M$54,13,FALSE))</f>
        <v/>
      </c>
      <c r="AO131" s="38" t="e">
        <f>VLOOKUP(Z131,【参考】数式用_1!$A$2:$N$54,14,FALSE)</f>
        <v>#N/A</v>
      </c>
    </row>
    <row r="132" spans="1:41" ht="49.95" customHeight="1">
      <c r="A132" s="683">
        <f t="shared" si="2"/>
        <v>82</v>
      </c>
      <c r="B132" s="799"/>
      <c r="C132" s="800"/>
      <c r="D132" s="800"/>
      <c r="E132" s="800"/>
      <c r="F132" s="800"/>
      <c r="G132" s="800"/>
      <c r="H132" s="800"/>
      <c r="I132" s="800"/>
      <c r="J132" s="800"/>
      <c r="K132" s="800"/>
      <c r="L132" s="793"/>
      <c r="M132" s="794"/>
      <c r="N132" s="794"/>
      <c r="O132" s="794"/>
      <c r="P132" s="795"/>
      <c r="Q132" s="790"/>
      <c r="R132" s="791"/>
      <c r="S132" s="791"/>
      <c r="T132" s="791"/>
      <c r="U132" s="792"/>
      <c r="V132" s="345"/>
      <c r="W132" s="726"/>
      <c r="X132" s="727"/>
      <c r="Y132" s="728"/>
      <c r="Z132" s="749"/>
      <c r="AA132" s="749"/>
      <c r="AB132" s="749"/>
      <c r="AC132" s="675" t="str">
        <f>IFERROR(VLOOKUP(Z132,【参考】数式用_1!$A$4:$B$54,2,FALSE),"")</f>
        <v/>
      </c>
      <c r="AD132" s="714" t="str">
        <f>IF('様式第１号別紙３（個表） '!H96="","",'様式第１号別紙３（個表） '!H96)</f>
        <v/>
      </c>
      <c r="AE132" s="724" t="str">
        <f>IF(B132="","",IF(AO132="総合事業","数式を削除して手入力",IFERROR(INDEX(【参考】数式用_1!$AT$3:$AV$452,MATCH(Q132&amp;V132,【参考】数式用_1!$AS$3:$AS$452,0),MATCH(VLOOKUP(Z132,【参考】数式用_1!$AW$2:$AX$53,2,FALSE),【参考】数式用_1!$AT$2:$AV$2,0)),10)))</f>
        <v/>
      </c>
      <c r="AN132" s="551" t="str">
        <f>IF($L$18="", "", VLOOKUP(Z132,【参考】数式用_1!$A$4:$M$54,13,FALSE))</f>
        <v/>
      </c>
      <c r="AO132" s="38" t="e">
        <f>VLOOKUP(Z132,【参考】数式用_1!$A$2:$N$54,14,FALSE)</f>
        <v>#N/A</v>
      </c>
    </row>
    <row r="133" spans="1:41" ht="49.95" customHeight="1">
      <c r="A133" s="683">
        <f t="shared" si="2"/>
        <v>83</v>
      </c>
      <c r="B133" s="799"/>
      <c r="C133" s="800"/>
      <c r="D133" s="800"/>
      <c r="E133" s="800"/>
      <c r="F133" s="800"/>
      <c r="G133" s="800"/>
      <c r="H133" s="800"/>
      <c r="I133" s="800"/>
      <c r="J133" s="800"/>
      <c r="K133" s="800"/>
      <c r="L133" s="793"/>
      <c r="M133" s="794"/>
      <c r="N133" s="794"/>
      <c r="O133" s="794"/>
      <c r="P133" s="795"/>
      <c r="Q133" s="790"/>
      <c r="R133" s="791"/>
      <c r="S133" s="791"/>
      <c r="T133" s="791"/>
      <c r="U133" s="792"/>
      <c r="V133" s="345"/>
      <c r="W133" s="726"/>
      <c r="X133" s="727"/>
      <c r="Y133" s="728"/>
      <c r="Z133" s="749"/>
      <c r="AA133" s="749"/>
      <c r="AB133" s="749"/>
      <c r="AC133" s="675" t="str">
        <f>IFERROR(VLOOKUP(Z133,【参考】数式用_1!$A$4:$B$54,2,FALSE),"")</f>
        <v/>
      </c>
      <c r="AD133" s="714" t="str">
        <f>IF('様式第１号別紙３（個表） '!H97="","",'様式第１号別紙３（個表） '!H97)</f>
        <v/>
      </c>
      <c r="AE133" s="724" t="str">
        <f>IF(B133="","",IF(AO133="総合事業","数式を削除して手入力",IFERROR(INDEX(【参考】数式用_1!$AT$3:$AV$452,MATCH(Q133&amp;V133,【参考】数式用_1!$AS$3:$AS$452,0),MATCH(VLOOKUP(Z133,【参考】数式用_1!$AW$2:$AX$53,2,FALSE),【参考】数式用_1!$AT$2:$AV$2,0)),10)))</f>
        <v/>
      </c>
      <c r="AN133" s="551" t="str">
        <f>IF($L$18="", "", VLOOKUP(Z133,【参考】数式用_1!$A$4:$M$54,13,FALSE))</f>
        <v/>
      </c>
      <c r="AO133" s="38" t="e">
        <f>VLOOKUP(Z133,【参考】数式用_1!$A$2:$N$54,14,FALSE)</f>
        <v>#N/A</v>
      </c>
    </row>
    <row r="134" spans="1:41" ht="49.95" customHeight="1">
      <c r="A134" s="683">
        <f t="shared" si="2"/>
        <v>84</v>
      </c>
      <c r="B134" s="799"/>
      <c r="C134" s="800"/>
      <c r="D134" s="800"/>
      <c r="E134" s="800"/>
      <c r="F134" s="800"/>
      <c r="G134" s="800"/>
      <c r="H134" s="800"/>
      <c r="I134" s="800"/>
      <c r="J134" s="800"/>
      <c r="K134" s="800"/>
      <c r="L134" s="793"/>
      <c r="M134" s="794"/>
      <c r="N134" s="794"/>
      <c r="O134" s="794"/>
      <c r="P134" s="795"/>
      <c r="Q134" s="790"/>
      <c r="R134" s="791"/>
      <c r="S134" s="791"/>
      <c r="T134" s="791"/>
      <c r="U134" s="792"/>
      <c r="V134" s="345"/>
      <c r="W134" s="726"/>
      <c r="X134" s="727"/>
      <c r="Y134" s="728"/>
      <c r="Z134" s="749"/>
      <c r="AA134" s="749"/>
      <c r="AB134" s="749"/>
      <c r="AC134" s="675" t="str">
        <f>IFERROR(VLOOKUP(Z134,【参考】数式用_1!$A$4:$B$54,2,FALSE),"")</f>
        <v/>
      </c>
      <c r="AD134" s="714" t="str">
        <f>IF('様式第１号別紙３（個表） '!H98="","",'様式第１号別紙３（個表） '!H98)</f>
        <v/>
      </c>
      <c r="AE134" s="724" t="str">
        <f>IF(B134="","",IF(AO134="総合事業","数式を削除して手入力",IFERROR(INDEX(【参考】数式用_1!$AT$3:$AV$452,MATCH(Q134&amp;V134,【参考】数式用_1!$AS$3:$AS$452,0),MATCH(VLOOKUP(Z134,【参考】数式用_1!$AW$2:$AX$53,2,FALSE),【参考】数式用_1!$AT$2:$AV$2,0)),10)))</f>
        <v/>
      </c>
      <c r="AN134" s="551" t="str">
        <f>IF($L$18="", "", VLOOKUP(Z134,【参考】数式用_1!$A$4:$M$54,13,FALSE))</f>
        <v/>
      </c>
      <c r="AO134" s="38" t="e">
        <f>VLOOKUP(Z134,【参考】数式用_1!$A$2:$N$54,14,FALSE)</f>
        <v>#N/A</v>
      </c>
    </row>
    <row r="135" spans="1:41" ht="49.95" customHeight="1">
      <c r="A135" s="683">
        <f t="shared" si="2"/>
        <v>85</v>
      </c>
      <c r="B135" s="799"/>
      <c r="C135" s="800"/>
      <c r="D135" s="800"/>
      <c r="E135" s="800"/>
      <c r="F135" s="800"/>
      <c r="G135" s="800"/>
      <c r="H135" s="800"/>
      <c r="I135" s="800"/>
      <c r="J135" s="800"/>
      <c r="K135" s="800"/>
      <c r="L135" s="793"/>
      <c r="M135" s="794"/>
      <c r="N135" s="794"/>
      <c r="O135" s="794"/>
      <c r="P135" s="795"/>
      <c r="Q135" s="790"/>
      <c r="R135" s="791"/>
      <c r="S135" s="791"/>
      <c r="T135" s="791"/>
      <c r="U135" s="792"/>
      <c r="V135" s="345"/>
      <c r="W135" s="726"/>
      <c r="X135" s="727"/>
      <c r="Y135" s="728"/>
      <c r="Z135" s="749"/>
      <c r="AA135" s="749"/>
      <c r="AB135" s="749"/>
      <c r="AC135" s="675" t="str">
        <f>IFERROR(VLOOKUP(Z135,【参考】数式用_1!$A$4:$B$54,2,FALSE),"")</f>
        <v/>
      </c>
      <c r="AD135" s="714" t="str">
        <f>IF('様式第１号別紙３（個表） '!H99="","",'様式第１号別紙３（個表） '!H99)</f>
        <v/>
      </c>
      <c r="AE135" s="724" t="str">
        <f>IF(B135="","",IF(AO135="総合事業","数式を削除して手入力",IFERROR(INDEX(【参考】数式用_1!$AT$3:$AV$452,MATCH(Q135&amp;V135,【参考】数式用_1!$AS$3:$AS$452,0),MATCH(VLOOKUP(Z135,【参考】数式用_1!$AW$2:$AX$53,2,FALSE),【参考】数式用_1!$AT$2:$AV$2,0)),10)))</f>
        <v/>
      </c>
      <c r="AN135" s="551" t="str">
        <f>IF($L$18="", "", VLOOKUP(Z135,【参考】数式用_1!$A$4:$M$54,13,FALSE))</f>
        <v/>
      </c>
      <c r="AO135" s="38" t="e">
        <f>VLOOKUP(Z135,【参考】数式用_1!$A$2:$N$54,14,FALSE)</f>
        <v>#N/A</v>
      </c>
    </row>
    <row r="136" spans="1:41" ht="49.95" customHeight="1">
      <c r="A136" s="683">
        <f t="shared" si="2"/>
        <v>86</v>
      </c>
      <c r="B136" s="799"/>
      <c r="C136" s="800"/>
      <c r="D136" s="800"/>
      <c r="E136" s="800"/>
      <c r="F136" s="800"/>
      <c r="G136" s="800"/>
      <c r="H136" s="800"/>
      <c r="I136" s="800"/>
      <c r="J136" s="800"/>
      <c r="K136" s="800"/>
      <c r="L136" s="793"/>
      <c r="M136" s="794"/>
      <c r="N136" s="794"/>
      <c r="O136" s="794"/>
      <c r="P136" s="795"/>
      <c r="Q136" s="790"/>
      <c r="R136" s="791"/>
      <c r="S136" s="791"/>
      <c r="T136" s="791"/>
      <c r="U136" s="792"/>
      <c r="V136" s="345"/>
      <c r="W136" s="726"/>
      <c r="X136" s="727"/>
      <c r="Y136" s="728"/>
      <c r="Z136" s="749"/>
      <c r="AA136" s="749"/>
      <c r="AB136" s="749"/>
      <c r="AC136" s="675" t="str">
        <f>IFERROR(VLOOKUP(Z136,【参考】数式用_1!$A$4:$B$54,2,FALSE),"")</f>
        <v/>
      </c>
      <c r="AD136" s="714" t="str">
        <f>IF('様式第１号別紙３（個表） '!H100="","",'様式第１号別紙３（個表） '!H100)</f>
        <v/>
      </c>
      <c r="AE136" s="724" t="str">
        <f>IF(B136="","",IF(AO136="総合事業","数式を削除して手入力",IFERROR(INDEX(【参考】数式用_1!$AT$3:$AV$452,MATCH(Q136&amp;V136,【参考】数式用_1!$AS$3:$AS$452,0),MATCH(VLOOKUP(Z136,【参考】数式用_1!$AW$2:$AX$53,2,FALSE),【参考】数式用_1!$AT$2:$AV$2,0)),10)))</f>
        <v/>
      </c>
      <c r="AN136" s="551" t="str">
        <f>IF($L$18="", "", VLOOKUP(Z136,【参考】数式用_1!$A$4:$M$54,13,FALSE))</f>
        <v/>
      </c>
      <c r="AO136" s="38" t="e">
        <f>VLOOKUP(Z136,【参考】数式用_1!$A$2:$N$54,14,FALSE)</f>
        <v>#N/A</v>
      </c>
    </row>
    <row r="137" spans="1:41" ht="49.95" customHeight="1">
      <c r="A137" s="683">
        <f t="shared" si="2"/>
        <v>87</v>
      </c>
      <c r="B137" s="799"/>
      <c r="C137" s="800"/>
      <c r="D137" s="800"/>
      <c r="E137" s="800"/>
      <c r="F137" s="800"/>
      <c r="G137" s="800"/>
      <c r="H137" s="800"/>
      <c r="I137" s="800"/>
      <c r="J137" s="800"/>
      <c r="K137" s="800"/>
      <c r="L137" s="793"/>
      <c r="M137" s="794"/>
      <c r="N137" s="794"/>
      <c r="O137" s="794"/>
      <c r="P137" s="795"/>
      <c r="Q137" s="790"/>
      <c r="R137" s="791"/>
      <c r="S137" s="791"/>
      <c r="T137" s="791"/>
      <c r="U137" s="792"/>
      <c r="V137" s="345"/>
      <c r="W137" s="726"/>
      <c r="X137" s="727"/>
      <c r="Y137" s="728"/>
      <c r="Z137" s="749"/>
      <c r="AA137" s="749"/>
      <c r="AB137" s="749"/>
      <c r="AC137" s="675" t="str">
        <f>IFERROR(VLOOKUP(Z137,【参考】数式用_1!$A$4:$B$54,2,FALSE),"")</f>
        <v/>
      </c>
      <c r="AD137" s="714" t="str">
        <f>IF('様式第１号別紙３（個表） '!H101="","",'様式第１号別紙３（個表） '!H101)</f>
        <v/>
      </c>
      <c r="AE137" s="724" t="str">
        <f>IF(B137="","",IF(AO137="総合事業","数式を削除して手入力",IFERROR(INDEX(【参考】数式用_1!$AT$3:$AV$452,MATCH(Q137&amp;V137,【参考】数式用_1!$AS$3:$AS$452,0),MATCH(VLOOKUP(Z137,【参考】数式用_1!$AW$2:$AX$53,2,FALSE),【参考】数式用_1!$AT$2:$AV$2,0)),10)))</f>
        <v/>
      </c>
      <c r="AN137" s="551" t="str">
        <f>IF($L$18="", "", VLOOKUP(Z137,【参考】数式用_1!$A$4:$M$54,13,FALSE))</f>
        <v/>
      </c>
      <c r="AO137" s="38" t="e">
        <f>VLOOKUP(Z137,【参考】数式用_1!$A$2:$N$54,14,FALSE)</f>
        <v>#N/A</v>
      </c>
    </row>
    <row r="138" spans="1:41" ht="49.95" customHeight="1">
      <c r="A138" s="683">
        <f t="shared" si="2"/>
        <v>88</v>
      </c>
      <c r="B138" s="799"/>
      <c r="C138" s="800"/>
      <c r="D138" s="800"/>
      <c r="E138" s="800"/>
      <c r="F138" s="800"/>
      <c r="G138" s="800"/>
      <c r="H138" s="800"/>
      <c r="I138" s="800"/>
      <c r="J138" s="800"/>
      <c r="K138" s="800"/>
      <c r="L138" s="793"/>
      <c r="M138" s="794"/>
      <c r="N138" s="794"/>
      <c r="O138" s="794"/>
      <c r="P138" s="795"/>
      <c r="Q138" s="790"/>
      <c r="R138" s="791"/>
      <c r="S138" s="791"/>
      <c r="T138" s="791"/>
      <c r="U138" s="792"/>
      <c r="V138" s="345"/>
      <c r="W138" s="726"/>
      <c r="X138" s="727"/>
      <c r="Y138" s="728"/>
      <c r="Z138" s="749"/>
      <c r="AA138" s="749"/>
      <c r="AB138" s="749"/>
      <c r="AC138" s="675" t="str">
        <f>IFERROR(VLOOKUP(Z138,【参考】数式用_1!$A$4:$B$54,2,FALSE),"")</f>
        <v/>
      </c>
      <c r="AD138" s="714" t="str">
        <f>IF('様式第１号別紙３（個表） '!H102="","",'様式第１号別紙３（個表） '!H102)</f>
        <v/>
      </c>
      <c r="AE138" s="724" t="str">
        <f>IF(B138="","",IF(AO138="総合事業","数式を削除して手入力",IFERROR(INDEX(【参考】数式用_1!$AT$3:$AV$452,MATCH(Q138&amp;V138,【参考】数式用_1!$AS$3:$AS$452,0),MATCH(VLOOKUP(Z138,【参考】数式用_1!$AW$2:$AX$53,2,FALSE),【参考】数式用_1!$AT$2:$AV$2,0)),10)))</f>
        <v/>
      </c>
      <c r="AN138" s="551" t="str">
        <f>IF($L$18="", "", VLOOKUP(Z138,【参考】数式用_1!$A$4:$M$54,13,FALSE))</f>
        <v/>
      </c>
      <c r="AO138" s="38" t="e">
        <f>VLOOKUP(Z138,【参考】数式用_1!$A$2:$N$54,14,FALSE)</f>
        <v>#N/A</v>
      </c>
    </row>
    <row r="139" spans="1:41" ht="49.95" customHeight="1">
      <c r="A139" s="683">
        <f t="shared" si="2"/>
        <v>89</v>
      </c>
      <c r="B139" s="799"/>
      <c r="C139" s="800"/>
      <c r="D139" s="800"/>
      <c r="E139" s="800"/>
      <c r="F139" s="800"/>
      <c r="G139" s="800"/>
      <c r="H139" s="800"/>
      <c r="I139" s="800"/>
      <c r="J139" s="800"/>
      <c r="K139" s="800"/>
      <c r="L139" s="793"/>
      <c r="M139" s="794"/>
      <c r="N139" s="794"/>
      <c r="O139" s="794"/>
      <c r="P139" s="795"/>
      <c r="Q139" s="790"/>
      <c r="R139" s="791"/>
      <c r="S139" s="791"/>
      <c r="T139" s="791"/>
      <c r="U139" s="792"/>
      <c r="V139" s="345"/>
      <c r="W139" s="726"/>
      <c r="X139" s="727"/>
      <c r="Y139" s="728"/>
      <c r="Z139" s="749"/>
      <c r="AA139" s="749"/>
      <c r="AB139" s="749"/>
      <c r="AC139" s="675" t="str">
        <f>IFERROR(VLOOKUP(Z139,【参考】数式用_1!$A$4:$B$54,2,FALSE),"")</f>
        <v/>
      </c>
      <c r="AD139" s="714" t="str">
        <f>IF('様式第１号別紙３（個表） '!H103="","",'様式第１号別紙３（個表） '!H103)</f>
        <v/>
      </c>
      <c r="AE139" s="724" t="str">
        <f>IF(B139="","",IF(AO139="総合事業","数式を削除して手入力",IFERROR(INDEX(【参考】数式用_1!$AT$3:$AV$452,MATCH(Q139&amp;V139,【参考】数式用_1!$AS$3:$AS$452,0),MATCH(VLOOKUP(Z139,【参考】数式用_1!$AW$2:$AX$53,2,FALSE),【参考】数式用_1!$AT$2:$AV$2,0)),10)))</f>
        <v/>
      </c>
      <c r="AN139" s="551" t="str">
        <f>IF($L$18="", "", VLOOKUP(Z139,【参考】数式用_1!$A$4:$M$54,13,FALSE))</f>
        <v/>
      </c>
      <c r="AO139" s="38" t="e">
        <f>VLOOKUP(Z139,【参考】数式用_1!$A$2:$N$54,14,FALSE)</f>
        <v>#N/A</v>
      </c>
    </row>
    <row r="140" spans="1:41" ht="49.95" customHeight="1">
      <c r="A140" s="683">
        <f t="shared" si="2"/>
        <v>90</v>
      </c>
      <c r="B140" s="799"/>
      <c r="C140" s="800"/>
      <c r="D140" s="800"/>
      <c r="E140" s="800"/>
      <c r="F140" s="800"/>
      <c r="G140" s="800"/>
      <c r="H140" s="800"/>
      <c r="I140" s="800"/>
      <c r="J140" s="800"/>
      <c r="K140" s="800"/>
      <c r="L140" s="793"/>
      <c r="M140" s="794"/>
      <c r="N140" s="794"/>
      <c r="O140" s="794"/>
      <c r="P140" s="795"/>
      <c r="Q140" s="790"/>
      <c r="R140" s="791"/>
      <c r="S140" s="791"/>
      <c r="T140" s="791"/>
      <c r="U140" s="792"/>
      <c r="V140" s="345"/>
      <c r="W140" s="726"/>
      <c r="X140" s="727"/>
      <c r="Y140" s="728"/>
      <c r="Z140" s="749"/>
      <c r="AA140" s="749"/>
      <c r="AB140" s="749"/>
      <c r="AC140" s="675" t="str">
        <f>IFERROR(VLOOKUP(Z140,【参考】数式用_1!$A$4:$B$54,2,FALSE),"")</f>
        <v/>
      </c>
      <c r="AD140" s="714" t="str">
        <f>IF('様式第１号別紙３（個表） '!H104="","",'様式第１号別紙３（個表） '!H104)</f>
        <v/>
      </c>
      <c r="AE140" s="724" t="str">
        <f>IF(B140="","",IF(AO140="総合事業","数式を削除して手入力",IFERROR(INDEX(【参考】数式用_1!$AT$3:$AV$452,MATCH(Q140&amp;V140,【参考】数式用_1!$AS$3:$AS$452,0),MATCH(VLOOKUP(Z140,【参考】数式用_1!$AW$2:$AX$53,2,FALSE),【参考】数式用_1!$AT$2:$AV$2,0)),10)))</f>
        <v/>
      </c>
      <c r="AN140" s="551" t="str">
        <f>IF($L$18="", "", VLOOKUP(Z140,【参考】数式用_1!$A$4:$M$54,13,FALSE))</f>
        <v/>
      </c>
      <c r="AO140" s="38" t="e">
        <f>VLOOKUP(Z140,【参考】数式用_1!$A$2:$N$54,14,FALSE)</f>
        <v>#N/A</v>
      </c>
    </row>
    <row r="141" spans="1:41" ht="49.95" customHeight="1">
      <c r="A141" s="683">
        <f t="shared" si="2"/>
        <v>91</v>
      </c>
      <c r="B141" s="799"/>
      <c r="C141" s="800"/>
      <c r="D141" s="800"/>
      <c r="E141" s="800"/>
      <c r="F141" s="800"/>
      <c r="G141" s="800"/>
      <c r="H141" s="800"/>
      <c r="I141" s="800"/>
      <c r="J141" s="800"/>
      <c r="K141" s="800"/>
      <c r="L141" s="793"/>
      <c r="M141" s="794"/>
      <c r="N141" s="794"/>
      <c r="O141" s="794"/>
      <c r="P141" s="795"/>
      <c r="Q141" s="790"/>
      <c r="R141" s="791"/>
      <c r="S141" s="791"/>
      <c r="T141" s="791"/>
      <c r="U141" s="792"/>
      <c r="V141" s="345"/>
      <c r="W141" s="726"/>
      <c r="X141" s="727"/>
      <c r="Y141" s="728"/>
      <c r="Z141" s="749"/>
      <c r="AA141" s="749"/>
      <c r="AB141" s="749"/>
      <c r="AC141" s="675" t="str">
        <f>IFERROR(VLOOKUP(Z141,【参考】数式用_1!$A$4:$B$54,2,FALSE),"")</f>
        <v/>
      </c>
      <c r="AD141" s="714" t="str">
        <f>IF('様式第１号別紙３（個表） '!H105="","",'様式第１号別紙３（個表） '!H105)</f>
        <v/>
      </c>
      <c r="AE141" s="724" t="str">
        <f>IF(B141="","",IF(AO141="総合事業","数式を削除して手入力",IFERROR(INDEX(【参考】数式用_1!$AT$3:$AV$452,MATCH(Q141&amp;V141,【参考】数式用_1!$AS$3:$AS$452,0),MATCH(VLOOKUP(Z141,【参考】数式用_1!$AW$2:$AX$53,2,FALSE),【参考】数式用_1!$AT$2:$AV$2,0)),10)))</f>
        <v/>
      </c>
      <c r="AN141" s="551" t="str">
        <f>IF($L$18="", "", VLOOKUP(Z141,【参考】数式用_1!$A$4:$M$54,13,FALSE))</f>
        <v/>
      </c>
      <c r="AO141" s="38" t="e">
        <f>VLOOKUP(Z141,【参考】数式用_1!$A$2:$N$54,14,FALSE)</f>
        <v>#N/A</v>
      </c>
    </row>
    <row r="142" spans="1:41" ht="49.95" customHeight="1">
      <c r="A142" s="683">
        <f t="shared" si="2"/>
        <v>92</v>
      </c>
      <c r="B142" s="799"/>
      <c r="C142" s="800"/>
      <c r="D142" s="800"/>
      <c r="E142" s="800"/>
      <c r="F142" s="800"/>
      <c r="G142" s="800"/>
      <c r="H142" s="800"/>
      <c r="I142" s="800"/>
      <c r="J142" s="800"/>
      <c r="K142" s="800"/>
      <c r="L142" s="793"/>
      <c r="M142" s="794"/>
      <c r="N142" s="794"/>
      <c r="O142" s="794"/>
      <c r="P142" s="795"/>
      <c r="Q142" s="790"/>
      <c r="R142" s="791"/>
      <c r="S142" s="791"/>
      <c r="T142" s="791"/>
      <c r="U142" s="792"/>
      <c r="V142" s="345"/>
      <c r="W142" s="726"/>
      <c r="X142" s="727"/>
      <c r="Y142" s="728"/>
      <c r="Z142" s="749"/>
      <c r="AA142" s="749"/>
      <c r="AB142" s="749"/>
      <c r="AC142" s="675" t="str">
        <f>IFERROR(VLOOKUP(Z142,【参考】数式用_1!$A$4:$B$54,2,FALSE),"")</f>
        <v/>
      </c>
      <c r="AD142" s="714" t="str">
        <f>IF('様式第１号別紙３（個表） '!H106="","",'様式第１号別紙３（個表） '!H106)</f>
        <v/>
      </c>
      <c r="AE142" s="724" t="str">
        <f>IF(B142="","",IF(AO142="総合事業","数式を削除して手入力",IFERROR(INDEX(【参考】数式用_1!$AT$3:$AV$452,MATCH(Q142&amp;V142,【参考】数式用_1!$AS$3:$AS$452,0),MATCH(VLOOKUP(Z142,【参考】数式用_1!$AW$2:$AX$53,2,FALSE),【参考】数式用_1!$AT$2:$AV$2,0)),10)))</f>
        <v/>
      </c>
      <c r="AN142" s="551" t="str">
        <f>IF($L$18="", "", VLOOKUP(Z142,【参考】数式用_1!$A$4:$M$54,13,FALSE))</f>
        <v/>
      </c>
      <c r="AO142" s="38" t="e">
        <f>VLOOKUP(Z142,【参考】数式用_1!$A$2:$N$54,14,FALSE)</f>
        <v>#N/A</v>
      </c>
    </row>
    <row r="143" spans="1:41" ht="49.95" customHeight="1">
      <c r="A143" s="683">
        <f t="shared" ref="A143:A148" si="3">A142+1</f>
        <v>93</v>
      </c>
      <c r="B143" s="799"/>
      <c r="C143" s="800"/>
      <c r="D143" s="800"/>
      <c r="E143" s="800"/>
      <c r="F143" s="800"/>
      <c r="G143" s="800"/>
      <c r="H143" s="800"/>
      <c r="I143" s="800"/>
      <c r="J143" s="800"/>
      <c r="K143" s="800"/>
      <c r="L143" s="793"/>
      <c r="M143" s="794"/>
      <c r="N143" s="794"/>
      <c r="O143" s="794"/>
      <c r="P143" s="795"/>
      <c r="Q143" s="790"/>
      <c r="R143" s="791"/>
      <c r="S143" s="791"/>
      <c r="T143" s="791"/>
      <c r="U143" s="792"/>
      <c r="V143" s="345"/>
      <c r="W143" s="726"/>
      <c r="X143" s="727"/>
      <c r="Y143" s="728"/>
      <c r="Z143" s="749"/>
      <c r="AA143" s="749"/>
      <c r="AB143" s="749"/>
      <c r="AC143" s="675" t="str">
        <f>IFERROR(VLOOKUP(Z143,【参考】数式用_1!$A$4:$B$54,2,FALSE),"")</f>
        <v/>
      </c>
      <c r="AD143" s="714" t="str">
        <f>IF('様式第１号別紙３（個表） '!H107="","",'様式第１号別紙３（個表） '!H107)</f>
        <v/>
      </c>
      <c r="AE143" s="724" t="str">
        <f>IF(B143="","",IF(AO143="総合事業","数式を削除して手入力",IFERROR(INDEX(【参考】数式用_1!$AT$3:$AV$452,MATCH(Q143&amp;V143,【参考】数式用_1!$AS$3:$AS$452,0),MATCH(VLOOKUP(Z143,【参考】数式用_1!$AW$2:$AX$53,2,FALSE),【参考】数式用_1!$AT$2:$AV$2,0)),10)))</f>
        <v/>
      </c>
      <c r="AN143" s="551" t="str">
        <f>IF($L$18="", "", VLOOKUP(Z143,【参考】数式用_1!$A$4:$M$54,13,FALSE))</f>
        <v/>
      </c>
      <c r="AO143" s="38" t="e">
        <f>VLOOKUP(Z143,【参考】数式用_1!$A$2:$N$54,14,FALSE)</f>
        <v>#N/A</v>
      </c>
    </row>
    <row r="144" spans="1:41" ht="49.95" customHeight="1">
      <c r="A144" s="683">
        <f t="shared" si="3"/>
        <v>94</v>
      </c>
      <c r="B144" s="799"/>
      <c r="C144" s="800"/>
      <c r="D144" s="800"/>
      <c r="E144" s="800"/>
      <c r="F144" s="800"/>
      <c r="G144" s="800"/>
      <c r="H144" s="800"/>
      <c r="I144" s="800"/>
      <c r="J144" s="800"/>
      <c r="K144" s="800"/>
      <c r="L144" s="793"/>
      <c r="M144" s="794"/>
      <c r="N144" s="794"/>
      <c r="O144" s="794"/>
      <c r="P144" s="795"/>
      <c r="Q144" s="790"/>
      <c r="R144" s="791"/>
      <c r="S144" s="791"/>
      <c r="T144" s="791"/>
      <c r="U144" s="792"/>
      <c r="V144" s="345"/>
      <c r="W144" s="726"/>
      <c r="X144" s="727"/>
      <c r="Y144" s="728"/>
      <c r="Z144" s="749"/>
      <c r="AA144" s="749"/>
      <c r="AB144" s="749"/>
      <c r="AC144" s="675" t="str">
        <f>IFERROR(VLOOKUP(Z144,【参考】数式用_1!$A$4:$B$54,2,FALSE),"")</f>
        <v/>
      </c>
      <c r="AD144" s="714" t="str">
        <f>IF('様式第１号別紙３（個表） '!H108="","",'様式第１号別紙３（個表） '!H108)</f>
        <v/>
      </c>
      <c r="AE144" s="724" t="str">
        <f>IF(B144="","",IF(AO144="総合事業","数式を削除して手入力",IFERROR(INDEX(【参考】数式用_1!$AT$3:$AV$452,MATCH(Q144&amp;V144,【参考】数式用_1!$AS$3:$AS$452,0),MATCH(VLOOKUP(Z144,【参考】数式用_1!$AW$2:$AX$53,2,FALSE),【参考】数式用_1!$AT$2:$AV$2,0)),10)))</f>
        <v/>
      </c>
      <c r="AN144" s="551" t="str">
        <f>IF($L$18="", "", VLOOKUP(Z144,【参考】数式用_1!$A$4:$M$54,13,FALSE))</f>
        <v/>
      </c>
      <c r="AO144" s="38" t="e">
        <f>VLOOKUP(Z144,【参考】数式用_1!$A$2:$N$54,14,FALSE)</f>
        <v>#N/A</v>
      </c>
    </row>
    <row r="145" spans="1:41" ht="49.95" customHeight="1">
      <c r="A145" s="683">
        <f t="shared" si="3"/>
        <v>95</v>
      </c>
      <c r="B145" s="799"/>
      <c r="C145" s="800"/>
      <c r="D145" s="800"/>
      <c r="E145" s="800"/>
      <c r="F145" s="800"/>
      <c r="G145" s="800"/>
      <c r="H145" s="800"/>
      <c r="I145" s="800"/>
      <c r="J145" s="800"/>
      <c r="K145" s="800"/>
      <c r="L145" s="793"/>
      <c r="M145" s="794"/>
      <c r="N145" s="794"/>
      <c r="O145" s="794"/>
      <c r="P145" s="795"/>
      <c r="Q145" s="790"/>
      <c r="R145" s="791"/>
      <c r="S145" s="791"/>
      <c r="T145" s="791"/>
      <c r="U145" s="792"/>
      <c r="V145" s="345"/>
      <c r="W145" s="726"/>
      <c r="X145" s="727"/>
      <c r="Y145" s="728"/>
      <c r="Z145" s="749"/>
      <c r="AA145" s="749"/>
      <c r="AB145" s="749"/>
      <c r="AC145" s="675" t="str">
        <f>IFERROR(VLOOKUP(Z145,【参考】数式用_1!$A$4:$B$54,2,FALSE),"")</f>
        <v/>
      </c>
      <c r="AD145" s="714" t="str">
        <f>IF('様式第１号別紙３（個表） '!H109="","",'様式第１号別紙３（個表） '!H109)</f>
        <v/>
      </c>
      <c r="AE145" s="724" t="str">
        <f>IF(B145="","",IF(AO145="総合事業","数式を削除して手入力",IFERROR(INDEX(【参考】数式用_1!$AT$3:$AV$452,MATCH(Q145&amp;V145,【参考】数式用_1!$AS$3:$AS$452,0),MATCH(VLOOKUP(Z145,【参考】数式用_1!$AW$2:$AX$53,2,FALSE),【参考】数式用_1!$AT$2:$AV$2,0)),10)))</f>
        <v/>
      </c>
      <c r="AN145" s="551" t="str">
        <f>IF($L$18="", "", VLOOKUP(Z145,【参考】数式用_1!$A$4:$M$54,13,FALSE))</f>
        <v/>
      </c>
      <c r="AO145" s="38" t="e">
        <f>VLOOKUP(Z145,【参考】数式用_1!$A$2:$N$54,14,FALSE)</f>
        <v>#N/A</v>
      </c>
    </row>
    <row r="146" spans="1:41" ht="49.95" customHeight="1">
      <c r="A146" s="683">
        <f t="shared" si="3"/>
        <v>96</v>
      </c>
      <c r="B146" s="799"/>
      <c r="C146" s="800"/>
      <c r="D146" s="800"/>
      <c r="E146" s="800"/>
      <c r="F146" s="800"/>
      <c r="G146" s="800"/>
      <c r="H146" s="800"/>
      <c r="I146" s="800"/>
      <c r="J146" s="800"/>
      <c r="K146" s="800"/>
      <c r="L146" s="793"/>
      <c r="M146" s="794"/>
      <c r="N146" s="794"/>
      <c r="O146" s="794"/>
      <c r="P146" s="795"/>
      <c r="Q146" s="790"/>
      <c r="R146" s="791"/>
      <c r="S146" s="791"/>
      <c r="T146" s="791"/>
      <c r="U146" s="792"/>
      <c r="V146" s="345"/>
      <c r="W146" s="726"/>
      <c r="X146" s="727"/>
      <c r="Y146" s="728"/>
      <c r="Z146" s="749"/>
      <c r="AA146" s="749"/>
      <c r="AB146" s="749"/>
      <c r="AC146" s="675" t="str">
        <f>IFERROR(VLOOKUP(Z146,【参考】数式用_1!$A$4:$B$54,2,FALSE),"")</f>
        <v/>
      </c>
      <c r="AD146" s="714" t="str">
        <f>IF('様式第１号別紙３（個表） '!H110="","",'様式第１号別紙３（個表） '!H110)</f>
        <v/>
      </c>
      <c r="AE146" s="724" t="str">
        <f>IF(B146="","",IF(AO146="総合事業","数式を削除して手入力",IFERROR(INDEX(【参考】数式用_1!$AT$3:$AV$452,MATCH(Q146&amp;V146,【参考】数式用_1!$AS$3:$AS$452,0),MATCH(VLOOKUP(Z146,【参考】数式用_1!$AW$2:$AX$53,2,FALSE),【参考】数式用_1!$AT$2:$AV$2,0)),10)))</f>
        <v/>
      </c>
      <c r="AN146" s="551" t="str">
        <f>IF($L$18="", "", VLOOKUP(Z146,【参考】数式用_1!$A$4:$M$54,13,FALSE))</f>
        <v/>
      </c>
      <c r="AO146" s="38" t="e">
        <f>VLOOKUP(Z146,【参考】数式用_1!$A$2:$N$54,14,FALSE)</f>
        <v>#N/A</v>
      </c>
    </row>
    <row r="147" spans="1:41" ht="49.95" customHeight="1">
      <c r="A147" s="683">
        <f t="shared" si="3"/>
        <v>97</v>
      </c>
      <c r="B147" s="799"/>
      <c r="C147" s="800"/>
      <c r="D147" s="800"/>
      <c r="E147" s="800"/>
      <c r="F147" s="800"/>
      <c r="G147" s="800"/>
      <c r="H147" s="800"/>
      <c r="I147" s="800"/>
      <c r="J147" s="800"/>
      <c r="K147" s="800"/>
      <c r="L147" s="793"/>
      <c r="M147" s="794"/>
      <c r="N147" s="794"/>
      <c r="O147" s="794"/>
      <c r="P147" s="795"/>
      <c r="Q147" s="790"/>
      <c r="R147" s="791"/>
      <c r="S147" s="791"/>
      <c r="T147" s="791"/>
      <c r="U147" s="792"/>
      <c r="V147" s="345"/>
      <c r="W147" s="726"/>
      <c r="X147" s="727"/>
      <c r="Y147" s="728"/>
      <c r="Z147" s="749"/>
      <c r="AA147" s="749"/>
      <c r="AB147" s="749"/>
      <c r="AC147" s="675" t="str">
        <f>IFERROR(VLOOKUP(Z147,【参考】数式用_1!$A$4:$B$54,2,FALSE),"")</f>
        <v/>
      </c>
      <c r="AD147" s="714" t="str">
        <f>IF('様式第１号別紙３（個表） '!H111="","",'様式第１号別紙３（個表） '!H111)</f>
        <v/>
      </c>
      <c r="AE147" s="724" t="str">
        <f>IF(B147="","",IF(AO147="総合事業","数式を削除して手入力",IFERROR(INDEX(【参考】数式用_1!$AT$3:$AV$452,MATCH(Q147&amp;V147,【参考】数式用_1!$AS$3:$AS$452,0),MATCH(VLOOKUP(Z147,【参考】数式用_1!$AW$2:$AX$53,2,FALSE),【参考】数式用_1!$AT$2:$AV$2,0)),10)))</f>
        <v/>
      </c>
      <c r="AN147" s="551" t="str">
        <f>IF($L$18="", "", VLOOKUP(Z147,【参考】数式用_1!$A$4:$M$54,13,FALSE))</f>
        <v/>
      </c>
      <c r="AO147" s="38" t="e">
        <f>VLOOKUP(Z147,【参考】数式用_1!$A$2:$N$54,14,FALSE)</f>
        <v>#N/A</v>
      </c>
    </row>
    <row r="148" spans="1:41" ht="49.95" customHeight="1">
      <c r="A148" s="683">
        <f t="shared" si="3"/>
        <v>98</v>
      </c>
      <c r="B148" s="799"/>
      <c r="C148" s="800"/>
      <c r="D148" s="800"/>
      <c r="E148" s="800"/>
      <c r="F148" s="800"/>
      <c r="G148" s="800"/>
      <c r="H148" s="800"/>
      <c r="I148" s="800"/>
      <c r="J148" s="800"/>
      <c r="K148" s="800"/>
      <c r="L148" s="793"/>
      <c r="M148" s="794"/>
      <c r="N148" s="794"/>
      <c r="O148" s="794"/>
      <c r="P148" s="795"/>
      <c r="Q148" s="790"/>
      <c r="R148" s="791"/>
      <c r="S148" s="791"/>
      <c r="T148" s="791"/>
      <c r="U148" s="792"/>
      <c r="V148" s="345"/>
      <c r="W148" s="726"/>
      <c r="X148" s="727"/>
      <c r="Y148" s="728"/>
      <c r="Z148" s="749"/>
      <c r="AA148" s="749"/>
      <c r="AB148" s="749"/>
      <c r="AC148" s="675" t="str">
        <f>IFERROR(VLOOKUP(Z148,【参考】数式用_1!$A$4:$B$54,2,FALSE),"")</f>
        <v/>
      </c>
      <c r="AD148" s="714" t="str">
        <f>IF('様式第１号別紙３（個表） '!H112="","",'様式第１号別紙３（個表） '!H112)</f>
        <v/>
      </c>
      <c r="AE148" s="724" t="str">
        <f>IF(B148="","",IF(AO148="総合事業","数式を削除して手入力",IFERROR(INDEX(【参考】数式用_1!$AT$3:$AV$452,MATCH(Q148&amp;V148,【参考】数式用_1!$AS$3:$AS$452,0),MATCH(VLOOKUP(Z148,【参考】数式用_1!$AW$2:$AX$53,2,FALSE),【参考】数式用_1!$AT$2:$AV$2,0)),10)))</f>
        <v/>
      </c>
      <c r="AN148" s="551" t="str">
        <f>IF($L$18="", "", VLOOKUP(Z148,【参考】数式用_1!$A$4:$M$54,13,FALSE))</f>
        <v/>
      </c>
      <c r="AO148" s="38" t="e">
        <f>VLOOKUP(Z148,【参考】数式用_1!$A$2:$N$54,14,FALSE)</f>
        <v>#N/A</v>
      </c>
    </row>
    <row r="149" spans="1:41" ht="49.95" customHeight="1">
      <c r="A149" s="683">
        <f>A148+1</f>
        <v>99</v>
      </c>
      <c r="B149" s="799"/>
      <c r="C149" s="800"/>
      <c r="D149" s="800"/>
      <c r="E149" s="800"/>
      <c r="F149" s="800"/>
      <c r="G149" s="800"/>
      <c r="H149" s="800"/>
      <c r="I149" s="800"/>
      <c r="J149" s="800"/>
      <c r="K149" s="800"/>
      <c r="L149" s="793"/>
      <c r="M149" s="794"/>
      <c r="N149" s="794"/>
      <c r="O149" s="794"/>
      <c r="P149" s="795"/>
      <c r="Q149" s="790"/>
      <c r="R149" s="791"/>
      <c r="S149" s="791"/>
      <c r="T149" s="791"/>
      <c r="U149" s="792"/>
      <c r="V149" s="345"/>
      <c r="W149" s="726"/>
      <c r="X149" s="727"/>
      <c r="Y149" s="728"/>
      <c r="Z149" s="749"/>
      <c r="AA149" s="749"/>
      <c r="AB149" s="749"/>
      <c r="AC149" s="675" t="str">
        <f>IFERROR(VLOOKUP(Z149,【参考】数式用_1!$A$4:$B$54,2,FALSE),"")</f>
        <v/>
      </c>
      <c r="AD149" s="714" t="str">
        <f>IF('様式第１号別紙３（個表） '!H113="","",'様式第１号別紙３（個表） '!H113)</f>
        <v/>
      </c>
      <c r="AE149" s="724" t="str">
        <f>IF(B149="","",IF(AO149="総合事業","数式を削除して手入力",IFERROR(INDEX(【参考】数式用_1!$AT$3:$AV$452,MATCH(Q149&amp;V149,【参考】数式用_1!$AS$3:$AS$452,0),MATCH(VLOOKUP(Z149,【参考】数式用_1!$AW$2:$AX$53,2,FALSE),【参考】数式用_1!$AT$2:$AV$2,0)),10)))</f>
        <v/>
      </c>
      <c r="AN149" s="551" t="str">
        <f>IF($L$18="", "", VLOOKUP(Z149,【参考】数式用_1!$A$4:$M$54,13,FALSE))</f>
        <v/>
      </c>
      <c r="AO149" s="38" t="e">
        <f>VLOOKUP(Z149,【参考】数式用_1!$A$2:$N$54,14,FALSE)</f>
        <v>#N/A</v>
      </c>
    </row>
    <row r="150" spans="1:41" ht="49.95" customHeight="1">
      <c r="A150" s="683">
        <f>A149+1</f>
        <v>100</v>
      </c>
      <c r="B150" s="799"/>
      <c r="C150" s="800"/>
      <c r="D150" s="800"/>
      <c r="E150" s="800"/>
      <c r="F150" s="800"/>
      <c r="G150" s="800"/>
      <c r="H150" s="800"/>
      <c r="I150" s="800"/>
      <c r="J150" s="800"/>
      <c r="K150" s="800"/>
      <c r="L150" s="793"/>
      <c r="M150" s="794"/>
      <c r="N150" s="794"/>
      <c r="O150" s="794"/>
      <c r="P150" s="795"/>
      <c r="Q150" s="790"/>
      <c r="R150" s="791"/>
      <c r="S150" s="791"/>
      <c r="T150" s="791"/>
      <c r="U150" s="792"/>
      <c r="V150" s="345"/>
      <c r="W150" s="726"/>
      <c r="X150" s="727"/>
      <c r="Y150" s="728"/>
      <c r="Z150" s="749"/>
      <c r="AA150" s="749"/>
      <c r="AB150" s="749"/>
      <c r="AC150" s="675" t="str">
        <f>IFERROR(VLOOKUP(Z150,【参考】数式用_1!$A$4:$B$54,2,FALSE),"")</f>
        <v/>
      </c>
      <c r="AD150" s="714" t="str">
        <f>IF('様式第１号別紙３（個表） '!H114="","",'様式第１号別紙３（個表） '!H114)</f>
        <v/>
      </c>
      <c r="AE150" s="724" t="str">
        <f>IF(B150="","",IF(AO150="総合事業","数式を削除して手入力",IFERROR(INDEX(【参考】数式用_1!$AT$3:$AV$452,MATCH(Q150&amp;V150,【参考】数式用_1!$AS$3:$AS$452,0),MATCH(VLOOKUP(Z150,【参考】数式用_1!$AW$2:$AX$53,2,FALSE),【参考】数式用_1!$AT$2:$AV$2,0)),10)))</f>
        <v/>
      </c>
      <c r="AN150" s="551" t="str">
        <f>IF($L$18="", "", VLOOKUP(Z150,【参考】数式用_1!$A$4:$M$54,13,FALSE))</f>
        <v/>
      </c>
      <c r="AO150" s="38" t="e">
        <f>VLOOKUP(Z150,【参考】数式用_1!$A$2:$N$54,14,FALSE)</f>
        <v>#N/A</v>
      </c>
    </row>
  </sheetData>
  <sheetProtection algorithmName="SHA-512" hashValue="WaJMs7HwH0drHrCeTHbmZ9Us2eBs5Nl1O+DraAo41Rqei3jIaeMPvPSzSe4HQaaWmdAIK+wmRBQg3lU/Y8syQQ==" saltValue="UCQfChB66m+uebRtsfRlrQ==" spinCount="100000" sheet="1" sort="0" autoFilter="0"/>
  <dataConsolidate/>
  <mergeCells count="569">
    <mergeCell ref="Q77:U77"/>
    <mergeCell ref="Q74:U74"/>
    <mergeCell ref="Q75:U75"/>
    <mergeCell ref="Q73:U73"/>
    <mergeCell ref="Q100:U100"/>
    <mergeCell ref="Q95:U95"/>
    <mergeCell ref="Q94:U94"/>
    <mergeCell ref="W79:Y79"/>
    <mergeCell ref="W80:Y80"/>
    <mergeCell ref="W81:Y81"/>
    <mergeCell ref="W82:Y82"/>
    <mergeCell ref="Q88:U88"/>
    <mergeCell ref="Q91:U91"/>
    <mergeCell ref="Q87:U87"/>
    <mergeCell ref="Q90:U90"/>
    <mergeCell ref="W108:Y108"/>
    <mergeCell ref="W107:Y107"/>
    <mergeCell ref="W106:Y106"/>
    <mergeCell ref="W105:Y105"/>
    <mergeCell ref="W104:Y104"/>
    <mergeCell ref="W103:Y103"/>
    <mergeCell ref="W102:Y102"/>
    <mergeCell ref="W101:Y101"/>
    <mergeCell ref="Q78:U78"/>
    <mergeCell ref="Q99:U99"/>
    <mergeCell ref="Q98:U98"/>
    <mergeCell ref="Q97:U97"/>
    <mergeCell ref="Q96:U96"/>
    <mergeCell ref="Q83:U83"/>
    <mergeCell ref="Q82:U82"/>
    <mergeCell ref="Q81:U81"/>
    <mergeCell ref="Q108:U108"/>
    <mergeCell ref="Q107:U107"/>
    <mergeCell ref="Q106:U106"/>
    <mergeCell ref="Q105:U105"/>
    <mergeCell ref="Q104:U104"/>
    <mergeCell ref="Q103:U103"/>
    <mergeCell ref="Q102:U102"/>
    <mergeCell ref="Q101:U101"/>
    <mergeCell ref="Z67:AB67"/>
    <mergeCell ref="Z68:AB68"/>
    <mergeCell ref="Z69:AB69"/>
    <mergeCell ref="Z70:AB70"/>
    <mergeCell ref="Z71:AB71"/>
    <mergeCell ref="Z72:AB72"/>
    <mergeCell ref="Z73:AB73"/>
    <mergeCell ref="Z74:AB74"/>
    <mergeCell ref="Z75:AB75"/>
    <mergeCell ref="Z76:AB76"/>
    <mergeCell ref="Z77:AB77"/>
    <mergeCell ref="Z78:AB78"/>
    <mergeCell ref="Z79:AB79"/>
    <mergeCell ref="Z80:AB80"/>
    <mergeCell ref="W88:Y88"/>
    <mergeCell ref="W87:Y87"/>
    <mergeCell ref="W86:Y86"/>
    <mergeCell ref="W85:Y85"/>
    <mergeCell ref="W84:Y84"/>
    <mergeCell ref="Z85:AB85"/>
    <mergeCell ref="Z86:AB86"/>
    <mergeCell ref="W77:Y77"/>
    <mergeCell ref="W78:Y78"/>
    <mergeCell ref="W83:Y83"/>
    <mergeCell ref="Z81:AB81"/>
    <mergeCell ref="Z82:AB82"/>
    <mergeCell ref="A44:S44"/>
    <mergeCell ref="A45:S45"/>
    <mergeCell ref="A46:S46"/>
    <mergeCell ref="A47:S47"/>
    <mergeCell ref="A49:A50"/>
    <mergeCell ref="Q52:U52"/>
    <mergeCell ref="B49:K50"/>
    <mergeCell ref="Q50:U50"/>
    <mergeCell ref="C13:R13"/>
    <mergeCell ref="L49:P50"/>
    <mergeCell ref="B51:K51"/>
    <mergeCell ref="B52:K52"/>
    <mergeCell ref="Q51:U51"/>
    <mergeCell ref="L19:O19"/>
    <mergeCell ref="Q19:U19"/>
    <mergeCell ref="L24:V24"/>
    <mergeCell ref="L51:P51"/>
    <mergeCell ref="L52:P52"/>
    <mergeCell ref="L20:AE20"/>
    <mergeCell ref="L21:AE21"/>
    <mergeCell ref="B22:K22"/>
    <mergeCell ref="L22:AE22"/>
    <mergeCell ref="AC49:AC50"/>
    <mergeCell ref="AE49:AE50"/>
    <mergeCell ref="W117:Y117"/>
    <mergeCell ref="W116:Y116"/>
    <mergeCell ref="W115:Y115"/>
    <mergeCell ref="W114:Y114"/>
    <mergeCell ref="W113:Y113"/>
    <mergeCell ref="W112:Y112"/>
    <mergeCell ref="W111:Y111"/>
    <mergeCell ref="T44:U44"/>
    <mergeCell ref="T45:U45"/>
    <mergeCell ref="T46:U46"/>
    <mergeCell ref="T47:U47"/>
    <mergeCell ref="W97:Y97"/>
    <mergeCell ref="W96:Y96"/>
    <mergeCell ref="W95:Y95"/>
    <mergeCell ref="W94:Y94"/>
    <mergeCell ref="W93:Y93"/>
    <mergeCell ref="W92:Y92"/>
    <mergeCell ref="W91:Y91"/>
    <mergeCell ref="W90:Y90"/>
    <mergeCell ref="W89:Y89"/>
    <mergeCell ref="Q58:U58"/>
    <mergeCell ref="Q54:U54"/>
    <mergeCell ref="Q55:U55"/>
    <mergeCell ref="Q72:U72"/>
    <mergeCell ref="B68:K68"/>
    <mergeCell ref="Q68:U68"/>
    <mergeCell ref="Q70:U70"/>
    <mergeCell ref="Q71:U71"/>
    <mergeCell ref="B59:K59"/>
    <mergeCell ref="B60:K60"/>
    <mergeCell ref="B61:K61"/>
    <mergeCell ref="B62:K62"/>
    <mergeCell ref="B63:K63"/>
    <mergeCell ref="L60:P60"/>
    <mergeCell ref="L65:P65"/>
    <mergeCell ref="L66:P66"/>
    <mergeCell ref="L67:P67"/>
    <mergeCell ref="B65:K65"/>
    <mergeCell ref="L68:P68"/>
    <mergeCell ref="B70:K70"/>
    <mergeCell ref="B64:K64"/>
    <mergeCell ref="L63:P63"/>
    <mergeCell ref="Q67:U67"/>
    <mergeCell ref="Q59:U59"/>
    <mergeCell ref="Q64:U64"/>
    <mergeCell ref="L61:P61"/>
    <mergeCell ref="Q110:U110"/>
    <mergeCell ref="B87:K87"/>
    <mergeCell ref="B88:K88"/>
    <mergeCell ref="Q86:U86"/>
    <mergeCell ref="Q85:U85"/>
    <mergeCell ref="L73:P73"/>
    <mergeCell ref="L85:P85"/>
    <mergeCell ref="Q69:U69"/>
    <mergeCell ref="Q84:U84"/>
    <mergeCell ref="L86:P86"/>
    <mergeCell ref="B74:K74"/>
    <mergeCell ref="B71:K71"/>
    <mergeCell ref="Q76:U76"/>
    <mergeCell ref="B86:K86"/>
    <mergeCell ref="B75:K75"/>
    <mergeCell ref="B76:K76"/>
    <mergeCell ref="L69:P69"/>
    <mergeCell ref="B72:K72"/>
    <mergeCell ref="L74:P74"/>
    <mergeCell ref="L70:P70"/>
    <mergeCell ref="L71:P71"/>
    <mergeCell ref="Q79:U79"/>
    <mergeCell ref="Q80:U80"/>
    <mergeCell ref="B69:K69"/>
    <mergeCell ref="Z66:AB66"/>
    <mergeCell ref="W65:Y65"/>
    <mergeCell ref="W66:Y66"/>
    <mergeCell ref="Q53:U53"/>
    <mergeCell ref="Q62:U62"/>
    <mergeCell ref="W61:Y61"/>
    <mergeCell ref="W62:Y62"/>
    <mergeCell ref="W63:Y63"/>
    <mergeCell ref="W64:Y64"/>
    <mergeCell ref="Z56:AB56"/>
    <mergeCell ref="Z57:AB57"/>
    <mergeCell ref="Z58:AB58"/>
    <mergeCell ref="Z59:AB59"/>
    <mergeCell ref="Z60:AB60"/>
    <mergeCell ref="Z61:AB61"/>
    <mergeCell ref="Z62:AB62"/>
    <mergeCell ref="Z63:AB63"/>
    <mergeCell ref="Z64:AB64"/>
    <mergeCell ref="L122:P122"/>
    <mergeCell ref="L89:P89"/>
    <mergeCell ref="B77:K77"/>
    <mergeCell ref="B78:K78"/>
    <mergeCell ref="B79:K79"/>
    <mergeCell ref="B80:K80"/>
    <mergeCell ref="B83:K83"/>
    <mergeCell ref="B84:K84"/>
    <mergeCell ref="B89:K89"/>
    <mergeCell ref="B113:K113"/>
    <mergeCell ref="L99:P99"/>
    <mergeCell ref="L117:P117"/>
    <mergeCell ref="L79:P79"/>
    <mergeCell ref="L119:P119"/>
    <mergeCell ref="L120:P120"/>
    <mergeCell ref="B114:K114"/>
    <mergeCell ref="L96:P96"/>
    <mergeCell ref="L82:P82"/>
    <mergeCell ref="B118:K118"/>
    <mergeCell ref="L115:P115"/>
    <mergeCell ref="B90:K90"/>
    <mergeCell ref="B81:K81"/>
    <mergeCell ref="L114:P114"/>
    <mergeCell ref="L109:P109"/>
    <mergeCell ref="L123:P123"/>
    <mergeCell ref="Q93:U93"/>
    <mergeCell ref="Q131:U131"/>
    <mergeCell ref="Q130:U130"/>
    <mergeCell ref="Q129:U129"/>
    <mergeCell ref="B92:K92"/>
    <mergeCell ref="B93:K93"/>
    <mergeCell ref="B94:K94"/>
    <mergeCell ref="B95:K95"/>
    <mergeCell ref="B100:K100"/>
    <mergeCell ref="B101:K101"/>
    <mergeCell ref="B119:K119"/>
    <mergeCell ref="B120:K120"/>
    <mergeCell ref="B115:K115"/>
    <mergeCell ref="B116:K116"/>
    <mergeCell ref="B117:K117"/>
    <mergeCell ref="B121:K121"/>
    <mergeCell ref="B122:K122"/>
    <mergeCell ref="B123:K123"/>
    <mergeCell ref="L121:P121"/>
    <mergeCell ref="B111:K111"/>
    <mergeCell ref="B112:K112"/>
    <mergeCell ref="Q112:U112"/>
    <mergeCell ref="Q111:U111"/>
    <mergeCell ref="B150:K150"/>
    <mergeCell ref="B141:K141"/>
    <mergeCell ref="B142:K142"/>
    <mergeCell ref="B143:K143"/>
    <mergeCell ref="B144:K144"/>
    <mergeCell ref="B145:K145"/>
    <mergeCell ref="B146:K146"/>
    <mergeCell ref="B147:K147"/>
    <mergeCell ref="B148:K148"/>
    <mergeCell ref="B149:K149"/>
    <mergeCell ref="L149:P149"/>
    <mergeCell ref="L138:P138"/>
    <mergeCell ref="L139:P139"/>
    <mergeCell ref="L140:P140"/>
    <mergeCell ref="L141:P141"/>
    <mergeCell ref="L142:P142"/>
    <mergeCell ref="L143:P143"/>
    <mergeCell ref="L144:P144"/>
    <mergeCell ref="L145:P145"/>
    <mergeCell ref="L146:P146"/>
    <mergeCell ref="L148:P148"/>
    <mergeCell ref="L147:P147"/>
    <mergeCell ref="B139:K139"/>
    <mergeCell ref="B131:K131"/>
    <mergeCell ref="B124:K124"/>
    <mergeCell ref="B140:K140"/>
    <mergeCell ref="L135:P135"/>
    <mergeCell ref="L136:P136"/>
    <mergeCell ref="L131:P131"/>
    <mergeCell ref="L132:P132"/>
    <mergeCell ref="L125:P125"/>
    <mergeCell ref="B137:K137"/>
    <mergeCell ref="B125:K125"/>
    <mergeCell ref="B126:K126"/>
    <mergeCell ref="B138:K138"/>
    <mergeCell ref="B136:K136"/>
    <mergeCell ref="B135:K135"/>
    <mergeCell ref="B132:K132"/>
    <mergeCell ref="B133:K133"/>
    <mergeCell ref="B127:K127"/>
    <mergeCell ref="B128:K128"/>
    <mergeCell ref="B129:K129"/>
    <mergeCell ref="B130:K130"/>
    <mergeCell ref="B134:K134"/>
    <mergeCell ref="L137:P137"/>
    <mergeCell ref="L129:P129"/>
    <mergeCell ref="L75:P75"/>
    <mergeCell ref="L76:P76"/>
    <mergeCell ref="L77:P77"/>
    <mergeCell ref="L102:P102"/>
    <mergeCell ref="L103:P103"/>
    <mergeCell ref="B82:K82"/>
    <mergeCell ref="L91:P91"/>
    <mergeCell ref="B85:K85"/>
    <mergeCell ref="L110:P110"/>
    <mergeCell ref="B104:K104"/>
    <mergeCell ref="B105:K105"/>
    <mergeCell ref="B106:K106"/>
    <mergeCell ref="B107:K107"/>
    <mergeCell ref="B108:K108"/>
    <mergeCell ref="B109:K109"/>
    <mergeCell ref="B110:K110"/>
    <mergeCell ref="L107:P107"/>
    <mergeCell ref="L108:P108"/>
    <mergeCell ref="L111:P111"/>
    <mergeCell ref="L112:P112"/>
    <mergeCell ref="L106:P106"/>
    <mergeCell ref="L81:P81"/>
    <mergeCell ref="L90:P90"/>
    <mergeCell ref="B91:K91"/>
    <mergeCell ref="L92:P92"/>
    <mergeCell ref="B102:K102"/>
    <mergeCell ref="B103:K103"/>
    <mergeCell ref="B96:K96"/>
    <mergeCell ref="B97:K97"/>
    <mergeCell ref="B98:K98"/>
    <mergeCell ref="L53:P53"/>
    <mergeCell ref="B66:K66"/>
    <mergeCell ref="L58:P58"/>
    <mergeCell ref="B53:K53"/>
    <mergeCell ref="Q56:U56"/>
    <mergeCell ref="Q57:U57"/>
    <mergeCell ref="L56:P56"/>
    <mergeCell ref="L55:P55"/>
    <mergeCell ref="L54:P54"/>
    <mergeCell ref="Q65:U65"/>
    <mergeCell ref="L62:P62"/>
    <mergeCell ref="L64:P64"/>
    <mergeCell ref="Q66:U66"/>
    <mergeCell ref="Q60:U60"/>
    <mergeCell ref="Q61:U61"/>
    <mergeCell ref="L57:P57"/>
    <mergeCell ref="B54:K54"/>
    <mergeCell ref="B55:K55"/>
    <mergeCell ref="B56:K56"/>
    <mergeCell ref="B57:K57"/>
    <mergeCell ref="B58:K58"/>
    <mergeCell ref="L59:P59"/>
    <mergeCell ref="Q122:U122"/>
    <mergeCell ref="Q121:U121"/>
    <mergeCell ref="Q120:U120"/>
    <mergeCell ref="Q119:U119"/>
    <mergeCell ref="Q118:U118"/>
    <mergeCell ref="Q127:U127"/>
    <mergeCell ref="L113:P113"/>
    <mergeCell ref="L72:P72"/>
    <mergeCell ref="B67:K67"/>
    <mergeCell ref="L116:P116"/>
    <mergeCell ref="B99:K99"/>
    <mergeCell ref="L100:P100"/>
    <mergeCell ref="L101:P101"/>
    <mergeCell ref="L88:P88"/>
    <mergeCell ref="L87:P87"/>
    <mergeCell ref="B73:K73"/>
    <mergeCell ref="L83:P83"/>
    <mergeCell ref="L84:P84"/>
    <mergeCell ref="L78:P78"/>
    <mergeCell ref="L80:P80"/>
    <mergeCell ref="L98:P98"/>
    <mergeCell ref="L93:P93"/>
    <mergeCell ref="L94:P94"/>
    <mergeCell ref="L95:P95"/>
    <mergeCell ref="L134:P134"/>
    <mergeCell ref="Q150:U150"/>
    <mergeCell ref="Q117:U117"/>
    <mergeCell ref="Q135:U135"/>
    <mergeCell ref="Q134:U134"/>
    <mergeCell ref="Q133:U133"/>
    <mergeCell ref="Q132:U132"/>
    <mergeCell ref="Q89:U89"/>
    <mergeCell ref="Q92:U92"/>
    <mergeCell ref="L118:P118"/>
    <mergeCell ref="L126:P126"/>
    <mergeCell ref="L127:P127"/>
    <mergeCell ref="L128:P128"/>
    <mergeCell ref="L104:P104"/>
    <mergeCell ref="L105:P105"/>
    <mergeCell ref="L97:P97"/>
    <mergeCell ref="Q115:U115"/>
    <mergeCell ref="Q116:U116"/>
    <mergeCell ref="Q109:U109"/>
    <mergeCell ref="Q128:U128"/>
    <mergeCell ref="Q126:U126"/>
    <mergeCell ref="Q125:U125"/>
    <mergeCell ref="Q124:U124"/>
    <mergeCell ref="Q123:U123"/>
    <mergeCell ref="Q49:V49"/>
    <mergeCell ref="AD49:AD50"/>
    <mergeCell ref="Q63:U63"/>
    <mergeCell ref="L150:P150"/>
    <mergeCell ref="Q114:U114"/>
    <mergeCell ref="Q113:U113"/>
    <mergeCell ref="L124:P124"/>
    <mergeCell ref="L130:P130"/>
    <mergeCell ref="Q149:U149"/>
    <mergeCell ref="Q148:U148"/>
    <mergeCell ref="Q147:U147"/>
    <mergeCell ref="Q146:U146"/>
    <mergeCell ref="Q145:U145"/>
    <mergeCell ref="Q144:U144"/>
    <mergeCell ref="Q143:U143"/>
    <mergeCell ref="Q142:U142"/>
    <mergeCell ref="Q141:U141"/>
    <mergeCell ref="Q140:U140"/>
    <mergeCell ref="Q139:U139"/>
    <mergeCell ref="Q138:U138"/>
    <mergeCell ref="Q137:U137"/>
    <mergeCell ref="Q136:U136"/>
    <mergeCell ref="L133:P133"/>
    <mergeCell ref="Z138:AB138"/>
    <mergeCell ref="A2:AF2"/>
    <mergeCell ref="A1:AF1"/>
    <mergeCell ref="A25:A26"/>
    <mergeCell ref="A27:A28"/>
    <mergeCell ref="B23:K23"/>
    <mergeCell ref="A22:A23"/>
    <mergeCell ref="B28:K28"/>
    <mergeCell ref="B25:K25"/>
    <mergeCell ref="B27:K27"/>
    <mergeCell ref="L27:X27"/>
    <mergeCell ref="L28:X28"/>
    <mergeCell ref="B26:K26"/>
    <mergeCell ref="L25:X25"/>
    <mergeCell ref="L26:X26"/>
    <mergeCell ref="A16:AA16"/>
    <mergeCell ref="A24:K24"/>
    <mergeCell ref="A17:A18"/>
    <mergeCell ref="A19:A21"/>
    <mergeCell ref="B17:K17"/>
    <mergeCell ref="B18:K18"/>
    <mergeCell ref="B20:K20"/>
    <mergeCell ref="B21:K21"/>
    <mergeCell ref="L17:AE17"/>
    <mergeCell ref="L18:AE18"/>
    <mergeCell ref="A3:AF3"/>
    <mergeCell ref="L23:AE23"/>
    <mergeCell ref="B19:K19"/>
    <mergeCell ref="A8:AF8"/>
    <mergeCell ref="A4:AF4"/>
    <mergeCell ref="Z121:AB121"/>
    <mergeCell ref="Z122:AB122"/>
    <mergeCell ref="Z123:AB123"/>
    <mergeCell ref="Z124:AB124"/>
    <mergeCell ref="W98:Y98"/>
    <mergeCell ref="W99:Y99"/>
    <mergeCell ref="W100:Y100"/>
    <mergeCell ref="W67:Y67"/>
    <mergeCell ref="W68:Y68"/>
    <mergeCell ref="W69:Y69"/>
    <mergeCell ref="W70:Y70"/>
    <mergeCell ref="W71:Y71"/>
    <mergeCell ref="W72:Y72"/>
    <mergeCell ref="W73:Y73"/>
    <mergeCell ref="W74:Y74"/>
    <mergeCell ref="W75:Y75"/>
    <mergeCell ref="W76:Y76"/>
    <mergeCell ref="Z65:AB65"/>
    <mergeCell ref="W49:Y50"/>
    <mergeCell ref="Z116:AB116"/>
    <mergeCell ref="Z117:AB117"/>
    <mergeCell ref="Z118:AB118"/>
    <mergeCell ref="Z119:AB119"/>
    <mergeCell ref="Z120:AB120"/>
    <mergeCell ref="Z125:AB125"/>
    <mergeCell ref="Z126:AB126"/>
    <mergeCell ref="Z127:AB127"/>
    <mergeCell ref="Z128:AB128"/>
    <mergeCell ref="Z140:AB140"/>
    <mergeCell ref="Z141:AB141"/>
    <mergeCell ref="Z142:AB142"/>
    <mergeCell ref="Z143:AB143"/>
    <mergeCell ref="Z144:AB144"/>
    <mergeCell ref="Z145:AB145"/>
    <mergeCell ref="Z146:AB146"/>
    <mergeCell ref="Z147:AB147"/>
    <mergeCell ref="Z134:AB134"/>
    <mergeCell ref="Z135:AB135"/>
    <mergeCell ref="Z136:AB136"/>
    <mergeCell ref="Z137:AB137"/>
    <mergeCell ref="AD36:AE36"/>
    <mergeCell ref="AB36:AC36"/>
    <mergeCell ref="Z148:AB148"/>
    <mergeCell ref="Z149:AB149"/>
    <mergeCell ref="Z150:AB150"/>
    <mergeCell ref="Z87:AB87"/>
    <mergeCell ref="Z88:AB88"/>
    <mergeCell ref="Z89:AB89"/>
    <mergeCell ref="Z90:AB90"/>
    <mergeCell ref="Z91:AB91"/>
    <mergeCell ref="Z92:AB92"/>
    <mergeCell ref="Z93:AB93"/>
    <mergeCell ref="Z94:AB94"/>
    <mergeCell ref="Z95:AB95"/>
    <mergeCell ref="Z96:AB96"/>
    <mergeCell ref="Z97:AB97"/>
    <mergeCell ref="Z98:AB98"/>
    <mergeCell ref="Z99:AB99"/>
    <mergeCell ref="Z100:AB100"/>
    <mergeCell ref="Z101:AB101"/>
    <mergeCell ref="Z102:AB102"/>
    <mergeCell ref="Z103:AB103"/>
    <mergeCell ref="Z110:AB110"/>
    <mergeCell ref="Z139:AB139"/>
    <mergeCell ref="Z35:AE35"/>
    <mergeCell ref="W129:Y129"/>
    <mergeCell ref="W130:Y130"/>
    <mergeCell ref="W131:Y131"/>
    <mergeCell ref="W132:Y132"/>
    <mergeCell ref="W133:Y133"/>
    <mergeCell ref="W134:Y134"/>
    <mergeCell ref="W136:Y136"/>
    <mergeCell ref="W135:Y135"/>
    <mergeCell ref="Z111:AB111"/>
    <mergeCell ref="W118:Y118"/>
    <mergeCell ref="W110:Y110"/>
    <mergeCell ref="W109:Y109"/>
    <mergeCell ref="Z83:AB83"/>
    <mergeCell ref="Z84:AB84"/>
    <mergeCell ref="W128:Y128"/>
    <mergeCell ref="Z129:AB129"/>
    <mergeCell ref="Z130:AB130"/>
    <mergeCell ref="Z131:AB131"/>
    <mergeCell ref="Z132:AB132"/>
    <mergeCell ref="Z133:AB133"/>
    <mergeCell ref="W51:Y51"/>
    <mergeCell ref="W52:Y52"/>
    <mergeCell ref="W53:Y53"/>
    <mergeCell ref="W127:Y127"/>
    <mergeCell ref="W54:Y54"/>
    <mergeCell ref="W55:Y55"/>
    <mergeCell ref="W56:Y56"/>
    <mergeCell ref="W57:Y57"/>
    <mergeCell ref="W58:Y58"/>
    <mergeCell ref="W59:Y59"/>
    <mergeCell ref="W60:Y60"/>
    <mergeCell ref="Z49:AB50"/>
    <mergeCell ref="Z51:AB51"/>
    <mergeCell ref="Z52:AB52"/>
    <mergeCell ref="Z53:AB53"/>
    <mergeCell ref="Z54:AB54"/>
    <mergeCell ref="Z55:AB55"/>
    <mergeCell ref="Z104:AB104"/>
    <mergeCell ref="Z105:AB105"/>
    <mergeCell ref="Z106:AB106"/>
    <mergeCell ref="Z107:AB107"/>
    <mergeCell ref="Z108:AB108"/>
    <mergeCell ref="Z109:AB109"/>
    <mergeCell ref="Z112:AB112"/>
    <mergeCell ref="Z113:AB113"/>
    <mergeCell ref="Z114:AB114"/>
    <mergeCell ref="Z115:AB115"/>
    <mergeCell ref="W150:Y150"/>
    <mergeCell ref="W149:Y149"/>
    <mergeCell ref="W148:Y148"/>
    <mergeCell ref="W147:Y147"/>
    <mergeCell ref="W146:Y146"/>
    <mergeCell ref="W145:Y145"/>
    <mergeCell ref="W144:Y144"/>
    <mergeCell ref="W143:Y143"/>
    <mergeCell ref="W142:Y142"/>
    <mergeCell ref="W141:Y141"/>
    <mergeCell ref="W140:Y140"/>
    <mergeCell ref="A38:AF39"/>
    <mergeCell ref="AE30:AF30"/>
    <mergeCell ref="J35:K35"/>
    <mergeCell ref="T35:U35"/>
    <mergeCell ref="W35:Y35"/>
    <mergeCell ref="W36:Y36"/>
    <mergeCell ref="Z36:AA36"/>
    <mergeCell ref="F32:AE32"/>
    <mergeCell ref="B32:E32"/>
    <mergeCell ref="O35:Q35"/>
    <mergeCell ref="W139:Y139"/>
    <mergeCell ref="W138:Y138"/>
    <mergeCell ref="W137:Y137"/>
    <mergeCell ref="A42:AE42"/>
    <mergeCell ref="W119:Y119"/>
    <mergeCell ref="W120:Y120"/>
    <mergeCell ref="W121:Y121"/>
    <mergeCell ref="W122:Y122"/>
    <mergeCell ref="W123:Y123"/>
    <mergeCell ref="W124:Y124"/>
    <mergeCell ref="W125:Y125"/>
    <mergeCell ref="W126:Y126"/>
  </mergeCells>
  <phoneticPr fontId="12"/>
  <conditionalFormatting sqref="AE51:AE150">
    <cfRule type="expression" dxfId="16" priority="2378">
      <formula>$AE51="数式を削除して手入力"</formula>
    </cfRule>
  </conditionalFormatting>
  <dataValidations xWindow="495" yWindow="386"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51:K150" xr:uid="{C39D0BE5-0E97-474E-8910-4A5E3C5F8F13}">
      <formula1>10</formula1>
    </dataValidation>
    <dataValidation type="textLength" imeMode="halfAlpha" operator="equal" allowBlank="1" showInputMessage="1" showErrorMessage="1" error="桁数が正しくありません。13桁の法人番号を入力してください。" sqref="L24" xr:uid="{BDFD4C7D-02A4-4746-82EF-B3E19229D25C}">
      <formula1>13</formula1>
    </dataValidation>
    <dataValidation imeMode="halfAlpha" allowBlank="1" showInputMessage="1" showErrorMessage="1" sqref="T35:U35 J35:K35 O35" xr:uid="{58C76371-F684-4249-A0C3-33A191484C14}"/>
    <dataValidation imeMode="hiragana" allowBlank="1" showInputMessage="1" showErrorMessage="1" sqref="W37 AB36" xr:uid="{0AB2D868-8BED-4FE6-B825-536CD6E7B3A1}"/>
    <dataValidation type="list" allowBlank="1" showInputMessage="1" showErrorMessage="1" sqref="V51:V150" xr:uid="{66348D41-B832-432D-AE11-3C2691DEDF5E}">
      <formula1>INDIRECT(Q51)</formula1>
    </dataValidation>
  </dataValidations>
  <pageMargins left="0.7" right="0.7" top="0.75" bottom="0.75" header="0.3" footer="0.3"/>
  <pageSetup paperSize="9" scale="66" fitToHeight="0" orientation="portrait" r:id="rId1"/>
  <rowBreaks count="1" manualBreakCount="1">
    <brk id="39" max="31"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67DDC1A-8B66-43FD-A665-BAC015C074FD}">
          <x14:formula1>
            <xm:f>【参考】数式用_1!$BC$3:$BC$4</xm:f>
          </x14:formula1>
          <xm:sqref>B32 W44:W47</xm:sqref>
        </x14:dataValidation>
        <x14:dataValidation type="list" allowBlank="1" showInputMessage="1" showErrorMessage="1" xr:uid="{81748AE2-D3F3-4029-8C6E-F82606D98F83}">
          <x14:formula1>
            <xm:f>【参考】数式用_1!$A$4:$A$54</xm:f>
          </x14:formula1>
          <xm:sqref>Z51:AB150</xm:sqref>
        </x14:dataValidation>
        <x14:dataValidation type="list" allowBlank="1" showInputMessage="1" showErrorMessage="1" xr:uid="{9DAE3ADC-92C3-476C-AED7-ABA654180295}">
          <x14:formula1>
            <xm:f>【参考】数式用_1!$AJ$3:$AJ$49</xm:f>
          </x14:formula1>
          <xm:sqref>C13:R13 Q51:U150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B3D9-7F8F-4F2A-B162-FC5330A65916}">
  <sheetPr codeName="Sheet4">
    <tabColor rgb="FF0070C0"/>
    <pageSetUpPr fitToPage="1"/>
  </sheetPr>
  <dimension ref="A1:BC115"/>
  <sheetViews>
    <sheetView view="pageBreakPreview" zoomScale="90" zoomScaleNormal="91" zoomScaleSheetLayoutView="90" workbookViewId="0">
      <selection sqref="A1:Z1"/>
    </sheetView>
  </sheetViews>
  <sheetFormatPr defaultColWidth="9" defaultRowHeight="13.2"/>
  <cols>
    <col min="1" max="1" width="3.44140625" bestFit="1" customWidth="1"/>
    <col min="2" max="2" width="4.44140625" customWidth="1"/>
    <col min="3" max="8" width="2.44140625" customWidth="1"/>
    <col min="9" max="10" width="3.44140625" customWidth="1"/>
    <col min="11" max="19" width="2.44140625" customWidth="1"/>
    <col min="20" max="20" width="3" customWidth="1"/>
    <col min="21" max="24" width="2.44140625" customWidth="1"/>
    <col min="25" max="25" width="3.6640625" customWidth="1"/>
    <col min="26" max="26" width="21" customWidth="1"/>
    <col min="27" max="29" width="2.44140625" customWidth="1"/>
    <col min="30" max="30" width="4.88671875" customWidth="1"/>
    <col min="31" max="32" width="2.44140625" customWidth="1"/>
    <col min="33" max="33" width="6.77734375" customWidth="1"/>
    <col min="34" max="34" width="4" customWidth="1"/>
    <col min="35" max="35" width="4.109375" customWidth="1"/>
    <col min="36" max="36" width="2.44140625" customWidth="1"/>
    <col min="37" max="37" width="6.44140625" customWidth="1"/>
    <col min="38" max="43" width="9.109375" customWidth="1"/>
    <col min="44" max="44" width="9.44140625" bestFit="1" customWidth="1"/>
    <col min="47" max="47" width="4.5546875" customWidth="1"/>
    <col min="49" max="52" width="9" customWidth="1"/>
    <col min="53" max="55" width="9" hidden="1" customWidth="1"/>
    <col min="56" max="56" width="0" hidden="1" customWidth="1"/>
  </cols>
  <sheetData>
    <row r="1" spans="1:48" ht="45" customHeight="1" thickBot="1">
      <c r="A1" s="930" t="s">
        <v>2488</v>
      </c>
      <c r="B1" s="931"/>
      <c r="C1" s="931"/>
      <c r="D1" s="931"/>
      <c r="E1" s="931"/>
      <c r="F1" s="931"/>
      <c r="G1" s="931"/>
      <c r="H1" s="931"/>
      <c r="I1" s="931"/>
      <c r="J1" s="931"/>
      <c r="K1" s="931"/>
      <c r="L1" s="931"/>
      <c r="M1" s="931"/>
      <c r="N1" s="931"/>
      <c r="O1" s="931"/>
      <c r="P1" s="931"/>
      <c r="Q1" s="931"/>
      <c r="R1" s="931"/>
      <c r="S1" s="931"/>
      <c r="T1" s="931"/>
      <c r="U1" s="931"/>
      <c r="V1" s="931"/>
      <c r="W1" s="931"/>
      <c r="X1" s="931"/>
      <c r="Y1" s="931"/>
      <c r="Z1" s="931"/>
      <c r="AA1" s="30"/>
      <c r="AB1" s="862" t="s">
        <v>26</v>
      </c>
      <c r="AC1" s="863"/>
      <c r="AD1" s="863"/>
      <c r="AE1" s="862" t="str">
        <f>IF(基本情報入力シート!C13&lt;&gt;"", 基本情報入力シート!C13, "")</f>
        <v>岩手県</v>
      </c>
      <c r="AF1" s="863"/>
      <c r="AG1" s="863"/>
      <c r="AH1" s="863"/>
      <c r="AI1" s="864"/>
      <c r="AJ1" s="30"/>
      <c r="AK1" s="50"/>
    </row>
    <row r="2" spans="1:48" ht="14.4" customHeight="1">
      <c r="A2" s="295" t="s">
        <v>27</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3" spans="1:48" s="23" customFormat="1" ht="13.5" customHeight="1">
      <c r="A3" s="893" t="s">
        <v>4</v>
      </c>
      <c r="B3" s="894"/>
      <c r="C3" s="894"/>
      <c r="D3" s="894"/>
      <c r="E3" s="894"/>
      <c r="F3" s="895"/>
      <c r="G3" s="882" t="str">
        <f>IF(基本情報入力シート!L17="","",基本情報入力シート!L17)</f>
        <v/>
      </c>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883"/>
      <c r="AH3" s="883"/>
      <c r="AI3" s="883"/>
      <c r="AJ3" s="296"/>
    </row>
    <row r="4" spans="1:48" s="23" customFormat="1" ht="14.25" customHeight="1">
      <c r="A4" s="896" t="s">
        <v>28</v>
      </c>
      <c r="B4" s="897"/>
      <c r="C4" s="897"/>
      <c r="D4" s="897"/>
      <c r="E4" s="897"/>
      <c r="F4" s="898"/>
      <c r="G4" s="884" t="str">
        <f>IF(基本情報入力シート!L18="","",基本情報入力シート!L18)</f>
        <v/>
      </c>
      <c r="H4" s="885"/>
      <c r="I4" s="885"/>
      <c r="J4" s="885"/>
      <c r="K4" s="885"/>
      <c r="L4" s="885"/>
      <c r="M4" s="885"/>
      <c r="N4" s="885"/>
      <c r="O4" s="885"/>
      <c r="P4" s="885"/>
      <c r="Q4" s="885"/>
      <c r="R4" s="885"/>
      <c r="S4" s="885"/>
      <c r="T4" s="885"/>
      <c r="U4" s="885"/>
      <c r="V4" s="885"/>
      <c r="W4" s="885"/>
      <c r="X4" s="885"/>
      <c r="Y4" s="885"/>
      <c r="Z4" s="885"/>
      <c r="AA4" s="885"/>
      <c r="AB4" s="885"/>
      <c r="AC4" s="885"/>
      <c r="AD4" s="885"/>
      <c r="AE4" s="885"/>
      <c r="AF4" s="885"/>
      <c r="AG4" s="885"/>
      <c r="AH4" s="885"/>
      <c r="AI4" s="885"/>
      <c r="AJ4" s="296"/>
    </row>
    <row r="5" spans="1:48" s="23" customFormat="1" ht="12.75" customHeight="1">
      <c r="A5" s="872" t="s">
        <v>29</v>
      </c>
      <c r="B5" s="873"/>
      <c r="C5" s="873"/>
      <c r="D5" s="873"/>
      <c r="E5" s="873"/>
      <c r="F5" s="874"/>
      <c r="G5" s="297" t="s">
        <v>7</v>
      </c>
      <c r="H5" s="878" t="str">
        <f>IF(基本情報入力シート!AN20="－","",基本情報入力シート!AN20)</f>
        <v>-</v>
      </c>
      <c r="I5" s="878"/>
      <c r="J5" s="878"/>
      <c r="K5" s="878"/>
      <c r="L5" s="878"/>
      <c r="M5" s="298"/>
      <c r="N5" s="299"/>
      <c r="O5" s="299"/>
      <c r="P5" s="299"/>
      <c r="Q5" s="299"/>
      <c r="R5" s="299"/>
      <c r="S5" s="299"/>
      <c r="T5" s="299"/>
      <c r="U5" s="299"/>
      <c r="V5" s="299"/>
      <c r="W5" s="299"/>
      <c r="X5" s="299"/>
      <c r="Y5" s="299"/>
      <c r="Z5" s="299"/>
      <c r="AA5" s="299"/>
      <c r="AB5" s="299"/>
      <c r="AC5" s="299"/>
      <c r="AD5" s="299"/>
      <c r="AE5" s="299"/>
      <c r="AF5" s="299"/>
      <c r="AG5" s="299"/>
      <c r="AH5" s="299"/>
      <c r="AI5" s="299"/>
      <c r="AJ5" s="30"/>
    </row>
    <row r="6" spans="1:48" s="23" customFormat="1" ht="14.4" customHeight="1">
      <c r="A6" s="875"/>
      <c r="B6" s="876"/>
      <c r="C6" s="876"/>
      <c r="D6" s="876"/>
      <c r="E6" s="876"/>
      <c r="F6" s="877"/>
      <c r="G6" s="886" t="str">
        <f>IF(基本情報入力シート!L20="","",基本情報入力シート!L20)</f>
        <v/>
      </c>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7"/>
      <c r="AJ6" s="296"/>
    </row>
    <row r="7" spans="1:48" s="23" customFormat="1" ht="11.4" customHeight="1">
      <c r="A7" s="875"/>
      <c r="B7" s="876"/>
      <c r="C7" s="876"/>
      <c r="D7" s="876"/>
      <c r="E7" s="876"/>
      <c r="F7" s="877"/>
      <c r="G7" s="888" t="str">
        <f>IF(基本情報入力シート!L21="","",基本情報入力シート!L21)</f>
        <v/>
      </c>
      <c r="H7" s="889"/>
      <c r="I7" s="889"/>
      <c r="J7" s="889"/>
      <c r="K7" s="889"/>
      <c r="L7" s="889"/>
      <c r="M7" s="889"/>
      <c r="N7" s="889"/>
      <c r="O7" s="889"/>
      <c r="P7" s="889"/>
      <c r="Q7" s="889"/>
      <c r="R7" s="889"/>
      <c r="S7" s="889"/>
      <c r="T7" s="889"/>
      <c r="U7" s="889"/>
      <c r="V7" s="889"/>
      <c r="W7" s="889"/>
      <c r="X7" s="889"/>
      <c r="Y7" s="889"/>
      <c r="Z7" s="889"/>
      <c r="AA7" s="889"/>
      <c r="AB7" s="889"/>
      <c r="AC7" s="889"/>
      <c r="AD7" s="889"/>
      <c r="AE7" s="889"/>
      <c r="AF7" s="889"/>
      <c r="AG7" s="889"/>
      <c r="AH7" s="889"/>
      <c r="AI7" s="889"/>
      <c r="AJ7" s="296"/>
    </row>
    <row r="8" spans="1:48" s="23" customFormat="1" ht="13.5" customHeight="1">
      <c r="A8" s="879" t="s">
        <v>4</v>
      </c>
      <c r="B8" s="880"/>
      <c r="C8" s="880"/>
      <c r="D8" s="880"/>
      <c r="E8" s="880"/>
      <c r="F8" s="881"/>
      <c r="G8" s="902" t="str">
        <f>IF(基本情報入力シート!L25="","",基本情報入力シート!L25)</f>
        <v/>
      </c>
      <c r="H8" s="903"/>
      <c r="I8" s="903"/>
      <c r="J8" s="903"/>
      <c r="K8" s="903"/>
      <c r="L8" s="903"/>
      <c r="M8" s="903"/>
      <c r="N8" s="903"/>
      <c r="O8" s="903"/>
      <c r="P8" s="903"/>
      <c r="Q8" s="903"/>
      <c r="R8" s="903"/>
      <c r="S8" s="903"/>
      <c r="T8" s="903"/>
      <c r="U8" s="903"/>
      <c r="V8" s="903"/>
      <c r="W8" s="903"/>
      <c r="X8" s="903"/>
      <c r="Y8" s="903"/>
      <c r="Z8" s="903"/>
      <c r="AA8" s="903"/>
      <c r="AB8" s="903"/>
      <c r="AC8" s="903"/>
      <c r="AD8" s="903"/>
      <c r="AE8" s="903"/>
      <c r="AF8" s="903"/>
      <c r="AG8" s="903"/>
      <c r="AH8" s="903"/>
      <c r="AI8" s="903"/>
      <c r="AJ8" s="296"/>
    </row>
    <row r="9" spans="1:48" s="23" customFormat="1">
      <c r="A9" s="875" t="s">
        <v>30</v>
      </c>
      <c r="B9" s="876"/>
      <c r="C9" s="876"/>
      <c r="D9" s="876"/>
      <c r="E9" s="876"/>
      <c r="F9" s="877"/>
      <c r="G9" s="934" t="str">
        <f>IF(基本情報入力シート!L26="","",基本情報入力シート!L26)</f>
        <v/>
      </c>
      <c r="H9" s="935"/>
      <c r="I9" s="935"/>
      <c r="J9" s="935"/>
      <c r="K9" s="935"/>
      <c r="L9" s="935"/>
      <c r="M9" s="935"/>
      <c r="N9" s="935"/>
      <c r="O9" s="935"/>
      <c r="P9" s="935"/>
      <c r="Q9" s="935"/>
      <c r="R9" s="935"/>
      <c r="S9" s="935"/>
      <c r="T9" s="935"/>
      <c r="U9" s="935"/>
      <c r="V9" s="935"/>
      <c r="W9" s="935"/>
      <c r="X9" s="935"/>
      <c r="Y9" s="935"/>
      <c r="Z9" s="935"/>
      <c r="AA9" s="935"/>
      <c r="AB9" s="935"/>
      <c r="AC9" s="935"/>
      <c r="AD9" s="935"/>
      <c r="AE9" s="935"/>
      <c r="AF9" s="935"/>
      <c r="AG9" s="935"/>
      <c r="AH9" s="935"/>
      <c r="AI9" s="935"/>
      <c r="AJ9" s="296"/>
    </row>
    <row r="10" spans="1:48" s="23" customFormat="1" ht="13.5" customHeight="1">
      <c r="A10" s="939" t="s">
        <v>31</v>
      </c>
      <c r="B10" s="939"/>
      <c r="C10" s="939"/>
      <c r="D10" s="939"/>
      <c r="E10" s="939"/>
      <c r="F10" s="939"/>
      <c r="G10" s="940" t="s">
        <v>16</v>
      </c>
      <c r="H10" s="941"/>
      <c r="I10" s="941"/>
      <c r="J10" s="941"/>
      <c r="K10" s="899" t="str">
        <f>IF(基本情報入力シート!L27="","",基本情報入力シート!L27)</f>
        <v/>
      </c>
      <c r="L10" s="900"/>
      <c r="M10" s="900"/>
      <c r="N10" s="900"/>
      <c r="O10" s="900"/>
      <c r="P10" s="900"/>
      <c r="Q10" s="900"/>
      <c r="R10" s="900"/>
      <c r="S10" s="900"/>
      <c r="T10" s="901"/>
      <c r="U10" s="890" t="s">
        <v>17</v>
      </c>
      <c r="V10" s="891"/>
      <c r="W10" s="891"/>
      <c r="X10" s="892"/>
      <c r="Y10" s="899" t="str">
        <f>IF(基本情報入力シート!L28="","",基本情報入力シート!L28)</f>
        <v/>
      </c>
      <c r="Z10" s="900"/>
      <c r="AA10" s="900"/>
      <c r="AB10" s="900"/>
      <c r="AC10" s="900"/>
      <c r="AD10" s="900"/>
      <c r="AE10" s="900"/>
      <c r="AF10" s="900"/>
      <c r="AG10" s="900"/>
      <c r="AH10" s="900"/>
      <c r="AI10" s="900"/>
      <c r="AJ10" s="296"/>
      <c r="AT10" s="24"/>
      <c r="AU10" s="24"/>
    </row>
    <row r="11" spans="1:48" s="23" customFormat="1" ht="7.2" customHeight="1">
      <c r="A11" s="302"/>
      <c r="B11" s="302"/>
      <c r="C11" s="302"/>
      <c r="D11" s="302"/>
      <c r="E11" s="302"/>
      <c r="F11" s="302"/>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
      <c r="AT11" s="24"/>
      <c r="AU11" s="24"/>
    </row>
    <row r="12" spans="1:48" ht="23.4" customHeight="1">
      <c r="A12" s="303" t="s">
        <v>79</v>
      </c>
      <c r="B12" s="304"/>
      <c r="C12" s="304"/>
      <c r="D12" s="304"/>
      <c r="E12" s="304"/>
      <c r="F12" s="304"/>
      <c r="G12" s="304"/>
      <c r="H12" s="304"/>
      <c r="I12" s="304"/>
      <c r="J12" s="304"/>
      <c r="K12" s="304"/>
      <c r="L12" s="304"/>
      <c r="M12" s="304"/>
      <c r="N12" s="304"/>
      <c r="O12" s="305"/>
      <c r="P12" s="305"/>
      <c r="Q12" s="305"/>
      <c r="R12" s="305"/>
      <c r="S12" s="305"/>
      <c r="T12" s="305"/>
      <c r="U12" s="304"/>
      <c r="V12" s="304"/>
      <c r="W12" s="304"/>
      <c r="X12" s="304"/>
      <c r="Y12" s="304"/>
      <c r="Z12" s="304"/>
      <c r="AA12" s="304"/>
      <c r="AB12" s="304"/>
      <c r="AC12" s="304"/>
      <c r="AD12" s="304"/>
      <c r="AE12" s="304"/>
      <c r="AF12" s="304"/>
      <c r="AG12" s="304"/>
      <c r="AH12" s="30"/>
      <c r="AI12" s="30"/>
      <c r="AJ12" s="30"/>
    </row>
    <row r="13" spans="1:48" ht="23.4" customHeight="1" thickBot="1">
      <c r="A13" s="306" t="s">
        <v>32</v>
      </c>
      <c r="B13" s="839" t="s">
        <v>1907</v>
      </c>
      <c r="C13" s="839"/>
      <c r="D13" s="839"/>
      <c r="E13" s="839"/>
      <c r="F13" s="839"/>
      <c r="G13" s="839"/>
      <c r="H13" s="839"/>
      <c r="I13" s="839"/>
      <c r="J13" s="839"/>
      <c r="K13" s="839"/>
      <c r="L13" s="839"/>
      <c r="M13" s="839"/>
      <c r="N13" s="839"/>
      <c r="O13" s="839"/>
      <c r="P13" s="839"/>
      <c r="Q13" s="839"/>
      <c r="R13" s="839"/>
      <c r="S13" s="839"/>
      <c r="T13" s="839"/>
      <c r="U13" s="839"/>
      <c r="V13" s="839"/>
      <c r="W13" s="839"/>
      <c r="X13" s="839"/>
      <c r="Y13" s="839"/>
      <c r="Z13" s="839"/>
      <c r="AA13" s="839"/>
      <c r="AB13" s="839"/>
      <c r="AC13" s="839"/>
      <c r="AD13" s="839"/>
      <c r="AE13" s="839"/>
      <c r="AF13" s="839"/>
      <c r="AG13" s="839"/>
      <c r="AH13" s="839"/>
      <c r="AI13" s="839"/>
      <c r="AK13" s="56"/>
      <c r="AL13" s="56"/>
      <c r="AM13" s="56"/>
      <c r="AN13" s="56"/>
      <c r="AO13" s="56"/>
      <c r="AP13" s="56"/>
      <c r="AQ13" s="56"/>
      <c r="AR13" s="56"/>
      <c r="AS13" s="56"/>
      <c r="AT13" s="56"/>
      <c r="AU13" s="56"/>
      <c r="AV13" s="56"/>
    </row>
    <row r="14" spans="1:48" ht="18" customHeight="1" thickBot="1">
      <c r="A14" s="302"/>
      <c r="B14" s="840" t="s">
        <v>2033</v>
      </c>
      <c r="C14" s="841"/>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731" t="str">
        <f>IF(G4="","",IF(COUNTIF(基本情報入力シート!AN51:AN150,"加算対象")=COUNTIFS('様式第１号別紙３（個表） '!J15:J114,"&lt;&gt;",'様式第１号別紙３（個表） '!AN15:AN114,"加算対象"),"○","×"))</f>
        <v/>
      </c>
      <c r="AI14" s="732"/>
      <c r="AJ14" s="30"/>
    </row>
    <row r="15" spans="1:48" ht="28.2" customHeight="1">
      <c r="A15" s="302"/>
      <c r="B15" s="905" t="s">
        <v>2481</v>
      </c>
      <c r="C15" s="905"/>
      <c r="D15" s="905"/>
      <c r="E15" s="905"/>
      <c r="F15" s="905"/>
      <c r="G15" s="905"/>
      <c r="H15" s="905"/>
      <c r="I15" s="905"/>
      <c r="J15" s="905"/>
      <c r="K15" s="905"/>
      <c r="L15" s="905"/>
      <c r="M15" s="905"/>
      <c r="N15" s="905"/>
      <c r="O15" s="905"/>
      <c r="P15" s="905"/>
      <c r="Q15" s="905"/>
      <c r="R15" s="905"/>
      <c r="S15" s="905"/>
      <c r="T15" s="905"/>
      <c r="U15" s="905"/>
      <c r="V15" s="905"/>
      <c r="W15" s="905"/>
      <c r="X15" s="905"/>
      <c r="Y15" s="905"/>
      <c r="Z15" s="905"/>
      <c r="AA15" s="905"/>
      <c r="AB15" s="905"/>
      <c r="AC15" s="905"/>
      <c r="AD15" s="905"/>
      <c r="AE15" s="905"/>
      <c r="AF15" s="905"/>
      <c r="AG15" s="905"/>
      <c r="AH15" s="905"/>
      <c r="AI15" s="905"/>
      <c r="AJ15" s="30"/>
    </row>
    <row r="16" spans="1:48" ht="6" customHeight="1">
      <c r="A16" s="302"/>
      <c r="B16" s="300"/>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300"/>
      <c r="AC16" s="300"/>
      <c r="AD16" s="300"/>
      <c r="AE16" s="300"/>
      <c r="AF16" s="300"/>
      <c r="AG16" s="300"/>
      <c r="AH16" s="300"/>
      <c r="AI16" s="300"/>
      <c r="AJ16" s="300"/>
      <c r="AK16" s="58"/>
      <c r="AL16" s="58"/>
      <c r="AM16" s="58"/>
      <c r="AN16" s="58"/>
      <c r="AO16" s="58"/>
      <c r="AP16" s="58"/>
      <c r="AQ16" s="58"/>
      <c r="AR16" s="58"/>
      <c r="AS16" s="58"/>
      <c r="AT16" s="58"/>
      <c r="AU16" s="58"/>
      <c r="AV16" s="58"/>
    </row>
    <row r="17" spans="1:53" ht="27.6" customHeight="1" thickBot="1">
      <c r="A17" s="302" t="s">
        <v>33</v>
      </c>
      <c r="B17" s="308" t="s">
        <v>1908</v>
      </c>
      <c r="C17" s="300"/>
      <c r="D17" s="300"/>
      <c r="E17" s="300"/>
      <c r="F17" s="300"/>
      <c r="G17" s="300"/>
      <c r="H17" s="300"/>
      <c r="I17" s="300"/>
      <c r="J17" s="300"/>
      <c r="K17" s="300"/>
      <c r="L17" s="300"/>
      <c r="M17" s="300"/>
      <c r="N17" s="300"/>
      <c r="O17" s="300"/>
      <c r="P17" s="300"/>
      <c r="Q17" s="300"/>
      <c r="R17" s="300"/>
      <c r="S17" s="300"/>
      <c r="T17" s="300"/>
      <c r="U17" s="300"/>
      <c r="V17" s="300"/>
      <c r="W17" s="300"/>
      <c r="X17" s="300"/>
      <c r="Y17" s="300"/>
      <c r="Z17" s="300"/>
      <c r="AA17" s="300"/>
      <c r="AB17" s="300"/>
      <c r="AC17" s="300"/>
      <c r="AD17" s="300"/>
      <c r="AE17" s="300"/>
      <c r="AF17" s="300"/>
      <c r="AG17" s="300"/>
      <c r="AH17" s="300"/>
      <c r="AI17" s="300"/>
      <c r="AJ17" s="300"/>
      <c r="AK17" s="183"/>
      <c r="AR17" s="25"/>
    </row>
    <row r="18" spans="1:53" ht="94.8" customHeight="1" thickBot="1">
      <c r="A18" s="302"/>
      <c r="B18" s="842" t="s">
        <v>2371</v>
      </c>
      <c r="C18" s="842"/>
      <c r="D18" s="842"/>
      <c r="E18" s="842"/>
      <c r="F18" s="842"/>
      <c r="G18" s="842"/>
      <c r="H18" s="842"/>
      <c r="I18" s="842"/>
      <c r="J18" s="842"/>
      <c r="K18" s="842"/>
      <c r="L18" s="842"/>
      <c r="M18" s="842"/>
      <c r="N18" s="842"/>
      <c r="O18" s="842"/>
      <c r="P18" s="842"/>
      <c r="Q18" s="842"/>
      <c r="R18" s="842"/>
      <c r="S18" s="842"/>
      <c r="T18" s="842"/>
      <c r="U18" s="842"/>
      <c r="V18" s="842"/>
      <c r="W18" s="842"/>
      <c r="X18" s="842"/>
      <c r="Y18" s="842"/>
      <c r="Z18" s="842"/>
      <c r="AA18" s="842"/>
      <c r="AB18" s="842"/>
      <c r="AC18" s="842"/>
      <c r="AD18" s="842"/>
      <c r="AE18" s="842"/>
      <c r="AF18" s="842"/>
      <c r="AG18" s="840"/>
      <c r="AH18" s="731" t="str">
        <f>IF(G4="","",IF(AND(COUNTIFS('様式第１号別紙３（個表） '!K15:K114,"要件を満たさない",'様式第１号別紙３（個表） '!AN15:AN114,"加算対象")=0,COUNTIF(基本情報入力シート!AN51:AN150,"加算対象")=COUNTIFS('様式第１号別紙３（個表） '!K15:K114,"&lt;&gt;",'様式第１号別紙３（個表） '!AN15:AN114,"加算対象")),"○",
IF(AND(COUNTIFS('様式第１号別紙３（個表） '!K15:K114,"要件を満たさない",'様式第１号別紙３（個表） '!AN15:AN114,"加算対象")&gt;=1,COUNTIF(基本情報入力シート!AN51:AN150,"加算対象")=COUNTIFS('様式第１号別紙３（個表） '!K15:K114,"&lt;&gt;",'様式第１号別紙３（個表） '!AN15:AN114,"加算対象")),"△","×")))</f>
        <v/>
      </c>
      <c r="AI18" s="732"/>
      <c r="AJ18" s="300"/>
      <c r="AK18" s="183"/>
      <c r="AR18" s="25"/>
    </row>
    <row r="19" spans="1:53" ht="53.4" customHeight="1">
      <c r="A19" s="302"/>
      <c r="B19" s="913" t="s">
        <v>2482</v>
      </c>
      <c r="C19" s="913"/>
      <c r="D19" s="913"/>
      <c r="E19" s="913"/>
      <c r="F19" s="913"/>
      <c r="G19" s="913"/>
      <c r="H19" s="913"/>
      <c r="I19" s="913"/>
      <c r="J19" s="913"/>
      <c r="K19" s="913"/>
      <c r="L19" s="913"/>
      <c r="M19" s="913"/>
      <c r="N19" s="913"/>
      <c r="O19" s="913"/>
      <c r="P19" s="913"/>
      <c r="Q19" s="913"/>
      <c r="R19" s="913"/>
      <c r="S19" s="913"/>
      <c r="T19" s="913"/>
      <c r="U19" s="913"/>
      <c r="V19" s="913"/>
      <c r="W19" s="913"/>
      <c r="X19" s="913"/>
      <c r="Y19" s="913"/>
      <c r="Z19" s="913"/>
      <c r="AA19" s="913"/>
      <c r="AB19" s="913"/>
      <c r="AC19" s="913"/>
      <c r="AD19" s="913"/>
      <c r="AE19" s="913"/>
      <c r="AF19" s="913"/>
      <c r="AG19" s="913"/>
      <c r="AH19" s="309"/>
      <c r="AI19" s="309"/>
      <c r="AJ19" s="300"/>
      <c r="AK19" s="183"/>
      <c r="AR19" s="25"/>
    </row>
    <row r="20" spans="1:53" s="30" customFormat="1" ht="10.8" customHeight="1">
      <c r="A20" s="302"/>
      <c r="B20" s="310"/>
      <c r="C20" s="3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00"/>
      <c r="AK20" s="183"/>
      <c r="AL20"/>
      <c r="AM20"/>
      <c r="AN20"/>
      <c r="AO20"/>
      <c r="AP20"/>
      <c r="AQ20"/>
      <c r="AR20" s="25"/>
      <c r="AS20"/>
      <c r="AT20"/>
      <c r="AU20"/>
      <c r="AV20"/>
    </row>
    <row r="21" spans="1:53" ht="27" customHeight="1" thickBot="1">
      <c r="A21" s="302" t="s">
        <v>34</v>
      </c>
      <c r="B21" s="311" t="s">
        <v>2396</v>
      </c>
      <c r="C21" s="301"/>
      <c r="D21" s="301"/>
      <c r="E21" s="301"/>
      <c r="F21" s="301"/>
      <c r="G21" s="301"/>
      <c r="H21" s="301"/>
      <c r="I21" s="301"/>
      <c r="J21" s="301"/>
      <c r="K21" s="301"/>
      <c r="L21" s="301"/>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0"/>
      <c r="AK21" s="183"/>
      <c r="AR21" s="25"/>
    </row>
    <row r="22" spans="1:53" ht="27.6" customHeight="1" thickBot="1">
      <c r="A22" s="302"/>
      <c r="B22" s="840" t="s">
        <v>2466</v>
      </c>
      <c r="C22" s="841"/>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41"/>
      <c r="AB22" s="841"/>
      <c r="AC22" s="841"/>
      <c r="AD22" s="841"/>
      <c r="AE22" s="841"/>
      <c r="AF22" s="841"/>
      <c r="AG22" s="841"/>
      <c r="AH22" s="731" t="str">
        <f>IF(OR(G4="",COUNTIFS('様式第１号別紙３（個表） '!L15:L114,"職場環境改善の取組を行っている")=COUNTIF(基本情報入力シート!AN51:AN150,"加算対象")),"",IF(AND(COUNTIFS('様式第１号別紙３（個表） '!L15:L114,"要件を満たさない",'様式第１号別紙３（個表） '!AN15:AN114,"加算対象")=0,COUNTIF(基本情報入力シート!AN51:AN150,"加算対象")=COUNTIFS('様式第１号別紙３（個表） '!L15:L114,"&lt;&gt;",'様式第１号別紙３（個表） '!AN15:AN114,"加算対象")),"○",
IF(AND(COUNTIFS('様式第１号別紙３（個表） '!L15:L114,"要件を満たさない",'様式第１号別紙３（個表） '!AN15:AN114,"加算対象")&gt;=1,COUNTIF(基本情報入力シート!AN51:AN150,"加算対象")=COUNTIFS('様式第１号別紙３（個表） '!L15:L114,"&lt;&gt;",'様式第１号別紙３（個表） '!AN15:AN114,"加算対象")),"△","×")))</f>
        <v/>
      </c>
      <c r="AI22" s="732"/>
      <c r="AJ22" s="300"/>
      <c r="AK22" s="183"/>
      <c r="AR22" s="25"/>
    </row>
    <row r="23" spans="1:53" ht="33" customHeight="1" thickBot="1">
      <c r="A23" s="302"/>
      <c r="B23" s="906" t="s">
        <v>2405</v>
      </c>
      <c r="C23" s="841"/>
      <c r="D23" s="841"/>
      <c r="E23" s="841"/>
      <c r="F23" s="841"/>
      <c r="G23" s="841"/>
      <c r="H23" s="841"/>
      <c r="I23" s="841"/>
      <c r="J23" s="841"/>
      <c r="K23" s="841"/>
      <c r="L23" s="841"/>
      <c r="M23" s="841"/>
      <c r="N23" s="841"/>
      <c r="O23" s="841"/>
      <c r="P23" s="841"/>
      <c r="Q23" s="841"/>
      <c r="R23" s="841"/>
      <c r="S23" s="841"/>
      <c r="T23" s="841"/>
      <c r="U23" s="841"/>
      <c r="V23" s="841"/>
      <c r="W23" s="841"/>
      <c r="X23" s="841"/>
      <c r="Y23" s="841"/>
      <c r="Z23" s="841"/>
      <c r="AA23" s="841"/>
      <c r="AB23" s="841"/>
      <c r="AC23" s="841"/>
      <c r="AD23" s="841"/>
      <c r="AE23" s="841"/>
      <c r="AF23" s="841"/>
      <c r="AG23" s="847"/>
      <c r="AH23" s="731" t="str">
        <f>IF(OR(G4="",COUNTIF('様式第１号別紙３（個表） '!L12:L114,"職場環境改善の取組を行っている")=0),"",IF(OR(B24="✓",B25="✓", B26="✓"),"○", "×"))</f>
        <v/>
      </c>
      <c r="AI23" s="732"/>
      <c r="AJ23" s="307"/>
      <c r="AK23" s="183"/>
      <c r="AR23" s="25"/>
      <c r="BA23" s="38" t="str">
        <f>'様式第１号別紙２（処遇改善加算対象外サービス　総括表）'!AW17</f>
        <v/>
      </c>
    </row>
    <row r="24" spans="1:53" ht="19.95" customHeight="1">
      <c r="A24" s="30"/>
      <c r="B24" s="312"/>
      <c r="C24" s="857" t="s">
        <v>2406</v>
      </c>
      <c r="D24" s="858"/>
      <c r="E24" s="858"/>
      <c r="F24" s="858"/>
      <c r="G24" s="858"/>
      <c r="H24" s="858"/>
      <c r="I24" s="858"/>
      <c r="J24" s="858"/>
      <c r="K24" s="858"/>
      <c r="L24" s="858"/>
      <c r="M24" s="858"/>
      <c r="N24" s="858"/>
      <c r="O24" s="858"/>
      <c r="P24" s="858"/>
      <c r="Q24" s="858"/>
      <c r="R24" s="858"/>
      <c r="S24" s="858"/>
      <c r="T24" s="858"/>
      <c r="U24" s="858"/>
      <c r="V24" s="858"/>
      <c r="W24" s="858"/>
      <c r="X24" s="858"/>
      <c r="Y24" s="858"/>
      <c r="Z24" s="858"/>
      <c r="AA24" s="858"/>
      <c r="AB24" s="858"/>
      <c r="AC24" s="858"/>
      <c r="AD24" s="858"/>
      <c r="AE24" s="858"/>
      <c r="AF24" s="858"/>
      <c r="AG24" s="858"/>
      <c r="AH24" s="858"/>
      <c r="AI24" s="859"/>
      <c r="AJ24" s="30"/>
      <c r="AR24" s="25"/>
    </row>
    <row r="25" spans="1:53" ht="19.95" customHeight="1">
      <c r="A25" s="30"/>
      <c r="B25" s="313"/>
      <c r="C25" s="846" t="s">
        <v>2407</v>
      </c>
      <c r="D25" s="841"/>
      <c r="E25" s="841"/>
      <c r="F25" s="841"/>
      <c r="G25" s="841"/>
      <c r="H25" s="841"/>
      <c r="I25" s="841"/>
      <c r="J25" s="841"/>
      <c r="K25" s="841"/>
      <c r="L25" s="841"/>
      <c r="M25" s="841"/>
      <c r="N25" s="841"/>
      <c r="O25" s="841"/>
      <c r="P25" s="841"/>
      <c r="Q25" s="841"/>
      <c r="R25" s="841"/>
      <c r="S25" s="841"/>
      <c r="T25" s="841"/>
      <c r="U25" s="841"/>
      <c r="V25" s="841"/>
      <c r="W25" s="841"/>
      <c r="X25" s="841"/>
      <c r="Y25" s="841"/>
      <c r="Z25" s="841"/>
      <c r="AA25" s="841"/>
      <c r="AB25" s="841"/>
      <c r="AC25" s="841"/>
      <c r="AD25" s="841"/>
      <c r="AE25" s="841"/>
      <c r="AF25" s="841"/>
      <c r="AG25" s="841"/>
      <c r="AH25" s="841"/>
      <c r="AI25" s="847"/>
      <c r="AJ25" s="30"/>
      <c r="AR25" s="25"/>
    </row>
    <row r="26" spans="1:53" ht="19.95" customHeight="1" thickBot="1">
      <c r="A26" s="30"/>
      <c r="B26" s="314"/>
      <c r="C26" s="846" t="s">
        <v>2408</v>
      </c>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41"/>
      <c r="AB26" s="841"/>
      <c r="AC26" s="841"/>
      <c r="AD26" s="841"/>
      <c r="AE26" s="841"/>
      <c r="AF26" s="841"/>
      <c r="AG26" s="841"/>
      <c r="AH26" s="841"/>
      <c r="AI26" s="847"/>
      <c r="AJ26" s="30"/>
      <c r="AR26" s="25"/>
    </row>
    <row r="27" spans="1:53" ht="19.95" customHeight="1" thickBot="1">
      <c r="A27" s="30"/>
      <c r="B27" s="315" t="s">
        <v>2483</v>
      </c>
      <c r="C27" s="302"/>
      <c r="D27" s="302"/>
      <c r="E27" s="302"/>
      <c r="F27" s="302"/>
      <c r="G27" s="302"/>
      <c r="H27" s="302"/>
      <c r="I27" s="302"/>
      <c r="J27" s="302"/>
      <c r="K27" s="302"/>
      <c r="L27" s="302"/>
      <c r="M27" s="302"/>
      <c r="N27" s="302"/>
      <c r="O27" s="302"/>
      <c r="P27" s="302"/>
      <c r="Q27" s="302"/>
      <c r="R27" s="302"/>
      <c r="S27" s="302"/>
      <c r="T27" s="302"/>
      <c r="U27" s="302"/>
      <c r="V27" s="302"/>
      <c r="W27" s="302"/>
      <c r="X27" s="302"/>
      <c r="Y27" s="302"/>
      <c r="Z27" s="302"/>
      <c r="AA27" s="302"/>
      <c r="AB27" s="302"/>
      <c r="AC27" s="302"/>
      <c r="AD27" s="302"/>
      <c r="AE27" s="302"/>
      <c r="AF27" s="302"/>
      <c r="AG27" s="302"/>
      <c r="AH27" s="30"/>
      <c r="AI27" s="30"/>
      <c r="AJ27" s="30"/>
      <c r="AR27" s="25"/>
    </row>
    <row r="28" spans="1:53" ht="19.95" customHeight="1" thickBot="1">
      <c r="A28" s="30"/>
      <c r="B28" s="315"/>
      <c r="C28" s="302"/>
      <c r="D28" s="302"/>
      <c r="E28" s="302"/>
      <c r="F28" s="302"/>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c r="AF28" s="302"/>
      <c r="AG28" s="302"/>
      <c r="AH28" s="731" t="str">
        <f>IF(G4="","",IF(OR(AND(B30="✓",B31="✓",M32&lt;&gt;""),AND(B30="",B31="✓",M32&lt;&gt;""),AND(B30="✓",B31="",M32=""),),"○", "×"))</f>
        <v/>
      </c>
      <c r="AI28" s="732"/>
      <c r="AJ28" s="30"/>
      <c r="AR28" s="25"/>
    </row>
    <row r="29" spans="1:53" ht="21" customHeight="1" thickBot="1">
      <c r="A29" s="30"/>
      <c r="B29" s="906" t="s">
        <v>2376</v>
      </c>
      <c r="C29" s="841"/>
      <c r="D29" s="841"/>
      <c r="E29" s="841"/>
      <c r="F29" s="841"/>
      <c r="G29" s="841"/>
      <c r="H29" s="841"/>
      <c r="I29" s="841"/>
      <c r="J29" s="841"/>
      <c r="K29" s="841"/>
      <c r="L29" s="841"/>
      <c r="M29" s="841"/>
      <c r="N29" s="841"/>
      <c r="O29" s="841"/>
      <c r="P29" s="841"/>
      <c r="Q29" s="841"/>
      <c r="R29" s="841"/>
      <c r="S29" s="841"/>
      <c r="T29" s="841"/>
      <c r="U29" s="841"/>
      <c r="V29" s="841"/>
      <c r="W29" s="841"/>
      <c r="X29" s="841"/>
      <c r="Y29" s="841"/>
      <c r="Z29" s="841"/>
      <c r="AA29" s="841"/>
      <c r="AB29" s="841"/>
      <c r="AC29" s="841"/>
      <c r="AD29" s="841"/>
      <c r="AE29" s="841"/>
      <c r="AF29" s="841"/>
      <c r="AG29" s="841"/>
      <c r="AH29" s="841"/>
      <c r="AI29" s="847"/>
      <c r="AJ29" s="30"/>
      <c r="AR29" s="25"/>
    </row>
    <row r="30" spans="1:53" ht="19.95" customHeight="1">
      <c r="A30" s="30"/>
      <c r="B30" s="312"/>
      <c r="C30" s="857" t="s">
        <v>2492</v>
      </c>
      <c r="D30" s="858"/>
      <c r="E30" s="858"/>
      <c r="F30" s="858"/>
      <c r="G30" s="858"/>
      <c r="H30" s="858"/>
      <c r="I30" s="858"/>
      <c r="J30" s="858"/>
      <c r="K30" s="858"/>
      <c r="L30" s="858"/>
      <c r="M30" s="858"/>
      <c r="N30" s="858"/>
      <c r="O30" s="858"/>
      <c r="P30" s="858"/>
      <c r="Q30" s="858"/>
      <c r="R30" s="858"/>
      <c r="S30" s="858"/>
      <c r="T30" s="858"/>
      <c r="U30" s="858"/>
      <c r="V30" s="858"/>
      <c r="W30" s="858"/>
      <c r="X30" s="858"/>
      <c r="Y30" s="858"/>
      <c r="Z30" s="858"/>
      <c r="AA30" s="858"/>
      <c r="AB30" s="858"/>
      <c r="AC30" s="858"/>
      <c r="AD30" s="858"/>
      <c r="AE30" s="858"/>
      <c r="AF30" s="858"/>
      <c r="AG30" s="858"/>
      <c r="AH30" s="858"/>
      <c r="AI30" s="859"/>
      <c r="AJ30" s="30"/>
      <c r="AR30" s="25"/>
    </row>
    <row r="31" spans="1:53" ht="19.95" customHeight="1" thickBot="1">
      <c r="A31" s="30"/>
      <c r="B31" s="314"/>
      <c r="C31" s="907" t="s">
        <v>2409</v>
      </c>
      <c r="D31" s="908"/>
      <c r="E31" s="908"/>
      <c r="F31" s="908"/>
      <c r="G31" s="908"/>
      <c r="H31" s="908"/>
      <c r="I31" s="908"/>
      <c r="J31" s="908"/>
      <c r="K31" s="908"/>
      <c r="L31" s="908"/>
      <c r="M31" s="908"/>
      <c r="N31" s="908"/>
      <c r="O31" s="908"/>
      <c r="P31" s="908"/>
      <c r="Q31" s="908"/>
      <c r="R31" s="908"/>
      <c r="S31" s="908"/>
      <c r="T31" s="908"/>
      <c r="U31" s="908"/>
      <c r="V31" s="908"/>
      <c r="W31" s="908"/>
      <c r="X31" s="908"/>
      <c r="Y31" s="908"/>
      <c r="Z31" s="908"/>
      <c r="AA31" s="908"/>
      <c r="AB31" s="908"/>
      <c r="AC31" s="908"/>
      <c r="AD31" s="908"/>
      <c r="AE31" s="908"/>
      <c r="AF31" s="908"/>
      <c r="AG31" s="908"/>
      <c r="AH31" s="908"/>
      <c r="AI31" s="909"/>
      <c r="AJ31" s="30"/>
      <c r="AR31" s="25"/>
    </row>
    <row r="32" spans="1:53" ht="29.4" customHeight="1" thickBot="1">
      <c r="A32" s="30"/>
      <c r="B32" s="910" t="s">
        <v>2410</v>
      </c>
      <c r="C32" s="911"/>
      <c r="D32" s="911"/>
      <c r="E32" s="911"/>
      <c r="F32" s="911"/>
      <c r="G32" s="911"/>
      <c r="H32" s="911"/>
      <c r="I32" s="911"/>
      <c r="J32" s="911"/>
      <c r="K32" s="911"/>
      <c r="L32" s="912"/>
      <c r="M32" s="936"/>
      <c r="N32" s="937"/>
      <c r="O32" s="937"/>
      <c r="P32" s="937"/>
      <c r="Q32" s="937"/>
      <c r="R32" s="937"/>
      <c r="S32" s="937"/>
      <c r="T32" s="937"/>
      <c r="U32" s="937"/>
      <c r="V32" s="937"/>
      <c r="W32" s="937"/>
      <c r="X32" s="937"/>
      <c r="Y32" s="937"/>
      <c r="Z32" s="937"/>
      <c r="AA32" s="937"/>
      <c r="AB32" s="937"/>
      <c r="AC32" s="937"/>
      <c r="AD32" s="937"/>
      <c r="AE32" s="937"/>
      <c r="AF32" s="937"/>
      <c r="AG32" s="937"/>
      <c r="AH32" s="937"/>
      <c r="AI32" s="938"/>
      <c r="AJ32" s="30"/>
      <c r="AR32" s="25"/>
    </row>
    <row r="33" spans="1:48" ht="100.2" customHeight="1">
      <c r="A33" s="30"/>
      <c r="B33" s="904" t="s">
        <v>2491</v>
      </c>
      <c r="C33" s="904"/>
      <c r="D33" s="904"/>
      <c r="E33" s="904"/>
      <c r="F33" s="904"/>
      <c r="G33" s="904"/>
      <c r="H33" s="904"/>
      <c r="I33" s="904"/>
      <c r="J33" s="904"/>
      <c r="K33" s="904"/>
      <c r="L33" s="904"/>
      <c r="M33" s="904"/>
      <c r="N33" s="904"/>
      <c r="O33" s="904"/>
      <c r="P33" s="904"/>
      <c r="Q33" s="904"/>
      <c r="R33" s="904"/>
      <c r="S33" s="904"/>
      <c r="T33" s="904"/>
      <c r="U33" s="904"/>
      <c r="V33" s="904"/>
      <c r="W33" s="904"/>
      <c r="X33" s="904"/>
      <c r="Y33" s="904"/>
      <c r="Z33" s="904"/>
      <c r="AA33" s="904"/>
      <c r="AB33" s="904"/>
      <c r="AC33" s="904"/>
      <c r="AD33" s="904"/>
      <c r="AE33" s="904"/>
      <c r="AF33" s="904"/>
      <c r="AG33" s="904"/>
      <c r="AH33" s="904"/>
      <c r="AI33" s="904"/>
      <c r="AJ33" s="30"/>
      <c r="AR33" s="25"/>
    </row>
    <row r="34" spans="1:48" ht="3.6" customHeight="1">
      <c r="A34" s="308"/>
      <c r="B34" s="308"/>
      <c r="C34" s="308"/>
      <c r="D34" s="308"/>
      <c r="E34" s="308"/>
      <c r="F34" s="308"/>
      <c r="G34" s="308"/>
      <c r="H34" s="308"/>
      <c r="I34" s="308"/>
      <c r="J34" s="308"/>
      <c r="K34" s="308"/>
      <c r="L34" s="308"/>
      <c r="M34" s="308"/>
      <c r="N34" s="308"/>
      <c r="O34" s="308"/>
      <c r="P34" s="308"/>
      <c r="Q34" s="308"/>
      <c r="R34" s="308"/>
      <c r="S34" s="308"/>
      <c r="T34" s="308"/>
      <c r="U34" s="308"/>
      <c r="V34" s="308"/>
      <c r="W34" s="308"/>
      <c r="X34" s="308"/>
      <c r="Y34" s="308"/>
      <c r="Z34" s="316"/>
      <c r="AA34" s="316"/>
      <c r="AB34" s="316"/>
      <c r="AC34" s="316"/>
      <c r="AD34" s="316"/>
      <c r="AE34" s="316"/>
      <c r="AF34" s="316"/>
      <c r="AG34" s="305"/>
      <c r="AH34" s="305"/>
      <c r="AI34" s="304"/>
      <c r="AJ34" s="30"/>
      <c r="AK34" s="30"/>
      <c r="AL34" s="30"/>
      <c r="AM34" s="30"/>
      <c r="AR34" s="25"/>
    </row>
    <row r="35" spans="1:48" ht="21.75" customHeight="1" thickBot="1">
      <c r="A35" s="317" t="s">
        <v>80</v>
      </c>
      <c r="B35" s="317"/>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c r="AA35" s="317"/>
      <c r="AB35" s="317"/>
      <c r="AC35" s="317"/>
      <c r="AD35" s="317"/>
      <c r="AE35" s="317"/>
      <c r="AF35" s="317"/>
      <c r="AG35" s="317"/>
      <c r="AH35" s="317"/>
      <c r="AI35" s="317"/>
      <c r="AJ35" s="30"/>
    </row>
    <row r="36" spans="1:48" ht="17.25" customHeight="1" thickBot="1">
      <c r="A36" s="858" t="s">
        <v>67</v>
      </c>
      <c r="B36" s="858"/>
      <c r="C36" s="858"/>
      <c r="D36" s="858"/>
      <c r="E36" s="858"/>
      <c r="F36" s="858"/>
      <c r="G36" s="858"/>
      <c r="H36" s="858"/>
      <c r="I36" s="858"/>
      <c r="J36" s="858"/>
      <c r="K36" s="858"/>
      <c r="L36" s="858"/>
      <c r="M36" s="858"/>
      <c r="N36" s="858"/>
      <c r="O36" s="858"/>
      <c r="P36" s="858"/>
      <c r="Q36" s="858"/>
      <c r="R36" s="858"/>
      <c r="S36" s="858"/>
      <c r="T36" s="858"/>
      <c r="U36" s="858"/>
      <c r="V36" s="858"/>
      <c r="W36" s="858"/>
      <c r="X36" s="858"/>
      <c r="Y36" s="858"/>
      <c r="Z36" s="858"/>
      <c r="AA36" s="858"/>
      <c r="AB36" s="858"/>
      <c r="AC36" s="858"/>
      <c r="AD36" s="858"/>
      <c r="AE36" s="858"/>
      <c r="AF36" s="858"/>
      <c r="AG36" s="865"/>
      <c r="AH36" s="919" t="str" cm="1">
        <f t="array" ref="AH36">IF(G4="", "", IF(PRODUCT((A38:A44="✓")*1)=1,"○","×"))</f>
        <v/>
      </c>
      <c r="AI36" s="920"/>
      <c r="AJ36" s="318"/>
      <c r="AK36" s="916" t="s">
        <v>81</v>
      </c>
      <c r="AL36" s="917"/>
      <c r="AM36" s="917"/>
      <c r="AN36" s="917"/>
      <c r="AO36" s="917"/>
      <c r="AP36" s="917"/>
      <c r="AQ36" s="917"/>
      <c r="AR36" s="917"/>
      <c r="AS36" s="917"/>
      <c r="AT36" s="917"/>
      <c r="AU36" s="917"/>
      <c r="AV36" s="918"/>
    </row>
    <row r="37" spans="1:48" ht="14.25" customHeight="1" thickBot="1">
      <c r="A37" s="866" t="s">
        <v>82</v>
      </c>
      <c r="B37" s="867"/>
      <c r="C37" s="867"/>
      <c r="D37" s="867"/>
      <c r="E37" s="867"/>
      <c r="F37" s="867"/>
      <c r="G37" s="867"/>
      <c r="H37" s="867"/>
      <c r="I37" s="867"/>
      <c r="J37" s="867"/>
      <c r="K37" s="867"/>
      <c r="L37" s="867"/>
      <c r="M37" s="867"/>
      <c r="N37" s="867"/>
      <c r="O37" s="867"/>
      <c r="P37" s="867"/>
      <c r="Q37" s="867"/>
      <c r="R37" s="867"/>
      <c r="S37" s="867"/>
      <c r="T37" s="867"/>
      <c r="U37" s="867"/>
      <c r="V37" s="867"/>
      <c r="W37" s="867"/>
      <c r="X37" s="867"/>
      <c r="Y37" s="867"/>
      <c r="Z37" s="868"/>
      <c r="AA37" s="921" t="s">
        <v>83</v>
      </c>
      <c r="AB37" s="922"/>
      <c r="AC37" s="922"/>
      <c r="AD37" s="922"/>
      <c r="AE37" s="922"/>
      <c r="AF37" s="922"/>
      <c r="AG37" s="922"/>
      <c r="AH37" s="922"/>
      <c r="AI37" s="923"/>
      <c r="AJ37" s="30"/>
      <c r="AL37" s="26"/>
    </row>
    <row r="38" spans="1:48" ht="19.95" customHeight="1">
      <c r="A38" s="312"/>
      <c r="B38" s="843" t="s">
        <v>2372</v>
      </c>
      <c r="C38" s="844"/>
      <c r="D38" s="844"/>
      <c r="E38" s="844"/>
      <c r="F38" s="844"/>
      <c r="G38" s="844"/>
      <c r="H38" s="844"/>
      <c r="I38" s="844"/>
      <c r="J38" s="844"/>
      <c r="K38" s="844"/>
      <c r="L38" s="844"/>
      <c r="M38" s="844"/>
      <c r="N38" s="844"/>
      <c r="O38" s="844"/>
      <c r="P38" s="844"/>
      <c r="Q38" s="844"/>
      <c r="R38" s="844"/>
      <c r="S38" s="844"/>
      <c r="T38" s="844"/>
      <c r="U38" s="844"/>
      <c r="V38" s="844"/>
      <c r="W38" s="844"/>
      <c r="X38" s="844"/>
      <c r="Y38" s="844"/>
      <c r="Z38" s="845"/>
      <c r="AA38" s="848" t="s">
        <v>69</v>
      </c>
      <c r="AB38" s="849"/>
      <c r="AC38" s="849"/>
      <c r="AD38" s="849"/>
      <c r="AE38" s="849"/>
      <c r="AF38" s="849"/>
      <c r="AG38" s="849"/>
      <c r="AH38" s="849"/>
      <c r="AI38" s="850"/>
      <c r="AJ38" s="319"/>
    </row>
    <row r="39" spans="1:48" ht="19.95" customHeight="1">
      <c r="A39" s="313"/>
      <c r="B39" s="843" t="s">
        <v>2034</v>
      </c>
      <c r="C39" s="844"/>
      <c r="D39" s="844"/>
      <c r="E39" s="844"/>
      <c r="F39" s="844"/>
      <c r="G39" s="844"/>
      <c r="H39" s="844"/>
      <c r="I39" s="844"/>
      <c r="J39" s="844"/>
      <c r="K39" s="844"/>
      <c r="L39" s="844"/>
      <c r="M39" s="844"/>
      <c r="N39" s="844"/>
      <c r="O39" s="844"/>
      <c r="P39" s="844"/>
      <c r="Q39" s="844"/>
      <c r="R39" s="844"/>
      <c r="S39" s="844"/>
      <c r="T39" s="844"/>
      <c r="U39" s="844"/>
      <c r="V39" s="844"/>
      <c r="W39" s="844"/>
      <c r="X39" s="844"/>
      <c r="Y39" s="844"/>
      <c r="Z39" s="845"/>
      <c r="AA39" s="851" t="s">
        <v>69</v>
      </c>
      <c r="AB39" s="852"/>
      <c r="AC39" s="852"/>
      <c r="AD39" s="852"/>
      <c r="AE39" s="852"/>
      <c r="AF39" s="852"/>
      <c r="AG39" s="852"/>
      <c r="AH39" s="852"/>
      <c r="AI39" s="853"/>
      <c r="AJ39" s="319"/>
    </row>
    <row r="40" spans="1:48" ht="30" customHeight="1">
      <c r="A40" s="313"/>
      <c r="B40" s="854" t="s">
        <v>2035</v>
      </c>
      <c r="C40" s="855"/>
      <c r="D40" s="855"/>
      <c r="E40" s="855"/>
      <c r="F40" s="855"/>
      <c r="G40" s="855"/>
      <c r="H40" s="855"/>
      <c r="I40" s="855"/>
      <c r="J40" s="855"/>
      <c r="K40" s="855"/>
      <c r="L40" s="855"/>
      <c r="M40" s="855"/>
      <c r="N40" s="855"/>
      <c r="O40" s="855"/>
      <c r="P40" s="855"/>
      <c r="Q40" s="855"/>
      <c r="R40" s="855"/>
      <c r="S40" s="855"/>
      <c r="T40" s="855"/>
      <c r="U40" s="855"/>
      <c r="V40" s="855"/>
      <c r="W40" s="855"/>
      <c r="X40" s="855"/>
      <c r="Y40" s="855"/>
      <c r="Z40" s="856"/>
      <c r="AA40" s="851" t="s">
        <v>85</v>
      </c>
      <c r="AB40" s="852"/>
      <c r="AC40" s="852"/>
      <c r="AD40" s="852"/>
      <c r="AE40" s="852"/>
      <c r="AF40" s="852"/>
      <c r="AG40" s="852"/>
      <c r="AH40" s="852"/>
      <c r="AI40" s="853"/>
      <c r="AJ40" s="318"/>
    </row>
    <row r="41" spans="1:48" ht="30" customHeight="1">
      <c r="A41" s="313"/>
      <c r="B41" s="843" t="s">
        <v>68</v>
      </c>
      <c r="C41" s="844"/>
      <c r="D41" s="844"/>
      <c r="E41" s="844"/>
      <c r="F41" s="844"/>
      <c r="G41" s="844"/>
      <c r="H41" s="844"/>
      <c r="I41" s="844"/>
      <c r="J41" s="844"/>
      <c r="K41" s="844"/>
      <c r="L41" s="844"/>
      <c r="M41" s="844"/>
      <c r="N41" s="844"/>
      <c r="O41" s="844"/>
      <c r="P41" s="844"/>
      <c r="Q41" s="844"/>
      <c r="R41" s="844"/>
      <c r="S41" s="844"/>
      <c r="T41" s="844"/>
      <c r="U41" s="844"/>
      <c r="V41" s="844"/>
      <c r="W41" s="844"/>
      <c r="X41" s="844"/>
      <c r="Y41" s="844"/>
      <c r="Z41" s="845"/>
      <c r="AA41" s="848" t="s">
        <v>69</v>
      </c>
      <c r="AB41" s="849"/>
      <c r="AC41" s="849"/>
      <c r="AD41" s="849"/>
      <c r="AE41" s="849"/>
      <c r="AF41" s="849"/>
      <c r="AG41" s="849"/>
      <c r="AH41" s="849"/>
      <c r="AI41" s="850"/>
      <c r="AJ41" s="318"/>
      <c r="AK41" s="26"/>
    </row>
    <row r="42" spans="1:48" ht="30" customHeight="1">
      <c r="A42" s="313"/>
      <c r="B42" s="843" t="s">
        <v>70</v>
      </c>
      <c r="C42" s="844"/>
      <c r="D42" s="844"/>
      <c r="E42" s="844"/>
      <c r="F42" s="844"/>
      <c r="G42" s="844"/>
      <c r="H42" s="844"/>
      <c r="I42" s="844"/>
      <c r="J42" s="844"/>
      <c r="K42" s="844"/>
      <c r="L42" s="844"/>
      <c r="M42" s="844"/>
      <c r="N42" s="844"/>
      <c r="O42" s="844"/>
      <c r="P42" s="844"/>
      <c r="Q42" s="844"/>
      <c r="R42" s="844"/>
      <c r="S42" s="844"/>
      <c r="T42" s="844"/>
      <c r="U42" s="844"/>
      <c r="V42" s="844"/>
      <c r="W42" s="844"/>
      <c r="X42" s="844"/>
      <c r="Y42" s="844"/>
      <c r="Z42" s="845"/>
      <c r="AA42" s="851" t="s">
        <v>71</v>
      </c>
      <c r="AB42" s="852"/>
      <c r="AC42" s="852"/>
      <c r="AD42" s="852"/>
      <c r="AE42" s="852"/>
      <c r="AF42" s="852"/>
      <c r="AG42" s="852"/>
      <c r="AH42" s="852"/>
      <c r="AI42" s="853"/>
      <c r="AJ42" s="318"/>
      <c r="AK42" s="26"/>
      <c r="AL42" s="27"/>
    </row>
    <row r="43" spans="1:48" ht="19.95" customHeight="1">
      <c r="A43" s="313"/>
      <c r="B43" s="854" t="s">
        <v>86</v>
      </c>
      <c r="C43" s="855"/>
      <c r="D43" s="855"/>
      <c r="E43" s="855"/>
      <c r="F43" s="855"/>
      <c r="G43" s="855"/>
      <c r="H43" s="855"/>
      <c r="I43" s="855"/>
      <c r="J43" s="855"/>
      <c r="K43" s="855"/>
      <c r="L43" s="855"/>
      <c r="M43" s="855"/>
      <c r="N43" s="855"/>
      <c r="O43" s="855"/>
      <c r="P43" s="855"/>
      <c r="Q43" s="855"/>
      <c r="R43" s="855"/>
      <c r="S43" s="855"/>
      <c r="T43" s="855"/>
      <c r="U43" s="855"/>
      <c r="V43" s="855"/>
      <c r="W43" s="855"/>
      <c r="X43" s="855"/>
      <c r="Y43" s="855"/>
      <c r="Z43" s="856"/>
      <c r="AA43" s="848" t="s">
        <v>72</v>
      </c>
      <c r="AB43" s="849"/>
      <c r="AC43" s="849"/>
      <c r="AD43" s="849"/>
      <c r="AE43" s="849"/>
      <c r="AF43" s="849"/>
      <c r="AG43" s="849"/>
      <c r="AH43" s="849"/>
      <c r="AI43" s="850"/>
      <c r="AJ43" s="318"/>
      <c r="AK43" s="26"/>
      <c r="AL43" s="27"/>
    </row>
    <row r="44" spans="1:48" ht="19.95" customHeight="1" thickBot="1">
      <c r="A44" s="320"/>
      <c r="B44" s="846" t="s">
        <v>2036</v>
      </c>
      <c r="C44" s="841"/>
      <c r="D44" s="841"/>
      <c r="E44" s="841"/>
      <c r="F44" s="841"/>
      <c r="G44" s="841"/>
      <c r="H44" s="841"/>
      <c r="I44" s="841"/>
      <c r="J44" s="841"/>
      <c r="K44" s="841"/>
      <c r="L44" s="841"/>
      <c r="M44" s="841"/>
      <c r="N44" s="841"/>
      <c r="O44" s="841"/>
      <c r="P44" s="841"/>
      <c r="Q44" s="841"/>
      <c r="R44" s="841"/>
      <c r="S44" s="841"/>
      <c r="T44" s="841"/>
      <c r="U44" s="841"/>
      <c r="V44" s="841"/>
      <c r="W44" s="841"/>
      <c r="X44" s="841"/>
      <c r="Y44" s="841"/>
      <c r="Z44" s="847"/>
      <c r="AA44" s="848" t="s">
        <v>69</v>
      </c>
      <c r="AB44" s="849"/>
      <c r="AC44" s="849"/>
      <c r="AD44" s="849"/>
      <c r="AE44" s="849"/>
      <c r="AF44" s="849"/>
      <c r="AG44" s="849"/>
      <c r="AH44" s="849"/>
      <c r="AI44" s="850"/>
      <c r="AJ44" s="318"/>
      <c r="AK44" s="26"/>
      <c r="AL44" s="27"/>
    </row>
    <row r="45" spans="1:48" s="30" customFormat="1" ht="10.199999999999999" customHeight="1">
      <c r="A45" s="318"/>
      <c r="B45" s="318"/>
      <c r="C45" s="321"/>
      <c r="D45" s="318"/>
      <c r="E45" s="318"/>
      <c r="F45" s="318"/>
      <c r="G45" s="318"/>
      <c r="H45" s="318"/>
      <c r="I45" s="318"/>
      <c r="J45" s="318"/>
      <c r="K45" s="318"/>
      <c r="L45" s="318"/>
      <c r="M45" s="318"/>
      <c r="N45" s="318"/>
      <c r="O45" s="318"/>
      <c r="P45" s="318"/>
      <c r="Q45" s="318"/>
      <c r="R45" s="318"/>
      <c r="S45" s="318"/>
      <c r="T45" s="318"/>
      <c r="U45" s="318"/>
      <c r="V45" s="318"/>
      <c r="W45" s="318"/>
      <c r="X45" s="318"/>
      <c r="Y45" s="318"/>
      <c r="Z45" s="321"/>
      <c r="AA45" s="321"/>
      <c r="AB45" s="321"/>
      <c r="AC45" s="321"/>
      <c r="AD45" s="321"/>
      <c r="AE45" s="321"/>
      <c r="AF45" s="321"/>
      <c r="AG45" s="321"/>
      <c r="AH45" s="321"/>
      <c r="AI45" s="318"/>
      <c r="AJ45" s="318"/>
    </row>
    <row r="46" spans="1:48" ht="21" customHeight="1">
      <c r="A46" s="322" t="s">
        <v>88</v>
      </c>
      <c r="B46" s="323"/>
      <c r="C46" s="304"/>
      <c r="D46" s="304"/>
      <c r="E46" s="322"/>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row>
    <row r="47" spans="1:48" ht="13.2" customHeight="1">
      <c r="A47" s="304" t="s">
        <v>89</v>
      </c>
      <c r="B47" s="304"/>
      <c r="C47" s="304"/>
      <c r="D47" s="304"/>
      <c r="E47" s="304"/>
      <c r="F47" s="304"/>
      <c r="G47" s="304"/>
      <c r="H47" s="304"/>
      <c r="I47" s="304"/>
      <c r="J47" s="304"/>
      <c r="K47" s="304"/>
      <c r="L47" s="304"/>
      <c r="M47" s="304"/>
      <c r="N47" s="304"/>
      <c r="O47" s="304"/>
      <c r="P47" s="304"/>
      <c r="Q47" s="304"/>
      <c r="R47" s="304"/>
      <c r="S47" s="304"/>
      <c r="T47" s="304"/>
      <c r="U47" s="304"/>
      <c r="V47" s="304"/>
      <c r="W47" s="304"/>
      <c r="X47" s="304"/>
      <c r="Y47" s="304"/>
      <c r="Z47" s="304"/>
      <c r="AA47" s="304"/>
      <c r="AB47" s="304"/>
      <c r="AC47" s="304"/>
      <c r="AD47" s="304"/>
      <c r="AE47" s="304"/>
      <c r="AF47" s="304"/>
      <c r="AG47" s="304"/>
      <c r="AH47" s="304"/>
      <c r="AI47" s="304"/>
      <c r="AJ47" s="304"/>
    </row>
    <row r="48" spans="1:48" ht="10.5" customHeight="1">
      <c r="A48" s="308"/>
      <c r="B48" s="308"/>
      <c r="C48" s="308"/>
      <c r="D48" s="308"/>
      <c r="E48" s="308"/>
      <c r="F48" s="308"/>
      <c r="G48" s="308"/>
      <c r="H48" s="308"/>
      <c r="I48" s="308"/>
      <c r="J48" s="308"/>
      <c r="K48" s="308"/>
      <c r="L48" s="308"/>
      <c r="M48" s="308"/>
      <c r="N48" s="308"/>
      <c r="O48" s="308"/>
      <c r="P48" s="308"/>
      <c r="Q48" s="308"/>
      <c r="R48" s="308"/>
      <c r="S48" s="308"/>
      <c r="T48" s="308"/>
      <c r="U48" s="308"/>
      <c r="V48" s="308"/>
      <c r="W48" s="308"/>
      <c r="X48" s="308"/>
      <c r="Y48" s="308"/>
      <c r="Z48" s="308"/>
      <c r="AA48" s="308"/>
      <c r="AB48" s="308"/>
      <c r="AC48" s="308"/>
      <c r="AD48" s="308"/>
      <c r="AE48" s="308"/>
      <c r="AF48" s="308"/>
      <c r="AG48" s="308"/>
      <c r="AH48" s="308"/>
      <c r="AI48" s="308"/>
      <c r="AJ48" s="308"/>
    </row>
    <row r="49" spans="1:53" ht="15" customHeight="1">
      <c r="A49" s="324" t="s">
        <v>90</v>
      </c>
      <c r="B49" s="325"/>
      <c r="C49" s="325"/>
      <c r="D49" s="325"/>
      <c r="E49" s="325"/>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6"/>
      <c r="BA49" s="38" t="s">
        <v>91</v>
      </c>
    </row>
    <row r="50" spans="1:53" ht="13.8" customHeight="1">
      <c r="A50" s="327" t="s">
        <v>2373</v>
      </c>
      <c r="B50" s="328"/>
      <c r="C50" s="328"/>
      <c r="D50" s="328"/>
      <c r="E50" s="328"/>
      <c r="F50" s="328"/>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869" t="str">
        <f>IF(G4="","",AH14)</f>
        <v/>
      </c>
      <c r="AF50" s="870"/>
      <c r="AG50" s="870"/>
      <c r="AH50" s="870"/>
      <c r="AI50" s="870"/>
      <c r="AJ50" s="871"/>
      <c r="BA50" s="38">
        <f>COUNTIF(A53:AJ55, "×")</f>
        <v>0</v>
      </c>
    </row>
    <row r="51" spans="1:53" ht="15" customHeight="1">
      <c r="A51" s="327" t="s">
        <v>2374</v>
      </c>
      <c r="B51" s="328"/>
      <c r="C51" s="328"/>
      <c r="D51" s="328"/>
      <c r="E51" s="328"/>
      <c r="F51" s="328"/>
      <c r="G51" s="328"/>
      <c r="H51" s="328"/>
      <c r="I51" s="328"/>
      <c r="J51" s="328"/>
      <c r="K51" s="328"/>
      <c r="L51" s="328"/>
      <c r="M51" s="328"/>
      <c r="N51" s="328"/>
      <c r="O51" s="328"/>
      <c r="P51" s="328"/>
      <c r="Q51" s="328"/>
      <c r="R51" s="328"/>
      <c r="S51" s="328"/>
      <c r="T51" s="328"/>
      <c r="U51" s="328"/>
      <c r="V51" s="328"/>
      <c r="W51" s="328"/>
      <c r="X51" s="328"/>
      <c r="Y51" s="328"/>
      <c r="Z51" s="328"/>
      <c r="AA51" s="328"/>
      <c r="AB51" s="328"/>
      <c r="AC51" s="328"/>
      <c r="AD51" s="328"/>
      <c r="AE51" s="869" t="str">
        <f>IF(G4="","",AH18)</f>
        <v/>
      </c>
      <c r="AF51" s="870"/>
      <c r="AG51" s="870"/>
      <c r="AH51" s="870"/>
      <c r="AI51" s="870"/>
      <c r="AJ51" s="871"/>
    </row>
    <row r="52" spans="1:53">
      <c r="A52" s="327" t="s">
        <v>2375</v>
      </c>
      <c r="B52" s="328"/>
      <c r="C52" s="328"/>
      <c r="D52" s="328"/>
      <c r="E52" s="328"/>
      <c r="F52" s="328"/>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869" t="str">
        <f>IF(G4="","",IF(AND(AH22&lt;&gt;"×",AH23&lt;&gt;"×"),"○","×"))</f>
        <v/>
      </c>
      <c r="AF52" s="870"/>
      <c r="AG52" s="870"/>
      <c r="AH52" s="870"/>
      <c r="AI52" s="870"/>
      <c r="AJ52" s="871"/>
    </row>
    <row r="53" spans="1:53" ht="13.8" customHeight="1">
      <c r="A53" s="327" t="s">
        <v>2037</v>
      </c>
      <c r="B53" s="328"/>
      <c r="C53" s="328"/>
      <c r="D53" s="328"/>
      <c r="E53" s="328"/>
      <c r="F53" s="328"/>
      <c r="G53" s="328"/>
      <c r="H53" s="328"/>
      <c r="I53" s="328"/>
      <c r="J53" s="328"/>
      <c r="K53" s="328"/>
      <c r="L53" s="328"/>
      <c r="M53" s="328"/>
      <c r="N53" s="328"/>
      <c r="O53" s="328"/>
      <c r="P53" s="328"/>
      <c r="Q53" s="328"/>
      <c r="R53" s="328"/>
      <c r="S53" s="328"/>
      <c r="T53" s="328"/>
      <c r="U53" s="328"/>
      <c r="V53" s="328"/>
      <c r="W53" s="328"/>
      <c r="X53" s="328"/>
      <c r="Y53" s="328"/>
      <c r="Z53" s="328"/>
      <c r="AA53" s="328"/>
      <c r="AB53" s="328"/>
      <c r="AC53" s="328"/>
      <c r="AD53" s="328"/>
      <c r="AE53" s="869" t="str">
        <f>IF(G4="","",AH28)</f>
        <v/>
      </c>
      <c r="AF53" s="870"/>
      <c r="AG53" s="870"/>
      <c r="AH53" s="870"/>
      <c r="AI53" s="870"/>
      <c r="AJ53" s="871"/>
    </row>
    <row r="54" spans="1:53" ht="15" customHeight="1">
      <c r="A54" s="324" t="s">
        <v>92</v>
      </c>
      <c r="B54" s="325"/>
      <c r="C54" s="325"/>
      <c r="D54" s="325"/>
      <c r="E54" s="325"/>
      <c r="F54" s="325"/>
      <c r="G54" s="325"/>
      <c r="H54" s="325"/>
      <c r="I54" s="325"/>
      <c r="J54" s="325"/>
      <c r="K54" s="325"/>
      <c r="L54" s="325"/>
      <c r="M54" s="325"/>
      <c r="N54" s="325"/>
      <c r="O54" s="325"/>
      <c r="P54" s="325"/>
      <c r="Q54" s="325"/>
      <c r="R54" s="325"/>
      <c r="S54" s="325"/>
      <c r="T54" s="325"/>
      <c r="U54" s="325"/>
      <c r="V54" s="325"/>
      <c r="W54" s="325"/>
      <c r="X54" s="325"/>
      <c r="Y54" s="325"/>
      <c r="Z54" s="325"/>
      <c r="AA54" s="325"/>
      <c r="AB54" s="325"/>
      <c r="AC54" s="325"/>
      <c r="AD54" s="325"/>
      <c r="AE54" s="325"/>
      <c r="AF54" s="325"/>
      <c r="AG54" s="325"/>
      <c r="AH54" s="325"/>
      <c r="AI54" s="325"/>
      <c r="AJ54" s="326"/>
    </row>
    <row r="55" spans="1:53">
      <c r="A55" s="329" t="s">
        <v>93</v>
      </c>
      <c r="B55" s="328"/>
      <c r="C55" s="328"/>
      <c r="D55" s="328"/>
      <c r="E55" s="328"/>
      <c r="F55" s="328"/>
      <c r="G55" s="328"/>
      <c r="H55" s="328"/>
      <c r="I55" s="328"/>
      <c r="J55" s="328"/>
      <c r="K55" s="328"/>
      <c r="L55" s="328"/>
      <c r="M55" s="328"/>
      <c r="N55" s="328"/>
      <c r="O55" s="328"/>
      <c r="P55" s="328"/>
      <c r="Q55" s="328"/>
      <c r="R55" s="328"/>
      <c r="S55" s="328"/>
      <c r="T55" s="328"/>
      <c r="U55" s="328"/>
      <c r="V55" s="328"/>
      <c r="W55" s="328"/>
      <c r="X55" s="328"/>
      <c r="Y55" s="328"/>
      <c r="Z55" s="328"/>
      <c r="AA55" s="328"/>
      <c r="AB55" s="328"/>
      <c r="AC55" s="328"/>
      <c r="AD55" s="328"/>
      <c r="AE55" s="869" t="str">
        <f>AH36</f>
        <v/>
      </c>
      <c r="AF55" s="870"/>
      <c r="AG55" s="870"/>
      <c r="AH55" s="870"/>
      <c r="AI55" s="870"/>
      <c r="AJ55" s="871"/>
    </row>
    <row r="56" spans="1:53" ht="16.8" customHeight="1">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row>
    <row r="57" spans="1:53" ht="22.8" customHeight="1">
      <c r="A57" s="291" t="s">
        <v>94</v>
      </c>
      <c r="B57" s="291"/>
      <c r="C57" s="291"/>
      <c r="D57" s="291"/>
      <c r="E57" s="291"/>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row>
    <row r="58" spans="1:53" ht="20.399999999999999" customHeight="1">
      <c r="A58" s="291" t="s">
        <v>2484</v>
      </c>
      <c r="B58" s="291"/>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row>
    <row r="59" spans="1:53" ht="24.6" customHeight="1">
      <c r="A59" s="932" t="s">
        <v>24</v>
      </c>
      <c r="B59" s="932"/>
      <c r="C59" s="924" t="s">
        <v>1909</v>
      </c>
      <c r="D59" s="924"/>
      <c r="E59" s="924"/>
      <c r="F59" s="924"/>
      <c r="G59" s="924"/>
      <c r="H59" s="860" t="s">
        <v>32</v>
      </c>
      <c r="I59" s="860"/>
      <c r="J59" s="860"/>
      <c r="K59" s="860"/>
      <c r="L59" s="860" t="s">
        <v>33</v>
      </c>
      <c r="M59" s="860"/>
      <c r="N59" s="860"/>
      <c r="O59" s="860"/>
      <c r="P59" s="924" t="s">
        <v>34</v>
      </c>
      <c r="Q59" s="924"/>
      <c r="R59" s="924"/>
      <c r="S59" s="924"/>
      <c r="T59" s="925" t="s">
        <v>2479</v>
      </c>
      <c r="U59" s="926"/>
      <c r="V59" s="926"/>
      <c r="W59" s="926"/>
      <c r="X59" s="926"/>
      <c r="Y59" s="926"/>
      <c r="Z59" s="926"/>
      <c r="AA59" s="926"/>
      <c r="AB59" s="926"/>
      <c r="AC59" s="926"/>
      <c r="AD59" s="926"/>
      <c r="AE59" s="926"/>
      <c r="AF59" s="926"/>
      <c r="AG59" s="926"/>
      <c r="AH59" s="926"/>
      <c r="AI59" s="926"/>
      <c r="AJ59" s="927"/>
    </row>
    <row r="60" spans="1:53" ht="10.199999999999999" customHeight="1" thickBot="1">
      <c r="A60" s="932" t="str">
        <f>AE1</f>
        <v>岩手県</v>
      </c>
      <c r="B60" s="932"/>
      <c r="C60" s="933">
        <f>IFERROR(SUMIF('様式第１号別紙３（個表） '!AN15:AN114,"加算対象",'様式第１号別紙３（個表） '!P15:P114), "未入力あり")</f>
        <v>0</v>
      </c>
      <c r="D60" s="933"/>
      <c r="E60" s="933"/>
      <c r="F60" s="933"/>
      <c r="G60" s="933"/>
      <c r="H60" s="933">
        <f>IFERROR(SUMIF('様式第１号別紙３（個表） '!AN15:AN114,"加算対象",'様式第１号別紙３（個表） '!Q15:Q114), "未入力あり")</f>
        <v>0</v>
      </c>
      <c r="I60" s="933"/>
      <c r="J60" s="933"/>
      <c r="K60" s="933"/>
      <c r="L60" s="933">
        <f>IFERROR(SUMIF('様式第１号別紙３（個表） '!AN15:AN114,"加算対象",'様式第１号別紙３（個表） '!R15:R114), "未入力あり")</f>
        <v>0</v>
      </c>
      <c r="M60" s="933"/>
      <c r="N60" s="933"/>
      <c r="O60" s="933"/>
      <c r="P60" s="933">
        <f>IFERROR(SUMIF('様式第１号別紙３（個表） '!AN15:AN114,"加算対象",'様式第１号別紙３（個表） '!S15:S114), "未入力あり")</f>
        <v>0</v>
      </c>
      <c r="Q60" s="933"/>
      <c r="R60" s="933"/>
      <c r="S60" s="933"/>
      <c r="T60" s="330"/>
      <c r="U60" s="928" t="s">
        <v>2478</v>
      </c>
      <c r="V60" s="928"/>
      <c r="W60" s="928"/>
      <c r="X60" s="928"/>
      <c r="Y60" s="928"/>
      <c r="Z60" s="928"/>
      <c r="AA60" s="928"/>
      <c r="AB60" s="928"/>
      <c r="AC60" s="928"/>
      <c r="AD60" s="928"/>
      <c r="AE60" s="928"/>
      <c r="AF60" s="928"/>
      <c r="AG60" s="331"/>
      <c r="AH60" s="331"/>
      <c r="AI60" s="331"/>
      <c r="AJ60" s="332"/>
    </row>
    <row r="61" spans="1:53" ht="21.6" customHeight="1" thickBot="1">
      <c r="A61" s="932"/>
      <c r="B61" s="932"/>
      <c r="C61" s="933"/>
      <c r="D61" s="933"/>
      <c r="E61" s="933"/>
      <c r="F61" s="933"/>
      <c r="G61" s="933"/>
      <c r="H61" s="933"/>
      <c r="I61" s="933"/>
      <c r="J61" s="933"/>
      <c r="K61" s="933"/>
      <c r="L61" s="933"/>
      <c r="M61" s="933"/>
      <c r="N61" s="933"/>
      <c r="O61" s="933"/>
      <c r="P61" s="933"/>
      <c r="Q61" s="933"/>
      <c r="R61" s="933"/>
      <c r="S61" s="933"/>
      <c r="T61" s="333"/>
      <c r="U61" s="839"/>
      <c r="V61" s="839"/>
      <c r="W61" s="839"/>
      <c r="X61" s="839"/>
      <c r="Y61" s="839"/>
      <c r="Z61" s="839"/>
      <c r="AA61" s="839"/>
      <c r="AB61" s="839"/>
      <c r="AC61" s="839"/>
      <c r="AD61" s="839"/>
      <c r="AE61" s="839"/>
      <c r="AF61" s="839"/>
      <c r="AG61" s="43"/>
      <c r="AH61" s="334"/>
      <c r="AI61" s="43"/>
      <c r="AJ61" s="335"/>
      <c r="AK61" s="914" t="s">
        <v>2041</v>
      </c>
      <c r="AL61" s="914"/>
      <c r="AM61" s="914"/>
      <c r="AN61" s="914"/>
      <c r="AO61" s="914"/>
      <c r="AP61" s="914"/>
      <c r="AQ61" s="914"/>
      <c r="AR61" s="914"/>
      <c r="AS61" s="914"/>
      <c r="AT61" s="914"/>
      <c r="AU61" s="914"/>
      <c r="AV61" s="915"/>
    </row>
    <row r="62" spans="1:53" ht="9.6" customHeight="1">
      <c r="A62" s="932"/>
      <c r="B62" s="932"/>
      <c r="C62" s="933"/>
      <c r="D62" s="933"/>
      <c r="E62" s="933"/>
      <c r="F62" s="933"/>
      <c r="G62" s="933"/>
      <c r="H62" s="933"/>
      <c r="I62" s="933"/>
      <c r="J62" s="933"/>
      <c r="K62" s="933"/>
      <c r="L62" s="933"/>
      <c r="M62" s="933"/>
      <c r="N62" s="933"/>
      <c r="O62" s="933"/>
      <c r="P62" s="933"/>
      <c r="Q62" s="933"/>
      <c r="R62" s="933"/>
      <c r="S62" s="933"/>
      <c r="T62" s="336"/>
      <c r="U62" s="929"/>
      <c r="V62" s="929"/>
      <c r="W62" s="929"/>
      <c r="X62" s="929"/>
      <c r="Y62" s="929"/>
      <c r="Z62" s="929"/>
      <c r="AA62" s="929"/>
      <c r="AB62" s="929"/>
      <c r="AC62" s="929"/>
      <c r="AD62" s="929"/>
      <c r="AE62" s="929"/>
      <c r="AF62" s="929"/>
      <c r="AG62" s="337"/>
      <c r="AH62" s="337"/>
      <c r="AI62" s="337"/>
      <c r="AJ62" s="338"/>
      <c r="AK62" s="290"/>
      <c r="AL62" s="290"/>
      <c r="AM62" s="290"/>
      <c r="AN62" s="290"/>
      <c r="AO62" s="290"/>
      <c r="AP62" s="290"/>
      <c r="AQ62" s="290"/>
      <c r="AR62" s="290"/>
      <c r="AS62" s="290"/>
      <c r="AT62" s="290"/>
      <c r="AU62" s="290"/>
      <c r="AV62" s="290"/>
    </row>
    <row r="63" spans="1:53" ht="14.4" customHeight="1">
      <c r="A63" s="305"/>
      <c r="B63" s="305"/>
      <c r="C63" s="40"/>
      <c r="D63" s="40"/>
      <c r="E63" s="40"/>
      <c r="F63" s="40"/>
      <c r="G63" s="40"/>
      <c r="H63" s="41"/>
      <c r="I63" s="41"/>
      <c r="J63" s="41"/>
      <c r="K63" s="41"/>
      <c r="L63" s="41"/>
      <c r="M63" s="41"/>
      <c r="N63" s="41"/>
      <c r="O63" s="41"/>
      <c r="P63" s="41"/>
      <c r="Q63" s="41"/>
      <c r="R63" s="41"/>
      <c r="S63" s="41"/>
      <c r="T63" s="42"/>
      <c r="U63" s="42"/>
      <c r="V63" s="42"/>
      <c r="W63" s="42"/>
      <c r="X63" s="42"/>
      <c r="Y63" s="42"/>
      <c r="Z63" s="42"/>
      <c r="AA63" s="42"/>
      <c r="AB63" s="42"/>
      <c r="AC63" s="42"/>
      <c r="AD63" s="42"/>
      <c r="AE63" s="42"/>
      <c r="AF63" s="42"/>
      <c r="AG63" s="42"/>
      <c r="AH63" s="42"/>
      <c r="AI63" s="42"/>
      <c r="AJ63" s="42"/>
    </row>
    <row r="64" spans="1:53" s="29" customFormat="1" ht="29.4" customHeight="1">
      <c r="A64"/>
      <c r="B64"/>
      <c r="C64"/>
      <c r="D64"/>
      <c r="E64"/>
      <c r="F64"/>
      <c r="G64"/>
      <c r="H64"/>
      <c r="I64"/>
      <c r="J64"/>
      <c r="K64"/>
      <c r="L64"/>
      <c r="M64"/>
      <c r="N64"/>
      <c r="O64"/>
      <c r="P64"/>
      <c r="Q64"/>
      <c r="R64"/>
      <c r="S64"/>
      <c r="T64"/>
      <c r="U64"/>
      <c r="V64"/>
      <c r="W64"/>
      <c r="X64"/>
      <c r="Y64"/>
      <c r="Z64"/>
      <c r="AA64"/>
      <c r="AB64"/>
      <c r="AC64"/>
      <c r="AD64"/>
      <c r="AE64"/>
      <c r="AF64"/>
      <c r="AG64"/>
      <c r="AH64"/>
      <c r="AI64"/>
      <c r="AJ64"/>
    </row>
    <row r="65" spans="1:36" ht="13.95" customHeight="1"/>
    <row r="66" spans="1:36" ht="13.95" customHeight="1"/>
    <row r="67" spans="1:36" ht="13.95" customHeight="1">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row>
    <row r="68" spans="1:36" ht="13.95" customHeight="1"/>
    <row r="69" spans="1:36" ht="13.95" customHeight="1"/>
    <row r="70" spans="1:36" ht="13.95" customHeight="1">
      <c r="A70" s="838"/>
      <c r="B70" s="838"/>
      <c r="C70" s="836"/>
      <c r="D70" s="836"/>
      <c r="E70" s="836"/>
      <c r="F70" s="836"/>
      <c r="G70" s="836"/>
      <c r="H70" s="837"/>
      <c r="I70" s="837"/>
      <c r="J70" s="837"/>
      <c r="K70" s="837"/>
      <c r="L70" s="837"/>
      <c r="M70" s="837"/>
      <c r="N70" s="837"/>
      <c r="O70" s="837"/>
      <c r="P70" s="837"/>
      <c r="Q70" s="837"/>
      <c r="R70" s="837"/>
      <c r="S70" s="837"/>
      <c r="T70" s="861"/>
      <c r="U70" s="861"/>
      <c r="V70" s="861"/>
      <c r="W70" s="861"/>
      <c r="X70" s="861"/>
      <c r="Y70" s="861"/>
      <c r="Z70" s="861"/>
      <c r="AA70" s="861"/>
      <c r="AB70" s="861"/>
      <c r="AC70" s="861"/>
      <c r="AD70" s="861"/>
      <c r="AE70" s="42"/>
      <c r="AF70" s="42"/>
      <c r="AG70" s="42"/>
      <c r="AH70" s="42"/>
      <c r="AI70" s="42"/>
      <c r="AJ70" s="42"/>
    </row>
    <row r="71" spans="1:36" ht="13.95" customHeight="1">
      <c r="A71" s="838"/>
      <c r="B71" s="838"/>
      <c r="C71" s="836"/>
      <c r="D71" s="836"/>
      <c r="E71" s="836"/>
      <c r="F71" s="836"/>
      <c r="G71" s="836"/>
      <c r="H71" s="837"/>
      <c r="I71" s="837"/>
      <c r="J71" s="837"/>
      <c r="K71" s="837"/>
      <c r="L71" s="837"/>
      <c r="M71" s="837"/>
      <c r="N71" s="837"/>
      <c r="O71" s="837"/>
      <c r="P71" s="837"/>
      <c r="Q71" s="837"/>
      <c r="R71" s="837"/>
      <c r="S71" s="837"/>
      <c r="T71" s="861"/>
      <c r="U71" s="861"/>
      <c r="V71" s="861"/>
      <c r="W71" s="861"/>
      <c r="X71" s="861"/>
      <c r="Y71" s="861"/>
      <c r="Z71" s="861"/>
      <c r="AA71" s="861"/>
      <c r="AB71" s="861"/>
      <c r="AC71" s="861"/>
      <c r="AD71" s="861"/>
      <c r="AE71" s="42"/>
      <c r="AF71" s="42"/>
      <c r="AG71" s="42"/>
      <c r="AH71" s="42"/>
      <c r="AI71" s="42"/>
      <c r="AJ71" s="42"/>
    </row>
    <row r="72" spans="1:36" ht="13.95" customHeight="1">
      <c r="A72" s="838"/>
      <c r="B72" s="838"/>
      <c r="C72" s="836"/>
      <c r="D72" s="836"/>
      <c r="E72" s="836"/>
      <c r="F72" s="836"/>
      <c r="G72" s="836"/>
      <c r="H72" s="837"/>
      <c r="I72" s="837"/>
      <c r="J72" s="837"/>
      <c r="K72" s="837"/>
      <c r="L72" s="837"/>
      <c r="M72" s="837"/>
      <c r="N72" s="837"/>
      <c r="O72" s="837"/>
      <c r="P72" s="837"/>
      <c r="Q72" s="837"/>
      <c r="R72" s="837"/>
      <c r="S72" s="837"/>
      <c r="T72" s="861"/>
      <c r="U72" s="861"/>
      <c r="V72" s="861"/>
      <c r="W72" s="861"/>
      <c r="X72" s="861"/>
      <c r="Y72" s="861"/>
      <c r="Z72" s="861"/>
      <c r="AA72" s="861"/>
      <c r="AB72" s="861"/>
      <c r="AC72" s="861"/>
      <c r="AD72" s="861"/>
      <c r="AE72" s="42"/>
      <c r="AF72" s="42"/>
      <c r="AG72" s="42"/>
      <c r="AH72" s="42"/>
      <c r="AI72" s="42"/>
      <c r="AJ72" s="42"/>
    </row>
    <row r="73" spans="1:36" ht="13.95" customHeight="1">
      <c r="A73" s="838"/>
      <c r="B73" s="838"/>
      <c r="C73" s="836"/>
      <c r="D73" s="836"/>
      <c r="E73" s="836"/>
      <c r="F73" s="836"/>
      <c r="G73" s="836"/>
      <c r="H73" s="837"/>
      <c r="I73" s="837"/>
      <c r="J73" s="837"/>
      <c r="K73" s="837"/>
      <c r="L73" s="837"/>
      <c r="M73" s="837"/>
      <c r="N73" s="837"/>
      <c r="O73" s="837"/>
      <c r="P73" s="837"/>
      <c r="Q73" s="837"/>
      <c r="R73" s="837"/>
      <c r="S73" s="837"/>
      <c r="T73" s="861"/>
      <c r="U73" s="861"/>
      <c r="V73" s="861"/>
      <c r="W73" s="861"/>
      <c r="X73" s="861"/>
      <c r="Y73" s="861"/>
      <c r="Z73" s="861"/>
      <c r="AA73" s="861"/>
      <c r="AB73" s="861"/>
      <c r="AC73" s="861"/>
      <c r="AD73" s="861"/>
      <c r="AE73" s="42"/>
      <c r="AF73" s="42"/>
      <c r="AG73" s="42"/>
      <c r="AH73" s="42"/>
      <c r="AI73" s="42"/>
      <c r="AJ73" s="42"/>
    </row>
    <row r="74" spans="1:36" ht="13.95" customHeight="1">
      <c r="A74" s="838"/>
      <c r="B74" s="838"/>
      <c r="C74" s="836"/>
      <c r="D74" s="836"/>
      <c r="E74" s="836"/>
      <c r="F74" s="836"/>
      <c r="G74" s="836"/>
      <c r="H74" s="837"/>
      <c r="I74" s="837"/>
      <c r="J74" s="837"/>
      <c r="K74" s="837"/>
      <c r="L74" s="837"/>
      <c r="M74" s="837"/>
      <c r="N74" s="837"/>
      <c r="O74" s="837"/>
      <c r="P74" s="837"/>
      <c r="Q74" s="837"/>
      <c r="R74" s="837"/>
      <c r="S74" s="837"/>
      <c r="T74" s="861"/>
      <c r="U74" s="861"/>
      <c r="V74" s="861"/>
      <c r="W74" s="861"/>
      <c r="X74" s="861"/>
      <c r="Y74" s="861"/>
      <c r="Z74" s="861"/>
      <c r="AA74" s="861"/>
      <c r="AB74" s="861"/>
      <c r="AC74" s="861"/>
      <c r="AD74" s="861"/>
      <c r="AE74" s="42"/>
      <c r="AF74" s="42"/>
      <c r="AG74" s="42"/>
      <c r="AH74" s="42"/>
      <c r="AI74" s="42"/>
      <c r="AJ74" s="42"/>
    </row>
    <row r="75" spans="1:36" ht="13.95" customHeight="1">
      <c r="A75" s="838"/>
      <c r="B75" s="838"/>
      <c r="C75" s="836"/>
      <c r="D75" s="836"/>
      <c r="E75" s="836"/>
      <c r="F75" s="836"/>
      <c r="G75" s="836"/>
      <c r="H75" s="837"/>
      <c r="I75" s="837"/>
      <c r="J75" s="837"/>
      <c r="K75" s="837"/>
      <c r="L75" s="837"/>
      <c r="M75" s="837"/>
      <c r="N75" s="837"/>
      <c r="O75" s="837"/>
      <c r="P75" s="837"/>
      <c r="Q75" s="837"/>
      <c r="R75" s="837"/>
      <c r="S75" s="837"/>
      <c r="T75" s="861"/>
      <c r="U75" s="861"/>
      <c r="V75" s="861"/>
      <c r="W75" s="861"/>
      <c r="X75" s="861"/>
      <c r="Y75" s="861"/>
      <c r="Z75" s="861"/>
      <c r="AA75" s="861"/>
      <c r="AB75" s="861"/>
      <c r="AC75" s="861"/>
      <c r="AD75" s="861"/>
      <c r="AE75" s="42"/>
      <c r="AF75" s="42"/>
      <c r="AG75" s="42"/>
      <c r="AH75" s="42"/>
      <c r="AI75" s="42"/>
      <c r="AJ75" s="42"/>
    </row>
    <row r="76" spans="1:36" ht="13.95" customHeight="1">
      <c r="A76" s="838"/>
      <c r="B76" s="838"/>
      <c r="C76" s="836"/>
      <c r="D76" s="836"/>
      <c r="E76" s="836"/>
      <c r="F76" s="836"/>
      <c r="G76" s="836"/>
      <c r="H76" s="837"/>
      <c r="I76" s="837"/>
      <c r="J76" s="837"/>
      <c r="K76" s="837"/>
      <c r="L76" s="837"/>
      <c r="M76" s="837"/>
      <c r="N76" s="837"/>
      <c r="O76" s="837"/>
      <c r="P76" s="837"/>
      <c r="Q76" s="837"/>
      <c r="R76" s="837"/>
      <c r="S76" s="837"/>
      <c r="T76" s="861"/>
      <c r="U76" s="861"/>
      <c r="V76" s="861"/>
      <c r="W76" s="861"/>
      <c r="X76" s="861"/>
      <c r="Y76" s="861"/>
      <c r="Z76" s="861"/>
      <c r="AA76" s="861"/>
      <c r="AB76" s="861"/>
      <c r="AC76" s="861"/>
      <c r="AD76" s="861"/>
      <c r="AE76" s="42"/>
      <c r="AF76" s="42"/>
      <c r="AG76" s="42"/>
      <c r="AH76" s="42"/>
      <c r="AI76" s="42"/>
      <c r="AJ76" s="42"/>
    </row>
    <row r="77" spans="1:36" ht="13.95" customHeight="1">
      <c r="A77" s="838"/>
      <c r="B77" s="838"/>
      <c r="C77" s="836"/>
      <c r="D77" s="836"/>
      <c r="E77" s="836"/>
      <c r="F77" s="836"/>
      <c r="G77" s="836"/>
      <c r="H77" s="837"/>
      <c r="I77" s="837"/>
      <c r="J77" s="837"/>
      <c r="K77" s="837"/>
      <c r="L77" s="837"/>
      <c r="M77" s="837"/>
      <c r="N77" s="837"/>
      <c r="O77" s="837"/>
      <c r="P77" s="837"/>
      <c r="Q77" s="837"/>
      <c r="R77" s="837"/>
      <c r="S77" s="837"/>
      <c r="T77" s="861"/>
      <c r="U77" s="861"/>
      <c r="V77" s="861"/>
      <c r="W77" s="861"/>
      <c r="X77" s="861"/>
      <c r="Y77" s="861"/>
      <c r="Z77" s="861"/>
      <c r="AA77" s="861"/>
      <c r="AB77" s="861"/>
      <c r="AC77" s="861"/>
      <c r="AD77" s="861"/>
      <c r="AE77" s="42"/>
      <c r="AF77" s="42"/>
      <c r="AG77" s="42"/>
      <c r="AH77" s="42"/>
      <c r="AI77" s="42"/>
      <c r="AJ77" s="42"/>
    </row>
    <row r="78" spans="1:36" ht="13.95" customHeight="1">
      <c r="A78" s="838"/>
      <c r="B78" s="838"/>
      <c r="C78" s="836"/>
      <c r="D78" s="836"/>
      <c r="E78" s="836"/>
      <c r="F78" s="836"/>
      <c r="G78" s="836"/>
      <c r="H78" s="837"/>
      <c r="I78" s="837"/>
      <c r="J78" s="837"/>
      <c r="K78" s="837"/>
      <c r="L78" s="837"/>
      <c r="M78" s="837"/>
      <c r="N78" s="837"/>
      <c r="O78" s="837"/>
      <c r="P78" s="837"/>
      <c r="Q78" s="837"/>
      <c r="R78" s="837"/>
      <c r="S78" s="837"/>
      <c r="T78" s="861"/>
      <c r="U78" s="861"/>
      <c r="V78" s="861"/>
      <c r="W78" s="861"/>
      <c r="X78" s="861"/>
      <c r="Y78" s="861"/>
      <c r="Z78" s="861"/>
      <c r="AA78" s="861"/>
      <c r="AB78" s="861"/>
      <c r="AC78" s="861"/>
      <c r="AD78" s="861"/>
      <c r="AE78" s="42"/>
      <c r="AF78" s="42"/>
      <c r="AG78" s="42"/>
      <c r="AH78" s="42"/>
      <c r="AI78" s="42"/>
      <c r="AJ78" s="42"/>
    </row>
    <row r="79" spans="1:36" ht="13.95" customHeight="1">
      <c r="A79" s="838"/>
      <c r="B79" s="838"/>
      <c r="C79" s="836"/>
      <c r="D79" s="836"/>
      <c r="E79" s="836"/>
      <c r="F79" s="836"/>
      <c r="G79" s="836"/>
      <c r="H79" s="837"/>
      <c r="I79" s="837"/>
      <c r="J79" s="837"/>
      <c r="K79" s="837"/>
      <c r="L79" s="837"/>
      <c r="M79" s="837"/>
      <c r="N79" s="837"/>
      <c r="O79" s="837"/>
      <c r="P79" s="837"/>
      <c r="Q79" s="837"/>
      <c r="R79" s="837"/>
      <c r="S79" s="837"/>
      <c r="T79" s="861"/>
      <c r="U79" s="861"/>
      <c r="V79" s="861"/>
      <c r="W79" s="861"/>
      <c r="X79" s="861"/>
      <c r="Y79" s="861"/>
      <c r="Z79" s="861"/>
      <c r="AA79" s="861"/>
      <c r="AB79" s="861"/>
      <c r="AC79" s="861"/>
      <c r="AD79" s="861"/>
      <c r="AE79" s="42"/>
      <c r="AF79" s="42"/>
      <c r="AG79" s="42"/>
      <c r="AH79" s="42"/>
      <c r="AI79" s="42"/>
      <c r="AJ79" s="42"/>
    </row>
    <row r="80" spans="1:36" ht="13.95" customHeight="1">
      <c r="A80" s="838"/>
      <c r="B80" s="838"/>
      <c r="C80" s="836"/>
      <c r="D80" s="836"/>
      <c r="E80" s="836"/>
      <c r="F80" s="836"/>
      <c r="G80" s="836"/>
      <c r="H80" s="837"/>
      <c r="I80" s="837"/>
      <c r="J80" s="837"/>
      <c r="K80" s="837"/>
      <c r="L80" s="837"/>
      <c r="M80" s="837"/>
      <c r="N80" s="837"/>
      <c r="O80" s="837"/>
      <c r="P80" s="837"/>
      <c r="Q80" s="837"/>
      <c r="R80" s="837"/>
      <c r="S80" s="837"/>
      <c r="T80" s="861"/>
      <c r="U80" s="861"/>
      <c r="V80" s="861"/>
      <c r="W80" s="861"/>
      <c r="X80" s="861"/>
      <c r="Y80" s="861"/>
      <c r="Z80" s="861"/>
      <c r="AA80" s="861"/>
      <c r="AB80" s="861"/>
      <c r="AC80" s="861"/>
      <c r="AD80" s="861"/>
      <c r="AE80" s="42"/>
      <c r="AF80" s="42"/>
      <c r="AG80" s="42"/>
      <c r="AH80" s="42"/>
      <c r="AI80" s="42"/>
      <c r="AJ80" s="42"/>
    </row>
    <row r="81" spans="1:36" ht="13.95" customHeight="1">
      <c r="A81" s="838"/>
      <c r="B81" s="838"/>
      <c r="C81" s="836"/>
      <c r="D81" s="836"/>
      <c r="E81" s="836"/>
      <c r="F81" s="836"/>
      <c r="G81" s="836"/>
      <c r="H81" s="837"/>
      <c r="I81" s="837"/>
      <c r="J81" s="837"/>
      <c r="K81" s="837"/>
      <c r="L81" s="837"/>
      <c r="M81" s="837"/>
      <c r="N81" s="837"/>
      <c r="O81" s="837"/>
      <c r="P81" s="837"/>
      <c r="Q81" s="837"/>
      <c r="R81" s="837"/>
      <c r="S81" s="837"/>
      <c r="T81" s="861"/>
      <c r="U81" s="861"/>
      <c r="V81" s="861"/>
      <c r="W81" s="861"/>
      <c r="X81" s="861"/>
      <c r="Y81" s="861"/>
      <c r="Z81" s="861"/>
      <c r="AA81" s="861"/>
      <c r="AB81" s="861"/>
      <c r="AC81" s="861"/>
      <c r="AD81" s="861"/>
      <c r="AE81" s="42"/>
      <c r="AF81" s="42"/>
      <c r="AG81" s="42"/>
      <c r="AH81" s="42"/>
      <c r="AI81" s="42"/>
      <c r="AJ81" s="42"/>
    </row>
    <row r="82" spans="1:36" ht="13.95" customHeight="1">
      <c r="A82" s="838"/>
      <c r="B82" s="838"/>
      <c r="C82" s="836"/>
      <c r="D82" s="836"/>
      <c r="E82" s="836"/>
      <c r="F82" s="836"/>
      <c r="G82" s="836"/>
      <c r="H82" s="837"/>
      <c r="I82" s="837"/>
      <c r="J82" s="837"/>
      <c r="K82" s="837"/>
      <c r="L82" s="837"/>
      <c r="M82" s="837"/>
      <c r="N82" s="837"/>
      <c r="O82" s="837"/>
      <c r="P82" s="837"/>
      <c r="Q82" s="837"/>
      <c r="R82" s="837"/>
      <c r="S82" s="837"/>
      <c r="T82" s="861"/>
      <c r="U82" s="861"/>
      <c r="V82" s="861"/>
      <c r="W82" s="861"/>
      <c r="X82" s="861"/>
      <c r="Y82" s="861"/>
      <c r="Z82" s="861"/>
      <c r="AA82" s="861"/>
      <c r="AB82" s="861"/>
      <c r="AC82" s="861"/>
      <c r="AD82" s="861"/>
      <c r="AE82" s="42"/>
      <c r="AF82" s="42"/>
      <c r="AG82" s="42"/>
      <c r="AH82" s="42"/>
      <c r="AI82" s="42"/>
      <c r="AJ82" s="42"/>
    </row>
    <row r="83" spans="1:36" ht="13.95" customHeight="1">
      <c r="A83" s="838"/>
      <c r="B83" s="838"/>
      <c r="C83" s="836"/>
      <c r="D83" s="836"/>
      <c r="E83" s="836"/>
      <c r="F83" s="836"/>
      <c r="G83" s="836"/>
      <c r="H83" s="837"/>
      <c r="I83" s="837"/>
      <c r="J83" s="837"/>
      <c r="K83" s="837"/>
      <c r="L83" s="837"/>
      <c r="M83" s="837"/>
      <c r="N83" s="837"/>
      <c r="O83" s="837"/>
      <c r="P83" s="837"/>
      <c r="Q83" s="837"/>
      <c r="R83" s="837"/>
      <c r="S83" s="837"/>
      <c r="T83" s="861"/>
      <c r="U83" s="861"/>
      <c r="V83" s="861"/>
      <c r="W83" s="861"/>
      <c r="X83" s="861"/>
      <c r="Y83" s="861"/>
      <c r="Z83" s="861"/>
      <c r="AA83" s="861"/>
      <c r="AB83" s="861"/>
      <c r="AC83" s="861"/>
      <c r="AD83" s="861"/>
      <c r="AE83" s="42"/>
      <c r="AF83" s="42"/>
      <c r="AG83" s="42"/>
      <c r="AH83" s="42"/>
      <c r="AI83" s="42"/>
      <c r="AJ83" s="42"/>
    </row>
    <row r="84" spans="1:36" ht="13.95" customHeight="1">
      <c r="A84" s="838"/>
      <c r="B84" s="838"/>
      <c r="C84" s="836"/>
      <c r="D84" s="836"/>
      <c r="E84" s="836"/>
      <c r="F84" s="836"/>
      <c r="G84" s="836"/>
      <c r="H84" s="837"/>
      <c r="I84" s="837"/>
      <c r="J84" s="837"/>
      <c r="K84" s="837"/>
      <c r="L84" s="837"/>
      <c r="M84" s="837"/>
      <c r="N84" s="837"/>
      <c r="O84" s="837"/>
      <c r="P84" s="837"/>
      <c r="Q84" s="837"/>
      <c r="R84" s="837"/>
      <c r="S84" s="837"/>
      <c r="T84" s="861"/>
      <c r="U84" s="861"/>
      <c r="V84" s="861"/>
      <c r="W84" s="861"/>
      <c r="X84" s="861"/>
      <c r="Y84" s="861"/>
      <c r="Z84" s="861"/>
      <c r="AA84" s="861"/>
      <c r="AB84" s="861"/>
      <c r="AC84" s="861"/>
      <c r="AD84" s="861"/>
      <c r="AE84" s="42"/>
      <c r="AF84" s="42"/>
      <c r="AG84" s="42"/>
      <c r="AH84" s="42"/>
      <c r="AI84" s="42"/>
      <c r="AJ84" s="42"/>
    </row>
    <row r="85" spans="1:36" ht="13.95" customHeight="1">
      <c r="A85" s="838"/>
      <c r="B85" s="838"/>
      <c r="C85" s="836"/>
      <c r="D85" s="836"/>
      <c r="E85" s="836"/>
      <c r="F85" s="836"/>
      <c r="G85" s="836"/>
      <c r="H85" s="837"/>
      <c r="I85" s="837"/>
      <c r="J85" s="837"/>
      <c r="K85" s="837"/>
      <c r="L85" s="837"/>
      <c r="M85" s="837"/>
      <c r="N85" s="837"/>
      <c r="O85" s="837"/>
      <c r="P85" s="837"/>
      <c r="Q85" s="837"/>
      <c r="R85" s="837"/>
      <c r="S85" s="837"/>
      <c r="T85" s="861"/>
      <c r="U85" s="861"/>
      <c r="V85" s="861"/>
      <c r="W85" s="861"/>
      <c r="X85" s="861"/>
      <c r="Y85" s="861"/>
      <c r="Z85" s="861"/>
      <c r="AA85" s="861"/>
      <c r="AB85" s="861"/>
      <c r="AC85" s="861"/>
      <c r="AD85" s="861"/>
      <c r="AE85" s="42"/>
      <c r="AF85" s="42"/>
      <c r="AG85" s="42"/>
      <c r="AH85" s="42"/>
      <c r="AI85" s="42"/>
      <c r="AJ85" s="42"/>
    </row>
    <row r="86" spans="1:36" ht="13.95" customHeight="1">
      <c r="A86" s="838"/>
      <c r="B86" s="838"/>
      <c r="C86" s="836"/>
      <c r="D86" s="836"/>
      <c r="E86" s="836"/>
      <c r="F86" s="836"/>
      <c r="G86" s="836"/>
      <c r="H86" s="837"/>
      <c r="I86" s="837"/>
      <c r="J86" s="837"/>
      <c r="K86" s="837"/>
      <c r="L86" s="837"/>
      <c r="M86" s="837"/>
      <c r="N86" s="837"/>
      <c r="O86" s="837"/>
      <c r="P86" s="837"/>
      <c r="Q86" s="837"/>
      <c r="R86" s="837"/>
      <c r="S86" s="837"/>
      <c r="T86" s="861"/>
      <c r="U86" s="861"/>
      <c r="V86" s="861"/>
      <c r="W86" s="861"/>
      <c r="X86" s="861"/>
      <c r="Y86" s="861"/>
      <c r="Z86" s="861"/>
      <c r="AA86" s="861"/>
      <c r="AB86" s="861"/>
      <c r="AC86" s="861"/>
      <c r="AD86" s="861"/>
      <c r="AE86" s="42"/>
      <c r="AF86" s="42"/>
      <c r="AG86" s="42"/>
      <c r="AH86" s="42"/>
      <c r="AI86" s="42"/>
      <c r="AJ86" s="42"/>
    </row>
    <row r="87" spans="1:36" ht="13.95" customHeight="1">
      <c r="A87" s="838"/>
      <c r="B87" s="838"/>
      <c r="C87" s="836"/>
      <c r="D87" s="836"/>
      <c r="E87" s="836"/>
      <c r="F87" s="836"/>
      <c r="G87" s="836"/>
      <c r="H87" s="837"/>
      <c r="I87" s="837"/>
      <c r="J87" s="837"/>
      <c r="K87" s="837"/>
      <c r="L87" s="837"/>
      <c r="M87" s="837"/>
      <c r="N87" s="837"/>
      <c r="O87" s="837"/>
      <c r="P87" s="837"/>
      <c r="Q87" s="837"/>
      <c r="R87" s="837"/>
      <c r="S87" s="837"/>
      <c r="T87" s="861"/>
      <c r="U87" s="861"/>
      <c r="V87" s="861"/>
      <c r="W87" s="861"/>
      <c r="X87" s="861"/>
      <c r="Y87" s="861"/>
      <c r="Z87" s="861"/>
      <c r="AA87" s="861"/>
      <c r="AB87" s="861"/>
      <c r="AC87" s="861"/>
      <c r="AD87" s="861"/>
      <c r="AE87" s="42"/>
      <c r="AF87" s="42"/>
      <c r="AG87" s="42"/>
      <c r="AH87" s="42"/>
      <c r="AI87" s="42"/>
      <c r="AJ87" s="42"/>
    </row>
    <row r="88" spans="1:36" ht="13.95" customHeight="1">
      <c r="A88" s="838"/>
      <c r="B88" s="838"/>
      <c r="C88" s="836"/>
      <c r="D88" s="836"/>
      <c r="E88" s="836"/>
      <c r="F88" s="836"/>
      <c r="G88" s="836"/>
      <c r="H88" s="837"/>
      <c r="I88" s="837"/>
      <c r="J88" s="837"/>
      <c r="K88" s="837"/>
      <c r="L88" s="837"/>
      <c r="M88" s="837"/>
      <c r="N88" s="837"/>
      <c r="O88" s="837"/>
      <c r="P88" s="837"/>
      <c r="Q88" s="837"/>
      <c r="R88" s="837"/>
      <c r="S88" s="837"/>
      <c r="T88" s="861"/>
      <c r="U88" s="861"/>
      <c r="V88" s="861"/>
      <c r="W88" s="861"/>
      <c r="X88" s="861"/>
      <c r="Y88" s="861"/>
      <c r="Z88" s="861"/>
      <c r="AA88" s="861"/>
      <c r="AB88" s="861"/>
      <c r="AC88" s="861"/>
      <c r="AD88" s="861"/>
      <c r="AE88" s="42"/>
      <c r="AF88" s="42"/>
      <c r="AG88" s="42"/>
      <c r="AH88" s="42"/>
      <c r="AI88" s="42"/>
      <c r="AJ88" s="42"/>
    </row>
    <row r="89" spans="1:36" ht="13.95" customHeight="1">
      <c r="A89" s="838"/>
      <c r="B89" s="838"/>
      <c r="C89" s="836"/>
      <c r="D89" s="836"/>
      <c r="E89" s="836"/>
      <c r="F89" s="836"/>
      <c r="G89" s="836"/>
      <c r="H89" s="837"/>
      <c r="I89" s="837"/>
      <c r="J89" s="837"/>
      <c r="K89" s="837"/>
      <c r="L89" s="837"/>
      <c r="M89" s="837"/>
      <c r="N89" s="837"/>
      <c r="O89" s="837"/>
      <c r="P89" s="837"/>
      <c r="Q89" s="837"/>
      <c r="R89" s="837"/>
      <c r="S89" s="837"/>
      <c r="T89" s="861"/>
      <c r="U89" s="861"/>
      <c r="V89" s="861"/>
      <c r="W89" s="861"/>
      <c r="X89" s="861"/>
      <c r="Y89" s="861"/>
      <c r="Z89" s="861"/>
      <c r="AA89" s="861"/>
      <c r="AB89" s="861"/>
      <c r="AC89" s="861"/>
      <c r="AD89" s="861"/>
      <c r="AE89" s="42"/>
      <c r="AF89" s="42"/>
      <c r="AG89" s="42"/>
      <c r="AH89" s="42"/>
      <c r="AI89" s="42"/>
      <c r="AJ89" s="42"/>
    </row>
    <row r="90" spans="1:36" ht="13.95" customHeight="1">
      <c r="A90" s="838"/>
      <c r="B90" s="838"/>
      <c r="C90" s="836"/>
      <c r="D90" s="836"/>
      <c r="E90" s="836"/>
      <c r="F90" s="836"/>
      <c r="G90" s="836"/>
      <c r="H90" s="837"/>
      <c r="I90" s="837"/>
      <c r="J90" s="837"/>
      <c r="K90" s="837"/>
      <c r="L90" s="837"/>
      <c r="M90" s="837"/>
      <c r="N90" s="837"/>
      <c r="O90" s="837"/>
      <c r="P90" s="837"/>
      <c r="Q90" s="837"/>
      <c r="R90" s="837"/>
      <c r="S90" s="837"/>
      <c r="T90" s="861"/>
      <c r="U90" s="861"/>
      <c r="V90" s="861"/>
      <c r="W90" s="861"/>
      <c r="X90" s="861"/>
      <c r="Y90" s="861"/>
      <c r="Z90" s="861"/>
      <c r="AA90" s="861"/>
      <c r="AB90" s="861"/>
      <c r="AC90" s="861"/>
      <c r="AD90" s="861"/>
      <c r="AE90" s="42"/>
      <c r="AF90" s="42"/>
      <c r="AG90" s="42"/>
      <c r="AH90" s="42"/>
      <c r="AI90" s="42"/>
      <c r="AJ90" s="42"/>
    </row>
    <row r="91" spans="1:36" ht="13.95" customHeight="1">
      <c r="A91" s="838"/>
      <c r="B91" s="838"/>
      <c r="C91" s="836"/>
      <c r="D91" s="836"/>
      <c r="E91" s="836"/>
      <c r="F91" s="836"/>
      <c r="G91" s="836"/>
      <c r="H91" s="837"/>
      <c r="I91" s="837"/>
      <c r="J91" s="837"/>
      <c r="K91" s="837"/>
      <c r="L91" s="837"/>
      <c r="M91" s="837"/>
      <c r="N91" s="837"/>
      <c r="O91" s="837"/>
      <c r="P91" s="837"/>
      <c r="Q91" s="837"/>
      <c r="R91" s="837"/>
      <c r="S91" s="837"/>
      <c r="T91" s="861"/>
      <c r="U91" s="861"/>
      <c r="V91" s="861"/>
      <c r="W91" s="861"/>
      <c r="X91" s="861"/>
      <c r="Y91" s="861"/>
      <c r="Z91" s="861"/>
      <c r="AA91" s="861"/>
      <c r="AB91" s="861"/>
      <c r="AC91" s="861"/>
      <c r="AD91" s="861"/>
      <c r="AE91" s="42"/>
      <c r="AF91" s="42"/>
      <c r="AG91" s="42"/>
      <c r="AH91" s="42"/>
      <c r="AI91" s="42"/>
      <c r="AJ91" s="42"/>
    </row>
    <row r="92" spans="1:36" ht="13.95" customHeight="1">
      <c r="A92" s="838"/>
      <c r="B92" s="838"/>
      <c r="C92" s="836"/>
      <c r="D92" s="836"/>
      <c r="E92" s="836"/>
      <c r="F92" s="836"/>
      <c r="G92" s="836"/>
      <c r="H92" s="837"/>
      <c r="I92" s="837"/>
      <c r="J92" s="837"/>
      <c r="K92" s="837"/>
      <c r="L92" s="837"/>
      <c r="M92" s="837"/>
      <c r="N92" s="837"/>
      <c r="O92" s="837"/>
      <c r="P92" s="837"/>
      <c r="Q92" s="837"/>
      <c r="R92" s="837"/>
      <c r="S92" s="837"/>
      <c r="T92" s="861"/>
      <c r="U92" s="861"/>
      <c r="V92" s="861"/>
      <c r="W92" s="861"/>
      <c r="X92" s="861"/>
      <c r="Y92" s="861"/>
      <c r="Z92" s="861"/>
      <c r="AA92" s="861"/>
      <c r="AB92" s="861"/>
      <c r="AC92" s="861"/>
      <c r="AD92" s="861"/>
      <c r="AE92" s="42"/>
      <c r="AF92" s="42"/>
      <c r="AG92" s="42"/>
      <c r="AH92" s="42"/>
      <c r="AI92" s="42"/>
      <c r="AJ92" s="42"/>
    </row>
    <row r="93" spans="1:36" ht="13.95" customHeight="1">
      <c r="A93" s="838"/>
      <c r="B93" s="838"/>
      <c r="C93" s="836"/>
      <c r="D93" s="836"/>
      <c r="E93" s="836"/>
      <c r="F93" s="836"/>
      <c r="G93" s="836"/>
      <c r="H93" s="837"/>
      <c r="I93" s="837"/>
      <c r="J93" s="837"/>
      <c r="K93" s="837"/>
      <c r="L93" s="837"/>
      <c r="M93" s="837"/>
      <c r="N93" s="837"/>
      <c r="O93" s="837"/>
      <c r="P93" s="837"/>
      <c r="Q93" s="837"/>
      <c r="R93" s="837"/>
      <c r="S93" s="837"/>
      <c r="T93" s="861"/>
      <c r="U93" s="861"/>
      <c r="V93" s="861"/>
      <c r="W93" s="861"/>
      <c r="X93" s="861"/>
      <c r="Y93" s="861"/>
      <c r="Z93" s="861"/>
      <c r="AA93" s="861"/>
      <c r="AB93" s="861"/>
      <c r="AC93" s="861"/>
      <c r="AD93" s="861"/>
      <c r="AE93" s="42"/>
      <c r="AF93" s="42"/>
      <c r="AG93" s="42"/>
      <c r="AH93" s="42"/>
      <c r="AI93" s="42"/>
      <c r="AJ93" s="42"/>
    </row>
    <row r="94" spans="1:36" ht="13.95" customHeight="1">
      <c r="A94" s="838"/>
      <c r="B94" s="838"/>
      <c r="C94" s="836"/>
      <c r="D94" s="836"/>
      <c r="E94" s="836"/>
      <c r="F94" s="836"/>
      <c r="G94" s="836"/>
      <c r="H94" s="837"/>
      <c r="I94" s="837"/>
      <c r="J94" s="837"/>
      <c r="K94" s="837"/>
      <c r="L94" s="837"/>
      <c r="M94" s="837"/>
      <c r="N94" s="837"/>
      <c r="O94" s="837"/>
      <c r="P94" s="837"/>
      <c r="Q94" s="837"/>
      <c r="R94" s="837"/>
      <c r="S94" s="837"/>
      <c r="T94" s="861"/>
      <c r="U94" s="861"/>
      <c r="V94" s="861"/>
      <c r="W94" s="861"/>
      <c r="X94" s="861"/>
      <c r="Y94" s="861"/>
      <c r="Z94" s="861"/>
      <c r="AA94" s="861"/>
      <c r="AB94" s="861"/>
      <c r="AC94" s="861"/>
      <c r="AD94" s="861"/>
      <c r="AE94" s="42"/>
      <c r="AF94" s="42"/>
      <c r="AG94" s="42"/>
      <c r="AH94" s="42"/>
      <c r="AI94" s="42"/>
      <c r="AJ94" s="42"/>
    </row>
    <row r="95" spans="1:36" ht="13.95" customHeight="1">
      <c r="A95" s="838"/>
      <c r="B95" s="838"/>
      <c r="C95" s="836"/>
      <c r="D95" s="836"/>
      <c r="E95" s="836"/>
      <c r="F95" s="836"/>
      <c r="G95" s="836"/>
      <c r="H95" s="837"/>
      <c r="I95" s="837"/>
      <c r="J95" s="837"/>
      <c r="K95" s="837"/>
      <c r="L95" s="837"/>
      <c r="M95" s="837"/>
      <c r="N95" s="837"/>
      <c r="O95" s="837"/>
      <c r="P95" s="837"/>
      <c r="Q95" s="837"/>
      <c r="R95" s="837"/>
      <c r="S95" s="837"/>
      <c r="T95" s="861"/>
      <c r="U95" s="861"/>
      <c r="V95" s="861"/>
      <c r="W95" s="861"/>
      <c r="X95" s="861"/>
      <c r="Y95" s="861"/>
      <c r="Z95" s="861"/>
      <c r="AA95" s="861"/>
      <c r="AB95" s="861"/>
      <c r="AC95" s="861"/>
      <c r="AD95" s="861"/>
      <c r="AE95" s="42"/>
      <c r="AF95" s="42"/>
      <c r="AG95" s="42"/>
      <c r="AH95" s="42"/>
      <c r="AI95" s="42"/>
      <c r="AJ95" s="42"/>
    </row>
    <row r="96" spans="1:36" ht="13.95" customHeight="1">
      <c r="A96" s="838"/>
      <c r="B96" s="838"/>
      <c r="C96" s="836"/>
      <c r="D96" s="836"/>
      <c r="E96" s="836"/>
      <c r="F96" s="836"/>
      <c r="G96" s="836"/>
      <c r="H96" s="837"/>
      <c r="I96" s="837"/>
      <c r="J96" s="837"/>
      <c r="K96" s="837"/>
      <c r="L96" s="837"/>
      <c r="M96" s="837"/>
      <c r="N96" s="837"/>
      <c r="O96" s="837"/>
      <c r="P96" s="837"/>
      <c r="Q96" s="837"/>
      <c r="R96" s="837"/>
      <c r="S96" s="837"/>
      <c r="T96" s="861"/>
      <c r="U96" s="861"/>
      <c r="V96" s="861"/>
      <c r="W96" s="861"/>
      <c r="X96" s="861"/>
      <c r="Y96" s="861"/>
      <c r="Z96" s="861"/>
      <c r="AA96" s="861"/>
      <c r="AB96" s="861"/>
      <c r="AC96" s="861"/>
      <c r="AD96" s="861"/>
      <c r="AE96" s="42"/>
      <c r="AF96" s="42"/>
      <c r="AG96" s="42"/>
      <c r="AH96" s="42"/>
      <c r="AI96" s="42"/>
      <c r="AJ96" s="42"/>
    </row>
    <row r="97" spans="1:36" ht="13.95" customHeight="1">
      <c r="A97" s="838"/>
      <c r="B97" s="838"/>
      <c r="C97" s="836"/>
      <c r="D97" s="836"/>
      <c r="E97" s="836"/>
      <c r="F97" s="836"/>
      <c r="G97" s="836"/>
      <c r="H97" s="837"/>
      <c r="I97" s="837"/>
      <c r="J97" s="837"/>
      <c r="K97" s="837"/>
      <c r="L97" s="837"/>
      <c r="M97" s="837"/>
      <c r="N97" s="837"/>
      <c r="O97" s="837"/>
      <c r="P97" s="837"/>
      <c r="Q97" s="837"/>
      <c r="R97" s="837"/>
      <c r="S97" s="837"/>
      <c r="T97" s="861"/>
      <c r="U97" s="861"/>
      <c r="V97" s="861"/>
      <c r="W97" s="861"/>
      <c r="X97" s="861"/>
      <c r="Y97" s="861"/>
      <c r="Z97" s="861"/>
      <c r="AA97" s="861"/>
      <c r="AB97" s="861"/>
      <c r="AC97" s="861"/>
      <c r="AD97" s="861"/>
      <c r="AE97" s="42"/>
      <c r="AF97" s="42"/>
      <c r="AG97" s="42"/>
      <c r="AH97" s="42"/>
      <c r="AI97" s="42"/>
      <c r="AJ97" s="42"/>
    </row>
    <row r="98" spans="1:36" ht="13.95" customHeight="1">
      <c r="A98" s="838"/>
      <c r="B98" s="838"/>
      <c r="C98" s="836"/>
      <c r="D98" s="836"/>
      <c r="E98" s="836"/>
      <c r="F98" s="836"/>
      <c r="G98" s="836"/>
      <c r="H98" s="837"/>
      <c r="I98" s="837"/>
      <c r="J98" s="837"/>
      <c r="K98" s="837"/>
      <c r="L98" s="837"/>
      <c r="M98" s="837"/>
      <c r="N98" s="837"/>
      <c r="O98" s="837"/>
      <c r="P98" s="837"/>
      <c r="Q98" s="837"/>
      <c r="R98" s="837"/>
      <c r="S98" s="837"/>
      <c r="T98" s="861"/>
      <c r="U98" s="861"/>
      <c r="V98" s="861"/>
      <c r="W98" s="861"/>
      <c r="X98" s="861"/>
      <c r="Y98" s="861"/>
      <c r="Z98" s="861"/>
      <c r="AA98" s="861"/>
      <c r="AB98" s="861"/>
      <c r="AC98" s="861"/>
      <c r="AD98" s="861"/>
      <c r="AE98" s="42"/>
      <c r="AF98" s="42"/>
      <c r="AG98" s="42"/>
      <c r="AH98" s="42"/>
      <c r="AI98" s="42"/>
      <c r="AJ98" s="42"/>
    </row>
    <row r="99" spans="1:36" ht="13.95" customHeight="1">
      <c r="A99" s="838"/>
      <c r="B99" s="838"/>
      <c r="C99" s="836"/>
      <c r="D99" s="836"/>
      <c r="E99" s="836"/>
      <c r="F99" s="836"/>
      <c r="G99" s="836"/>
      <c r="H99" s="837"/>
      <c r="I99" s="837"/>
      <c r="J99" s="837"/>
      <c r="K99" s="837"/>
      <c r="L99" s="837"/>
      <c r="M99" s="837"/>
      <c r="N99" s="837"/>
      <c r="O99" s="837"/>
      <c r="P99" s="837"/>
      <c r="Q99" s="837"/>
      <c r="R99" s="837"/>
      <c r="S99" s="837"/>
      <c r="T99" s="861"/>
      <c r="U99" s="861"/>
      <c r="V99" s="861"/>
      <c r="W99" s="861"/>
      <c r="X99" s="861"/>
      <c r="Y99" s="861"/>
      <c r="Z99" s="861"/>
      <c r="AA99" s="861"/>
      <c r="AB99" s="861"/>
      <c r="AC99" s="861"/>
      <c r="AD99" s="861"/>
      <c r="AE99" s="42"/>
      <c r="AF99" s="42"/>
      <c r="AG99" s="42"/>
      <c r="AH99" s="42"/>
      <c r="AI99" s="42"/>
      <c r="AJ99" s="42"/>
    </row>
    <row r="100" spans="1:36" ht="13.95" customHeight="1">
      <c r="A100" s="838"/>
      <c r="B100" s="838"/>
      <c r="C100" s="836"/>
      <c r="D100" s="836"/>
      <c r="E100" s="836"/>
      <c r="F100" s="836"/>
      <c r="G100" s="836"/>
      <c r="H100" s="837"/>
      <c r="I100" s="837"/>
      <c r="J100" s="837"/>
      <c r="K100" s="837"/>
      <c r="L100" s="837"/>
      <c r="M100" s="837"/>
      <c r="N100" s="837"/>
      <c r="O100" s="837"/>
      <c r="P100" s="837"/>
      <c r="Q100" s="837"/>
      <c r="R100" s="837"/>
      <c r="S100" s="837"/>
      <c r="T100" s="861"/>
      <c r="U100" s="861"/>
      <c r="V100" s="861"/>
      <c r="W100" s="861"/>
      <c r="X100" s="861"/>
      <c r="Y100" s="861"/>
      <c r="Z100" s="861"/>
      <c r="AA100" s="861"/>
      <c r="AB100" s="861"/>
      <c r="AC100" s="861"/>
      <c r="AD100" s="861"/>
      <c r="AE100" s="42"/>
      <c r="AF100" s="42"/>
      <c r="AG100" s="42"/>
      <c r="AH100" s="42"/>
      <c r="AI100" s="42"/>
      <c r="AJ100" s="42"/>
    </row>
    <row r="101" spans="1:36" ht="13.95" customHeight="1">
      <c r="A101" s="838"/>
      <c r="B101" s="838"/>
      <c r="C101" s="836"/>
      <c r="D101" s="836"/>
      <c r="E101" s="836"/>
      <c r="F101" s="836"/>
      <c r="G101" s="836"/>
      <c r="H101" s="837"/>
      <c r="I101" s="837"/>
      <c r="J101" s="837"/>
      <c r="K101" s="837"/>
      <c r="L101" s="837"/>
      <c r="M101" s="837"/>
      <c r="N101" s="837"/>
      <c r="O101" s="837"/>
      <c r="P101" s="837"/>
      <c r="Q101" s="837"/>
      <c r="R101" s="837"/>
      <c r="S101" s="837"/>
      <c r="T101" s="861"/>
      <c r="U101" s="861"/>
      <c r="V101" s="861"/>
      <c r="W101" s="861"/>
      <c r="X101" s="861"/>
      <c r="Y101" s="861"/>
      <c r="Z101" s="861"/>
      <c r="AA101" s="861"/>
      <c r="AB101" s="861"/>
      <c r="AC101" s="861"/>
      <c r="AD101" s="861"/>
      <c r="AE101" s="42"/>
      <c r="AF101" s="42"/>
      <c r="AG101" s="42"/>
      <c r="AH101" s="42"/>
      <c r="AI101" s="42"/>
      <c r="AJ101" s="42"/>
    </row>
    <row r="102" spans="1:36" ht="13.95" customHeight="1">
      <c r="A102" s="838"/>
      <c r="B102" s="838"/>
      <c r="C102" s="836"/>
      <c r="D102" s="836"/>
      <c r="E102" s="836"/>
      <c r="F102" s="836"/>
      <c r="G102" s="836"/>
      <c r="H102" s="837"/>
      <c r="I102" s="837"/>
      <c r="J102" s="837"/>
      <c r="K102" s="837"/>
      <c r="L102" s="837"/>
      <c r="M102" s="837"/>
      <c r="N102" s="837"/>
      <c r="O102" s="837"/>
      <c r="P102" s="837"/>
      <c r="Q102" s="837"/>
      <c r="R102" s="837"/>
      <c r="S102" s="837"/>
      <c r="T102" s="861"/>
      <c r="U102" s="861"/>
      <c r="V102" s="861"/>
      <c r="W102" s="861"/>
      <c r="X102" s="861"/>
      <c r="Y102" s="861"/>
      <c r="Z102" s="861"/>
      <c r="AA102" s="861"/>
      <c r="AB102" s="861"/>
      <c r="AC102" s="861"/>
      <c r="AD102" s="861"/>
      <c r="AE102" s="42"/>
      <c r="AF102" s="42"/>
      <c r="AG102" s="42"/>
      <c r="AH102" s="42"/>
      <c r="AI102" s="42"/>
      <c r="AJ102" s="42"/>
    </row>
    <row r="103" spans="1:36" ht="13.95" customHeight="1">
      <c r="A103" s="838"/>
      <c r="B103" s="838"/>
      <c r="C103" s="836"/>
      <c r="D103" s="836"/>
      <c r="E103" s="836"/>
      <c r="F103" s="836"/>
      <c r="G103" s="836"/>
      <c r="H103" s="837"/>
      <c r="I103" s="837"/>
      <c r="J103" s="837"/>
      <c r="K103" s="837"/>
      <c r="L103" s="837"/>
      <c r="M103" s="837"/>
      <c r="N103" s="837"/>
      <c r="O103" s="837"/>
      <c r="P103" s="837"/>
      <c r="Q103" s="837"/>
      <c r="R103" s="837"/>
      <c r="S103" s="837"/>
      <c r="T103" s="861"/>
      <c r="U103" s="861"/>
      <c r="V103" s="861"/>
      <c r="W103" s="861"/>
      <c r="X103" s="861"/>
      <c r="Y103" s="861"/>
      <c r="Z103" s="861"/>
      <c r="AA103" s="861"/>
      <c r="AB103" s="861"/>
      <c r="AC103" s="861"/>
      <c r="AD103" s="861"/>
      <c r="AE103" s="42"/>
      <c r="AF103" s="42"/>
      <c r="AG103" s="42"/>
      <c r="AH103" s="42"/>
      <c r="AI103" s="42"/>
      <c r="AJ103" s="42"/>
    </row>
    <row r="104" spans="1:36" ht="13.95" customHeight="1">
      <c r="A104" s="838"/>
      <c r="B104" s="838"/>
      <c r="C104" s="836"/>
      <c r="D104" s="836"/>
      <c r="E104" s="836"/>
      <c r="F104" s="836"/>
      <c r="G104" s="836"/>
      <c r="H104" s="837"/>
      <c r="I104" s="837"/>
      <c r="J104" s="837"/>
      <c r="K104" s="837"/>
      <c r="L104" s="837"/>
      <c r="M104" s="837"/>
      <c r="N104" s="837"/>
      <c r="O104" s="837"/>
      <c r="P104" s="837"/>
      <c r="Q104" s="837"/>
      <c r="R104" s="837"/>
      <c r="S104" s="837"/>
      <c r="T104" s="861"/>
      <c r="U104" s="861"/>
      <c r="V104" s="861"/>
      <c r="W104" s="861"/>
      <c r="X104" s="861"/>
      <c r="Y104" s="861"/>
      <c r="Z104" s="861"/>
      <c r="AA104" s="861"/>
      <c r="AB104" s="861"/>
      <c r="AC104" s="861"/>
      <c r="AD104" s="861"/>
      <c r="AE104" s="42"/>
      <c r="AF104" s="42"/>
      <c r="AG104" s="42"/>
      <c r="AH104" s="42"/>
      <c r="AI104" s="42"/>
      <c r="AJ104" s="42"/>
    </row>
    <row r="105" spans="1:36" ht="13.95" customHeight="1">
      <c r="A105" s="838"/>
      <c r="B105" s="838"/>
      <c r="C105" s="836"/>
      <c r="D105" s="836"/>
      <c r="E105" s="836"/>
      <c r="F105" s="836"/>
      <c r="G105" s="836"/>
      <c r="H105" s="837"/>
      <c r="I105" s="837"/>
      <c r="J105" s="837"/>
      <c r="K105" s="837"/>
      <c r="L105" s="837"/>
      <c r="M105" s="837"/>
      <c r="N105" s="837"/>
      <c r="O105" s="837"/>
      <c r="P105" s="837"/>
      <c r="Q105" s="837"/>
      <c r="R105" s="837"/>
      <c r="S105" s="837"/>
      <c r="T105" s="861"/>
      <c r="U105" s="861"/>
      <c r="V105" s="861"/>
      <c r="W105" s="861"/>
      <c r="X105" s="861"/>
      <c r="Y105" s="861"/>
      <c r="Z105" s="861"/>
      <c r="AA105" s="861"/>
      <c r="AB105" s="861"/>
      <c r="AC105" s="861"/>
      <c r="AD105" s="861"/>
      <c r="AE105" s="42"/>
      <c r="AF105" s="42"/>
      <c r="AG105" s="42"/>
      <c r="AH105" s="42"/>
      <c r="AI105" s="42"/>
      <c r="AJ105" s="42"/>
    </row>
    <row r="106" spans="1:36" ht="13.95" customHeight="1">
      <c r="A106" s="838"/>
      <c r="B106" s="838"/>
      <c r="C106" s="836"/>
      <c r="D106" s="836"/>
      <c r="E106" s="836"/>
      <c r="F106" s="836"/>
      <c r="G106" s="836"/>
      <c r="H106" s="837"/>
      <c r="I106" s="837"/>
      <c r="J106" s="837"/>
      <c r="K106" s="837"/>
      <c r="L106" s="837"/>
      <c r="M106" s="837"/>
      <c r="N106" s="837"/>
      <c r="O106" s="837"/>
      <c r="P106" s="837"/>
      <c r="Q106" s="837"/>
      <c r="R106" s="837"/>
      <c r="S106" s="837"/>
      <c r="T106" s="861"/>
      <c r="U106" s="861"/>
      <c r="V106" s="861"/>
      <c r="W106" s="861"/>
      <c r="X106" s="861"/>
      <c r="Y106" s="861"/>
      <c r="Z106" s="861"/>
      <c r="AA106" s="861"/>
      <c r="AB106" s="861"/>
      <c r="AC106" s="861"/>
      <c r="AD106" s="861"/>
      <c r="AE106" s="42"/>
      <c r="AF106" s="42"/>
      <c r="AG106" s="42"/>
      <c r="AH106" s="42"/>
      <c r="AI106" s="42"/>
      <c r="AJ106" s="42"/>
    </row>
    <row r="107" spans="1:36" ht="13.95" customHeight="1">
      <c r="A107" s="838"/>
      <c r="B107" s="838"/>
      <c r="C107" s="836"/>
      <c r="D107" s="836"/>
      <c r="E107" s="836"/>
      <c r="F107" s="836"/>
      <c r="G107" s="836"/>
      <c r="H107" s="837"/>
      <c r="I107" s="837"/>
      <c r="J107" s="837"/>
      <c r="K107" s="837"/>
      <c r="L107" s="837"/>
      <c r="M107" s="837"/>
      <c r="N107" s="837"/>
      <c r="O107" s="837"/>
      <c r="P107" s="837"/>
      <c r="Q107" s="837"/>
      <c r="R107" s="837"/>
      <c r="S107" s="837"/>
      <c r="T107" s="861"/>
      <c r="U107" s="861"/>
      <c r="V107" s="861"/>
      <c r="W107" s="861"/>
      <c r="X107" s="861"/>
      <c r="Y107" s="861"/>
      <c r="Z107" s="861"/>
      <c r="AA107" s="861"/>
      <c r="AB107" s="861"/>
      <c r="AC107" s="861"/>
      <c r="AD107" s="861"/>
      <c r="AE107" s="42"/>
      <c r="AF107" s="42"/>
      <c r="AG107" s="42"/>
      <c r="AH107" s="42"/>
      <c r="AI107" s="42"/>
      <c r="AJ107" s="42"/>
    </row>
    <row r="108" spans="1:36" ht="13.95" customHeight="1">
      <c r="A108" s="838"/>
      <c r="B108" s="838"/>
      <c r="C108" s="836"/>
      <c r="D108" s="836"/>
      <c r="E108" s="836"/>
      <c r="F108" s="836"/>
      <c r="G108" s="836"/>
      <c r="H108" s="837"/>
      <c r="I108" s="837"/>
      <c r="J108" s="837"/>
      <c r="K108" s="837"/>
      <c r="L108" s="837"/>
      <c r="M108" s="837"/>
      <c r="N108" s="837"/>
      <c r="O108" s="837"/>
      <c r="P108" s="837"/>
      <c r="Q108" s="837"/>
      <c r="R108" s="837"/>
      <c r="S108" s="837"/>
      <c r="T108" s="861"/>
      <c r="U108" s="861"/>
      <c r="V108" s="861"/>
      <c r="W108" s="861"/>
      <c r="X108" s="861"/>
      <c r="Y108" s="861"/>
      <c r="Z108" s="861"/>
      <c r="AA108" s="861"/>
      <c r="AB108" s="861"/>
      <c r="AC108" s="861"/>
      <c r="AD108" s="861"/>
      <c r="AE108" s="42"/>
      <c r="AF108" s="42"/>
      <c r="AG108" s="42"/>
      <c r="AH108" s="42"/>
      <c r="AI108" s="42"/>
      <c r="AJ108" s="42"/>
    </row>
    <row r="109" spans="1:36" ht="13.95" customHeight="1">
      <c r="A109" s="838"/>
      <c r="B109" s="838"/>
      <c r="C109" s="836"/>
      <c r="D109" s="836"/>
      <c r="E109" s="836"/>
      <c r="F109" s="836"/>
      <c r="G109" s="836"/>
      <c r="H109" s="837"/>
      <c r="I109" s="837"/>
      <c r="J109" s="837"/>
      <c r="K109" s="837"/>
      <c r="L109" s="837"/>
      <c r="M109" s="837"/>
      <c r="N109" s="837"/>
      <c r="O109" s="837"/>
      <c r="P109" s="837"/>
      <c r="Q109" s="837"/>
      <c r="R109" s="837"/>
      <c r="S109" s="837"/>
      <c r="T109" s="861"/>
      <c r="U109" s="861"/>
      <c r="V109" s="861"/>
      <c r="W109" s="861"/>
      <c r="X109" s="861"/>
      <c r="Y109" s="861"/>
      <c r="Z109" s="861"/>
      <c r="AA109" s="861"/>
      <c r="AB109" s="861"/>
      <c r="AC109" s="861"/>
      <c r="AD109" s="861"/>
      <c r="AE109" s="42"/>
      <c r="AF109" s="42"/>
      <c r="AG109" s="42"/>
      <c r="AH109" s="42"/>
      <c r="AI109" s="42"/>
      <c r="AJ109" s="42"/>
    </row>
    <row r="110" spans="1:36" ht="13.95" customHeight="1">
      <c r="A110" s="838"/>
      <c r="B110" s="838"/>
      <c r="C110" s="836"/>
      <c r="D110" s="836"/>
      <c r="E110" s="836"/>
      <c r="F110" s="836"/>
      <c r="G110" s="836"/>
      <c r="H110" s="837"/>
      <c r="I110" s="837"/>
      <c r="J110" s="837"/>
      <c r="K110" s="837"/>
      <c r="L110" s="837"/>
      <c r="M110" s="837"/>
      <c r="N110" s="837"/>
      <c r="O110" s="837"/>
      <c r="P110" s="837"/>
      <c r="Q110" s="837"/>
      <c r="R110" s="837"/>
      <c r="S110" s="837"/>
      <c r="T110" s="861"/>
      <c r="U110" s="861"/>
      <c r="V110" s="861"/>
      <c r="W110" s="861"/>
      <c r="X110" s="861"/>
      <c r="Y110" s="861"/>
      <c r="Z110" s="861"/>
      <c r="AA110" s="861"/>
      <c r="AB110" s="861"/>
      <c r="AC110" s="861"/>
      <c r="AD110" s="861"/>
      <c r="AE110" s="42"/>
      <c r="AF110" s="42"/>
      <c r="AG110" s="42"/>
      <c r="AH110" s="42"/>
      <c r="AI110" s="42"/>
      <c r="AJ110" s="42"/>
    </row>
    <row r="111" spans="1:36" ht="13.95" customHeight="1">
      <c r="A111" s="838"/>
      <c r="B111" s="838"/>
      <c r="C111" s="836"/>
      <c r="D111" s="836"/>
      <c r="E111" s="836"/>
      <c r="F111" s="836"/>
      <c r="G111" s="836"/>
      <c r="H111" s="837"/>
      <c r="I111" s="837"/>
      <c r="J111" s="837"/>
      <c r="K111" s="837"/>
      <c r="L111" s="837"/>
      <c r="M111" s="837"/>
      <c r="N111" s="837"/>
      <c r="O111" s="837"/>
      <c r="P111" s="837"/>
      <c r="Q111" s="837"/>
      <c r="R111" s="837"/>
      <c r="S111" s="837"/>
      <c r="T111" s="861"/>
      <c r="U111" s="861"/>
      <c r="V111" s="861"/>
      <c r="W111" s="861"/>
      <c r="X111" s="861"/>
      <c r="Y111" s="861"/>
      <c r="Z111" s="861"/>
      <c r="AA111" s="861"/>
      <c r="AB111" s="861"/>
      <c r="AC111" s="861"/>
      <c r="AD111" s="861"/>
      <c r="AE111" s="42"/>
      <c r="AF111" s="42"/>
      <c r="AG111" s="42"/>
      <c r="AH111" s="42"/>
      <c r="AI111" s="42"/>
      <c r="AJ111" s="42"/>
    </row>
    <row r="112" spans="1:36">
      <c r="A112" s="838"/>
      <c r="B112" s="838"/>
      <c r="C112" s="836"/>
      <c r="D112" s="836"/>
      <c r="E112" s="836"/>
      <c r="F112" s="836"/>
      <c r="G112" s="836"/>
      <c r="H112" s="837"/>
      <c r="I112" s="837"/>
      <c r="J112" s="837"/>
      <c r="K112" s="837"/>
      <c r="L112" s="837"/>
      <c r="M112" s="837"/>
      <c r="N112" s="837"/>
      <c r="O112" s="837"/>
      <c r="P112" s="837"/>
      <c r="Q112" s="837"/>
      <c r="R112" s="837"/>
      <c r="S112" s="837"/>
      <c r="T112" s="861"/>
      <c r="U112" s="861"/>
      <c r="V112" s="861"/>
      <c r="W112" s="861"/>
      <c r="X112" s="861"/>
      <c r="Y112" s="861"/>
      <c r="Z112" s="861"/>
      <c r="AA112" s="861"/>
      <c r="AB112" s="861"/>
      <c r="AC112" s="861"/>
      <c r="AD112" s="861"/>
      <c r="AE112" s="42"/>
      <c r="AF112" s="42"/>
      <c r="AG112" s="42"/>
      <c r="AH112" s="42"/>
      <c r="AI112" s="42"/>
      <c r="AJ112" s="42"/>
    </row>
    <row r="113" spans="1:36">
      <c r="A113" s="838"/>
      <c r="B113" s="838"/>
      <c r="C113" s="836"/>
      <c r="D113" s="836"/>
      <c r="E113" s="836"/>
      <c r="F113" s="836"/>
      <c r="G113" s="836"/>
      <c r="H113" s="837"/>
      <c r="I113" s="837"/>
      <c r="J113" s="837"/>
      <c r="K113" s="837"/>
      <c r="L113" s="837"/>
      <c r="M113" s="837"/>
      <c r="N113" s="837"/>
      <c r="O113" s="837"/>
      <c r="P113" s="837"/>
      <c r="Q113" s="837"/>
      <c r="R113" s="837"/>
      <c r="S113" s="837"/>
      <c r="T113" s="861"/>
      <c r="U113" s="861"/>
      <c r="V113" s="861"/>
      <c r="W113" s="861"/>
      <c r="X113" s="861"/>
      <c r="Y113" s="861"/>
      <c r="Z113" s="861"/>
      <c r="AA113" s="861"/>
      <c r="AB113" s="861"/>
      <c r="AC113" s="861"/>
      <c r="AD113" s="861"/>
      <c r="AE113" s="42"/>
      <c r="AF113" s="42"/>
      <c r="AG113" s="42"/>
      <c r="AH113" s="42"/>
      <c r="AI113" s="42"/>
      <c r="AJ113" s="42"/>
    </row>
    <row r="114" spans="1:36">
      <c r="A114" s="838"/>
      <c r="B114" s="838"/>
      <c r="C114" s="836"/>
      <c r="D114" s="836"/>
      <c r="E114" s="836"/>
      <c r="F114" s="836"/>
      <c r="G114" s="836"/>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30"/>
    </row>
    <row r="115" spans="1:36">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row>
  </sheetData>
  <sheetProtection algorithmName="SHA-512" hashValue="YKUQDrTRZQUVlXOlXnwgk//v6shT5N5ApXtnULdO5RqhsIl4/Xfonb5Vo8na7F1ziPsy30Z+x14wioAHscXpeg==" saltValue="J3+yxEfioX+s9q9i7dbfqQ==" spinCount="100000" sheet="1" autoFilter="0"/>
  <mergeCells count="256">
    <mergeCell ref="A1:Z1"/>
    <mergeCell ref="C71:G71"/>
    <mergeCell ref="C72:G72"/>
    <mergeCell ref="C73:G73"/>
    <mergeCell ref="A70:B70"/>
    <mergeCell ref="A71:B71"/>
    <mergeCell ref="T70:AD70"/>
    <mergeCell ref="A72:B72"/>
    <mergeCell ref="A73:B73"/>
    <mergeCell ref="H73:S73"/>
    <mergeCell ref="A60:B62"/>
    <mergeCell ref="C60:G62"/>
    <mergeCell ref="H60:K62"/>
    <mergeCell ref="L60:O62"/>
    <mergeCell ref="P60:S62"/>
    <mergeCell ref="G9:AI9"/>
    <mergeCell ref="AH22:AI22"/>
    <mergeCell ref="M32:AI32"/>
    <mergeCell ref="B23:AG23"/>
    <mergeCell ref="AH23:AI23"/>
    <mergeCell ref="A59:B59"/>
    <mergeCell ref="A9:F9"/>
    <mergeCell ref="A10:F10"/>
    <mergeCell ref="G10:J10"/>
    <mergeCell ref="AK61:AV61"/>
    <mergeCell ref="AK36:AV36"/>
    <mergeCell ref="AH36:AI36"/>
    <mergeCell ref="AA44:AI44"/>
    <mergeCell ref="AA37:AI37"/>
    <mergeCell ref="AA38:AI38"/>
    <mergeCell ref="AA39:AI39"/>
    <mergeCell ref="C59:G59"/>
    <mergeCell ref="AE51:AJ51"/>
    <mergeCell ref="AE50:AJ50"/>
    <mergeCell ref="T59:AJ59"/>
    <mergeCell ref="U60:AF62"/>
    <mergeCell ref="AE55:AJ55"/>
    <mergeCell ref="P59:S59"/>
    <mergeCell ref="AE52:AJ52"/>
    <mergeCell ref="B33:AI33"/>
    <mergeCell ref="AA40:AI40"/>
    <mergeCell ref="B15:AI15"/>
    <mergeCell ref="AH28:AI28"/>
    <mergeCell ref="B29:AI29"/>
    <mergeCell ref="C30:AI30"/>
    <mergeCell ref="C31:AI31"/>
    <mergeCell ref="B32:L32"/>
    <mergeCell ref="B19:AG19"/>
    <mergeCell ref="B22:AG22"/>
    <mergeCell ref="AB1:AD1"/>
    <mergeCell ref="AE1:AI1"/>
    <mergeCell ref="AH14:AI14"/>
    <mergeCell ref="T71:AD71"/>
    <mergeCell ref="T72:AD72"/>
    <mergeCell ref="T73:AD73"/>
    <mergeCell ref="B42:Z42"/>
    <mergeCell ref="B43:Z43"/>
    <mergeCell ref="A36:AG36"/>
    <mergeCell ref="A37:Z37"/>
    <mergeCell ref="AE53:AJ53"/>
    <mergeCell ref="A5:F7"/>
    <mergeCell ref="H5:L5"/>
    <mergeCell ref="A8:F8"/>
    <mergeCell ref="G3:AI3"/>
    <mergeCell ref="G4:AI4"/>
    <mergeCell ref="G6:AI6"/>
    <mergeCell ref="G7:AI7"/>
    <mergeCell ref="U10:X10"/>
    <mergeCell ref="A3:F3"/>
    <mergeCell ref="A4:F4"/>
    <mergeCell ref="Y10:AI10"/>
    <mergeCell ref="K10:T10"/>
    <mergeCell ref="G8:AI8"/>
    <mergeCell ref="T78:AD78"/>
    <mergeCell ref="T79:AD79"/>
    <mergeCell ref="T83:AD83"/>
    <mergeCell ref="T84:AD84"/>
    <mergeCell ref="T74:AD74"/>
    <mergeCell ref="T75:AD75"/>
    <mergeCell ref="T76:AD76"/>
    <mergeCell ref="T77:AD77"/>
    <mergeCell ref="T80:AD80"/>
    <mergeCell ref="T81:AD81"/>
    <mergeCell ref="T82:AD82"/>
    <mergeCell ref="H79:S79"/>
    <mergeCell ref="H81:S81"/>
    <mergeCell ref="T88:AD88"/>
    <mergeCell ref="H77:S77"/>
    <mergeCell ref="H80:S80"/>
    <mergeCell ref="C75:G75"/>
    <mergeCell ref="A74:B74"/>
    <mergeCell ref="C70:G70"/>
    <mergeCell ref="C80:G80"/>
    <mergeCell ref="C81:G81"/>
    <mergeCell ref="A75:B75"/>
    <mergeCell ref="A79:B79"/>
    <mergeCell ref="C74:G74"/>
    <mergeCell ref="A76:B76"/>
    <mergeCell ref="H70:S70"/>
    <mergeCell ref="H71:S71"/>
    <mergeCell ref="H72:S72"/>
    <mergeCell ref="H74:S74"/>
    <mergeCell ref="H75:S75"/>
    <mergeCell ref="C76:G76"/>
    <mergeCell ref="C77:G77"/>
    <mergeCell ref="C78:G78"/>
    <mergeCell ref="C79:G79"/>
    <mergeCell ref="A77:B77"/>
    <mergeCell ref="A92:B92"/>
    <mergeCell ref="A91:B91"/>
    <mergeCell ref="A90:B90"/>
    <mergeCell ref="A86:B86"/>
    <mergeCell ref="A85:B85"/>
    <mergeCell ref="A89:B89"/>
    <mergeCell ref="A88:B88"/>
    <mergeCell ref="A84:B84"/>
    <mergeCell ref="A83:B83"/>
    <mergeCell ref="A78:B78"/>
    <mergeCell ref="A96:B96"/>
    <mergeCell ref="A95:B95"/>
    <mergeCell ref="H94:S94"/>
    <mergeCell ref="T92:AD92"/>
    <mergeCell ref="T93:AD93"/>
    <mergeCell ref="H93:S93"/>
    <mergeCell ref="T89:AD89"/>
    <mergeCell ref="T90:AD90"/>
    <mergeCell ref="T91:AD91"/>
    <mergeCell ref="T85:AD85"/>
    <mergeCell ref="T87:AD87"/>
    <mergeCell ref="C90:G90"/>
    <mergeCell ref="C88:G88"/>
    <mergeCell ref="A87:B87"/>
    <mergeCell ref="T86:AD86"/>
    <mergeCell ref="C91:G91"/>
    <mergeCell ref="C92:G92"/>
    <mergeCell ref="C93:G93"/>
    <mergeCell ref="C94:G94"/>
    <mergeCell ref="A82:B82"/>
    <mergeCell ref="A81:B81"/>
    <mergeCell ref="A80:B80"/>
    <mergeCell ref="A94:B94"/>
    <mergeCell ref="A114:B114"/>
    <mergeCell ref="A113:B113"/>
    <mergeCell ref="A112:B112"/>
    <mergeCell ref="A111:B111"/>
    <mergeCell ref="A110:B110"/>
    <mergeCell ref="A109:B109"/>
    <mergeCell ref="A108:B108"/>
    <mergeCell ref="A107:B107"/>
    <mergeCell ref="A106:B106"/>
    <mergeCell ref="C114:G114"/>
    <mergeCell ref="T112:AD112"/>
    <mergeCell ref="C106:G106"/>
    <mergeCell ref="C107:G107"/>
    <mergeCell ref="C108:G108"/>
    <mergeCell ref="C109:G109"/>
    <mergeCell ref="T109:AD109"/>
    <mergeCell ref="T110:AD110"/>
    <mergeCell ref="H111:S111"/>
    <mergeCell ref="H112:S112"/>
    <mergeCell ref="H106:S106"/>
    <mergeCell ref="H107:S107"/>
    <mergeCell ref="H108:S108"/>
    <mergeCell ref="T105:AD105"/>
    <mergeCell ref="T107:AD107"/>
    <mergeCell ref="C111:G111"/>
    <mergeCell ref="C112:G112"/>
    <mergeCell ref="T111:AD111"/>
    <mergeCell ref="C113:G113"/>
    <mergeCell ref="T113:AD113"/>
    <mergeCell ref="H113:S113"/>
    <mergeCell ref="T106:AD106"/>
    <mergeCell ref="T108:AD108"/>
    <mergeCell ref="H110:S110"/>
    <mergeCell ref="C110:G110"/>
    <mergeCell ref="H109:S109"/>
    <mergeCell ref="H82:S82"/>
    <mergeCell ref="H86:S86"/>
    <mergeCell ref="T103:AD103"/>
    <mergeCell ref="T104:AD104"/>
    <mergeCell ref="T101:AD101"/>
    <mergeCell ref="T97:AD97"/>
    <mergeCell ref="T98:AD98"/>
    <mergeCell ref="H95:S95"/>
    <mergeCell ref="H98:S98"/>
    <mergeCell ref="H99:S99"/>
    <mergeCell ref="T96:AD96"/>
    <mergeCell ref="T95:AD95"/>
    <mergeCell ref="H92:S92"/>
    <mergeCell ref="T99:AD99"/>
    <mergeCell ref="T100:AD100"/>
    <mergeCell ref="T102:AD102"/>
    <mergeCell ref="H90:S90"/>
    <mergeCell ref="H88:S88"/>
    <mergeCell ref="H89:S89"/>
    <mergeCell ref="H97:S97"/>
    <mergeCell ref="C100:G100"/>
    <mergeCell ref="C101:G101"/>
    <mergeCell ref="T94:AD94"/>
    <mergeCell ref="C85:G85"/>
    <mergeCell ref="C86:G86"/>
    <mergeCell ref="H83:S83"/>
    <mergeCell ref="H84:S84"/>
    <mergeCell ref="H85:S85"/>
    <mergeCell ref="C84:G84"/>
    <mergeCell ref="C83:G83"/>
    <mergeCell ref="C87:G87"/>
    <mergeCell ref="C89:G89"/>
    <mergeCell ref="A105:B105"/>
    <mergeCell ref="A104:B104"/>
    <mergeCell ref="C95:G95"/>
    <mergeCell ref="C96:G96"/>
    <mergeCell ref="C97:G97"/>
    <mergeCell ref="C98:G98"/>
    <mergeCell ref="C99:G99"/>
    <mergeCell ref="H91:S91"/>
    <mergeCell ref="H96:S96"/>
    <mergeCell ref="H102:S102"/>
    <mergeCell ref="H103:S103"/>
    <mergeCell ref="H104:S104"/>
    <mergeCell ref="H100:S100"/>
    <mergeCell ref="H101:S101"/>
    <mergeCell ref="C102:G102"/>
    <mergeCell ref="C103:G103"/>
    <mergeCell ref="C104:G104"/>
    <mergeCell ref="C105:G105"/>
    <mergeCell ref="A103:B103"/>
    <mergeCell ref="A102:B102"/>
    <mergeCell ref="A101:B101"/>
    <mergeCell ref="A100:B100"/>
    <mergeCell ref="A93:B93"/>
    <mergeCell ref="H105:S105"/>
    <mergeCell ref="C82:G82"/>
    <mergeCell ref="H76:S76"/>
    <mergeCell ref="H78:S78"/>
    <mergeCell ref="A99:B99"/>
    <mergeCell ref="A98:B98"/>
    <mergeCell ref="B13:AI13"/>
    <mergeCell ref="B14:AG14"/>
    <mergeCell ref="AH18:AI18"/>
    <mergeCell ref="B18:AG18"/>
    <mergeCell ref="B38:Z38"/>
    <mergeCell ref="B44:Z44"/>
    <mergeCell ref="AA43:AI43"/>
    <mergeCell ref="AA42:AI42"/>
    <mergeCell ref="AA41:AI41"/>
    <mergeCell ref="B41:Z41"/>
    <mergeCell ref="B39:Z39"/>
    <mergeCell ref="B40:Z40"/>
    <mergeCell ref="C24:AI24"/>
    <mergeCell ref="C25:AI25"/>
    <mergeCell ref="C26:AI26"/>
    <mergeCell ref="H59:K59"/>
    <mergeCell ref="L59:O59"/>
    <mergeCell ref="A97:B97"/>
    <mergeCell ref="H87:S87"/>
  </mergeCells>
  <phoneticPr fontId="12"/>
  <conditionalFormatting sqref="A13:AJ44">
    <cfRule type="expression" dxfId="15" priority="2384">
      <formula>AND($C$60=0,$G$4&lt;&gt;"")</formula>
    </cfRule>
  </conditionalFormatting>
  <conditionalFormatting sqref="B18:AI18">
    <cfRule type="expression" dxfId="14" priority="2385">
      <formula>AND($L$60=0,$G$4&lt;&gt;"")</formula>
    </cfRule>
  </conditionalFormatting>
  <conditionalFormatting sqref="B22:AI32">
    <cfRule type="expression" dxfId="13" priority="2386">
      <formula>AND($P$60=0,$G$4&lt;&gt;"")</formula>
    </cfRule>
  </conditionalFormatting>
  <conditionalFormatting sqref="B23:AI26">
    <cfRule type="expression" dxfId="12" priority="6">
      <formula>AND($BA$23="職場環境改善の取組を行っていない",$G$4&lt;&gt;"")</formula>
    </cfRule>
  </conditionalFormatting>
  <conditionalFormatting sqref="AH61">
    <cfRule type="expression" dxfId="11" priority="1">
      <formula>AND($C$60=0,$G$4&lt;&gt;"")</formula>
    </cfRule>
  </conditionalFormatting>
  <dataValidations count="1">
    <dataValidation imeMode="halfAlpha" allowBlank="1" showInputMessage="1" showErrorMessage="1" sqref="A10 K10" xr:uid="{7C2E4F54-89B5-4D5E-81D4-6A54D7B5882B}"/>
  </dataValidations>
  <pageMargins left="0.62992125984251968" right="0.15748031496062992" top="0.62992125984251968" bottom="0.23622047244094491" header="0.51181102362204722" footer="0.35433070866141736"/>
  <pageSetup paperSize="9" scale="79" fitToHeight="0" orientation="portrait" r:id="rId1"/>
  <headerFooter alignWithMargins="0"/>
  <rowBreaks count="1" manualBreakCount="1">
    <brk id="34"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89252B2-DEB8-4B07-87E8-1B360A1A2D2E}">
          <x14:formula1>
            <xm:f>【参考】数式用_1!$BC$3:$BC$4</xm:f>
          </x14:formula1>
          <xm:sqref>A38:A44 B24:B26 B30:B31 AH19:AI19 AH61</xm:sqref>
        </x14:dataValidation>
        <x14:dataValidation type="list" allowBlank="1" showInputMessage="1" showErrorMessage="1" xr:uid="{50D0B8B6-1D0D-4489-9EBB-4AE3608ED52E}">
          <x14:formula1>
            <xm:f>【参考】数式用_1!$BG$3:$BG$7</xm:f>
          </x14:formula1>
          <xm:sqref>M32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C51A4-0DFD-427C-AF3D-6BA0D6FE06D6}">
  <sheetPr codeName="Sheet3">
    <tabColor rgb="FF0070C0"/>
    <pageSetUpPr fitToPage="1"/>
  </sheetPr>
  <dimension ref="A1:BC127"/>
  <sheetViews>
    <sheetView view="pageBreakPreview" zoomScale="90" zoomScaleNormal="91" zoomScaleSheetLayoutView="90" workbookViewId="0">
      <selection sqref="A1:Z1"/>
    </sheetView>
  </sheetViews>
  <sheetFormatPr defaultColWidth="9" defaultRowHeight="13.2"/>
  <cols>
    <col min="1" max="1" width="3.44140625" bestFit="1" customWidth="1"/>
    <col min="2" max="2" width="4.44140625" customWidth="1"/>
    <col min="3" max="4" width="2.44140625" customWidth="1"/>
    <col min="5" max="5" width="3.5546875" customWidth="1"/>
    <col min="6" max="8" width="2.44140625" customWidth="1"/>
    <col min="9" max="10" width="3.44140625" customWidth="1"/>
    <col min="11" max="19" width="2.44140625" customWidth="1"/>
    <col min="20" max="20" width="3" customWidth="1"/>
    <col min="21" max="24" width="2.44140625" customWidth="1"/>
    <col min="25" max="25" width="3.6640625" customWidth="1"/>
    <col min="26" max="26" width="17.21875" customWidth="1"/>
    <col min="27" max="29" width="2.44140625" customWidth="1"/>
    <col min="30" max="30" width="4.88671875" customWidth="1"/>
    <col min="31" max="32" width="2.44140625" customWidth="1"/>
    <col min="33" max="33" width="8.21875" customWidth="1"/>
    <col min="34" max="34" width="4" customWidth="1"/>
    <col min="35" max="35" width="2.88671875" customWidth="1"/>
    <col min="36" max="36" width="2.44140625" customWidth="1"/>
    <col min="37" max="37" width="6.44140625" customWidth="1"/>
    <col min="38" max="43" width="9.109375" customWidth="1"/>
    <col min="44" max="44" width="9.44140625" bestFit="1" customWidth="1"/>
    <col min="47" max="47" width="4.5546875" customWidth="1"/>
    <col min="48" max="48" width="17.6640625" customWidth="1"/>
    <col min="49" max="55" width="9" hidden="1" customWidth="1"/>
    <col min="56" max="56" width="0" hidden="1" customWidth="1"/>
  </cols>
  <sheetData>
    <row r="1" spans="1:47" ht="58.2" customHeight="1" thickBot="1">
      <c r="A1" s="930" t="s">
        <v>2487</v>
      </c>
      <c r="B1" s="931"/>
      <c r="C1" s="931"/>
      <c r="D1" s="931"/>
      <c r="E1" s="931"/>
      <c r="F1" s="931"/>
      <c r="G1" s="931"/>
      <c r="H1" s="931"/>
      <c r="I1" s="931"/>
      <c r="J1" s="931"/>
      <c r="K1" s="931"/>
      <c r="L1" s="931"/>
      <c r="M1" s="931"/>
      <c r="N1" s="931"/>
      <c r="O1" s="931"/>
      <c r="P1" s="931"/>
      <c r="Q1" s="931"/>
      <c r="R1" s="931"/>
      <c r="S1" s="931"/>
      <c r="T1" s="931"/>
      <c r="U1" s="931"/>
      <c r="V1" s="931"/>
      <c r="W1" s="931"/>
      <c r="X1" s="931"/>
      <c r="Y1" s="931"/>
      <c r="Z1" s="931"/>
      <c r="AA1" s="30"/>
      <c r="AB1" s="862" t="s">
        <v>26</v>
      </c>
      <c r="AC1" s="863"/>
      <c r="AD1" s="863"/>
      <c r="AE1" s="862" t="str">
        <f>IF(基本情報入力シート!C13&lt;&gt;"", 基本情報入力シート!C13, "")</f>
        <v>岩手県</v>
      </c>
      <c r="AF1" s="863"/>
      <c r="AG1" s="863"/>
      <c r="AH1" s="863"/>
      <c r="AI1" s="864"/>
      <c r="AJ1" s="30"/>
    </row>
    <row r="2" spans="1:47" ht="12.6" customHeight="1">
      <c r="A2" s="295" t="s">
        <v>27</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3" spans="1:47" ht="14.4" customHeight="1">
      <c r="A3" s="893" t="s">
        <v>4</v>
      </c>
      <c r="B3" s="894"/>
      <c r="C3" s="894"/>
      <c r="D3" s="894"/>
      <c r="E3" s="894"/>
      <c r="F3" s="895"/>
      <c r="G3" s="882" t="str">
        <f>IF(基本情報入力シート!L17="","",基本情報入力シート!L17)</f>
        <v/>
      </c>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883"/>
      <c r="AH3" s="883"/>
      <c r="AI3" s="883"/>
      <c r="AJ3" s="296"/>
    </row>
    <row r="4" spans="1:47" s="23" customFormat="1" ht="13.5" customHeight="1">
      <c r="A4" s="896" t="s">
        <v>28</v>
      </c>
      <c r="B4" s="897"/>
      <c r="C4" s="897"/>
      <c r="D4" s="897"/>
      <c r="E4" s="897"/>
      <c r="F4" s="898"/>
      <c r="G4" s="884" t="str">
        <f>IF(基本情報入力シート!L18="","",基本情報入力シート!L18)</f>
        <v/>
      </c>
      <c r="H4" s="885"/>
      <c r="I4" s="885"/>
      <c r="J4" s="885"/>
      <c r="K4" s="885"/>
      <c r="L4" s="885"/>
      <c r="M4" s="885"/>
      <c r="N4" s="885"/>
      <c r="O4" s="885"/>
      <c r="P4" s="885"/>
      <c r="Q4" s="885"/>
      <c r="R4" s="885"/>
      <c r="S4" s="885"/>
      <c r="T4" s="885"/>
      <c r="U4" s="885"/>
      <c r="V4" s="885"/>
      <c r="W4" s="885"/>
      <c r="X4" s="885"/>
      <c r="Y4" s="885"/>
      <c r="Z4" s="885"/>
      <c r="AA4" s="885"/>
      <c r="AB4" s="885"/>
      <c r="AC4" s="885"/>
      <c r="AD4" s="885"/>
      <c r="AE4" s="885"/>
      <c r="AF4" s="885"/>
      <c r="AG4" s="885"/>
      <c r="AH4" s="885"/>
      <c r="AI4" s="885"/>
      <c r="AJ4" s="296"/>
    </row>
    <row r="5" spans="1:47" s="23" customFormat="1" ht="14.25" customHeight="1">
      <c r="A5" s="872" t="s">
        <v>29</v>
      </c>
      <c r="B5" s="873"/>
      <c r="C5" s="873"/>
      <c r="D5" s="873"/>
      <c r="E5" s="873"/>
      <c r="F5" s="874"/>
      <c r="G5" s="297" t="s">
        <v>7</v>
      </c>
      <c r="H5" s="878" t="str">
        <f>IF(基本情報入力シート!AN20="－","",基本情報入力シート!AN20)</f>
        <v>-</v>
      </c>
      <c r="I5" s="878"/>
      <c r="J5" s="878"/>
      <c r="K5" s="878"/>
      <c r="L5" s="878"/>
      <c r="M5" s="298"/>
      <c r="N5" s="299"/>
      <c r="O5" s="299"/>
      <c r="P5" s="299"/>
      <c r="Q5" s="299"/>
      <c r="R5" s="299"/>
      <c r="S5" s="299"/>
      <c r="T5" s="299"/>
      <c r="U5" s="299"/>
      <c r="V5" s="299"/>
      <c r="W5" s="299"/>
      <c r="X5" s="299"/>
      <c r="Y5" s="299"/>
      <c r="Z5" s="299"/>
      <c r="AA5" s="299"/>
      <c r="AB5" s="299"/>
      <c r="AC5" s="299"/>
      <c r="AD5" s="299"/>
      <c r="AE5" s="299"/>
      <c r="AF5" s="299"/>
      <c r="AG5" s="299"/>
      <c r="AH5" s="299"/>
      <c r="AI5" s="299"/>
      <c r="AJ5" s="30"/>
    </row>
    <row r="6" spans="1:47" s="23" customFormat="1" ht="12.75" customHeight="1">
      <c r="A6" s="875"/>
      <c r="B6" s="876"/>
      <c r="C6" s="876"/>
      <c r="D6" s="876"/>
      <c r="E6" s="876"/>
      <c r="F6" s="877"/>
      <c r="G6" s="886" t="str">
        <f>IF(基本情報入力シート!L20="","",基本情報入力シート!L20)</f>
        <v/>
      </c>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7"/>
      <c r="AJ6" s="296"/>
    </row>
    <row r="7" spans="1:47" s="23" customFormat="1" ht="14.4" customHeight="1">
      <c r="A7" s="875"/>
      <c r="B7" s="876"/>
      <c r="C7" s="876"/>
      <c r="D7" s="876"/>
      <c r="E7" s="876"/>
      <c r="F7" s="877"/>
      <c r="G7" s="888" t="str">
        <f>IF(基本情報入力シート!L21="","",基本情報入力シート!L21)</f>
        <v/>
      </c>
      <c r="H7" s="889"/>
      <c r="I7" s="889"/>
      <c r="J7" s="889"/>
      <c r="K7" s="889"/>
      <c r="L7" s="889"/>
      <c r="M7" s="889"/>
      <c r="N7" s="889"/>
      <c r="O7" s="889"/>
      <c r="P7" s="889"/>
      <c r="Q7" s="889"/>
      <c r="R7" s="889"/>
      <c r="S7" s="889"/>
      <c r="T7" s="889"/>
      <c r="U7" s="889"/>
      <c r="V7" s="889"/>
      <c r="W7" s="889"/>
      <c r="X7" s="889"/>
      <c r="Y7" s="889"/>
      <c r="Z7" s="889"/>
      <c r="AA7" s="889"/>
      <c r="AB7" s="889"/>
      <c r="AC7" s="889"/>
      <c r="AD7" s="889"/>
      <c r="AE7" s="889"/>
      <c r="AF7" s="889"/>
      <c r="AG7" s="889"/>
      <c r="AH7" s="889"/>
      <c r="AI7" s="889"/>
      <c r="AJ7" s="296"/>
    </row>
    <row r="8" spans="1:47" s="23" customFormat="1" ht="11.4" customHeight="1">
      <c r="A8" s="879" t="s">
        <v>4</v>
      </c>
      <c r="B8" s="880"/>
      <c r="C8" s="880"/>
      <c r="D8" s="880"/>
      <c r="E8" s="880"/>
      <c r="F8" s="881"/>
      <c r="G8" s="902" t="str">
        <f>IF(基本情報入力シート!L25="","",基本情報入力シート!L25)</f>
        <v/>
      </c>
      <c r="H8" s="903"/>
      <c r="I8" s="903"/>
      <c r="J8" s="903"/>
      <c r="K8" s="903"/>
      <c r="L8" s="903"/>
      <c r="M8" s="903"/>
      <c r="N8" s="903"/>
      <c r="O8" s="903"/>
      <c r="P8" s="903"/>
      <c r="Q8" s="903"/>
      <c r="R8" s="903"/>
      <c r="S8" s="903"/>
      <c r="T8" s="903"/>
      <c r="U8" s="903"/>
      <c r="V8" s="903"/>
      <c r="W8" s="903"/>
      <c r="X8" s="903"/>
      <c r="Y8" s="903"/>
      <c r="Z8" s="903"/>
      <c r="AA8" s="903"/>
      <c r="AB8" s="903"/>
      <c r="AC8" s="903"/>
      <c r="AD8" s="903"/>
      <c r="AE8" s="903"/>
      <c r="AF8" s="903"/>
      <c r="AG8" s="903"/>
      <c r="AH8" s="903"/>
      <c r="AI8" s="903"/>
      <c r="AJ8" s="296"/>
    </row>
    <row r="9" spans="1:47" s="23" customFormat="1" ht="13.5" customHeight="1">
      <c r="A9" s="875" t="s">
        <v>30</v>
      </c>
      <c r="B9" s="876"/>
      <c r="C9" s="876"/>
      <c r="D9" s="876"/>
      <c r="E9" s="876"/>
      <c r="F9" s="877"/>
      <c r="G9" s="934" t="str">
        <f>IF(基本情報入力シート!L26="","",基本情報入力シート!L26)</f>
        <v/>
      </c>
      <c r="H9" s="935"/>
      <c r="I9" s="935"/>
      <c r="J9" s="935"/>
      <c r="K9" s="935"/>
      <c r="L9" s="935"/>
      <c r="M9" s="935"/>
      <c r="N9" s="935"/>
      <c r="O9" s="935"/>
      <c r="P9" s="935"/>
      <c r="Q9" s="935"/>
      <c r="R9" s="935"/>
      <c r="S9" s="935"/>
      <c r="T9" s="935"/>
      <c r="U9" s="935"/>
      <c r="V9" s="935"/>
      <c r="W9" s="935"/>
      <c r="X9" s="935"/>
      <c r="Y9" s="935"/>
      <c r="Z9" s="935"/>
      <c r="AA9" s="935"/>
      <c r="AB9" s="935"/>
      <c r="AC9" s="935"/>
      <c r="AD9" s="935"/>
      <c r="AE9" s="935"/>
      <c r="AF9" s="935"/>
      <c r="AG9" s="935"/>
      <c r="AH9" s="935"/>
      <c r="AI9" s="935"/>
      <c r="AJ9" s="296"/>
    </row>
    <row r="10" spans="1:47" s="23" customFormat="1">
      <c r="A10" s="939" t="s">
        <v>31</v>
      </c>
      <c r="B10" s="939"/>
      <c r="C10" s="939"/>
      <c r="D10" s="939"/>
      <c r="E10" s="939"/>
      <c r="F10" s="939"/>
      <c r="G10" s="940" t="s">
        <v>16</v>
      </c>
      <c r="H10" s="941"/>
      <c r="I10" s="941"/>
      <c r="J10" s="941"/>
      <c r="K10" s="899" t="str">
        <f>IF(基本情報入力シート!L27="","",基本情報入力シート!L27)</f>
        <v/>
      </c>
      <c r="L10" s="900"/>
      <c r="M10" s="900"/>
      <c r="N10" s="900"/>
      <c r="O10" s="900"/>
      <c r="P10" s="900"/>
      <c r="Q10" s="900"/>
      <c r="R10" s="900"/>
      <c r="S10" s="900"/>
      <c r="T10" s="901"/>
      <c r="U10" s="890" t="s">
        <v>17</v>
      </c>
      <c r="V10" s="891"/>
      <c r="W10" s="891"/>
      <c r="X10" s="892"/>
      <c r="Y10" s="899" t="str">
        <f>IF(基本情報入力シート!L28="","",基本情報入力シート!L28)</f>
        <v/>
      </c>
      <c r="Z10" s="900"/>
      <c r="AA10" s="900"/>
      <c r="AB10" s="900"/>
      <c r="AC10" s="900"/>
      <c r="AD10" s="900"/>
      <c r="AE10" s="900"/>
      <c r="AF10" s="900"/>
      <c r="AG10" s="900"/>
      <c r="AH10" s="900"/>
      <c r="AI10" s="900"/>
      <c r="AJ10" s="296"/>
    </row>
    <row r="11" spans="1:47" s="23" customFormat="1" ht="13.5" customHeight="1">
      <c r="A11" s="302"/>
      <c r="B11" s="302"/>
      <c r="C11" s="302"/>
      <c r="D11" s="302"/>
      <c r="E11" s="302"/>
      <c r="F11" s="302"/>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
      <c r="AT11" s="24"/>
      <c r="AU11" s="24"/>
    </row>
    <row r="12" spans="1:47" s="23" customFormat="1" ht="18" customHeight="1">
      <c r="A12" s="303" t="s">
        <v>79</v>
      </c>
      <c r="B12" s="304"/>
      <c r="C12" s="304"/>
      <c r="D12" s="304"/>
      <c r="E12" s="304"/>
      <c r="F12" s="304"/>
      <c r="G12" s="304"/>
      <c r="H12" s="304"/>
      <c r="I12" s="304"/>
      <c r="J12" s="304"/>
      <c r="K12" s="304"/>
      <c r="L12" s="304"/>
      <c r="M12" s="304"/>
      <c r="N12" s="304"/>
      <c r="O12" s="305"/>
      <c r="P12" s="305"/>
      <c r="Q12" s="305"/>
      <c r="R12" s="305"/>
      <c r="S12" s="305"/>
      <c r="T12" s="305"/>
      <c r="U12" s="304"/>
      <c r="V12" s="304"/>
      <c r="W12" s="304"/>
      <c r="X12" s="304"/>
      <c r="Y12" s="304"/>
      <c r="Z12" s="304"/>
      <c r="AA12" s="304"/>
      <c r="AB12" s="304"/>
      <c r="AC12" s="304"/>
      <c r="AD12" s="304"/>
      <c r="AE12" s="304"/>
      <c r="AF12" s="304"/>
      <c r="AG12" s="304"/>
      <c r="AH12" s="30"/>
      <c r="AI12" s="30"/>
      <c r="AJ12" s="30"/>
      <c r="AT12" s="24"/>
      <c r="AU12" s="24"/>
    </row>
    <row r="13" spans="1:47" ht="23.4" customHeight="1" thickBot="1">
      <c r="A13" s="306" t="s">
        <v>32</v>
      </c>
      <c r="B13" s="839" t="s">
        <v>1907</v>
      </c>
      <c r="C13" s="839"/>
      <c r="D13" s="839"/>
      <c r="E13" s="839"/>
      <c r="F13" s="839"/>
      <c r="G13" s="839"/>
      <c r="H13" s="839"/>
      <c r="I13" s="839"/>
      <c r="J13" s="839"/>
      <c r="K13" s="839"/>
      <c r="L13" s="839"/>
      <c r="M13" s="839"/>
      <c r="N13" s="839"/>
      <c r="O13" s="839"/>
      <c r="P13" s="839"/>
      <c r="Q13" s="839"/>
      <c r="R13" s="839"/>
      <c r="S13" s="839"/>
      <c r="T13" s="839"/>
      <c r="U13" s="839"/>
      <c r="V13" s="839"/>
      <c r="W13" s="839"/>
      <c r="X13" s="839"/>
      <c r="Y13" s="839"/>
      <c r="Z13" s="839"/>
      <c r="AA13" s="839"/>
      <c r="AB13" s="839"/>
      <c r="AC13" s="839"/>
      <c r="AD13" s="839"/>
      <c r="AE13" s="839"/>
      <c r="AF13" s="839"/>
      <c r="AG13" s="839"/>
      <c r="AH13" s="839"/>
      <c r="AI13" s="839"/>
    </row>
    <row r="14" spans="1:47" ht="54.6" customHeight="1" thickBot="1">
      <c r="A14" s="307"/>
      <c r="B14" s="842" t="s">
        <v>2411</v>
      </c>
      <c r="C14" s="842"/>
      <c r="D14" s="842"/>
      <c r="E14" s="842"/>
      <c r="F14" s="842"/>
      <c r="G14" s="842"/>
      <c r="H14" s="842"/>
      <c r="I14" s="842"/>
      <c r="J14" s="842"/>
      <c r="K14" s="842"/>
      <c r="L14" s="842"/>
      <c r="M14" s="842"/>
      <c r="N14" s="842"/>
      <c r="O14" s="842"/>
      <c r="P14" s="842"/>
      <c r="Q14" s="842"/>
      <c r="R14" s="842"/>
      <c r="S14" s="842"/>
      <c r="T14" s="842"/>
      <c r="U14" s="842"/>
      <c r="V14" s="842"/>
      <c r="W14" s="842"/>
      <c r="X14" s="842"/>
      <c r="Y14" s="842"/>
      <c r="Z14" s="842"/>
      <c r="AA14" s="842"/>
      <c r="AB14" s="842"/>
      <c r="AC14" s="842"/>
      <c r="AD14" s="842"/>
      <c r="AE14" s="842"/>
      <c r="AF14" s="842"/>
      <c r="AG14" s="840"/>
      <c r="AH14" s="919" t="str">
        <f>IF(G4="","",IF(COUNTIF(基本情報入力シート!AN51:AN150,"加算対象外")=COUNTIFS('様式第１号別紙３（個表） '!J15:J114,"&lt;&gt;",'様式第１号別紙３（個表） '!AN15:AN114,"加算対象外"),"○","×"))</f>
        <v/>
      </c>
      <c r="AI14" s="732"/>
      <c r="AJ14" s="300"/>
      <c r="AK14" s="183"/>
      <c r="AR14" s="25"/>
    </row>
    <row r="15" spans="1:47" ht="26.4" customHeight="1">
      <c r="A15" s="30"/>
      <c r="B15" s="958" t="s">
        <v>2485</v>
      </c>
      <c r="C15" s="958"/>
      <c r="D15" s="958"/>
      <c r="E15" s="958"/>
      <c r="F15" s="958"/>
      <c r="G15" s="958"/>
      <c r="H15" s="958"/>
      <c r="I15" s="958"/>
      <c r="J15" s="958"/>
      <c r="K15" s="958"/>
      <c r="L15" s="958"/>
      <c r="M15" s="958"/>
      <c r="N15" s="958"/>
      <c r="O15" s="958"/>
      <c r="P15" s="958"/>
      <c r="Q15" s="958"/>
      <c r="R15" s="958"/>
      <c r="S15" s="958"/>
      <c r="T15" s="958"/>
      <c r="U15" s="958"/>
      <c r="V15" s="958"/>
      <c r="W15" s="958"/>
      <c r="X15" s="958"/>
      <c r="Y15" s="958"/>
      <c r="Z15" s="958"/>
      <c r="AA15" s="958"/>
      <c r="AB15" s="958"/>
      <c r="AC15" s="958"/>
      <c r="AD15" s="958"/>
      <c r="AE15" s="958"/>
      <c r="AF15" s="958"/>
      <c r="AG15" s="958"/>
      <c r="AH15" s="958"/>
      <c r="AI15" s="958"/>
      <c r="AJ15" s="346"/>
    </row>
    <row r="16" spans="1:47" ht="16.8" customHeight="1" thickBot="1">
      <c r="A16" s="30"/>
      <c r="B16" s="310"/>
      <c r="C16" s="310"/>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46"/>
    </row>
    <row r="17" spans="1:49" ht="34.200000000000003" customHeight="1" thickBot="1">
      <c r="A17" s="30"/>
      <c r="B17" s="966" t="s">
        <v>2486</v>
      </c>
      <c r="C17" s="844"/>
      <c r="D17" s="844"/>
      <c r="E17" s="844"/>
      <c r="F17" s="844"/>
      <c r="G17" s="844"/>
      <c r="H17" s="844"/>
      <c r="I17" s="844"/>
      <c r="J17" s="844"/>
      <c r="K17" s="844"/>
      <c r="L17" s="844"/>
      <c r="M17" s="844"/>
      <c r="N17" s="844"/>
      <c r="O17" s="844"/>
      <c r="P17" s="844"/>
      <c r="Q17" s="844"/>
      <c r="R17" s="844"/>
      <c r="S17" s="844"/>
      <c r="T17" s="844"/>
      <c r="U17" s="844"/>
      <c r="V17" s="844"/>
      <c r="W17" s="844"/>
      <c r="X17" s="844"/>
      <c r="Y17" s="844"/>
      <c r="Z17" s="844"/>
      <c r="AA17" s="844"/>
      <c r="AB17" s="844"/>
      <c r="AC17" s="844"/>
      <c r="AD17" s="844"/>
      <c r="AE17" s="844"/>
      <c r="AF17" s="844"/>
      <c r="AG17" s="844"/>
      <c r="AH17" s="731" t="str">
        <f>IF(OR(G4="",AW17="処遇改善加算の要件を選択していない"),"",IF(AND(OR(AH18="✓",AH18="誓約"),AH19="○"),"○","×"))</f>
        <v/>
      </c>
      <c r="AI17" s="732"/>
      <c r="AJ17" s="346"/>
      <c r="AW17" s="38" t="str">
        <f>IF(G4="","",IF(COUNTIF('様式第１号別紙３（個表） '!J12:J114,"加算Ⅳに準ずる要件を満たす")+COUNTIF('様式第１号別紙３（個表） '!J12:J114,"加算Ⅳに準ずる要件を満たすことを誓約")=0, "処遇改善加算の要件を選択していない","処遇改善加算の要件を選択している"))</f>
        <v/>
      </c>
    </row>
    <row r="18" spans="1:49" ht="19.2" customHeight="1">
      <c r="A18" s="30"/>
      <c r="B18" s="959"/>
      <c r="C18" s="957" t="s">
        <v>1946</v>
      </c>
      <c r="D18" s="957"/>
      <c r="E18" s="957"/>
      <c r="F18" s="957"/>
      <c r="G18" s="957"/>
      <c r="H18" s="957"/>
      <c r="I18" s="957"/>
      <c r="J18" s="957"/>
      <c r="K18" s="957"/>
      <c r="L18" s="957"/>
      <c r="M18" s="957"/>
      <c r="N18" s="957"/>
      <c r="O18" s="957"/>
      <c r="P18" s="957"/>
      <c r="Q18" s="957"/>
      <c r="R18" s="957"/>
      <c r="S18" s="957"/>
      <c r="T18" s="957"/>
      <c r="U18" s="957"/>
      <c r="V18" s="957"/>
      <c r="W18" s="957"/>
      <c r="X18" s="957"/>
      <c r="Y18" s="957"/>
      <c r="Z18" s="957"/>
      <c r="AA18" s="957"/>
      <c r="AB18" s="957"/>
      <c r="AC18" s="957"/>
      <c r="AD18" s="957"/>
      <c r="AE18" s="957"/>
      <c r="AF18" s="957"/>
      <c r="AG18" s="957"/>
      <c r="AH18" s="956"/>
      <c r="AI18" s="956"/>
      <c r="AJ18" s="346"/>
      <c r="AK18" s="30"/>
      <c r="AR18" s="25"/>
      <c r="AW18" s="38"/>
    </row>
    <row r="19" spans="1:49" ht="104.4" customHeight="1">
      <c r="A19" s="30"/>
      <c r="B19" s="960"/>
      <c r="C19" s="962" t="s">
        <v>2416</v>
      </c>
      <c r="D19" s="962"/>
      <c r="E19" s="962"/>
      <c r="F19" s="962"/>
      <c r="G19" s="962"/>
      <c r="H19" s="962"/>
      <c r="I19" s="962"/>
      <c r="J19" s="962"/>
      <c r="K19" s="962"/>
      <c r="L19" s="962"/>
      <c r="M19" s="962"/>
      <c r="N19" s="962"/>
      <c r="O19" s="962"/>
      <c r="P19" s="962"/>
      <c r="Q19" s="962"/>
      <c r="R19" s="962"/>
      <c r="S19" s="962"/>
      <c r="T19" s="962"/>
      <c r="U19" s="962"/>
      <c r="V19" s="962"/>
      <c r="W19" s="962"/>
      <c r="X19" s="962"/>
      <c r="Y19" s="962"/>
      <c r="Z19" s="962"/>
      <c r="AA19" s="962"/>
      <c r="AB19" s="962"/>
      <c r="AC19" s="962"/>
      <c r="AD19" s="962"/>
      <c r="AE19" s="962"/>
      <c r="AF19" s="962"/>
      <c r="AG19" s="962"/>
      <c r="AH19" s="963" t="str">
        <f>IF(G4="", "", IF(AND(AW21&gt;=1, AW25&gt;=1, AW29&gt;=1, AW33&gt;=1, OR(AW37&gt;=2,AW45=2), AW46&gt;=1), "○", "×"))</f>
        <v/>
      </c>
      <c r="AI19" s="963"/>
      <c r="AJ19" s="346"/>
      <c r="AK19" s="30"/>
      <c r="AR19" s="25"/>
    </row>
    <row r="20" spans="1:49" ht="18" customHeight="1">
      <c r="A20" s="30"/>
      <c r="B20" s="960"/>
      <c r="C20" s="964" t="s">
        <v>35</v>
      </c>
      <c r="D20" s="964"/>
      <c r="E20" s="964"/>
      <c r="F20" s="964" t="s">
        <v>36</v>
      </c>
      <c r="G20" s="964"/>
      <c r="H20" s="964"/>
      <c r="I20" s="964"/>
      <c r="J20" s="964"/>
      <c r="K20" s="964"/>
      <c r="L20" s="964"/>
      <c r="M20" s="964"/>
      <c r="N20" s="964"/>
      <c r="O20" s="964"/>
      <c r="P20" s="964"/>
      <c r="Q20" s="964"/>
      <c r="R20" s="964"/>
      <c r="S20" s="964"/>
      <c r="T20" s="964"/>
      <c r="U20" s="964"/>
      <c r="V20" s="964"/>
      <c r="W20" s="964"/>
      <c r="X20" s="964"/>
      <c r="Y20" s="964"/>
      <c r="Z20" s="964"/>
      <c r="AA20" s="964"/>
      <c r="AB20" s="964"/>
      <c r="AC20" s="964"/>
      <c r="AD20" s="964"/>
      <c r="AE20" s="964"/>
      <c r="AF20" s="964"/>
      <c r="AG20" s="964"/>
      <c r="AH20" s="964"/>
      <c r="AI20" s="964"/>
      <c r="AJ20" s="346"/>
      <c r="AL20" s="30"/>
      <c r="AM20" s="30"/>
      <c r="AN20" s="30"/>
      <c r="AR20" s="25"/>
      <c r="AV20" s="30"/>
    </row>
    <row r="21" spans="1:49" ht="19.95" customHeight="1">
      <c r="A21" s="30"/>
      <c r="B21" s="960"/>
      <c r="C21" s="747" t="s">
        <v>37</v>
      </c>
      <c r="D21" s="747"/>
      <c r="E21" s="747"/>
      <c r="F21" s="956"/>
      <c r="G21" s="956"/>
      <c r="H21" s="957" t="s">
        <v>38</v>
      </c>
      <c r="I21" s="957"/>
      <c r="J21" s="957"/>
      <c r="K21" s="957"/>
      <c r="L21" s="957"/>
      <c r="M21" s="957"/>
      <c r="N21" s="957"/>
      <c r="O21" s="957"/>
      <c r="P21" s="957"/>
      <c r="Q21" s="957"/>
      <c r="R21" s="957"/>
      <c r="S21" s="957"/>
      <c r="T21" s="957"/>
      <c r="U21" s="957"/>
      <c r="V21" s="957"/>
      <c r="W21" s="957"/>
      <c r="X21" s="957"/>
      <c r="Y21" s="957"/>
      <c r="Z21" s="957"/>
      <c r="AA21" s="957"/>
      <c r="AB21" s="957"/>
      <c r="AC21" s="957"/>
      <c r="AD21" s="957"/>
      <c r="AE21" s="957"/>
      <c r="AF21" s="957"/>
      <c r="AG21" s="957"/>
      <c r="AH21" s="957"/>
      <c r="AI21" s="957"/>
      <c r="AJ21" s="346"/>
      <c r="AL21" s="30"/>
      <c r="AM21" s="30"/>
      <c r="AN21" s="30"/>
      <c r="AR21" s="25"/>
      <c r="AW21" s="267">
        <f>COUNTIF(F21:G24,"✓")+COUNTIF(F21:G24,"誓約")</f>
        <v>0</v>
      </c>
    </row>
    <row r="22" spans="1:49" ht="19.95" customHeight="1">
      <c r="A22" s="30"/>
      <c r="B22" s="960"/>
      <c r="C22" s="747"/>
      <c r="D22" s="747"/>
      <c r="E22" s="747"/>
      <c r="F22" s="956"/>
      <c r="G22" s="956"/>
      <c r="H22" s="957" t="s">
        <v>39</v>
      </c>
      <c r="I22" s="957"/>
      <c r="J22" s="957"/>
      <c r="K22" s="957"/>
      <c r="L22" s="957"/>
      <c r="M22" s="957"/>
      <c r="N22" s="957"/>
      <c r="O22" s="957"/>
      <c r="P22" s="957"/>
      <c r="Q22" s="957"/>
      <c r="R22" s="957"/>
      <c r="S22" s="957"/>
      <c r="T22" s="957"/>
      <c r="U22" s="957"/>
      <c r="V22" s="957"/>
      <c r="W22" s="957"/>
      <c r="X22" s="957"/>
      <c r="Y22" s="957"/>
      <c r="Z22" s="957"/>
      <c r="AA22" s="957"/>
      <c r="AB22" s="957"/>
      <c r="AC22" s="957"/>
      <c r="AD22" s="957"/>
      <c r="AE22" s="957"/>
      <c r="AF22" s="957"/>
      <c r="AG22" s="957"/>
      <c r="AH22" s="957"/>
      <c r="AI22" s="957"/>
      <c r="AJ22" s="346"/>
      <c r="AL22" s="30"/>
      <c r="AM22" s="30"/>
      <c r="AN22" s="30"/>
      <c r="AR22" s="25"/>
      <c r="AW22" s="267"/>
    </row>
    <row r="23" spans="1:49" ht="30" customHeight="1">
      <c r="A23" s="30"/>
      <c r="B23" s="960"/>
      <c r="C23" s="747"/>
      <c r="D23" s="747"/>
      <c r="E23" s="747"/>
      <c r="F23" s="956"/>
      <c r="G23" s="956"/>
      <c r="H23" s="957" t="s">
        <v>40</v>
      </c>
      <c r="I23" s="957"/>
      <c r="J23" s="957"/>
      <c r="K23" s="957"/>
      <c r="L23" s="957"/>
      <c r="M23" s="957"/>
      <c r="N23" s="957"/>
      <c r="O23" s="957"/>
      <c r="P23" s="957"/>
      <c r="Q23" s="957"/>
      <c r="R23" s="957"/>
      <c r="S23" s="957"/>
      <c r="T23" s="957"/>
      <c r="U23" s="957"/>
      <c r="V23" s="957"/>
      <c r="W23" s="957"/>
      <c r="X23" s="957"/>
      <c r="Y23" s="957"/>
      <c r="Z23" s="957"/>
      <c r="AA23" s="957"/>
      <c r="AB23" s="957"/>
      <c r="AC23" s="957"/>
      <c r="AD23" s="957"/>
      <c r="AE23" s="957"/>
      <c r="AF23" s="957"/>
      <c r="AG23" s="957"/>
      <c r="AH23" s="957"/>
      <c r="AI23" s="957"/>
      <c r="AJ23" s="346"/>
      <c r="AL23" s="30"/>
      <c r="AM23" s="30"/>
      <c r="AN23" s="30"/>
      <c r="AR23" s="25"/>
      <c r="AW23" s="267"/>
    </row>
    <row r="24" spans="1:49" ht="19.95" customHeight="1">
      <c r="A24" s="30"/>
      <c r="B24" s="960"/>
      <c r="C24" s="747"/>
      <c r="D24" s="747"/>
      <c r="E24" s="747"/>
      <c r="F24" s="956"/>
      <c r="G24" s="956"/>
      <c r="H24" s="957" t="s">
        <v>41</v>
      </c>
      <c r="I24" s="957"/>
      <c r="J24" s="957"/>
      <c r="K24" s="957"/>
      <c r="L24" s="957"/>
      <c r="M24" s="957"/>
      <c r="N24" s="957"/>
      <c r="O24" s="957"/>
      <c r="P24" s="957"/>
      <c r="Q24" s="957"/>
      <c r="R24" s="957"/>
      <c r="S24" s="957"/>
      <c r="T24" s="957"/>
      <c r="U24" s="957"/>
      <c r="V24" s="957"/>
      <c r="W24" s="957"/>
      <c r="X24" s="957"/>
      <c r="Y24" s="957"/>
      <c r="Z24" s="957"/>
      <c r="AA24" s="957"/>
      <c r="AB24" s="957"/>
      <c r="AC24" s="957"/>
      <c r="AD24" s="957"/>
      <c r="AE24" s="957"/>
      <c r="AF24" s="957"/>
      <c r="AG24" s="957"/>
      <c r="AH24" s="957"/>
      <c r="AI24" s="957"/>
      <c r="AJ24" s="346"/>
      <c r="AL24" s="30"/>
      <c r="AM24" s="30"/>
      <c r="AN24" s="30"/>
      <c r="AR24" s="25"/>
      <c r="AW24" s="267"/>
    </row>
    <row r="25" spans="1:49" ht="38.4" customHeight="1">
      <c r="A25" s="30"/>
      <c r="B25" s="960"/>
      <c r="C25" s="747" t="s">
        <v>42</v>
      </c>
      <c r="D25" s="747"/>
      <c r="E25" s="747"/>
      <c r="F25" s="956"/>
      <c r="G25" s="956"/>
      <c r="H25" s="957" t="s">
        <v>43</v>
      </c>
      <c r="I25" s="957"/>
      <c r="J25" s="957"/>
      <c r="K25" s="957"/>
      <c r="L25" s="957"/>
      <c r="M25" s="957"/>
      <c r="N25" s="957"/>
      <c r="O25" s="957"/>
      <c r="P25" s="957"/>
      <c r="Q25" s="957"/>
      <c r="R25" s="957"/>
      <c r="S25" s="957"/>
      <c r="T25" s="957"/>
      <c r="U25" s="957"/>
      <c r="V25" s="957"/>
      <c r="W25" s="957"/>
      <c r="X25" s="957"/>
      <c r="Y25" s="957"/>
      <c r="Z25" s="957"/>
      <c r="AA25" s="957"/>
      <c r="AB25" s="957"/>
      <c r="AC25" s="957"/>
      <c r="AD25" s="957"/>
      <c r="AE25" s="957"/>
      <c r="AF25" s="957"/>
      <c r="AG25" s="957"/>
      <c r="AH25" s="957"/>
      <c r="AI25" s="957"/>
      <c r="AJ25" s="346"/>
      <c r="AL25" s="30"/>
      <c r="AM25" s="30"/>
      <c r="AN25" s="30"/>
      <c r="AR25" s="25"/>
      <c r="AW25" s="267">
        <f>COUNTIF(F25:G28,"✓")+COUNTIF(F25:G28,"誓約")</f>
        <v>0</v>
      </c>
    </row>
    <row r="26" spans="1:49" ht="19.95" customHeight="1">
      <c r="A26" s="30"/>
      <c r="B26" s="960"/>
      <c r="C26" s="747"/>
      <c r="D26" s="747"/>
      <c r="E26" s="747"/>
      <c r="F26" s="956"/>
      <c r="G26" s="956"/>
      <c r="H26" s="957" t="s">
        <v>44</v>
      </c>
      <c r="I26" s="957"/>
      <c r="J26" s="957"/>
      <c r="K26" s="957"/>
      <c r="L26" s="957"/>
      <c r="M26" s="957"/>
      <c r="N26" s="957"/>
      <c r="O26" s="957"/>
      <c r="P26" s="957"/>
      <c r="Q26" s="957"/>
      <c r="R26" s="957"/>
      <c r="S26" s="957"/>
      <c r="T26" s="957"/>
      <c r="U26" s="957"/>
      <c r="V26" s="957"/>
      <c r="W26" s="957"/>
      <c r="X26" s="957"/>
      <c r="Y26" s="957"/>
      <c r="Z26" s="957"/>
      <c r="AA26" s="957"/>
      <c r="AB26" s="957"/>
      <c r="AC26" s="957"/>
      <c r="AD26" s="957"/>
      <c r="AE26" s="957"/>
      <c r="AF26" s="957"/>
      <c r="AG26" s="957"/>
      <c r="AH26" s="957"/>
      <c r="AI26" s="957"/>
      <c r="AJ26" s="346"/>
      <c r="AL26" s="30"/>
      <c r="AM26" s="30"/>
      <c r="AN26" s="30"/>
      <c r="AR26" s="25"/>
      <c r="AW26" s="267"/>
    </row>
    <row r="27" spans="1:49" ht="19.95" customHeight="1">
      <c r="A27" s="30"/>
      <c r="B27" s="960"/>
      <c r="C27" s="747"/>
      <c r="D27" s="747"/>
      <c r="E27" s="747"/>
      <c r="F27" s="956"/>
      <c r="G27" s="956"/>
      <c r="H27" s="957" t="s">
        <v>45</v>
      </c>
      <c r="I27" s="957"/>
      <c r="J27" s="957"/>
      <c r="K27" s="957"/>
      <c r="L27" s="957"/>
      <c r="M27" s="957"/>
      <c r="N27" s="957"/>
      <c r="O27" s="957"/>
      <c r="P27" s="957"/>
      <c r="Q27" s="957"/>
      <c r="R27" s="957"/>
      <c r="S27" s="957"/>
      <c r="T27" s="957"/>
      <c r="U27" s="957"/>
      <c r="V27" s="957"/>
      <c r="W27" s="957"/>
      <c r="X27" s="957"/>
      <c r="Y27" s="957"/>
      <c r="Z27" s="957"/>
      <c r="AA27" s="957"/>
      <c r="AB27" s="957"/>
      <c r="AC27" s="957"/>
      <c r="AD27" s="957"/>
      <c r="AE27" s="957"/>
      <c r="AF27" s="957"/>
      <c r="AG27" s="957"/>
      <c r="AH27" s="957"/>
      <c r="AI27" s="957"/>
      <c r="AJ27" s="346"/>
      <c r="AL27" s="30"/>
      <c r="AM27" s="30"/>
      <c r="AN27" s="30"/>
      <c r="AR27" s="25"/>
      <c r="AW27" s="267"/>
    </row>
    <row r="28" spans="1:49" ht="19.95" customHeight="1">
      <c r="A28" s="30"/>
      <c r="B28" s="960"/>
      <c r="C28" s="747"/>
      <c r="D28" s="747"/>
      <c r="E28" s="747"/>
      <c r="F28" s="956"/>
      <c r="G28" s="956"/>
      <c r="H28" s="957" t="s">
        <v>46</v>
      </c>
      <c r="I28" s="957"/>
      <c r="J28" s="957"/>
      <c r="K28" s="957"/>
      <c r="L28" s="957"/>
      <c r="M28" s="957"/>
      <c r="N28" s="957"/>
      <c r="O28" s="957"/>
      <c r="P28" s="957"/>
      <c r="Q28" s="957"/>
      <c r="R28" s="957"/>
      <c r="S28" s="957"/>
      <c r="T28" s="957"/>
      <c r="U28" s="957"/>
      <c r="V28" s="957"/>
      <c r="W28" s="957"/>
      <c r="X28" s="957"/>
      <c r="Y28" s="957"/>
      <c r="Z28" s="957"/>
      <c r="AA28" s="957"/>
      <c r="AB28" s="957"/>
      <c r="AC28" s="957"/>
      <c r="AD28" s="957"/>
      <c r="AE28" s="957"/>
      <c r="AF28" s="957"/>
      <c r="AG28" s="957"/>
      <c r="AH28" s="957"/>
      <c r="AI28" s="957"/>
      <c r="AJ28" s="346"/>
      <c r="AL28" s="30"/>
      <c r="AM28" s="30"/>
      <c r="AN28" s="30"/>
      <c r="AR28" s="25"/>
      <c r="AW28" s="267"/>
    </row>
    <row r="29" spans="1:49" ht="19.95" customHeight="1">
      <c r="A29" s="30"/>
      <c r="B29" s="960"/>
      <c r="C29" s="747" t="s">
        <v>47</v>
      </c>
      <c r="D29" s="747"/>
      <c r="E29" s="747"/>
      <c r="F29" s="956"/>
      <c r="G29" s="956"/>
      <c r="H29" s="957" t="s">
        <v>48</v>
      </c>
      <c r="I29" s="957"/>
      <c r="J29" s="957"/>
      <c r="K29" s="957"/>
      <c r="L29" s="957"/>
      <c r="M29" s="957"/>
      <c r="N29" s="957"/>
      <c r="O29" s="957"/>
      <c r="P29" s="957"/>
      <c r="Q29" s="957"/>
      <c r="R29" s="957"/>
      <c r="S29" s="957"/>
      <c r="T29" s="957"/>
      <c r="U29" s="957"/>
      <c r="V29" s="957"/>
      <c r="W29" s="957"/>
      <c r="X29" s="957"/>
      <c r="Y29" s="957"/>
      <c r="Z29" s="957"/>
      <c r="AA29" s="957"/>
      <c r="AB29" s="957"/>
      <c r="AC29" s="957"/>
      <c r="AD29" s="957"/>
      <c r="AE29" s="957"/>
      <c r="AF29" s="957"/>
      <c r="AG29" s="957"/>
      <c r="AH29" s="957"/>
      <c r="AI29" s="957"/>
      <c r="AJ29" s="346"/>
      <c r="AL29" s="30"/>
      <c r="AM29" s="30"/>
      <c r="AN29" s="30"/>
      <c r="AR29" s="25"/>
      <c r="AW29" s="267">
        <f>COUNTIF(F29:G32,"✓")+COUNTIF(F29:G32,"誓約")</f>
        <v>0</v>
      </c>
    </row>
    <row r="30" spans="1:49" ht="30.6" customHeight="1">
      <c r="A30" s="30"/>
      <c r="B30" s="960"/>
      <c r="C30" s="747"/>
      <c r="D30" s="747"/>
      <c r="E30" s="747"/>
      <c r="F30" s="956"/>
      <c r="G30" s="956"/>
      <c r="H30" s="957" t="s">
        <v>49</v>
      </c>
      <c r="I30" s="957"/>
      <c r="J30" s="957"/>
      <c r="K30" s="957"/>
      <c r="L30" s="957"/>
      <c r="M30" s="957"/>
      <c r="N30" s="957"/>
      <c r="O30" s="957"/>
      <c r="P30" s="957"/>
      <c r="Q30" s="957"/>
      <c r="R30" s="957"/>
      <c r="S30" s="957"/>
      <c r="T30" s="957"/>
      <c r="U30" s="957"/>
      <c r="V30" s="957"/>
      <c r="W30" s="957"/>
      <c r="X30" s="957"/>
      <c r="Y30" s="957"/>
      <c r="Z30" s="957"/>
      <c r="AA30" s="957"/>
      <c r="AB30" s="957"/>
      <c r="AC30" s="957"/>
      <c r="AD30" s="957"/>
      <c r="AE30" s="957"/>
      <c r="AF30" s="957"/>
      <c r="AG30" s="957"/>
      <c r="AH30" s="957"/>
      <c r="AI30" s="957"/>
      <c r="AJ30" s="346"/>
      <c r="AL30" s="30"/>
      <c r="AM30" s="30"/>
      <c r="AN30" s="30"/>
      <c r="AR30" s="25"/>
      <c r="AW30" s="267"/>
    </row>
    <row r="31" spans="1:49" ht="35.4" customHeight="1">
      <c r="A31" s="30"/>
      <c r="B31" s="960"/>
      <c r="C31" s="747"/>
      <c r="D31" s="747"/>
      <c r="E31" s="747"/>
      <c r="F31" s="956"/>
      <c r="G31" s="956"/>
      <c r="H31" s="957" t="s">
        <v>50</v>
      </c>
      <c r="I31" s="957"/>
      <c r="J31" s="957"/>
      <c r="K31" s="957"/>
      <c r="L31" s="957"/>
      <c r="M31" s="957"/>
      <c r="N31" s="957"/>
      <c r="O31" s="957"/>
      <c r="P31" s="957"/>
      <c r="Q31" s="957"/>
      <c r="R31" s="957"/>
      <c r="S31" s="957"/>
      <c r="T31" s="957"/>
      <c r="U31" s="957"/>
      <c r="V31" s="957"/>
      <c r="W31" s="957"/>
      <c r="X31" s="957"/>
      <c r="Y31" s="957"/>
      <c r="Z31" s="957"/>
      <c r="AA31" s="957"/>
      <c r="AB31" s="957"/>
      <c r="AC31" s="957"/>
      <c r="AD31" s="957"/>
      <c r="AE31" s="957"/>
      <c r="AF31" s="957"/>
      <c r="AG31" s="957"/>
      <c r="AH31" s="957"/>
      <c r="AI31" s="957"/>
      <c r="AJ31" s="346"/>
      <c r="AL31" s="30"/>
      <c r="AM31" s="30"/>
      <c r="AN31" s="30"/>
      <c r="AR31" s="25"/>
      <c r="AW31" s="267"/>
    </row>
    <row r="32" spans="1:49" ht="28.8" customHeight="1">
      <c r="A32" s="30"/>
      <c r="B32" s="960"/>
      <c r="C32" s="747"/>
      <c r="D32" s="747"/>
      <c r="E32" s="747"/>
      <c r="F32" s="956"/>
      <c r="G32" s="956"/>
      <c r="H32" s="957" t="s">
        <v>51</v>
      </c>
      <c r="I32" s="957"/>
      <c r="J32" s="957"/>
      <c r="K32" s="957"/>
      <c r="L32" s="957"/>
      <c r="M32" s="957"/>
      <c r="N32" s="957"/>
      <c r="O32" s="957"/>
      <c r="P32" s="957"/>
      <c r="Q32" s="957"/>
      <c r="R32" s="957"/>
      <c r="S32" s="957"/>
      <c r="T32" s="957"/>
      <c r="U32" s="957"/>
      <c r="V32" s="957"/>
      <c r="W32" s="957"/>
      <c r="X32" s="957"/>
      <c r="Y32" s="957"/>
      <c r="Z32" s="957"/>
      <c r="AA32" s="957"/>
      <c r="AB32" s="957"/>
      <c r="AC32" s="957"/>
      <c r="AD32" s="957"/>
      <c r="AE32" s="957"/>
      <c r="AF32" s="957"/>
      <c r="AG32" s="957"/>
      <c r="AH32" s="957"/>
      <c r="AI32" s="957"/>
      <c r="AJ32" s="346"/>
      <c r="AL32" s="30"/>
      <c r="AM32" s="30"/>
      <c r="AN32" s="30"/>
      <c r="AR32" s="25"/>
      <c r="AW32" s="267"/>
    </row>
    <row r="33" spans="1:49" ht="19.95" customHeight="1">
      <c r="A33" s="30"/>
      <c r="B33" s="960"/>
      <c r="C33" s="747" t="s">
        <v>52</v>
      </c>
      <c r="D33" s="747"/>
      <c r="E33" s="747"/>
      <c r="F33" s="956"/>
      <c r="G33" s="956"/>
      <c r="H33" s="957" t="s">
        <v>53</v>
      </c>
      <c r="I33" s="957"/>
      <c r="J33" s="957"/>
      <c r="K33" s="957"/>
      <c r="L33" s="957"/>
      <c r="M33" s="957"/>
      <c r="N33" s="957"/>
      <c r="O33" s="957"/>
      <c r="P33" s="957"/>
      <c r="Q33" s="957"/>
      <c r="R33" s="957"/>
      <c r="S33" s="957"/>
      <c r="T33" s="957"/>
      <c r="U33" s="957"/>
      <c r="V33" s="957"/>
      <c r="W33" s="957"/>
      <c r="X33" s="957"/>
      <c r="Y33" s="957"/>
      <c r="Z33" s="957"/>
      <c r="AA33" s="957"/>
      <c r="AB33" s="957"/>
      <c r="AC33" s="957"/>
      <c r="AD33" s="957"/>
      <c r="AE33" s="957"/>
      <c r="AF33" s="957"/>
      <c r="AG33" s="957"/>
      <c r="AH33" s="957"/>
      <c r="AI33" s="957"/>
      <c r="AJ33" s="346"/>
      <c r="AL33" s="30"/>
      <c r="AM33" s="30"/>
      <c r="AN33" s="30"/>
      <c r="AR33" s="25"/>
      <c r="AW33" s="267">
        <f>COUNTIF(F33:G36,"✓")+COUNTIF(F33:G36,"誓約")</f>
        <v>0</v>
      </c>
    </row>
    <row r="34" spans="1:49" ht="31.2" customHeight="1">
      <c r="A34" s="30"/>
      <c r="B34" s="960"/>
      <c r="C34" s="747"/>
      <c r="D34" s="747"/>
      <c r="E34" s="747"/>
      <c r="F34" s="956"/>
      <c r="G34" s="956"/>
      <c r="H34" s="957" t="s">
        <v>54</v>
      </c>
      <c r="I34" s="957"/>
      <c r="J34" s="957"/>
      <c r="K34" s="957"/>
      <c r="L34" s="957"/>
      <c r="M34" s="957"/>
      <c r="N34" s="957"/>
      <c r="O34" s="957"/>
      <c r="P34" s="957"/>
      <c r="Q34" s="957"/>
      <c r="R34" s="957"/>
      <c r="S34" s="957"/>
      <c r="T34" s="957"/>
      <c r="U34" s="957"/>
      <c r="V34" s="957"/>
      <c r="W34" s="957"/>
      <c r="X34" s="957"/>
      <c r="Y34" s="957"/>
      <c r="Z34" s="957"/>
      <c r="AA34" s="957"/>
      <c r="AB34" s="957"/>
      <c r="AC34" s="957"/>
      <c r="AD34" s="957"/>
      <c r="AE34" s="957"/>
      <c r="AF34" s="957"/>
      <c r="AG34" s="957"/>
      <c r="AH34" s="957"/>
      <c r="AI34" s="957"/>
      <c r="AJ34" s="346"/>
      <c r="AL34" s="30"/>
      <c r="AM34" s="30"/>
      <c r="AN34" s="30"/>
      <c r="AR34" s="25"/>
      <c r="AW34" s="267"/>
    </row>
    <row r="35" spans="1:49" ht="35.4" customHeight="1">
      <c r="A35" s="30"/>
      <c r="B35" s="960"/>
      <c r="C35" s="747"/>
      <c r="D35" s="747"/>
      <c r="E35" s="747"/>
      <c r="F35" s="956"/>
      <c r="G35" s="956"/>
      <c r="H35" s="957" t="s">
        <v>2412</v>
      </c>
      <c r="I35" s="957"/>
      <c r="J35" s="957"/>
      <c r="K35" s="957"/>
      <c r="L35" s="957"/>
      <c r="M35" s="957"/>
      <c r="N35" s="957"/>
      <c r="O35" s="957"/>
      <c r="P35" s="957"/>
      <c r="Q35" s="957"/>
      <c r="R35" s="957"/>
      <c r="S35" s="957"/>
      <c r="T35" s="957"/>
      <c r="U35" s="957"/>
      <c r="V35" s="957"/>
      <c r="W35" s="957"/>
      <c r="X35" s="957"/>
      <c r="Y35" s="957"/>
      <c r="Z35" s="957"/>
      <c r="AA35" s="957"/>
      <c r="AB35" s="957"/>
      <c r="AC35" s="957"/>
      <c r="AD35" s="957"/>
      <c r="AE35" s="957"/>
      <c r="AF35" s="957"/>
      <c r="AG35" s="957"/>
      <c r="AH35" s="957"/>
      <c r="AI35" s="957"/>
      <c r="AJ35" s="346"/>
      <c r="AL35" s="30"/>
      <c r="AM35" s="30"/>
      <c r="AN35" s="30"/>
      <c r="AR35" s="25"/>
      <c r="AW35" s="267"/>
    </row>
    <row r="36" spans="1:49" ht="19.95" customHeight="1">
      <c r="B36" s="960"/>
      <c r="C36" s="747"/>
      <c r="D36" s="747"/>
      <c r="E36" s="747"/>
      <c r="F36" s="956"/>
      <c r="G36" s="956"/>
      <c r="H36" s="957" t="s">
        <v>55</v>
      </c>
      <c r="I36" s="957"/>
      <c r="J36" s="957"/>
      <c r="K36" s="957"/>
      <c r="L36" s="957"/>
      <c r="M36" s="957"/>
      <c r="N36" s="957"/>
      <c r="O36" s="957"/>
      <c r="P36" s="957"/>
      <c r="Q36" s="957"/>
      <c r="R36" s="957"/>
      <c r="S36" s="957"/>
      <c r="T36" s="957"/>
      <c r="U36" s="957"/>
      <c r="V36" s="957"/>
      <c r="W36" s="957"/>
      <c r="X36" s="957"/>
      <c r="Y36" s="957"/>
      <c r="Z36" s="957"/>
      <c r="AA36" s="957"/>
      <c r="AB36" s="957"/>
      <c r="AC36" s="957"/>
      <c r="AD36" s="957"/>
      <c r="AE36" s="957"/>
      <c r="AF36" s="957"/>
      <c r="AG36" s="957"/>
      <c r="AH36" s="957"/>
      <c r="AI36" s="957"/>
      <c r="AJ36" s="346"/>
      <c r="AL36" s="30"/>
      <c r="AM36" s="30"/>
      <c r="AN36" s="30"/>
      <c r="AR36" s="25"/>
      <c r="AW36" s="267"/>
    </row>
    <row r="37" spans="1:49" ht="25.05" customHeight="1">
      <c r="A37" s="30"/>
      <c r="B37" s="960"/>
      <c r="C37" s="747" t="s">
        <v>56</v>
      </c>
      <c r="D37" s="747"/>
      <c r="E37" s="747"/>
      <c r="F37" s="956"/>
      <c r="G37" s="956"/>
      <c r="H37" s="965" t="s">
        <v>57</v>
      </c>
      <c r="I37" s="965"/>
      <c r="J37" s="965"/>
      <c r="K37" s="965"/>
      <c r="L37" s="965"/>
      <c r="M37" s="965"/>
      <c r="N37" s="965"/>
      <c r="O37" s="965"/>
      <c r="P37" s="965"/>
      <c r="Q37" s="965"/>
      <c r="R37" s="965"/>
      <c r="S37" s="965"/>
      <c r="T37" s="965"/>
      <c r="U37" s="965"/>
      <c r="V37" s="965"/>
      <c r="W37" s="965"/>
      <c r="X37" s="965"/>
      <c r="Y37" s="965"/>
      <c r="Z37" s="965"/>
      <c r="AA37" s="965"/>
      <c r="AB37" s="965"/>
      <c r="AC37" s="965"/>
      <c r="AD37" s="965"/>
      <c r="AE37" s="965"/>
      <c r="AF37" s="965"/>
      <c r="AG37" s="965"/>
      <c r="AH37" s="965"/>
      <c r="AI37" s="965"/>
      <c r="AJ37" s="346"/>
      <c r="AL37" s="30"/>
      <c r="AM37" s="30"/>
      <c r="AN37" s="30"/>
      <c r="AR37" s="25"/>
      <c r="AW37" s="267">
        <f>COUNTIF(F37:G44,"✓")+COUNTIF(F37:G44,"誓約")</f>
        <v>0</v>
      </c>
    </row>
    <row r="38" spans="1:49" ht="25.05" customHeight="1">
      <c r="A38" s="346"/>
      <c r="B38" s="960"/>
      <c r="C38" s="747"/>
      <c r="D38" s="747"/>
      <c r="E38" s="747"/>
      <c r="F38" s="956"/>
      <c r="G38" s="956"/>
      <c r="H38" s="965" t="s">
        <v>58</v>
      </c>
      <c r="I38" s="965"/>
      <c r="J38" s="965"/>
      <c r="K38" s="965"/>
      <c r="L38" s="965"/>
      <c r="M38" s="965"/>
      <c r="N38" s="965"/>
      <c r="O38" s="965"/>
      <c r="P38" s="965"/>
      <c r="Q38" s="965"/>
      <c r="R38" s="965"/>
      <c r="S38" s="965"/>
      <c r="T38" s="965"/>
      <c r="U38" s="965"/>
      <c r="V38" s="965"/>
      <c r="W38" s="965"/>
      <c r="X38" s="965"/>
      <c r="Y38" s="965"/>
      <c r="Z38" s="965"/>
      <c r="AA38" s="965"/>
      <c r="AB38" s="965"/>
      <c r="AC38" s="965"/>
      <c r="AD38" s="965"/>
      <c r="AE38" s="965"/>
      <c r="AF38" s="965"/>
      <c r="AG38" s="965"/>
      <c r="AH38" s="965"/>
      <c r="AI38" s="965"/>
      <c r="AJ38" s="346"/>
      <c r="AL38" s="30"/>
      <c r="AM38" s="30"/>
      <c r="AN38" s="30"/>
      <c r="AR38" s="25"/>
      <c r="AW38" s="267"/>
    </row>
    <row r="39" spans="1:49" ht="25.05" customHeight="1">
      <c r="A39" s="346"/>
      <c r="B39" s="960"/>
      <c r="C39" s="747"/>
      <c r="D39" s="747"/>
      <c r="E39" s="747"/>
      <c r="F39" s="956"/>
      <c r="G39" s="956"/>
      <c r="H39" s="965" t="s">
        <v>59</v>
      </c>
      <c r="I39" s="965"/>
      <c r="J39" s="965"/>
      <c r="K39" s="965"/>
      <c r="L39" s="965"/>
      <c r="M39" s="965"/>
      <c r="N39" s="965"/>
      <c r="O39" s="965"/>
      <c r="P39" s="965"/>
      <c r="Q39" s="965"/>
      <c r="R39" s="965"/>
      <c r="S39" s="965"/>
      <c r="T39" s="965"/>
      <c r="U39" s="965"/>
      <c r="V39" s="965"/>
      <c r="W39" s="965"/>
      <c r="X39" s="965"/>
      <c r="Y39" s="965"/>
      <c r="Z39" s="965"/>
      <c r="AA39" s="965"/>
      <c r="AB39" s="965"/>
      <c r="AC39" s="965"/>
      <c r="AD39" s="965"/>
      <c r="AE39" s="965"/>
      <c r="AF39" s="965"/>
      <c r="AG39" s="965"/>
      <c r="AH39" s="965"/>
      <c r="AI39" s="965"/>
      <c r="AJ39" s="346"/>
      <c r="AL39" s="30"/>
      <c r="AM39" s="30"/>
      <c r="AN39" s="30"/>
      <c r="AR39" s="25"/>
      <c r="AW39" s="267"/>
    </row>
    <row r="40" spans="1:49" ht="25.05" customHeight="1">
      <c r="A40" s="346"/>
      <c r="B40" s="960"/>
      <c r="C40" s="747"/>
      <c r="D40" s="747"/>
      <c r="E40" s="747"/>
      <c r="F40" s="956"/>
      <c r="G40" s="956"/>
      <c r="H40" s="965" t="s">
        <v>60</v>
      </c>
      <c r="I40" s="965"/>
      <c r="J40" s="965"/>
      <c r="K40" s="965"/>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346"/>
      <c r="AL40" s="30"/>
      <c r="AM40" s="30"/>
      <c r="AN40" s="30"/>
      <c r="AR40" s="25"/>
      <c r="AW40" s="267"/>
    </row>
    <row r="41" spans="1:49" ht="25.05" customHeight="1">
      <c r="A41" s="346"/>
      <c r="B41" s="960"/>
      <c r="C41" s="747"/>
      <c r="D41" s="747"/>
      <c r="E41" s="747"/>
      <c r="F41" s="956"/>
      <c r="G41" s="956"/>
      <c r="H41" s="965" t="s">
        <v>61</v>
      </c>
      <c r="I41" s="965"/>
      <c r="J41" s="965"/>
      <c r="K41" s="965"/>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346"/>
      <c r="AL41" s="30"/>
      <c r="AM41" s="30"/>
      <c r="AN41" s="30"/>
      <c r="AR41" s="25"/>
      <c r="AW41" s="267"/>
    </row>
    <row r="42" spans="1:49" ht="34.799999999999997" customHeight="1">
      <c r="A42" s="346"/>
      <c r="B42" s="960"/>
      <c r="C42" s="747"/>
      <c r="D42" s="747"/>
      <c r="E42" s="747"/>
      <c r="F42" s="956"/>
      <c r="G42" s="956"/>
      <c r="H42" s="965" t="s">
        <v>62</v>
      </c>
      <c r="I42" s="965"/>
      <c r="J42" s="965"/>
      <c r="K42" s="965"/>
      <c r="L42" s="965"/>
      <c r="M42" s="965"/>
      <c r="N42" s="965"/>
      <c r="O42" s="965"/>
      <c r="P42" s="965"/>
      <c r="Q42" s="965"/>
      <c r="R42" s="965"/>
      <c r="S42" s="965"/>
      <c r="T42" s="965"/>
      <c r="U42" s="965"/>
      <c r="V42" s="965"/>
      <c r="W42" s="965"/>
      <c r="X42" s="965"/>
      <c r="Y42" s="965"/>
      <c r="Z42" s="965"/>
      <c r="AA42" s="965"/>
      <c r="AB42" s="965"/>
      <c r="AC42" s="965"/>
      <c r="AD42" s="965"/>
      <c r="AE42" s="965"/>
      <c r="AF42" s="965"/>
      <c r="AG42" s="965"/>
      <c r="AH42" s="965"/>
      <c r="AI42" s="965"/>
      <c r="AJ42" s="346"/>
      <c r="AL42" s="30"/>
      <c r="AM42" s="30"/>
      <c r="AR42" s="25"/>
      <c r="AW42" s="267"/>
    </row>
    <row r="43" spans="1:49" ht="40.049999999999997" customHeight="1">
      <c r="A43" s="346"/>
      <c r="B43" s="960"/>
      <c r="C43" s="747"/>
      <c r="D43" s="747"/>
      <c r="E43" s="747"/>
      <c r="F43" s="956"/>
      <c r="G43" s="956"/>
      <c r="H43" s="957" t="s">
        <v>2413</v>
      </c>
      <c r="I43" s="957"/>
      <c r="J43" s="957"/>
      <c r="K43" s="957"/>
      <c r="L43" s="957"/>
      <c r="M43" s="957"/>
      <c r="N43" s="957"/>
      <c r="O43" s="957"/>
      <c r="P43" s="957"/>
      <c r="Q43" s="957"/>
      <c r="R43" s="957"/>
      <c r="S43" s="957"/>
      <c r="T43" s="957"/>
      <c r="U43" s="957"/>
      <c r="V43" s="957"/>
      <c r="W43" s="957"/>
      <c r="X43" s="957"/>
      <c r="Y43" s="957"/>
      <c r="Z43" s="957"/>
      <c r="AA43" s="957"/>
      <c r="AB43" s="957"/>
      <c r="AC43" s="957"/>
      <c r="AD43" s="957"/>
      <c r="AE43" s="957"/>
      <c r="AF43" s="957"/>
      <c r="AG43" s="957"/>
      <c r="AH43" s="957"/>
      <c r="AI43" s="957"/>
      <c r="AJ43" s="346"/>
      <c r="AL43" s="30"/>
      <c r="AM43" s="30"/>
      <c r="AR43" s="25"/>
      <c r="AW43" s="267"/>
    </row>
    <row r="44" spans="1:49" ht="40.049999999999997" customHeight="1">
      <c r="A44" s="346"/>
      <c r="B44" s="960"/>
      <c r="C44" s="747"/>
      <c r="D44" s="747"/>
      <c r="E44" s="747"/>
      <c r="F44" s="956"/>
      <c r="G44" s="956"/>
      <c r="H44" s="957" t="s">
        <v>2402</v>
      </c>
      <c r="I44" s="957"/>
      <c r="J44" s="957"/>
      <c r="K44" s="957"/>
      <c r="L44" s="957"/>
      <c r="M44" s="957"/>
      <c r="N44" s="957"/>
      <c r="O44" s="957"/>
      <c r="P44" s="957"/>
      <c r="Q44" s="957"/>
      <c r="R44" s="957"/>
      <c r="S44" s="957"/>
      <c r="T44" s="957"/>
      <c r="U44" s="957"/>
      <c r="V44" s="957"/>
      <c r="W44" s="957"/>
      <c r="X44" s="957"/>
      <c r="Y44" s="957"/>
      <c r="Z44" s="957"/>
      <c r="AA44" s="957"/>
      <c r="AB44" s="957"/>
      <c r="AC44" s="957"/>
      <c r="AD44" s="957"/>
      <c r="AE44" s="957"/>
      <c r="AF44" s="957"/>
      <c r="AG44" s="957"/>
      <c r="AH44" s="957"/>
      <c r="AI44" s="957"/>
      <c r="AJ44" s="346"/>
      <c r="AL44" s="30"/>
      <c r="AM44" s="30"/>
      <c r="AR44" s="25"/>
      <c r="AW44" s="267"/>
    </row>
    <row r="45" spans="1:49" ht="21" customHeight="1">
      <c r="A45" s="346"/>
      <c r="B45" s="960"/>
      <c r="C45" s="747"/>
      <c r="D45" s="747"/>
      <c r="E45" s="747"/>
      <c r="F45" s="956"/>
      <c r="G45" s="956"/>
      <c r="H45" s="967" t="s">
        <v>2414</v>
      </c>
      <c r="I45" s="967"/>
      <c r="J45" s="967"/>
      <c r="K45" s="967"/>
      <c r="L45" s="967"/>
      <c r="M45" s="967"/>
      <c r="N45" s="967"/>
      <c r="O45" s="967"/>
      <c r="P45" s="967"/>
      <c r="Q45" s="967"/>
      <c r="R45" s="967"/>
      <c r="S45" s="967"/>
      <c r="T45" s="967"/>
      <c r="U45" s="967"/>
      <c r="V45" s="967"/>
      <c r="W45" s="967"/>
      <c r="X45" s="967"/>
      <c r="Y45" s="967"/>
      <c r="Z45" s="967"/>
      <c r="AA45" s="967"/>
      <c r="AB45" s="967"/>
      <c r="AC45" s="967"/>
      <c r="AD45" s="967"/>
      <c r="AE45" s="967"/>
      <c r="AF45" s="967"/>
      <c r="AG45" s="967"/>
      <c r="AH45" s="967"/>
      <c r="AI45" s="967"/>
      <c r="AJ45" s="346"/>
      <c r="AL45" s="30"/>
      <c r="AM45" s="30"/>
      <c r="AR45" s="25"/>
      <c r="AW45" s="267">
        <f>COUNTIF(F45,"✓")+COUNTIF(F45,"誓約")+COUNTIF(F44,"✓")+COUNTIF(F44,"誓約")</f>
        <v>0</v>
      </c>
    </row>
    <row r="46" spans="1:49" ht="31.2" customHeight="1">
      <c r="A46" s="30"/>
      <c r="B46" s="960"/>
      <c r="C46" s="747" t="s">
        <v>63</v>
      </c>
      <c r="D46" s="747"/>
      <c r="E46" s="747"/>
      <c r="F46" s="956"/>
      <c r="G46" s="956"/>
      <c r="H46" s="965" t="s">
        <v>2415</v>
      </c>
      <c r="I46" s="965"/>
      <c r="J46" s="965"/>
      <c r="K46" s="965"/>
      <c r="L46" s="965"/>
      <c r="M46" s="965"/>
      <c r="N46" s="965"/>
      <c r="O46" s="965"/>
      <c r="P46" s="965"/>
      <c r="Q46" s="965"/>
      <c r="R46" s="965"/>
      <c r="S46" s="965"/>
      <c r="T46" s="965"/>
      <c r="U46" s="965"/>
      <c r="V46" s="965"/>
      <c r="W46" s="965"/>
      <c r="X46" s="965"/>
      <c r="Y46" s="965"/>
      <c r="Z46" s="965"/>
      <c r="AA46" s="965"/>
      <c r="AB46" s="965"/>
      <c r="AC46" s="965"/>
      <c r="AD46" s="965"/>
      <c r="AE46" s="965"/>
      <c r="AF46" s="965"/>
      <c r="AG46" s="965"/>
      <c r="AH46" s="965"/>
      <c r="AI46" s="965"/>
      <c r="AJ46" s="346"/>
      <c r="AL46" s="26"/>
      <c r="AW46" s="268">
        <f>COUNTIF(F46:G49,"✓")+COUNTIF(F46:G49,"誓約")</f>
        <v>0</v>
      </c>
    </row>
    <row r="47" spans="1:49" ht="28.2" customHeight="1">
      <c r="A47" s="30"/>
      <c r="B47" s="960"/>
      <c r="C47" s="747"/>
      <c r="D47" s="747"/>
      <c r="E47" s="747"/>
      <c r="F47" s="956"/>
      <c r="G47" s="956"/>
      <c r="H47" s="957" t="s">
        <v>64</v>
      </c>
      <c r="I47" s="957"/>
      <c r="J47" s="957"/>
      <c r="K47" s="957"/>
      <c r="L47" s="957"/>
      <c r="M47" s="957"/>
      <c r="N47" s="957"/>
      <c r="O47" s="957"/>
      <c r="P47" s="957"/>
      <c r="Q47" s="957"/>
      <c r="R47" s="957"/>
      <c r="S47" s="957"/>
      <c r="T47" s="957"/>
      <c r="U47" s="957"/>
      <c r="V47" s="957"/>
      <c r="W47" s="957"/>
      <c r="X47" s="957"/>
      <c r="Y47" s="957"/>
      <c r="Z47" s="957"/>
      <c r="AA47" s="957"/>
      <c r="AB47" s="957"/>
      <c r="AC47" s="957"/>
      <c r="AD47" s="957"/>
      <c r="AE47" s="957"/>
      <c r="AF47" s="957"/>
      <c r="AG47" s="957"/>
      <c r="AH47" s="957"/>
      <c r="AI47" s="957"/>
      <c r="AJ47" s="346"/>
      <c r="AW47" s="268"/>
    </row>
    <row r="48" spans="1:49" ht="30" customHeight="1">
      <c r="A48" s="30"/>
      <c r="B48" s="960"/>
      <c r="C48" s="747"/>
      <c r="D48" s="747"/>
      <c r="E48" s="747"/>
      <c r="F48" s="956"/>
      <c r="G48" s="956"/>
      <c r="H48" s="957" t="s">
        <v>65</v>
      </c>
      <c r="I48" s="957"/>
      <c r="J48" s="957"/>
      <c r="K48" s="957"/>
      <c r="L48" s="957"/>
      <c r="M48" s="957"/>
      <c r="N48" s="957"/>
      <c r="O48" s="957"/>
      <c r="P48" s="957"/>
      <c r="Q48" s="957"/>
      <c r="R48" s="957"/>
      <c r="S48" s="957"/>
      <c r="T48" s="957"/>
      <c r="U48" s="957"/>
      <c r="V48" s="957"/>
      <c r="W48" s="957"/>
      <c r="X48" s="957"/>
      <c r="Y48" s="957"/>
      <c r="Z48" s="957"/>
      <c r="AA48" s="957"/>
      <c r="AB48" s="957"/>
      <c r="AC48" s="957"/>
      <c r="AD48" s="957"/>
      <c r="AE48" s="957"/>
      <c r="AF48" s="957"/>
      <c r="AG48" s="957"/>
      <c r="AH48" s="957"/>
      <c r="AI48" s="957"/>
      <c r="AJ48" s="346"/>
      <c r="AW48" s="268"/>
    </row>
    <row r="49" spans="1:49" ht="30" customHeight="1">
      <c r="A49" s="30"/>
      <c r="B49" s="961"/>
      <c r="C49" s="747"/>
      <c r="D49" s="747"/>
      <c r="E49" s="747"/>
      <c r="F49" s="956"/>
      <c r="G49" s="956"/>
      <c r="H49" s="957" t="s">
        <v>66</v>
      </c>
      <c r="I49" s="957"/>
      <c r="J49" s="957"/>
      <c r="K49" s="957"/>
      <c r="L49" s="957"/>
      <c r="M49" s="957"/>
      <c r="N49" s="957"/>
      <c r="O49" s="957"/>
      <c r="P49" s="957"/>
      <c r="Q49" s="957"/>
      <c r="R49" s="957"/>
      <c r="S49" s="957"/>
      <c r="T49" s="957"/>
      <c r="U49" s="957"/>
      <c r="V49" s="957"/>
      <c r="W49" s="957"/>
      <c r="X49" s="957"/>
      <c r="Y49" s="957"/>
      <c r="Z49" s="957"/>
      <c r="AA49" s="957"/>
      <c r="AB49" s="957"/>
      <c r="AC49" s="957"/>
      <c r="AD49" s="957"/>
      <c r="AE49" s="957"/>
      <c r="AF49" s="957"/>
      <c r="AG49" s="957"/>
      <c r="AH49" s="957"/>
      <c r="AI49" s="957"/>
      <c r="AJ49" s="346"/>
      <c r="AW49" s="268"/>
    </row>
    <row r="50" spans="1:49" ht="30" customHeight="1" thickBot="1">
      <c r="A50" s="317" t="s">
        <v>80</v>
      </c>
      <c r="B50" s="317"/>
      <c r="C50" s="317"/>
      <c r="D50" s="317"/>
      <c r="E50" s="317"/>
      <c r="F50" s="317"/>
      <c r="G50" s="317"/>
      <c r="H50" s="317"/>
      <c r="I50" s="317"/>
      <c r="J50" s="317"/>
      <c r="K50" s="317"/>
      <c r="L50" s="317"/>
      <c r="M50" s="317"/>
      <c r="N50" s="317"/>
      <c r="O50" s="317"/>
      <c r="P50" s="317"/>
      <c r="Q50" s="317"/>
      <c r="R50" s="317"/>
      <c r="S50" s="317"/>
      <c r="T50" s="317"/>
      <c r="U50" s="317"/>
      <c r="V50" s="317"/>
      <c r="W50" s="317"/>
      <c r="X50" s="317"/>
      <c r="Y50" s="317"/>
      <c r="Z50" s="317"/>
      <c r="AA50" s="317"/>
      <c r="AB50" s="317"/>
      <c r="AC50" s="317"/>
      <c r="AD50" s="317"/>
      <c r="AE50" s="317"/>
      <c r="AF50" s="317"/>
      <c r="AG50" s="317"/>
      <c r="AH50" s="317"/>
      <c r="AI50" s="317"/>
      <c r="AJ50" s="30"/>
      <c r="AK50" s="26"/>
      <c r="AL50" s="27"/>
    </row>
    <row r="51" spans="1:49" ht="19.95" customHeight="1" thickBot="1">
      <c r="A51" s="858" t="s">
        <v>67</v>
      </c>
      <c r="B51" s="858"/>
      <c r="C51" s="858"/>
      <c r="D51" s="858"/>
      <c r="E51" s="858"/>
      <c r="F51" s="858"/>
      <c r="G51" s="858"/>
      <c r="H51" s="858"/>
      <c r="I51" s="858"/>
      <c r="J51" s="858"/>
      <c r="K51" s="858"/>
      <c r="L51" s="858"/>
      <c r="M51" s="858"/>
      <c r="N51" s="858"/>
      <c r="O51" s="858"/>
      <c r="P51" s="858"/>
      <c r="Q51" s="858"/>
      <c r="R51" s="858"/>
      <c r="S51" s="858"/>
      <c r="T51" s="858"/>
      <c r="U51" s="858"/>
      <c r="V51" s="858"/>
      <c r="W51" s="858"/>
      <c r="X51" s="858"/>
      <c r="Y51" s="858"/>
      <c r="Z51" s="858"/>
      <c r="AA51" s="858"/>
      <c r="AB51" s="858"/>
      <c r="AC51" s="858"/>
      <c r="AD51" s="858"/>
      <c r="AE51" s="858"/>
      <c r="AF51" s="858"/>
      <c r="AG51" s="865"/>
      <c r="AH51" s="919" t="str" cm="1">
        <f t="array" ref="AH51">IF(G4="", "", IF(PRODUCT((A53:A59="✓")*1)=1,"○","×"))</f>
        <v/>
      </c>
      <c r="AI51" s="920"/>
      <c r="AJ51" s="318"/>
      <c r="AK51" s="953" t="s">
        <v>87</v>
      </c>
      <c r="AL51" s="954"/>
      <c r="AM51" s="954"/>
      <c r="AN51" s="954"/>
      <c r="AO51" s="954"/>
      <c r="AP51" s="954"/>
      <c r="AQ51" s="954"/>
      <c r="AR51" s="954"/>
      <c r="AS51" s="954"/>
      <c r="AT51" s="954"/>
      <c r="AU51" s="954"/>
      <c r="AV51" s="955"/>
    </row>
    <row r="52" spans="1:49" ht="31.2" customHeight="1" thickBot="1">
      <c r="A52" s="866" t="s">
        <v>82</v>
      </c>
      <c r="B52" s="867"/>
      <c r="C52" s="867"/>
      <c r="D52" s="867"/>
      <c r="E52" s="867"/>
      <c r="F52" s="867"/>
      <c r="G52" s="867"/>
      <c r="H52" s="867"/>
      <c r="I52" s="867"/>
      <c r="J52" s="867"/>
      <c r="K52" s="867"/>
      <c r="L52" s="867"/>
      <c r="M52" s="867"/>
      <c r="N52" s="867"/>
      <c r="O52" s="867"/>
      <c r="P52" s="867"/>
      <c r="Q52" s="867"/>
      <c r="R52" s="867"/>
      <c r="S52" s="867"/>
      <c r="T52" s="867"/>
      <c r="U52" s="867"/>
      <c r="V52" s="867"/>
      <c r="W52" s="867"/>
      <c r="X52" s="867"/>
      <c r="Y52" s="867"/>
      <c r="Z52" s="868"/>
      <c r="AA52" s="921" t="s">
        <v>83</v>
      </c>
      <c r="AB52" s="922"/>
      <c r="AC52" s="922"/>
      <c r="AD52" s="922"/>
      <c r="AE52" s="922"/>
      <c r="AF52" s="922"/>
      <c r="AG52" s="922"/>
      <c r="AH52" s="922"/>
      <c r="AI52" s="923"/>
      <c r="AJ52" s="30"/>
      <c r="AK52" s="26"/>
      <c r="AL52" s="27"/>
    </row>
    <row r="53" spans="1:49" s="30" customFormat="1" ht="19.95" customHeight="1">
      <c r="A53" s="312"/>
      <c r="B53" s="843" t="s">
        <v>2417</v>
      </c>
      <c r="C53" s="844"/>
      <c r="D53" s="844"/>
      <c r="E53" s="844"/>
      <c r="F53" s="844"/>
      <c r="G53" s="844"/>
      <c r="H53" s="844"/>
      <c r="I53" s="844"/>
      <c r="J53" s="844"/>
      <c r="K53" s="844"/>
      <c r="L53" s="844"/>
      <c r="M53" s="844"/>
      <c r="N53" s="844"/>
      <c r="O53" s="844"/>
      <c r="P53" s="844"/>
      <c r="Q53" s="844"/>
      <c r="R53" s="844"/>
      <c r="S53" s="844"/>
      <c r="T53" s="844"/>
      <c r="U53" s="844"/>
      <c r="V53" s="844"/>
      <c r="W53" s="844"/>
      <c r="X53" s="844"/>
      <c r="Y53" s="844"/>
      <c r="Z53" s="845"/>
      <c r="AA53" s="848" t="s">
        <v>69</v>
      </c>
      <c r="AB53" s="849"/>
      <c r="AC53" s="849"/>
      <c r="AD53" s="849"/>
      <c r="AE53" s="849"/>
      <c r="AF53" s="849"/>
      <c r="AG53" s="849"/>
      <c r="AH53" s="849"/>
      <c r="AI53" s="850"/>
      <c r="AJ53" s="319"/>
    </row>
    <row r="54" spans="1:49" ht="19.95" customHeight="1">
      <c r="A54" s="313"/>
      <c r="B54" s="843" t="s">
        <v>2043</v>
      </c>
      <c r="C54" s="844"/>
      <c r="D54" s="844"/>
      <c r="E54" s="844"/>
      <c r="F54" s="844"/>
      <c r="G54" s="844"/>
      <c r="H54" s="844"/>
      <c r="I54" s="844"/>
      <c r="J54" s="844"/>
      <c r="K54" s="844"/>
      <c r="L54" s="844"/>
      <c r="M54" s="844"/>
      <c r="N54" s="844"/>
      <c r="O54" s="844"/>
      <c r="P54" s="844"/>
      <c r="Q54" s="844"/>
      <c r="R54" s="844"/>
      <c r="S54" s="844"/>
      <c r="T54" s="844"/>
      <c r="U54" s="844"/>
      <c r="V54" s="844"/>
      <c r="W54" s="844"/>
      <c r="X54" s="844"/>
      <c r="Y54" s="844"/>
      <c r="Z54" s="845"/>
      <c r="AA54" s="851" t="s">
        <v>69</v>
      </c>
      <c r="AB54" s="852"/>
      <c r="AC54" s="852"/>
      <c r="AD54" s="852"/>
      <c r="AE54" s="852"/>
      <c r="AF54" s="852"/>
      <c r="AG54" s="852"/>
      <c r="AH54" s="852"/>
      <c r="AI54" s="853"/>
      <c r="AJ54" s="319"/>
      <c r="AW54" s="38"/>
    </row>
    <row r="55" spans="1:49" ht="28.2" customHeight="1">
      <c r="A55" s="313"/>
      <c r="B55" s="854" t="s">
        <v>84</v>
      </c>
      <c r="C55" s="855"/>
      <c r="D55" s="855"/>
      <c r="E55" s="855"/>
      <c r="F55" s="855"/>
      <c r="G55" s="855"/>
      <c r="H55" s="855"/>
      <c r="I55" s="855"/>
      <c r="J55" s="855"/>
      <c r="K55" s="855"/>
      <c r="L55" s="855"/>
      <c r="M55" s="855"/>
      <c r="N55" s="855"/>
      <c r="O55" s="855"/>
      <c r="P55" s="855"/>
      <c r="Q55" s="855"/>
      <c r="R55" s="855"/>
      <c r="S55" s="855"/>
      <c r="T55" s="855"/>
      <c r="U55" s="855"/>
      <c r="V55" s="855"/>
      <c r="W55" s="855"/>
      <c r="X55" s="855"/>
      <c r="Y55" s="855"/>
      <c r="Z55" s="856"/>
      <c r="AA55" s="851" t="s">
        <v>85</v>
      </c>
      <c r="AB55" s="852"/>
      <c r="AC55" s="852"/>
      <c r="AD55" s="852"/>
      <c r="AE55" s="852"/>
      <c r="AF55" s="852"/>
      <c r="AG55" s="852"/>
      <c r="AH55" s="852"/>
      <c r="AI55" s="853"/>
      <c r="AJ55" s="318"/>
    </row>
    <row r="56" spans="1:49" ht="34.950000000000003" customHeight="1">
      <c r="A56" s="313"/>
      <c r="B56" s="843" t="s">
        <v>68</v>
      </c>
      <c r="C56" s="844"/>
      <c r="D56" s="844"/>
      <c r="E56" s="844"/>
      <c r="F56" s="844"/>
      <c r="G56" s="844"/>
      <c r="H56" s="844"/>
      <c r="I56" s="844"/>
      <c r="J56" s="844"/>
      <c r="K56" s="844"/>
      <c r="L56" s="844"/>
      <c r="M56" s="844"/>
      <c r="N56" s="844"/>
      <c r="O56" s="844"/>
      <c r="P56" s="844"/>
      <c r="Q56" s="844"/>
      <c r="R56" s="844"/>
      <c r="S56" s="844"/>
      <c r="T56" s="844"/>
      <c r="U56" s="844"/>
      <c r="V56" s="844"/>
      <c r="W56" s="844"/>
      <c r="X56" s="844"/>
      <c r="Y56" s="844"/>
      <c r="Z56" s="845"/>
      <c r="AA56" s="848" t="s">
        <v>69</v>
      </c>
      <c r="AB56" s="849"/>
      <c r="AC56" s="849"/>
      <c r="AD56" s="849"/>
      <c r="AE56" s="849"/>
      <c r="AF56" s="849"/>
      <c r="AG56" s="849"/>
      <c r="AH56" s="849"/>
      <c r="AI56" s="850"/>
      <c r="AJ56" s="318"/>
    </row>
    <row r="57" spans="1:49" ht="33" customHeight="1">
      <c r="A57" s="313"/>
      <c r="B57" s="843" t="s">
        <v>70</v>
      </c>
      <c r="C57" s="844"/>
      <c r="D57" s="844"/>
      <c r="E57" s="844"/>
      <c r="F57" s="844"/>
      <c r="G57" s="844"/>
      <c r="H57" s="844"/>
      <c r="I57" s="844"/>
      <c r="J57" s="844"/>
      <c r="K57" s="844"/>
      <c r="L57" s="844"/>
      <c r="M57" s="844"/>
      <c r="N57" s="844"/>
      <c r="O57" s="844"/>
      <c r="P57" s="844"/>
      <c r="Q57" s="844"/>
      <c r="R57" s="844"/>
      <c r="S57" s="844"/>
      <c r="T57" s="844"/>
      <c r="U57" s="844"/>
      <c r="V57" s="844"/>
      <c r="W57" s="844"/>
      <c r="X57" s="844"/>
      <c r="Y57" s="844"/>
      <c r="Z57" s="845"/>
      <c r="AA57" s="851" t="s">
        <v>71</v>
      </c>
      <c r="AB57" s="852"/>
      <c r="AC57" s="852"/>
      <c r="AD57" s="852"/>
      <c r="AE57" s="852"/>
      <c r="AF57" s="852"/>
      <c r="AG57" s="852"/>
      <c r="AH57" s="852"/>
      <c r="AI57" s="853"/>
      <c r="AJ57" s="318"/>
    </row>
    <row r="58" spans="1:49" ht="19.95" customHeight="1">
      <c r="A58" s="313"/>
      <c r="B58" s="854" t="s">
        <v>86</v>
      </c>
      <c r="C58" s="855"/>
      <c r="D58" s="855"/>
      <c r="E58" s="855"/>
      <c r="F58" s="855"/>
      <c r="G58" s="855"/>
      <c r="H58" s="855"/>
      <c r="I58" s="855"/>
      <c r="J58" s="855"/>
      <c r="K58" s="855"/>
      <c r="L58" s="855"/>
      <c r="M58" s="855"/>
      <c r="N58" s="855"/>
      <c r="O58" s="855"/>
      <c r="P58" s="855"/>
      <c r="Q58" s="855"/>
      <c r="R58" s="855"/>
      <c r="S58" s="855"/>
      <c r="T58" s="855"/>
      <c r="U58" s="855"/>
      <c r="V58" s="855"/>
      <c r="W58" s="855"/>
      <c r="X58" s="855"/>
      <c r="Y58" s="855"/>
      <c r="Z58" s="856"/>
      <c r="AA58" s="848" t="s">
        <v>72</v>
      </c>
      <c r="AB58" s="849"/>
      <c r="AC58" s="849"/>
      <c r="AD58" s="849"/>
      <c r="AE58" s="849"/>
      <c r="AF58" s="849"/>
      <c r="AG58" s="849"/>
      <c r="AH58" s="849"/>
      <c r="AI58" s="850"/>
      <c r="AJ58" s="318"/>
    </row>
    <row r="59" spans="1:49" ht="19.95" customHeight="1" thickBot="1">
      <c r="A59" s="320"/>
      <c r="B59" s="846" t="s">
        <v>2042</v>
      </c>
      <c r="C59" s="841"/>
      <c r="D59" s="841"/>
      <c r="E59" s="841"/>
      <c r="F59" s="841"/>
      <c r="G59" s="841"/>
      <c r="H59" s="841"/>
      <c r="I59" s="841"/>
      <c r="J59" s="841"/>
      <c r="K59" s="841"/>
      <c r="L59" s="841"/>
      <c r="M59" s="841"/>
      <c r="N59" s="841"/>
      <c r="O59" s="841"/>
      <c r="P59" s="841"/>
      <c r="Q59" s="841"/>
      <c r="R59" s="841"/>
      <c r="S59" s="841"/>
      <c r="T59" s="841"/>
      <c r="U59" s="841"/>
      <c r="V59" s="841"/>
      <c r="W59" s="841"/>
      <c r="X59" s="841"/>
      <c r="Y59" s="841"/>
      <c r="Z59" s="847"/>
      <c r="AA59" s="848" t="s">
        <v>69</v>
      </c>
      <c r="AB59" s="849"/>
      <c r="AC59" s="849"/>
      <c r="AD59" s="849"/>
      <c r="AE59" s="849"/>
      <c r="AF59" s="849"/>
      <c r="AG59" s="849"/>
      <c r="AH59" s="849"/>
      <c r="AI59" s="850"/>
      <c r="AJ59" s="318"/>
      <c r="AK59" s="28"/>
    </row>
    <row r="60" spans="1:49" ht="14.4" customHeight="1">
      <c r="A60" s="318"/>
      <c r="B60" s="318"/>
      <c r="C60" s="321"/>
      <c r="D60" s="318"/>
      <c r="E60" s="318"/>
      <c r="F60" s="318"/>
      <c r="G60" s="318"/>
      <c r="H60" s="318"/>
      <c r="I60" s="318"/>
      <c r="J60" s="318"/>
      <c r="K60" s="318"/>
      <c r="L60" s="318"/>
      <c r="M60" s="318"/>
      <c r="N60" s="318"/>
      <c r="O60" s="318"/>
      <c r="P60" s="318"/>
      <c r="Q60" s="318"/>
      <c r="R60" s="318"/>
      <c r="S60" s="318"/>
      <c r="T60" s="318"/>
      <c r="U60" s="318"/>
      <c r="V60" s="318"/>
      <c r="W60" s="318"/>
      <c r="X60" s="318"/>
      <c r="Y60" s="318"/>
      <c r="Z60" s="321"/>
      <c r="AA60" s="321"/>
      <c r="AB60" s="321"/>
      <c r="AC60" s="321"/>
      <c r="AD60" s="321"/>
      <c r="AE60" s="321"/>
      <c r="AF60" s="321"/>
      <c r="AG60" s="321"/>
      <c r="AH60" s="321"/>
      <c r="AI60" s="318"/>
      <c r="AJ60" s="318"/>
      <c r="AK60" s="28"/>
    </row>
    <row r="61" spans="1:49" ht="13.8" customHeight="1">
      <c r="A61" s="322" t="s">
        <v>88</v>
      </c>
      <c r="B61" s="323"/>
      <c r="C61" s="304"/>
      <c r="D61" s="304"/>
      <c r="E61" s="322"/>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row>
    <row r="62" spans="1:49" ht="15" customHeight="1">
      <c r="A62" s="304" t="s">
        <v>89</v>
      </c>
      <c r="B62" s="304"/>
      <c r="C62" s="304"/>
      <c r="D62" s="304"/>
      <c r="E62" s="304"/>
      <c r="F62" s="304"/>
      <c r="G62" s="304"/>
      <c r="H62" s="304"/>
      <c r="I62" s="304"/>
      <c r="J62" s="304"/>
      <c r="K62" s="304"/>
      <c r="L62" s="304"/>
      <c r="M62" s="304"/>
      <c r="N62" s="304"/>
      <c r="O62" s="304"/>
      <c r="P62" s="304"/>
      <c r="Q62" s="304"/>
      <c r="R62" s="304"/>
      <c r="S62" s="304"/>
      <c r="T62" s="304"/>
      <c r="U62" s="304"/>
      <c r="V62" s="304"/>
      <c r="W62" s="304"/>
      <c r="X62" s="304"/>
      <c r="Y62" s="304"/>
      <c r="Z62" s="304"/>
      <c r="AA62" s="304"/>
      <c r="AB62" s="304"/>
      <c r="AC62" s="304"/>
      <c r="AD62" s="304"/>
      <c r="AE62" s="304"/>
      <c r="AF62" s="304"/>
      <c r="AG62" s="304"/>
      <c r="AH62" s="304"/>
      <c r="AI62" s="304"/>
      <c r="AJ62" s="304"/>
    </row>
    <row r="63" spans="1:49" ht="13.8" customHeight="1">
      <c r="A63" s="308"/>
      <c r="B63" s="308"/>
      <c r="C63" s="308"/>
      <c r="D63" s="308"/>
      <c r="E63" s="308"/>
      <c r="F63" s="308"/>
      <c r="G63" s="308"/>
      <c r="H63" s="308"/>
      <c r="I63" s="308"/>
      <c r="J63" s="308"/>
      <c r="K63" s="308"/>
      <c r="L63" s="308"/>
      <c r="M63" s="308"/>
      <c r="N63" s="308"/>
      <c r="O63" s="308"/>
      <c r="P63" s="308"/>
      <c r="Q63" s="308"/>
      <c r="R63" s="308"/>
      <c r="S63" s="308"/>
      <c r="T63" s="308"/>
      <c r="U63" s="308"/>
      <c r="V63" s="308"/>
      <c r="W63" s="308"/>
      <c r="X63" s="308"/>
      <c r="Y63" s="308"/>
      <c r="Z63" s="308"/>
      <c r="AA63" s="308"/>
      <c r="AB63" s="308"/>
      <c r="AC63" s="308"/>
      <c r="AD63" s="308"/>
      <c r="AE63" s="308"/>
      <c r="AF63" s="308"/>
      <c r="AG63" s="308"/>
      <c r="AH63" s="308"/>
      <c r="AI63" s="308"/>
      <c r="AJ63" s="308"/>
      <c r="AR63" s="65"/>
    </row>
    <row r="64" spans="1:49" ht="13.8" customHeight="1">
      <c r="A64" s="324" t="s">
        <v>90</v>
      </c>
      <c r="B64" s="325"/>
      <c r="C64" s="325"/>
      <c r="D64" s="325"/>
      <c r="E64" s="325"/>
      <c r="F64" s="325"/>
      <c r="G64" s="325"/>
      <c r="H64" s="325"/>
      <c r="I64" s="325"/>
      <c r="J64" s="325"/>
      <c r="K64" s="325"/>
      <c r="L64" s="325"/>
      <c r="M64" s="325"/>
      <c r="N64" s="325"/>
      <c r="O64" s="325"/>
      <c r="P64" s="325"/>
      <c r="Q64" s="325"/>
      <c r="R64" s="325"/>
      <c r="S64" s="325"/>
      <c r="T64" s="325"/>
      <c r="U64" s="325"/>
      <c r="V64" s="325"/>
      <c r="W64" s="325"/>
      <c r="X64" s="325"/>
      <c r="Y64" s="325"/>
      <c r="Z64" s="325"/>
      <c r="AA64" s="325"/>
      <c r="AB64" s="325"/>
      <c r="AC64" s="325"/>
      <c r="AD64" s="325"/>
      <c r="AE64" s="325"/>
      <c r="AF64" s="325"/>
      <c r="AG64" s="325"/>
      <c r="AH64" s="325"/>
      <c r="AI64" s="325"/>
      <c r="AJ64" s="326"/>
    </row>
    <row r="65" spans="1:48" ht="13.8" customHeight="1">
      <c r="A65" s="327" t="s">
        <v>2377</v>
      </c>
      <c r="B65" s="328"/>
      <c r="C65" s="328"/>
      <c r="D65" s="328"/>
      <c r="E65" s="328"/>
      <c r="F65" s="328"/>
      <c r="G65" s="328"/>
      <c r="H65" s="328"/>
      <c r="I65" s="328"/>
      <c r="J65" s="328"/>
      <c r="K65" s="328"/>
      <c r="L65" s="328"/>
      <c r="M65" s="328"/>
      <c r="N65" s="328"/>
      <c r="O65" s="328"/>
      <c r="P65" s="328"/>
      <c r="Q65" s="328"/>
      <c r="R65" s="328"/>
      <c r="S65" s="328"/>
      <c r="T65" s="328"/>
      <c r="U65" s="328"/>
      <c r="V65" s="328"/>
      <c r="W65" s="328"/>
      <c r="X65" s="328"/>
      <c r="Y65" s="328"/>
      <c r="Z65" s="328"/>
      <c r="AA65" s="328"/>
      <c r="AB65" s="328"/>
      <c r="AC65" s="328"/>
      <c r="AD65" s="328"/>
      <c r="AE65" s="869" t="str">
        <f>IF(G4="", "", IF(AND(AH14="○",AW18&lt;&gt;"×"),"○", "×"))</f>
        <v/>
      </c>
      <c r="AF65" s="870"/>
      <c r="AG65" s="870"/>
      <c r="AH65" s="870"/>
      <c r="AI65" s="870"/>
      <c r="AJ65" s="871"/>
    </row>
    <row r="66" spans="1:48" s="32" customFormat="1" ht="13.8" customHeight="1">
      <c r="A66" s="324" t="s">
        <v>92</v>
      </c>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6"/>
    </row>
    <row r="67" spans="1:48" s="32" customFormat="1" ht="13.8" customHeight="1">
      <c r="A67" s="327" t="s">
        <v>93</v>
      </c>
      <c r="B67" s="328"/>
      <c r="C67" s="328"/>
      <c r="D67" s="328"/>
      <c r="E67" s="328"/>
      <c r="F67" s="328"/>
      <c r="G67" s="328"/>
      <c r="H67" s="328"/>
      <c r="I67" s="328"/>
      <c r="J67" s="328"/>
      <c r="K67" s="328"/>
      <c r="L67" s="328"/>
      <c r="M67" s="328"/>
      <c r="N67" s="328"/>
      <c r="O67" s="328"/>
      <c r="P67" s="328"/>
      <c r="Q67" s="328"/>
      <c r="R67" s="328"/>
      <c r="S67" s="328"/>
      <c r="T67" s="328"/>
      <c r="U67" s="328"/>
      <c r="V67" s="328"/>
      <c r="W67" s="328"/>
      <c r="X67" s="328"/>
      <c r="Y67" s="328"/>
      <c r="Z67" s="328"/>
      <c r="AA67" s="328"/>
      <c r="AB67" s="328"/>
      <c r="AC67" s="328"/>
      <c r="AD67" s="328"/>
      <c r="AE67" s="869" t="str">
        <f>AH51</f>
        <v/>
      </c>
      <c r="AF67" s="870"/>
      <c r="AG67" s="870"/>
      <c r="AH67" s="870"/>
      <c r="AI67" s="870"/>
      <c r="AJ67" s="871"/>
    </row>
    <row r="68" spans="1:48" ht="15.6"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row>
    <row r="69" spans="1:48" ht="22.2" customHeight="1">
      <c r="A69" s="291" t="s">
        <v>94</v>
      </c>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291"/>
    </row>
    <row r="70" spans="1:48" s="29" customFormat="1" ht="29.4" customHeight="1">
      <c r="A70" s="291" t="s">
        <v>2484</v>
      </c>
      <c r="B70" s="291"/>
      <c r="C70" s="291"/>
      <c r="D70" s="291"/>
      <c r="E70" s="291"/>
      <c r="F70" s="291"/>
      <c r="G70" s="291"/>
      <c r="H70" s="291"/>
      <c r="I70" s="291"/>
      <c r="J70" s="291"/>
      <c r="K70" s="291"/>
      <c r="L70" s="291"/>
      <c r="M70" s="291"/>
      <c r="N70" s="291"/>
      <c r="O70" s="291"/>
      <c r="P70" s="291"/>
      <c r="Q70" s="291"/>
      <c r="R70" s="291"/>
      <c r="S70" s="291"/>
      <c r="T70" s="291"/>
      <c r="U70" s="291"/>
      <c r="V70" s="291"/>
      <c r="W70" s="291"/>
      <c r="X70" s="291"/>
      <c r="Y70" s="291"/>
      <c r="Z70" s="291"/>
      <c r="AA70" s="291"/>
      <c r="AB70" s="291"/>
      <c r="AC70" s="291"/>
      <c r="AD70" s="291"/>
      <c r="AE70" s="291"/>
      <c r="AF70" s="291"/>
      <c r="AG70" s="291"/>
      <c r="AH70" s="291"/>
      <c r="AI70" s="291"/>
      <c r="AJ70" s="291"/>
    </row>
    <row r="71" spans="1:48" ht="23.4" customHeight="1">
      <c r="A71" s="932" t="s">
        <v>24</v>
      </c>
      <c r="B71" s="932"/>
      <c r="C71" s="924" t="s">
        <v>1909</v>
      </c>
      <c r="D71" s="924"/>
      <c r="E71" s="924"/>
      <c r="F71" s="924"/>
      <c r="G71" s="924"/>
      <c r="H71" s="860" t="s">
        <v>32</v>
      </c>
      <c r="I71" s="860"/>
      <c r="J71" s="860"/>
      <c r="K71" s="860"/>
      <c r="L71" s="860" t="s">
        <v>33</v>
      </c>
      <c r="M71" s="860"/>
      <c r="N71" s="860"/>
      <c r="O71" s="860"/>
      <c r="P71" s="924" t="s">
        <v>34</v>
      </c>
      <c r="Q71" s="924"/>
      <c r="R71" s="924"/>
      <c r="S71" s="924"/>
      <c r="T71" s="925" t="s">
        <v>2480</v>
      </c>
      <c r="U71" s="926"/>
      <c r="V71" s="926"/>
      <c r="W71" s="926"/>
      <c r="X71" s="926"/>
      <c r="Y71" s="926"/>
      <c r="Z71" s="926"/>
      <c r="AA71" s="926"/>
      <c r="AB71" s="926"/>
      <c r="AC71" s="926"/>
      <c r="AD71" s="926"/>
      <c r="AE71" s="926"/>
      <c r="AF71" s="926"/>
      <c r="AG71" s="926"/>
      <c r="AH71" s="926"/>
      <c r="AI71" s="926"/>
      <c r="AJ71" s="927"/>
    </row>
    <row r="72" spans="1:48" ht="10.8" customHeight="1" thickBot="1">
      <c r="A72" s="932" t="str">
        <f>AE1</f>
        <v>岩手県</v>
      </c>
      <c r="B72" s="932"/>
      <c r="C72" s="933">
        <f>IFERROR(SUMIF('様式第１号別紙３（個表） '!AN15:AN114,"加算対象外",'様式第１号別紙３（個表） '!P15:P114), "未入力あり")</f>
        <v>0</v>
      </c>
      <c r="D72" s="933"/>
      <c r="E72" s="933"/>
      <c r="F72" s="933"/>
      <c r="G72" s="933"/>
      <c r="H72" s="933">
        <f>IFERROR(SUMIF('様式第１号別紙３（個表） '!AN15:AN114,"加算対象外",'様式第１号別紙３（個表） '!Q15:Q114), "未入力あり")</f>
        <v>0</v>
      </c>
      <c r="I72" s="933"/>
      <c r="J72" s="933"/>
      <c r="K72" s="933"/>
      <c r="L72" s="943"/>
      <c r="M72" s="943"/>
      <c r="N72" s="943"/>
      <c r="O72" s="943"/>
      <c r="P72" s="944"/>
      <c r="Q72" s="945"/>
      <c r="R72" s="945"/>
      <c r="S72" s="946"/>
      <c r="T72" s="330"/>
      <c r="U72" s="928" t="s">
        <v>2478</v>
      </c>
      <c r="V72" s="928"/>
      <c r="W72" s="928"/>
      <c r="X72" s="928"/>
      <c r="Y72" s="928"/>
      <c r="Z72" s="928"/>
      <c r="AA72" s="928"/>
      <c r="AB72" s="928"/>
      <c r="AC72" s="928"/>
      <c r="AD72" s="928"/>
      <c r="AE72" s="928"/>
      <c r="AF72" s="928"/>
      <c r="AG72" s="331"/>
      <c r="AH72" s="331"/>
      <c r="AI72" s="331"/>
      <c r="AJ72" s="332"/>
    </row>
    <row r="73" spans="1:48" ht="20.399999999999999" customHeight="1" thickBot="1">
      <c r="A73" s="932"/>
      <c r="B73" s="932"/>
      <c r="C73" s="933"/>
      <c r="D73" s="933"/>
      <c r="E73" s="933"/>
      <c r="F73" s="933"/>
      <c r="G73" s="933"/>
      <c r="H73" s="933"/>
      <c r="I73" s="933"/>
      <c r="J73" s="933"/>
      <c r="K73" s="933"/>
      <c r="L73" s="943"/>
      <c r="M73" s="943"/>
      <c r="N73" s="943"/>
      <c r="O73" s="943"/>
      <c r="P73" s="947"/>
      <c r="Q73" s="948"/>
      <c r="R73" s="948"/>
      <c r="S73" s="949"/>
      <c r="T73" s="333"/>
      <c r="U73" s="839"/>
      <c r="V73" s="839"/>
      <c r="W73" s="839"/>
      <c r="X73" s="839"/>
      <c r="Y73" s="839"/>
      <c r="Z73" s="839"/>
      <c r="AA73" s="839"/>
      <c r="AB73" s="839"/>
      <c r="AC73" s="839"/>
      <c r="AD73" s="839"/>
      <c r="AE73" s="839"/>
      <c r="AF73" s="839"/>
      <c r="AG73" s="43"/>
      <c r="AH73" s="334"/>
      <c r="AI73" s="43"/>
      <c r="AJ73" s="335"/>
      <c r="AK73" s="914" t="s">
        <v>2041</v>
      </c>
      <c r="AL73" s="914"/>
      <c r="AM73" s="914"/>
      <c r="AN73" s="914"/>
      <c r="AO73" s="914"/>
      <c r="AP73" s="914"/>
      <c r="AQ73" s="914"/>
      <c r="AR73" s="914"/>
      <c r="AS73" s="914"/>
      <c r="AT73" s="914"/>
      <c r="AU73" s="914"/>
      <c r="AV73" s="915"/>
    </row>
    <row r="74" spans="1:48" ht="9.6" customHeight="1">
      <c r="A74" s="932"/>
      <c r="B74" s="932"/>
      <c r="C74" s="933"/>
      <c r="D74" s="933"/>
      <c r="E74" s="933"/>
      <c r="F74" s="933"/>
      <c r="G74" s="933"/>
      <c r="H74" s="933"/>
      <c r="I74" s="933"/>
      <c r="J74" s="933"/>
      <c r="K74" s="933"/>
      <c r="L74" s="943"/>
      <c r="M74" s="943"/>
      <c r="N74" s="943"/>
      <c r="O74" s="943"/>
      <c r="P74" s="950"/>
      <c r="Q74" s="951"/>
      <c r="R74" s="951"/>
      <c r="S74" s="952"/>
      <c r="T74" s="336"/>
      <c r="U74" s="929"/>
      <c r="V74" s="929"/>
      <c r="W74" s="929"/>
      <c r="X74" s="929"/>
      <c r="Y74" s="929"/>
      <c r="Z74" s="929"/>
      <c r="AA74" s="929"/>
      <c r="AB74" s="929"/>
      <c r="AC74" s="929"/>
      <c r="AD74" s="929"/>
      <c r="AE74" s="929"/>
      <c r="AF74" s="929"/>
      <c r="AG74" s="337"/>
      <c r="AH74" s="337"/>
      <c r="AI74" s="337"/>
      <c r="AJ74" s="338"/>
      <c r="AK74" s="290"/>
      <c r="AL74" s="290"/>
      <c r="AM74" s="290"/>
      <c r="AN74" s="290"/>
      <c r="AO74" s="290"/>
      <c r="AP74" s="290"/>
      <c r="AQ74" s="290"/>
      <c r="AR74" s="290"/>
      <c r="AS74" s="290"/>
      <c r="AT74" s="290"/>
      <c r="AU74" s="290"/>
      <c r="AV74" s="290"/>
    </row>
    <row r="75" spans="1:48" ht="13.95" customHeight="1">
      <c r="A75" s="305"/>
      <c r="B75" s="305"/>
      <c r="C75" s="40"/>
      <c r="D75" s="40"/>
      <c r="E75" s="40"/>
      <c r="F75" s="40"/>
      <c r="G75" s="40"/>
      <c r="H75" s="41"/>
      <c r="I75" s="41"/>
      <c r="J75" s="41"/>
      <c r="K75" s="41"/>
      <c r="L75" s="41"/>
      <c r="M75" s="41"/>
      <c r="N75" s="41"/>
      <c r="O75" s="41"/>
      <c r="P75" s="41"/>
      <c r="Q75" s="41"/>
      <c r="R75" s="41"/>
      <c r="S75" s="41"/>
      <c r="T75" s="42"/>
      <c r="U75" s="42"/>
      <c r="V75" s="42"/>
      <c r="W75" s="42"/>
      <c r="X75" s="42"/>
      <c r="Y75" s="42"/>
      <c r="Z75" s="42"/>
      <c r="AA75" s="42"/>
      <c r="AB75" s="42"/>
      <c r="AC75" s="42"/>
      <c r="AD75" s="42"/>
      <c r="AE75" s="42"/>
      <c r="AF75" s="42"/>
      <c r="AG75" s="42"/>
      <c r="AH75" s="42"/>
      <c r="AI75" s="42"/>
      <c r="AJ75" s="42"/>
    </row>
    <row r="76" spans="1:48" ht="13.95" customHeight="1"/>
    <row r="77" spans="1:48" ht="13.95" customHeight="1"/>
    <row r="78" spans="1:48" ht="13.95" customHeight="1"/>
    <row r="79" spans="1:48" ht="13.95" customHeight="1">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row>
    <row r="80" spans="1:48" ht="13.95" customHeight="1"/>
    <row r="81" spans="1:36" ht="13.95" customHeight="1"/>
    <row r="82" spans="1:36" ht="13.95" customHeight="1">
      <c r="A82" s="942"/>
      <c r="B82" s="942"/>
      <c r="C82" s="836"/>
      <c r="D82" s="836"/>
      <c r="E82" s="836"/>
      <c r="F82" s="836"/>
      <c r="G82" s="836"/>
      <c r="H82" s="837"/>
      <c r="I82" s="837"/>
      <c r="J82" s="837"/>
      <c r="K82" s="837"/>
      <c r="L82" s="837"/>
      <c r="M82" s="837"/>
      <c r="N82" s="837"/>
      <c r="O82" s="837"/>
      <c r="P82" s="837"/>
      <c r="Q82" s="837"/>
      <c r="R82" s="837"/>
      <c r="S82" s="837"/>
      <c r="T82" s="861"/>
      <c r="U82" s="861"/>
      <c r="V82" s="861"/>
      <c r="W82" s="861"/>
      <c r="X82" s="861"/>
      <c r="Y82" s="861"/>
      <c r="Z82" s="861"/>
      <c r="AA82" s="861"/>
      <c r="AB82" s="861"/>
      <c r="AC82" s="861"/>
      <c r="AD82" s="861"/>
      <c r="AE82" s="42"/>
      <c r="AF82" s="42"/>
      <c r="AG82" s="42"/>
      <c r="AH82" s="42"/>
      <c r="AI82" s="42"/>
      <c r="AJ82" s="42"/>
    </row>
    <row r="83" spans="1:36" ht="13.95" customHeight="1">
      <c r="A83" s="942"/>
      <c r="B83" s="942"/>
      <c r="C83" s="836"/>
      <c r="D83" s="836"/>
      <c r="E83" s="836"/>
      <c r="F83" s="836"/>
      <c r="G83" s="836"/>
      <c r="H83" s="837"/>
      <c r="I83" s="837"/>
      <c r="J83" s="837"/>
      <c r="K83" s="837"/>
      <c r="L83" s="837"/>
      <c r="M83" s="837"/>
      <c r="N83" s="837"/>
      <c r="O83" s="837"/>
      <c r="P83" s="837"/>
      <c r="Q83" s="837"/>
      <c r="R83" s="837"/>
      <c r="S83" s="837"/>
      <c r="T83" s="861"/>
      <c r="U83" s="861"/>
      <c r="V83" s="861"/>
      <c r="W83" s="861"/>
      <c r="X83" s="861"/>
      <c r="Y83" s="861"/>
      <c r="Z83" s="861"/>
      <c r="AA83" s="861"/>
      <c r="AB83" s="861"/>
      <c r="AC83" s="861"/>
      <c r="AD83" s="861"/>
      <c r="AE83" s="42"/>
      <c r="AF83" s="42"/>
      <c r="AG83" s="42"/>
      <c r="AH83" s="42"/>
      <c r="AI83" s="42"/>
      <c r="AJ83" s="42"/>
    </row>
    <row r="84" spans="1:36" ht="13.95" customHeight="1">
      <c r="A84" s="942"/>
      <c r="B84" s="942"/>
      <c r="C84" s="836"/>
      <c r="D84" s="836"/>
      <c r="E84" s="836"/>
      <c r="F84" s="836"/>
      <c r="G84" s="836"/>
      <c r="H84" s="837"/>
      <c r="I84" s="837"/>
      <c r="J84" s="837"/>
      <c r="K84" s="837"/>
      <c r="L84" s="837"/>
      <c r="M84" s="837"/>
      <c r="N84" s="837"/>
      <c r="O84" s="837"/>
      <c r="P84" s="837"/>
      <c r="Q84" s="837"/>
      <c r="R84" s="837"/>
      <c r="S84" s="837"/>
      <c r="T84" s="861"/>
      <c r="U84" s="861"/>
      <c r="V84" s="861"/>
      <c r="W84" s="861"/>
      <c r="X84" s="861"/>
      <c r="Y84" s="861"/>
      <c r="Z84" s="861"/>
      <c r="AA84" s="861"/>
      <c r="AB84" s="861"/>
      <c r="AC84" s="861"/>
      <c r="AD84" s="861"/>
      <c r="AE84" s="42"/>
      <c r="AF84" s="42"/>
      <c r="AG84" s="42"/>
      <c r="AH84" s="42"/>
      <c r="AI84" s="42"/>
      <c r="AJ84" s="42"/>
    </row>
    <row r="85" spans="1:36" ht="13.95" customHeight="1">
      <c r="A85" s="942"/>
      <c r="B85" s="942"/>
      <c r="C85" s="836"/>
      <c r="D85" s="836"/>
      <c r="E85" s="836"/>
      <c r="F85" s="836"/>
      <c r="G85" s="836"/>
      <c r="H85" s="837"/>
      <c r="I85" s="837"/>
      <c r="J85" s="837"/>
      <c r="K85" s="837"/>
      <c r="L85" s="837"/>
      <c r="M85" s="837"/>
      <c r="N85" s="837"/>
      <c r="O85" s="837"/>
      <c r="P85" s="837"/>
      <c r="Q85" s="837"/>
      <c r="R85" s="837"/>
      <c r="S85" s="837"/>
      <c r="T85" s="861"/>
      <c r="U85" s="861"/>
      <c r="V85" s="861"/>
      <c r="W85" s="861"/>
      <c r="X85" s="861"/>
      <c r="Y85" s="861"/>
      <c r="Z85" s="861"/>
      <c r="AA85" s="861"/>
      <c r="AB85" s="861"/>
      <c r="AC85" s="861"/>
      <c r="AD85" s="861"/>
      <c r="AE85" s="42"/>
      <c r="AF85" s="42"/>
      <c r="AG85" s="42"/>
      <c r="AH85" s="42"/>
      <c r="AI85" s="42"/>
      <c r="AJ85" s="42"/>
    </row>
    <row r="86" spans="1:36" ht="13.95" customHeight="1">
      <c r="A86" s="942"/>
      <c r="B86" s="942"/>
      <c r="C86" s="836"/>
      <c r="D86" s="836"/>
      <c r="E86" s="836"/>
      <c r="F86" s="836"/>
      <c r="G86" s="836"/>
      <c r="H86" s="837"/>
      <c r="I86" s="837"/>
      <c r="J86" s="837"/>
      <c r="K86" s="837"/>
      <c r="L86" s="837"/>
      <c r="M86" s="837"/>
      <c r="N86" s="837"/>
      <c r="O86" s="837"/>
      <c r="P86" s="837"/>
      <c r="Q86" s="837"/>
      <c r="R86" s="837"/>
      <c r="S86" s="837"/>
      <c r="T86" s="861"/>
      <c r="U86" s="861"/>
      <c r="V86" s="861"/>
      <c r="W86" s="861"/>
      <c r="X86" s="861"/>
      <c r="Y86" s="861"/>
      <c r="Z86" s="861"/>
      <c r="AA86" s="861"/>
      <c r="AB86" s="861"/>
      <c r="AC86" s="861"/>
      <c r="AD86" s="861"/>
      <c r="AE86" s="42"/>
      <c r="AF86" s="42"/>
      <c r="AG86" s="42"/>
      <c r="AH86" s="42"/>
      <c r="AI86" s="42"/>
      <c r="AJ86" s="42"/>
    </row>
    <row r="87" spans="1:36" ht="13.95" customHeight="1">
      <c r="A87" s="942"/>
      <c r="B87" s="942"/>
      <c r="C87" s="836"/>
      <c r="D87" s="836"/>
      <c r="E87" s="836"/>
      <c r="F87" s="836"/>
      <c r="G87" s="836"/>
      <c r="H87" s="837"/>
      <c r="I87" s="837"/>
      <c r="J87" s="837"/>
      <c r="K87" s="837"/>
      <c r="L87" s="837"/>
      <c r="M87" s="837"/>
      <c r="N87" s="837"/>
      <c r="O87" s="837"/>
      <c r="P87" s="837"/>
      <c r="Q87" s="837"/>
      <c r="R87" s="837"/>
      <c r="S87" s="837"/>
      <c r="T87" s="861"/>
      <c r="U87" s="861"/>
      <c r="V87" s="861"/>
      <c r="W87" s="861"/>
      <c r="X87" s="861"/>
      <c r="Y87" s="861"/>
      <c r="Z87" s="861"/>
      <c r="AA87" s="861"/>
      <c r="AB87" s="861"/>
      <c r="AC87" s="861"/>
      <c r="AD87" s="861"/>
      <c r="AE87" s="42"/>
      <c r="AF87" s="42"/>
      <c r="AG87" s="42"/>
      <c r="AH87" s="42"/>
      <c r="AI87" s="42"/>
      <c r="AJ87" s="42"/>
    </row>
    <row r="88" spans="1:36" ht="13.95" customHeight="1">
      <c r="A88" s="942"/>
      <c r="B88" s="942"/>
      <c r="C88" s="836"/>
      <c r="D88" s="836"/>
      <c r="E88" s="836"/>
      <c r="F88" s="836"/>
      <c r="G88" s="836"/>
      <c r="H88" s="837"/>
      <c r="I88" s="837"/>
      <c r="J88" s="837"/>
      <c r="K88" s="837"/>
      <c r="L88" s="837"/>
      <c r="M88" s="837"/>
      <c r="N88" s="837"/>
      <c r="O88" s="837"/>
      <c r="P88" s="837"/>
      <c r="Q88" s="837"/>
      <c r="R88" s="837"/>
      <c r="S88" s="837"/>
      <c r="T88" s="861"/>
      <c r="U88" s="861"/>
      <c r="V88" s="861"/>
      <c r="W88" s="861"/>
      <c r="X88" s="861"/>
      <c r="Y88" s="861"/>
      <c r="Z88" s="861"/>
      <c r="AA88" s="861"/>
      <c r="AB88" s="861"/>
      <c r="AC88" s="861"/>
      <c r="AD88" s="861"/>
      <c r="AE88" s="42"/>
      <c r="AF88" s="42"/>
      <c r="AG88" s="42"/>
      <c r="AH88" s="42"/>
      <c r="AI88" s="42"/>
      <c r="AJ88" s="42"/>
    </row>
    <row r="89" spans="1:36" ht="13.95" customHeight="1">
      <c r="A89" s="942"/>
      <c r="B89" s="942"/>
      <c r="C89" s="836"/>
      <c r="D89" s="836"/>
      <c r="E89" s="836"/>
      <c r="F89" s="836"/>
      <c r="G89" s="836"/>
      <c r="H89" s="837"/>
      <c r="I89" s="837"/>
      <c r="J89" s="837"/>
      <c r="K89" s="837"/>
      <c r="L89" s="837"/>
      <c r="M89" s="837"/>
      <c r="N89" s="837"/>
      <c r="O89" s="837"/>
      <c r="P89" s="837"/>
      <c r="Q89" s="837"/>
      <c r="R89" s="837"/>
      <c r="S89" s="837"/>
      <c r="T89" s="861"/>
      <c r="U89" s="861"/>
      <c r="V89" s="861"/>
      <c r="W89" s="861"/>
      <c r="X89" s="861"/>
      <c r="Y89" s="861"/>
      <c r="Z89" s="861"/>
      <c r="AA89" s="861"/>
      <c r="AB89" s="861"/>
      <c r="AC89" s="861"/>
      <c r="AD89" s="861"/>
      <c r="AE89" s="42"/>
      <c r="AF89" s="42"/>
      <c r="AG89" s="42"/>
      <c r="AH89" s="42"/>
      <c r="AI89" s="42"/>
      <c r="AJ89" s="42"/>
    </row>
    <row r="90" spans="1:36" ht="13.95" customHeight="1">
      <c r="A90" s="942"/>
      <c r="B90" s="942"/>
      <c r="C90" s="836"/>
      <c r="D90" s="836"/>
      <c r="E90" s="836"/>
      <c r="F90" s="836"/>
      <c r="G90" s="836"/>
      <c r="H90" s="837"/>
      <c r="I90" s="837"/>
      <c r="J90" s="837"/>
      <c r="K90" s="837"/>
      <c r="L90" s="837"/>
      <c r="M90" s="837"/>
      <c r="N90" s="837"/>
      <c r="O90" s="837"/>
      <c r="P90" s="837"/>
      <c r="Q90" s="837"/>
      <c r="R90" s="837"/>
      <c r="S90" s="837"/>
      <c r="T90" s="861"/>
      <c r="U90" s="861"/>
      <c r="V90" s="861"/>
      <c r="W90" s="861"/>
      <c r="X90" s="861"/>
      <c r="Y90" s="861"/>
      <c r="Z90" s="861"/>
      <c r="AA90" s="861"/>
      <c r="AB90" s="861"/>
      <c r="AC90" s="861"/>
      <c r="AD90" s="861"/>
      <c r="AE90" s="42"/>
      <c r="AF90" s="42"/>
      <c r="AG90" s="42"/>
      <c r="AH90" s="42"/>
      <c r="AI90" s="42"/>
      <c r="AJ90" s="42"/>
    </row>
    <row r="91" spans="1:36" ht="13.95" customHeight="1">
      <c r="A91" s="942"/>
      <c r="B91" s="942"/>
      <c r="C91" s="836"/>
      <c r="D91" s="836"/>
      <c r="E91" s="836"/>
      <c r="F91" s="836"/>
      <c r="G91" s="836"/>
      <c r="H91" s="837"/>
      <c r="I91" s="837"/>
      <c r="J91" s="837"/>
      <c r="K91" s="837"/>
      <c r="L91" s="837"/>
      <c r="M91" s="837"/>
      <c r="N91" s="837"/>
      <c r="O91" s="837"/>
      <c r="P91" s="837"/>
      <c r="Q91" s="837"/>
      <c r="R91" s="837"/>
      <c r="S91" s="837"/>
      <c r="T91" s="861"/>
      <c r="U91" s="861"/>
      <c r="V91" s="861"/>
      <c r="W91" s="861"/>
      <c r="X91" s="861"/>
      <c r="Y91" s="861"/>
      <c r="Z91" s="861"/>
      <c r="AA91" s="861"/>
      <c r="AB91" s="861"/>
      <c r="AC91" s="861"/>
      <c r="AD91" s="861"/>
      <c r="AE91" s="42"/>
      <c r="AF91" s="42"/>
      <c r="AG91" s="42"/>
      <c r="AH91" s="42"/>
      <c r="AI91" s="42"/>
      <c r="AJ91" s="42"/>
    </row>
    <row r="92" spans="1:36" ht="13.95" customHeight="1">
      <c r="A92" s="942"/>
      <c r="B92" s="942"/>
      <c r="C92" s="836"/>
      <c r="D92" s="836"/>
      <c r="E92" s="836"/>
      <c r="F92" s="836"/>
      <c r="G92" s="836"/>
      <c r="H92" s="837"/>
      <c r="I92" s="837"/>
      <c r="J92" s="837"/>
      <c r="K92" s="837"/>
      <c r="L92" s="837"/>
      <c r="M92" s="837"/>
      <c r="N92" s="837"/>
      <c r="O92" s="837"/>
      <c r="P92" s="837"/>
      <c r="Q92" s="837"/>
      <c r="R92" s="837"/>
      <c r="S92" s="837"/>
      <c r="T92" s="861"/>
      <c r="U92" s="861"/>
      <c r="V92" s="861"/>
      <c r="W92" s="861"/>
      <c r="X92" s="861"/>
      <c r="Y92" s="861"/>
      <c r="Z92" s="861"/>
      <c r="AA92" s="861"/>
      <c r="AB92" s="861"/>
      <c r="AC92" s="861"/>
      <c r="AD92" s="861"/>
      <c r="AE92" s="42"/>
      <c r="AF92" s="42"/>
      <c r="AG92" s="42"/>
      <c r="AH92" s="42"/>
      <c r="AI92" s="42"/>
      <c r="AJ92" s="42"/>
    </row>
    <row r="93" spans="1:36" ht="13.95" customHeight="1">
      <c r="A93" s="942"/>
      <c r="B93" s="942"/>
      <c r="C93" s="836"/>
      <c r="D93" s="836"/>
      <c r="E93" s="836"/>
      <c r="F93" s="836"/>
      <c r="G93" s="836"/>
      <c r="H93" s="837"/>
      <c r="I93" s="837"/>
      <c r="J93" s="837"/>
      <c r="K93" s="837"/>
      <c r="L93" s="837"/>
      <c r="M93" s="837"/>
      <c r="N93" s="837"/>
      <c r="O93" s="837"/>
      <c r="P93" s="837"/>
      <c r="Q93" s="837"/>
      <c r="R93" s="837"/>
      <c r="S93" s="837"/>
      <c r="T93" s="861"/>
      <c r="U93" s="861"/>
      <c r="V93" s="861"/>
      <c r="W93" s="861"/>
      <c r="X93" s="861"/>
      <c r="Y93" s="861"/>
      <c r="Z93" s="861"/>
      <c r="AA93" s="861"/>
      <c r="AB93" s="861"/>
      <c r="AC93" s="861"/>
      <c r="AD93" s="861"/>
      <c r="AE93" s="42"/>
      <c r="AF93" s="42"/>
      <c r="AG93" s="42"/>
      <c r="AH93" s="42"/>
      <c r="AI93" s="42"/>
      <c r="AJ93" s="42"/>
    </row>
    <row r="94" spans="1:36" ht="13.95" customHeight="1">
      <c r="A94" s="942"/>
      <c r="B94" s="942"/>
      <c r="C94" s="836"/>
      <c r="D94" s="836"/>
      <c r="E94" s="836"/>
      <c r="F94" s="836"/>
      <c r="G94" s="836"/>
      <c r="H94" s="837"/>
      <c r="I94" s="837"/>
      <c r="J94" s="837"/>
      <c r="K94" s="837"/>
      <c r="L94" s="837"/>
      <c r="M94" s="837"/>
      <c r="N94" s="837"/>
      <c r="O94" s="837"/>
      <c r="P94" s="837"/>
      <c r="Q94" s="837"/>
      <c r="R94" s="837"/>
      <c r="S94" s="837"/>
      <c r="T94" s="861"/>
      <c r="U94" s="861"/>
      <c r="V94" s="861"/>
      <c r="W94" s="861"/>
      <c r="X94" s="861"/>
      <c r="Y94" s="861"/>
      <c r="Z94" s="861"/>
      <c r="AA94" s="861"/>
      <c r="AB94" s="861"/>
      <c r="AC94" s="861"/>
      <c r="AD94" s="861"/>
      <c r="AE94" s="42"/>
      <c r="AF94" s="42"/>
      <c r="AG94" s="42"/>
      <c r="AH94" s="42"/>
      <c r="AI94" s="42"/>
      <c r="AJ94" s="42"/>
    </row>
    <row r="95" spans="1:36" ht="13.95" customHeight="1">
      <c r="A95" s="942"/>
      <c r="B95" s="942"/>
      <c r="C95" s="836"/>
      <c r="D95" s="836"/>
      <c r="E95" s="836"/>
      <c r="F95" s="836"/>
      <c r="G95" s="836"/>
      <c r="H95" s="837"/>
      <c r="I95" s="837"/>
      <c r="J95" s="837"/>
      <c r="K95" s="837"/>
      <c r="L95" s="837"/>
      <c r="M95" s="837"/>
      <c r="N95" s="837"/>
      <c r="O95" s="837"/>
      <c r="P95" s="837"/>
      <c r="Q95" s="837"/>
      <c r="R95" s="837"/>
      <c r="S95" s="837"/>
      <c r="T95" s="861"/>
      <c r="U95" s="861"/>
      <c r="V95" s="861"/>
      <c r="W95" s="861"/>
      <c r="X95" s="861"/>
      <c r="Y95" s="861"/>
      <c r="Z95" s="861"/>
      <c r="AA95" s="861"/>
      <c r="AB95" s="861"/>
      <c r="AC95" s="861"/>
      <c r="AD95" s="861"/>
      <c r="AE95" s="42"/>
      <c r="AF95" s="42"/>
      <c r="AG95" s="42"/>
      <c r="AH95" s="42"/>
      <c r="AI95" s="42"/>
      <c r="AJ95" s="42"/>
    </row>
    <row r="96" spans="1:36" ht="13.95" customHeight="1">
      <c r="A96" s="942"/>
      <c r="B96" s="942"/>
      <c r="C96" s="836"/>
      <c r="D96" s="836"/>
      <c r="E96" s="836"/>
      <c r="F96" s="836"/>
      <c r="G96" s="836"/>
      <c r="H96" s="837"/>
      <c r="I96" s="837"/>
      <c r="J96" s="837"/>
      <c r="K96" s="837"/>
      <c r="L96" s="837"/>
      <c r="M96" s="837"/>
      <c r="N96" s="837"/>
      <c r="O96" s="837"/>
      <c r="P96" s="837"/>
      <c r="Q96" s="837"/>
      <c r="R96" s="837"/>
      <c r="S96" s="837"/>
      <c r="T96" s="861"/>
      <c r="U96" s="861"/>
      <c r="V96" s="861"/>
      <c r="W96" s="861"/>
      <c r="X96" s="861"/>
      <c r="Y96" s="861"/>
      <c r="Z96" s="861"/>
      <c r="AA96" s="861"/>
      <c r="AB96" s="861"/>
      <c r="AC96" s="861"/>
      <c r="AD96" s="861"/>
      <c r="AE96" s="42"/>
      <c r="AF96" s="42"/>
      <c r="AG96" s="42"/>
      <c r="AH96" s="42"/>
      <c r="AI96" s="42"/>
      <c r="AJ96" s="42"/>
    </row>
    <row r="97" spans="1:36" ht="13.95" customHeight="1">
      <c r="A97" s="942"/>
      <c r="B97" s="942"/>
      <c r="C97" s="836"/>
      <c r="D97" s="836"/>
      <c r="E97" s="836"/>
      <c r="F97" s="836"/>
      <c r="G97" s="836"/>
      <c r="H97" s="837"/>
      <c r="I97" s="837"/>
      <c r="J97" s="837"/>
      <c r="K97" s="837"/>
      <c r="L97" s="837"/>
      <c r="M97" s="837"/>
      <c r="N97" s="837"/>
      <c r="O97" s="837"/>
      <c r="P97" s="837"/>
      <c r="Q97" s="837"/>
      <c r="R97" s="837"/>
      <c r="S97" s="837"/>
      <c r="T97" s="861"/>
      <c r="U97" s="861"/>
      <c r="V97" s="861"/>
      <c r="W97" s="861"/>
      <c r="X97" s="861"/>
      <c r="Y97" s="861"/>
      <c r="Z97" s="861"/>
      <c r="AA97" s="861"/>
      <c r="AB97" s="861"/>
      <c r="AC97" s="861"/>
      <c r="AD97" s="861"/>
      <c r="AE97" s="42"/>
      <c r="AF97" s="42"/>
      <c r="AG97" s="42"/>
      <c r="AH97" s="42"/>
      <c r="AI97" s="42"/>
      <c r="AJ97" s="42"/>
    </row>
    <row r="98" spans="1:36" ht="13.95" customHeight="1">
      <c r="A98" s="942"/>
      <c r="B98" s="942"/>
      <c r="C98" s="836"/>
      <c r="D98" s="836"/>
      <c r="E98" s="836"/>
      <c r="F98" s="836"/>
      <c r="G98" s="836"/>
      <c r="H98" s="837"/>
      <c r="I98" s="837"/>
      <c r="J98" s="837"/>
      <c r="K98" s="837"/>
      <c r="L98" s="837"/>
      <c r="M98" s="837"/>
      <c r="N98" s="837"/>
      <c r="O98" s="837"/>
      <c r="P98" s="837"/>
      <c r="Q98" s="837"/>
      <c r="R98" s="837"/>
      <c r="S98" s="837"/>
      <c r="T98" s="861"/>
      <c r="U98" s="861"/>
      <c r="V98" s="861"/>
      <c r="W98" s="861"/>
      <c r="X98" s="861"/>
      <c r="Y98" s="861"/>
      <c r="Z98" s="861"/>
      <c r="AA98" s="861"/>
      <c r="AB98" s="861"/>
      <c r="AC98" s="861"/>
      <c r="AD98" s="861"/>
      <c r="AE98" s="42"/>
      <c r="AF98" s="42"/>
      <c r="AG98" s="42"/>
      <c r="AH98" s="42"/>
      <c r="AI98" s="42"/>
      <c r="AJ98" s="42"/>
    </row>
    <row r="99" spans="1:36" ht="13.95" customHeight="1">
      <c r="A99" s="942"/>
      <c r="B99" s="942"/>
      <c r="C99" s="836"/>
      <c r="D99" s="836"/>
      <c r="E99" s="836"/>
      <c r="F99" s="836"/>
      <c r="G99" s="836"/>
      <c r="H99" s="837"/>
      <c r="I99" s="837"/>
      <c r="J99" s="837"/>
      <c r="K99" s="837"/>
      <c r="L99" s="837"/>
      <c r="M99" s="837"/>
      <c r="N99" s="837"/>
      <c r="O99" s="837"/>
      <c r="P99" s="837"/>
      <c r="Q99" s="837"/>
      <c r="R99" s="837"/>
      <c r="S99" s="837"/>
      <c r="T99" s="861"/>
      <c r="U99" s="861"/>
      <c r="V99" s="861"/>
      <c r="W99" s="861"/>
      <c r="X99" s="861"/>
      <c r="Y99" s="861"/>
      <c r="Z99" s="861"/>
      <c r="AA99" s="861"/>
      <c r="AB99" s="861"/>
      <c r="AC99" s="861"/>
      <c r="AD99" s="861"/>
      <c r="AE99" s="42"/>
      <c r="AF99" s="42"/>
      <c r="AG99" s="42"/>
      <c r="AH99" s="42"/>
      <c r="AI99" s="42"/>
      <c r="AJ99" s="42"/>
    </row>
    <row r="100" spans="1:36" ht="13.95" customHeight="1">
      <c r="A100" s="942"/>
      <c r="B100" s="942"/>
      <c r="C100" s="836"/>
      <c r="D100" s="836"/>
      <c r="E100" s="836"/>
      <c r="F100" s="836"/>
      <c r="G100" s="836"/>
      <c r="H100" s="837"/>
      <c r="I100" s="837"/>
      <c r="J100" s="837"/>
      <c r="K100" s="837"/>
      <c r="L100" s="837"/>
      <c r="M100" s="837"/>
      <c r="N100" s="837"/>
      <c r="O100" s="837"/>
      <c r="P100" s="837"/>
      <c r="Q100" s="837"/>
      <c r="R100" s="837"/>
      <c r="S100" s="837"/>
      <c r="T100" s="861"/>
      <c r="U100" s="861"/>
      <c r="V100" s="861"/>
      <c r="W100" s="861"/>
      <c r="X100" s="861"/>
      <c r="Y100" s="861"/>
      <c r="Z100" s="861"/>
      <c r="AA100" s="861"/>
      <c r="AB100" s="861"/>
      <c r="AC100" s="861"/>
      <c r="AD100" s="861"/>
      <c r="AE100" s="42"/>
      <c r="AF100" s="42"/>
      <c r="AG100" s="42"/>
      <c r="AH100" s="42"/>
      <c r="AI100" s="42"/>
      <c r="AJ100" s="42"/>
    </row>
    <row r="101" spans="1:36" ht="13.95" customHeight="1">
      <c r="A101" s="942"/>
      <c r="B101" s="942"/>
      <c r="C101" s="836"/>
      <c r="D101" s="836"/>
      <c r="E101" s="836"/>
      <c r="F101" s="836"/>
      <c r="G101" s="836"/>
      <c r="H101" s="837"/>
      <c r="I101" s="837"/>
      <c r="J101" s="837"/>
      <c r="K101" s="837"/>
      <c r="L101" s="837"/>
      <c r="M101" s="837"/>
      <c r="N101" s="837"/>
      <c r="O101" s="837"/>
      <c r="P101" s="837"/>
      <c r="Q101" s="837"/>
      <c r="R101" s="837"/>
      <c r="S101" s="837"/>
      <c r="T101" s="861"/>
      <c r="U101" s="861"/>
      <c r="V101" s="861"/>
      <c r="W101" s="861"/>
      <c r="X101" s="861"/>
      <c r="Y101" s="861"/>
      <c r="Z101" s="861"/>
      <c r="AA101" s="861"/>
      <c r="AB101" s="861"/>
      <c r="AC101" s="861"/>
      <c r="AD101" s="861"/>
      <c r="AE101" s="42"/>
      <c r="AF101" s="42"/>
      <c r="AG101" s="42"/>
      <c r="AH101" s="42"/>
      <c r="AI101" s="42"/>
      <c r="AJ101" s="42"/>
    </row>
    <row r="102" spans="1:36" ht="13.95" customHeight="1">
      <c r="A102" s="942"/>
      <c r="B102" s="942"/>
      <c r="C102" s="836"/>
      <c r="D102" s="836"/>
      <c r="E102" s="836"/>
      <c r="F102" s="836"/>
      <c r="G102" s="836"/>
      <c r="H102" s="837"/>
      <c r="I102" s="837"/>
      <c r="J102" s="837"/>
      <c r="K102" s="837"/>
      <c r="L102" s="837"/>
      <c r="M102" s="837"/>
      <c r="N102" s="837"/>
      <c r="O102" s="837"/>
      <c r="P102" s="837"/>
      <c r="Q102" s="837"/>
      <c r="R102" s="837"/>
      <c r="S102" s="837"/>
      <c r="T102" s="861"/>
      <c r="U102" s="861"/>
      <c r="V102" s="861"/>
      <c r="W102" s="861"/>
      <c r="X102" s="861"/>
      <c r="Y102" s="861"/>
      <c r="Z102" s="861"/>
      <c r="AA102" s="861"/>
      <c r="AB102" s="861"/>
      <c r="AC102" s="861"/>
      <c r="AD102" s="861"/>
      <c r="AE102" s="42"/>
      <c r="AF102" s="42"/>
      <c r="AG102" s="42"/>
      <c r="AH102" s="42"/>
      <c r="AI102" s="42"/>
      <c r="AJ102" s="42"/>
    </row>
    <row r="103" spans="1:36" ht="13.95" customHeight="1">
      <c r="A103" s="942"/>
      <c r="B103" s="942"/>
      <c r="C103" s="836"/>
      <c r="D103" s="836"/>
      <c r="E103" s="836"/>
      <c r="F103" s="836"/>
      <c r="G103" s="836"/>
      <c r="H103" s="837"/>
      <c r="I103" s="837"/>
      <c r="J103" s="837"/>
      <c r="K103" s="837"/>
      <c r="L103" s="837"/>
      <c r="M103" s="837"/>
      <c r="N103" s="837"/>
      <c r="O103" s="837"/>
      <c r="P103" s="837"/>
      <c r="Q103" s="837"/>
      <c r="R103" s="837"/>
      <c r="S103" s="837"/>
      <c r="T103" s="861"/>
      <c r="U103" s="861"/>
      <c r="V103" s="861"/>
      <c r="W103" s="861"/>
      <c r="X103" s="861"/>
      <c r="Y103" s="861"/>
      <c r="Z103" s="861"/>
      <c r="AA103" s="861"/>
      <c r="AB103" s="861"/>
      <c r="AC103" s="861"/>
      <c r="AD103" s="861"/>
      <c r="AE103" s="42"/>
      <c r="AF103" s="42"/>
      <c r="AG103" s="42"/>
      <c r="AH103" s="42"/>
      <c r="AI103" s="42"/>
      <c r="AJ103" s="42"/>
    </row>
    <row r="104" spans="1:36" ht="13.95" customHeight="1">
      <c r="A104" s="942"/>
      <c r="B104" s="942"/>
      <c r="C104" s="836"/>
      <c r="D104" s="836"/>
      <c r="E104" s="836"/>
      <c r="F104" s="836"/>
      <c r="G104" s="836"/>
      <c r="H104" s="837"/>
      <c r="I104" s="837"/>
      <c r="J104" s="837"/>
      <c r="K104" s="837"/>
      <c r="L104" s="837"/>
      <c r="M104" s="837"/>
      <c r="N104" s="837"/>
      <c r="O104" s="837"/>
      <c r="P104" s="837"/>
      <c r="Q104" s="837"/>
      <c r="R104" s="837"/>
      <c r="S104" s="837"/>
      <c r="T104" s="861"/>
      <c r="U104" s="861"/>
      <c r="V104" s="861"/>
      <c r="W104" s="861"/>
      <c r="X104" s="861"/>
      <c r="Y104" s="861"/>
      <c r="Z104" s="861"/>
      <c r="AA104" s="861"/>
      <c r="AB104" s="861"/>
      <c r="AC104" s="861"/>
      <c r="AD104" s="861"/>
      <c r="AE104" s="42"/>
      <c r="AF104" s="42"/>
      <c r="AG104" s="42"/>
      <c r="AH104" s="42"/>
      <c r="AI104" s="42"/>
      <c r="AJ104" s="42"/>
    </row>
    <row r="105" spans="1:36" ht="13.95" customHeight="1">
      <c r="A105" s="942"/>
      <c r="B105" s="942"/>
      <c r="C105" s="836"/>
      <c r="D105" s="836"/>
      <c r="E105" s="836"/>
      <c r="F105" s="836"/>
      <c r="G105" s="836"/>
      <c r="H105" s="837"/>
      <c r="I105" s="837"/>
      <c r="J105" s="837"/>
      <c r="K105" s="837"/>
      <c r="L105" s="837"/>
      <c r="M105" s="837"/>
      <c r="N105" s="837"/>
      <c r="O105" s="837"/>
      <c r="P105" s="837"/>
      <c r="Q105" s="837"/>
      <c r="R105" s="837"/>
      <c r="S105" s="837"/>
      <c r="T105" s="861"/>
      <c r="U105" s="861"/>
      <c r="V105" s="861"/>
      <c r="W105" s="861"/>
      <c r="X105" s="861"/>
      <c r="Y105" s="861"/>
      <c r="Z105" s="861"/>
      <c r="AA105" s="861"/>
      <c r="AB105" s="861"/>
      <c r="AC105" s="861"/>
      <c r="AD105" s="861"/>
      <c r="AE105" s="42"/>
      <c r="AF105" s="42"/>
      <c r="AG105" s="42"/>
      <c r="AH105" s="42"/>
      <c r="AI105" s="42"/>
      <c r="AJ105" s="42"/>
    </row>
    <row r="106" spans="1:36" ht="13.95" customHeight="1">
      <c r="A106" s="942"/>
      <c r="B106" s="942"/>
      <c r="C106" s="836"/>
      <c r="D106" s="836"/>
      <c r="E106" s="836"/>
      <c r="F106" s="836"/>
      <c r="G106" s="836"/>
      <c r="H106" s="837"/>
      <c r="I106" s="837"/>
      <c r="J106" s="837"/>
      <c r="K106" s="837"/>
      <c r="L106" s="837"/>
      <c r="M106" s="837"/>
      <c r="N106" s="837"/>
      <c r="O106" s="837"/>
      <c r="P106" s="837"/>
      <c r="Q106" s="837"/>
      <c r="R106" s="837"/>
      <c r="S106" s="837"/>
      <c r="T106" s="861"/>
      <c r="U106" s="861"/>
      <c r="V106" s="861"/>
      <c r="W106" s="861"/>
      <c r="X106" s="861"/>
      <c r="Y106" s="861"/>
      <c r="Z106" s="861"/>
      <c r="AA106" s="861"/>
      <c r="AB106" s="861"/>
      <c r="AC106" s="861"/>
      <c r="AD106" s="861"/>
      <c r="AE106" s="42"/>
      <c r="AF106" s="42"/>
      <c r="AG106" s="42"/>
      <c r="AH106" s="42"/>
      <c r="AI106" s="42"/>
      <c r="AJ106" s="42"/>
    </row>
    <row r="107" spans="1:36" ht="13.95" customHeight="1">
      <c r="A107" s="942"/>
      <c r="B107" s="942"/>
      <c r="C107" s="836"/>
      <c r="D107" s="836"/>
      <c r="E107" s="836"/>
      <c r="F107" s="836"/>
      <c r="G107" s="836"/>
      <c r="H107" s="837"/>
      <c r="I107" s="837"/>
      <c r="J107" s="837"/>
      <c r="K107" s="837"/>
      <c r="L107" s="837"/>
      <c r="M107" s="837"/>
      <c r="N107" s="837"/>
      <c r="O107" s="837"/>
      <c r="P107" s="837"/>
      <c r="Q107" s="837"/>
      <c r="R107" s="837"/>
      <c r="S107" s="837"/>
      <c r="T107" s="861"/>
      <c r="U107" s="861"/>
      <c r="V107" s="861"/>
      <c r="W107" s="861"/>
      <c r="X107" s="861"/>
      <c r="Y107" s="861"/>
      <c r="Z107" s="861"/>
      <c r="AA107" s="861"/>
      <c r="AB107" s="861"/>
      <c r="AC107" s="861"/>
      <c r="AD107" s="861"/>
      <c r="AE107" s="42"/>
      <c r="AF107" s="42"/>
      <c r="AG107" s="42"/>
      <c r="AH107" s="42"/>
      <c r="AI107" s="42"/>
      <c r="AJ107" s="42"/>
    </row>
    <row r="108" spans="1:36" ht="13.95" customHeight="1">
      <c r="A108" s="942"/>
      <c r="B108" s="942"/>
      <c r="C108" s="836"/>
      <c r="D108" s="836"/>
      <c r="E108" s="836"/>
      <c r="F108" s="836"/>
      <c r="G108" s="836"/>
      <c r="H108" s="837"/>
      <c r="I108" s="837"/>
      <c r="J108" s="837"/>
      <c r="K108" s="837"/>
      <c r="L108" s="837"/>
      <c r="M108" s="837"/>
      <c r="N108" s="837"/>
      <c r="O108" s="837"/>
      <c r="P108" s="837"/>
      <c r="Q108" s="837"/>
      <c r="R108" s="837"/>
      <c r="S108" s="837"/>
      <c r="T108" s="861"/>
      <c r="U108" s="861"/>
      <c r="V108" s="861"/>
      <c r="W108" s="861"/>
      <c r="X108" s="861"/>
      <c r="Y108" s="861"/>
      <c r="Z108" s="861"/>
      <c r="AA108" s="861"/>
      <c r="AB108" s="861"/>
      <c r="AC108" s="861"/>
      <c r="AD108" s="861"/>
      <c r="AE108" s="42"/>
      <c r="AF108" s="42"/>
      <c r="AG108" s="42"/>
      <c r="AH108" s="42"/>
      <c r="AI108" s="42"/>
      <c r="AJ108" s="42"/>
    </row>
    <row r="109" spans="1:36" ht="13.95" customHeight="1">
      <c r="A109" s="942"/>
      <c r="B109" s="942"/>
      <c r="C109" s="836"/>
      <c r="D109" s="836"/>
      <c r="E109" s="836"/>
      <c r="F109" s="836"/>
      <c r="G109" s="836"/>
      <c r="H109" s="837"/>
      <c r="I109" s="837"/>
      <c r="J109" s="837"/>
      <c r="K109" s="837"/>
      <c r="L109" s="837"/>
      <c r="M109" s="837"/>
      <c r="N109" s="837"/>
      <c r="O109" s="837"/>
      <c r="P109" s="837"/>
      <c r="Q109" s="837"/>
      <c r="R109" s="837"/>
      <c r="S109" s="837"/>
      <c r="T109" s="861"/>
      <c r="U109" s="861"/>
      <c r="V109" s="861"/>
      <c r="W109" s="861"/>
      <c r="X109" s="861"/>
      <c r="Y109" s="861"/>
      <c r="Z109" s="861"/>
      <c r="AA109" s="861"/>
      <c r="AB109" s="861"/>
      <c r="AC109" s="861"/>
      <c r="AD109" s="861"/>
      <c r="AE109" s="42"/>
      <c r="AF109" s="42"/>
      <c r="AG109" s="42"/>
      <c r="AH109" s="42"/>
      <c r="AI109" s="42"/>
      <c r="AJ109" s="42"/>
    </row>
    <row r="110" spans="1:36" ht="13.95" customHeight="1">
      <c r="A110" s="942"/>
      <c r="B110" s="942"/>
      <c r="C110" s="836"/>
      <c r="D110" s="836"/>
      <c r="E110" s="836"/>
      <c r="F110" s="836"/>
      <c r="G110" s="836"/>
      <c r="H110" s="837"/>
      <c r="I110" s="837"/>
      <c r="J110" s="837"/>
      <c r="K110" s="837"/>
      <c r="L110" s="837"/>
      <c r="M110" s="837"/>
      <c r="N110" s="837"/>
      <c r="O110" s="837"/>
      <c r="P110" s="837"/>
      <c r="Q110" s="837"/>
      <c r="R110" s="837"/>
      <c r="S110" s="837"/>
      <c r="T110" s="861"/>
      <c r="U110" s="861"/>
      <c r="V110" s="861"/>
      <c r="W110" s="861"/>
      <c r="X110" s="861"/>
      <c r="Y110" s="861"/>
      <c r="Z110" s="861"/>
      <c r="AA110" s="861"/>
      <c r="AB110" s="861"/>
      <c r="AC110" s="861"/>
      <c r="AD110" s="861"/>
      <c r="AE110" s="42"/>
      <c r="AF110" s="42"/>
      <c r="AG110" s="42"/>
      <c r="AH110" s="42"/>
      <c r="AI110" s="42"/>
      <c r="AJ110" s="42"/>
    </row>
    <row r="111" spans="1:36" ht="13.95" customHeight="1">
      <c r="A111" s="942"/>
      <c r="B111" s="942"/>
      <c r="C111" s="836"/>
      <c r="D111" s="836"/>
      <c r="E111" s="836"/>
      <c r="F111" s="836"/>
      <c r="G111" s="836"/>
      <c r="H111" s="837"/>
      <c r="I111" s="837"/>
      <c r="J111" s="837"/>
      <c r="K111" s="837"/>
      <c r="L111" s="837"/>
      <c r="M111" s="837"/>
      <c r="N111" s="837"/>
      <c r="O111" s="837"/>
      <c r="P111" s="837"/>
      <c r="Q111" s="837"/>
      <c r="R111" s="837"/>
      <c r="S111" s="837"/>
      <c r="T111" s="861"/>
      <c r="U111" s="861"/>
      <c r="V111" s="861"/>
      <c r="W111" s="861"/>
      <c r="X111" s="861"/>
      <c r="Y111" s="861"/>
      <c r="Z111" s="861"/>
      <c r="AA111" s="861"/>
      <c r="AB111" s="861"/>
      <c r="AC111" s="861"/>
      <c r="AD111" s="861"/>
      <c r="AE111" s="42"/>
      <c r="AF111" s="42"/>
      <c r="AG111" s="42"/>
      <c r="AH111" s="42"/>
      <c r="AI111" s="42"/>
      <c r="AJ111" s="42"/>
    </row>
    <row r="112" spans="1:36" ht="13.95" customHeight="1">
      <c r="A112" s="942"/>
      <c r="B112" s="942"/>
      <c r="C112" s="836"/>
      <c r="D112" s="836"/>
      <c r="E112" s="836"/>
      <c r="F112" s="836"/>
      <c r="G112" s="836"/>
      <c r="H112" s="837"/>
      <c r="I112" s="837"/>
      <c r="J112" s="837"/>
      <c r="K112" s="837"/>
      <c r="L112" s="837"/>
      <c r="M112" s="837"/>
      <c r="N112" s="837"/>
      <c r="O112" s="837"/>
      <c r="P112" s="837"/>
      <c r="Q112" s="837"/>
      <c r="R112" s="837"/>
      <c r="S112" s="837"/>
      <c r="T112" s="861"/>
      <c r="U112" s="861"/>
      <c r="V112" s="861"/>
      <c r="W112" s="861"/>
      <c r="X112" s="861"/>
      <c r="Y112" s="861"/>
      <c r="Z112" s="861"/>
      <c r="AA112" s="861"/>
      <c r="AB112" s="861"/>
      <c r="AC112" s="861"/>
      <c r="AD112" s="861"/>
      <c r="AE112" s="42"/>
      <c r="AF112" s="42"/>
      <c r="AG112" s="42"/>
      <c r="AH112" s="42"/>
      <c r="AI112" s="42"/>
      <c r="AJ112" s="42"/>
    </row>
    <row r="113" spans="1:36" ht="13.95" customHeight="1">
      <c r="A113" s="942"/>
      <c r="B113" s="942"/>
      <c r="C113" s="836"/>
      <c r="D113" s="836"/>
      <c r="E113" s="836"/>
      <c r="F113" s="836"/>
      <c r="G113" s="836"/>
      <c r="H113" s="837"/>
      <c r="I113" s="837"/>
      <c r="J113" s="837"/>
      <c r="K113" s="837"/>
      <c r="L113" s="837"/>
      <c r="M113" s="837"/>
      <c r="N113" s="837"/>
      <c r="O113" s="837"/>
      <c r="P113" s="837"/>
      <c r="Q113" s="837"/>
      <c r="R113" s="837"/>
      <c r="S113" s="837"/>
      <c r="T113" s="861"/>
      <c r="U113" s="861"/>
      <c r="V113" s="861"/>
      <c r="W113" s="861"/>
      <c r="X113" s="861"/>
      <c r="Y113" s="861"/>
      <c r="Z113" s="861"/>
      <c r="AA113" s="861"/>
      <c r="AB113" s="861"/>
      <c r="AC113" s="861"/>
      <c r="AD113" s="861"/>
      <c r="AE113" s="42"/>
      <c r="AF113" s="42"/>
      <c r="AG113" s="42"/>
      <c r="AH113" s="42"/>
      <c r="AI113" s="42"/>
      <c r="AJ113" s="42"/>
    </row>
    <row r="114" spans="1:36" ht="13.95" customHeight="1">
      <c r="A114" s="942"/>
      <c r="B114" s="942"/>
      <c r="C114" s="836"/>
      <c r="D114" s="836"/>
      <c r="E114" s="836"/>
      <c r="F114" s="836"/>
      <c r="G114" s="836"/>
      <c r="H114" s="837"/>
      <c r="I114" s="837"/>
      <c r="J114" s="837"/>
      <c r="K114" s="837"/>
      <c r="L114" s="837"/>
      <c r="M114" s="837"/>
      <c r="N114" s="837"/>
      <c r="O114" s="837"/>
      <c r="P114" s="837"/>
      <c r="Q114" s="837"/>
      <c r="R114" s="837"/>
      <c r="S114" s="837"/>
      <c r="T114" s="861"/>
      <c r="U114" s="861"/>
      <c r="V114" s="861"/>
      <c r="W114" s="861"/>
      <c r="X114" s="861"/>
      <c r="Y114" s="861"/>
      <c r="Z114" s="861"/>
      <c r="AA114" s="861"/>
      <c r="AB114" s="861"/>
      <c r="AC114" s="861"/>
      <c r="AD114" s="861"/>
      <c r="AE114" s="42"/>
      <c r="AF114" s="42"/>
      <c r="AG114" s="42"/>
      <c r="AH114" s="42"/>
      <c r="AI114" s="42"/>
      <c r="AJ114" s="42"/>
    </row>
    <row r="115" spans="1:36" ht="13.95" customHeight="1">
      <c r="A115" s="942"/>
      <c r="B115" s="942"/>
      <c r="C115" s="836"/>
      <c r="D115" s="836"/>
      <c r="E115" s="836"/>
      <c r="F115" s="836"/>
      <c r="G115" s="836"/>
      <c r="H115" s="837"/>
      <c r="I115" s="837"/>
      <c r="J115" s="837"/>
      <c r="K115" s="837"/>
      <c r="L115" s="837"/>
      <c r="M115" s="837"/>
      <c r="N115" s="837"/>
      <c r="O115" s="837"/>
      <c r="P115" s="837"/>
      <c r="Q115" s="837"/>
      <c r="R115" s="837"/>
      <c r="S115" s="837"/>
      <c r="T115" s="861"/>
      <c r="U115" s="861"/>
      <c r="V115" s="861"/>
      <c r="W115" s="861"/>
      <c r="X115" s="861"/>
      <c r="Y115" s="861"/>
      <c r="Z115" s="861"/>
      <c r="AA115" s="861"/>
      <c r="AB115" s="861"/>
      <c r="AC115" s="861"/>
      <c r="AD115" s="861"/>
      <c r="AE115" s="42"/>
      <c r="AF115" s="42"/>
      <c r="AG115" s="42"/>
      <c r="AH115" s="42"/>
      <c r="AI115" s="42"/>
      <c r="AJ115" s="42"/>
    </row>
    <row r="116" spans="1:36" ht="13.95" customHeight="1">
      <c r="A116" s="942"/>
      <c r="B116" s="942"/>
      <c r="C116" s="836"/>
      <c r="D116" s="836"/>
      <c r="E116" s="836"/>
      <c r="F116" s="836"/>
      <c r="G116" s="836"/>
      <c r="H116" s="837"/>
      <c r="I116" s="837"/>
      <c r="J116" s="837"/>
      <c r="K116" s="837"/>
      <c r="L116" s="837"/>
      <c r="M116" s="837"/>
      <c r="N116" s="837"/>
      <c r="O116" s="837"/>
      <c r="P116" s="837"/>
      <c r="Q116" s="837"/>
      <c r="R116" s="837"/>
      <c r="S116" s="837"/>
      <c r="T116" s="861"/>
      <c r="U116" s="861"/>
      <c r="V116" s="861"/>
      <c r="W116" s="861"/>
      <c r="X116" s="861"/>
      <c r="Y116" s="861"/>
      <c r="Z116" s="861"/>
      <c r="AA116" s="861"/>
      <c r="AB116" s="861"/>
      <c r="AC116" s="861"/>
      <c r="AD116" s="861"/>
      <c r="AE116" s="42"/>
      <c r="AF116" s="42"/>
      <c r="AG116" s="42"/>
      <c r="AH116" s="42"/>
      <c r="AI116" s="42"/>
      <c r="AJ116" s="42"/>
    </row>
    <row r="117" spans="1:36" ht="13.95" customHeight="1">
      <c r="A117" s="942"/>
      <c r="B117" s="942"/>
      <c r="C117" s="836"/>
      <c r="D117" s="836"/>
      <c r="E117" s="836"/>
      <c r="F117" s="836"/>
      <c r="G117" s="836"/>
      <c r="H117" s="837"/>
      <c r="I117" s="837"/>
      <c r="J117" s="837"/>
      <c r="K117" s="837"/>
      <c r="L117" s="837"/>
      <c r="M117" s="837"/>
      <c r="N117" s="837"/>
      <c r="O117" s="837"/>
      <c r="P117" s="837"/>
      <c r="Q117" s="837"/>
      <c r="R117" s="837"/>
      <c r="S117" s="837"/>
      <c r="T117" s="861"/>
      <c r="U117" s="861"/>
      <c r="V117" s="861"/>
      <c r="W117" s="861"/>
      <c r="X117" s="861"/>
      <c r="Y117" s="861"/>
      <c r="Z117" s="861"/>
      <c r="AA117" s="861"/>
      <c r="AB117" s="861"/>
      <c r="AC117" s="861"/>
      <c r="AD117" s="861"/>
      <c r="AE117" s="42"/>
      <c r="AF117" s="42"/>
      <c r="AG117" s="42"/>
      <c r="AH117" s="42"/>
      <c r="AI117" s="42"/>
      <c r="AJ117" s="42"/>
    </row>
    <row r="118" spans="1:36" ht="13.95" customHeight="1">
      <c r="A118" s="942"/>
      <c r="B118" s="942"/>
      <c r="C118" s="836"/>
      <c r="D118" s="836"/>
      <c r="E118" s="836"/>
      <c r="F118" s="836"/>
      <c r="G118" s="836"/>
      <c r="H118" s="837"/>
      <c r="I118" s="837"/>
      <c r="J118" s="837"/>
      <c r="K118" s="837"/>
      <c r="L118" s="837"/>
      <c r="M118" s="837"/>
      <c r="N118" s="837"/>
      <c r="O118" s="837"/>
      <c r="P118" s="837"/>
      <c r="Q118" s="837"/>
      <c r="R118" s="837"/>
      <c r="S118" s="837"/>
      <c r="T118" s="861"/>
      <c r="U118" s="861"/>
      <c r="V118" s="861"/>
      <c r="W118" s="861"/>
      <c r="X118" s="861"/>
      <c r="Y118" s="861"/>
      <c r="Z118" s="861"/>
      <c r="AA118" s="861"/>
      <c r="AB118" s="861"/>
      <c r="AC118" s="861"/>
      <c r="AD118" s="861"/>
      <c r="AE118" s="42"/>
      <c r="AF118" s="42"/>
      <c r="AG118" s="42"/>
      <c r="AH118" s="42"/>
      <c r="AI118" s="42"/>
      <c r="AJ118" s="42"/>
    </row>
    <row r="119" spans="1:36" ht="13.95" customHeight="1">
      <c r="A119" s="942"/>
      <c r="B119" s="942"/>
      <c r="C119" s="836"/>
      <c r="D119" s="836"/>
      <c r="E119" s="836"/>
      <c r="F119" s="836"/>
      <c r="G119" s="836"/>
      <c r="H119" s="837"/>
      <c r="I119" s="837"/>
      <c r="J119" s="837"/>
      <c r="K119" s="837"/>
      <c r="L119" s="837"/>
      <c r="M119" s="837"/>
      <c r="N119" s="837"/>
      <c r="O119" s="837"/>
      <c r="P119" s="837"/>
      <c r="Q119" s="837"/>
      <c r="R119" s="837"/>
      <c r="S119" s="837"/>
      <c r="T119" s="861"/>
      <c r="U119" s="861"/>
      <c r="V119" s="861"/>
      <c r="W119" s="861"/>
      <c r="X119" s="861"/>
      <c r="Y119" s="861"/>
      <c r="Z119" s="861"/>
      <c r="AA119" s="861"/>
      <c r="AB119" s="861"/>
      <c r="AC119" s="861"/>
      <c r="AD119" s="861"/>
      <c r="AE119" s="42"/>
      <c r="AF119" s="42"/>
      <c r="AG119" s="42"/>
      <c r="AH119" s="42"/>
      <c r="AI119" s="42"/>
      <c r="AJ119" s="42"/>
    </row>
    <row r="120" spans="1:36">
      <c r="A120" s="942"/>
      <c r="B120" s="942"/>
      <c r="C120" s="836"/>
      <c r="D120" s="836"/>
      <c r="E120" s="836"/>
      <c r="F120" s="836"/>
      <c r="G120" s="836"/>
      <c r="H120" s="837"/>
      <c r="I120" s="837"/>
      <c r="J120" s="837"/>
      <c r="K120" s="837"/>
      <c r="L120" s="837"/>
      <c r="M120" s="837"/>
      <c r="N120" s="837"/>
      <c r="O120" s="837"/>
      <c r="P120" s="837"/>
      <c r="Q120" s="837"/>
      <c r="R120" s="837"/>
      <c r="S120" s="837"/>
      <c r="T120" s="861"/>
      <c r="U120" s="861"/>
      <c r="V120" s="861"/>
      <c r="W120" s="861"/>
      <c r="X120" s="861"/>
      <c r="Y120" s="861"/>
      <c r="Z120" s="861"/>
      <c r="AA120" s="861"/>
      <c r="AB120" s="861"/>
      <c r="AC120" s="861"/>
      <c r="AD120" s="861"/>
      <c r="AE120" s="42"/>
      <c r="AF120" s="42"/>
      <c r="AG120" s="42"/>
      <c r="AH120" s="42"/>
      <c r="AI120" s="42"/>
      <c r="AJ120" s="42"/>
    </row>
    <row r="121" spans="1:36">
      <c r="A121" s="942"/>
      <c r="B121" s="942"/>
      <c r="C121" s="836"/>
      <c r="D121" s="836"/>
      <c r="E121" s="836"/>
      <c r="F121" s="836"/>
      <c r="G121" s="836"/>
      <c r="H121" s="837"/>
      <c r="I121" s="837"/>
      <c r="J121" s="837"/>
      <c r="K121" s="837"/>
      <c r="L121" s="837"/>
      <c r="M121" s="837"/>
      <c r="N121" s="837"/>
      <c r="O121" s="837"/>
      <c r="P121" s="837"/>
      <c r="Q121" s="837"/>
      <c r="R121" s="837"/>
      <c r="S121" s="837"/>
      <c r="T121" s="861"/>
      <c r="U121" s="861"/>
      <c r="V121" s="861"/>
      <c r="W121" s="861"/>
      <c r="X121" s="861"/>
      <c r="Y121" s="861"/>
      <c r="Z121" s="861"/>
      <c r="AA121" s="861"/>
      <c r="AB121" s="861"/>
      <c r="AC121" s="861"/>
      <c r="AD121" s="861"/>
      <c r="AE121" s="42"/>
      <c r="AF121" s="42"/>
      <c r="AG121" s="42"/>
      <c r="AH121" s="42"/>
      <c r="AI121" s="42"/>
      <c r="AJ121" s="42"/>
    </row>
    <row r="122" spans="1:36">
      <c r="A122" s="942"/>
      <c r="B122" s="942"/>
      <c r="C122" s="836"/>
      <c r="D122" s="836"/>
      <c r="E122" s="836"/>
      <c r="F122" s="836"/>
      <c r="G122" s="836"/>
      <c r="H122" s="837"/>
      <c r="I122" s="837"/>
      <c r="J122" s="837"/>
      <c r="K122" s="837"/>
      <c r="L122" s="837"/>
      <c r="M122" s="837"/>
      <c r="N122" s="837"/>
      <c r="O122" s="837"/>
      <c r="P122" s="837"/>
      <c r="Q122" s="837"/>
      <c r="R122" s="837"/>
      <c r="S122" s="837"/>
      <c r="T122" s="861"/>
      <c r="U122" s="861"/>
      <c r="V122" s="861"/>
      <c r="W122" s="861"/>
      <c r="X122" s="861"/>
      <c r="Y122" s="861"/>
      <c r="Z122" s="861"/>
      <c r="AA122" s="861"/>
      <c r="AB122" s="861"/>
      <c r="AC122" s="861"/>
      <c r="AD122" s="861"/>
      <c r="AE122" s="42"/>
      <c r="AF122" s="42"/>
      <c r="AG122" s="42"/>
      <c r="AH122" s="42"/>
      <c r="AI122" s="42"/>
      <c r="AJ122" s="42"/>
    </row>
    <row r="123" spans="1:36">
      <c r="A123" s="942"/>
      <c r="B123" s="942"/>
      <c r="C123" s="836"/>
      <c r="D123" s="836"/>
      <c r="E123" s="836"/>
      <c r="F123" s="836"/>
      <c r="G123" s="836"/>
      <c r="H123" s="837"/>
      <c r="I123" s="837"/>
      <c r="J123" s="837"/>
      <c r="K123" s="837"/>
      <c r="L123" s="837"/>
      <c r="M123" s="837"/>
      <c r="N123" s="837"/>
      <c r="O123" s="837"/>
      <c r="P123" s="837"/>
      <c r="Q123" s="837"/>
      <c r="R123" s="837"/>
      <c r="S123" s="837"/>
      <c r="T123" s="861"/>
      <c r="U123" s="861"/>
      <c r="V123" s="861"/>
      <c r="W123" s="861"/>
      <c r="X123" s="861"/>
      <c r="Y123" s="861"/>
      <c r="Z123" s="861"/>
      <c r="AA123" s="861"/>
      <c r="AB123" s="861"/>
      <c r="AC123" s="861"/>
      <c r="AD123" s="861"/>
      <c r="AE123" s="42"/>
      <c r="AF123" s="42"/>
      <c r="AG123" s="42"/>
      <c r="AH123" s="42"/>
      <c r="AI123" s="42"/>
      <c r="AJ123" s="42"/>
    </row>
    <row r="124" spans="1:36">
      <c r="A124" s="942"/>
      <c r="B124" s="942"/>
      <c r="C124" s="836"/>
      <c r="D124" s="836"/>
      <c r="E124" s="836"/>
      <c r="F124" s="836"/>
      <c r="G124" s="836"/>
      <c r="H124" s="837"/>
      <c r="I124" s="837"/>
      <c r="J124" s="837"/>
      <c r="K124" s="837"/>
      <c r="L124" s="837"/>
      <c r="M124" s="837"/>
      <c r="N124" s="837"/>
      <c r="O124" s="837"/>
      <c r="P124" s="837"/>
      <c r="Q124" s="837"/>
      <c r="R124" s="837"/>
      <c r="S124" s="837"/>
      <c r="T124" s="861"/>
      <c r="U124" s="861"/>
      <c r="V124" s="861"/>
      <c r="W124" s="861"/>
      <c r="X124" s="861"/>
      <c r="Y124" s="861"/>
      <c r="Z124" s="861"/>
      <c r="AA124" s="861"/>
      <c r="AB124" s="861"/>
      <c r="AC124" s="861"/>
      <c r="AD124" s="861"/>
      <c r="AE124" s="42"/>
      <c r="AF124" s="42"/>
      <c r="AG124" s="42"/>
      <c r="AH124" s="42"/>
      <c r="AI124" s="42"/>
      <c r="AJ124" s="42"/>
    </row>
    <row r="125" spans="1:36">
      <c r="A125" s="942"/>
      <c r="B125" s="942"/>
      <c r="C125" s="836"/>
      <c r="D125" s="836"/>
      <c r="E125" s="836"/>
      <c r="F125" s="836"/>
      <c r="G125" s="836"/>
      <c r="H125" s="837"/>
      <c r="I125" s="837"/>
      <c r="J125" s="837"/>
      <c r="K125" s="837"/>
      <c r="L125" s="837"/>
      <c r="M125" s="837"/>
      <c r="N125" s="837"/>
      <c r="O125" s="837"/>
      <c r="P125" s="837"/>
      <c r="Q125" s="837"/>
      <c r="R125" s="837"/>
      <c r="S125" s="837"/>
      <c r="T125" s="861"/>
      <c r="U125" s="861"/>
      <c r="V125" s="861"/>
      <c r="W125" s="861"/>
      <c r="X125" s="861"/>
      <c r="Y125" s="861"/>
      <c r="Z125" s="861"/>
      <c r="AA125" s="861"/>
      <c r="AB125" s="861"/>
      <c r="AC125" s="861"/>
      <c r="AD125" s="861"/>
      <c r="AE125" s="42"/>
      <c r="AF125" s="42"/>
      <c r="AG125" s="42"/>
      <c r="AH125" s="42"/>
      <c r="AI125" s="42"/>
      <c r="AJ125" s="42"/>
    </row>
    <row r="126" spans="1:36">
      <c r="A126" s="942"/>
      <c r="B126" s="942"/>
      <c r="C126" s="836"/>
      <c r="D126" s="836"/>
      <c r="E126" s="836"/>
      <c r="F126" s="836"/>
      <c r="G126" s="836"/>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30"/>
    </row>
    <row r="127" spans="1:36">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row>
  </sheetData>
  <sheetProtection algorithmName="SHA-512" hashValue="L7poDbY2rZcwUm5NcIiorLCm6X6NKKxnmaZJylaGeaW4Dpb/pH8QQEmEzymyQSiS2uuCl4xSy2BUYTT5wWK1KA==" saltValue="ohouvSyO6ed6gaTYghHy1g==" spinCount="100000" sheet="1" autoFilter="0"/>
  <mergeCells count="309">
    <mergeCell ref="A1:Z1"/>
    <mergeCell ref="C46:E49"/>
    <mergeCell ref="F46:G46"/>
    <mergeCell ref="H46:AI46"/>
    <mergeCell ref="B17:AG17"/>
    <mergeCell ref="AH17:AI17"/>
    <mergeCell ref="F41:G41"/>
    <mergeCell ref="F42:G42"/>
    <mergeCell ref="F43:G43"/>
    <mergeCell ref="F44:G44"/>
    <mergeCell ref="F45:G45"/>
    <mergeCell ref="H45:AI45"/>
    <mergeCell ref="C37:E45"/>
    <mergeCell ref="F37:G37"/>
    <mergeCell ref="F38:G38"/>
    <mergeCell ref="F39:G39"/>
    <mergeCell ref="F40:G40"/>
    <mergeCell ref="H37:AI37"/>
    <mergeCell ref="H38:AI38"/>
    <mergeCell ref="H39:AI39"/>
    <mergeCell ref="H40:AI40"/>
    <mergeCell ref="H41:AI41"/>
    <mergeCell ref="H42:AI42"/>
    <mergeCell ref="H43:AI43"/>
    <mergeCell ref="F48:G48"/>
    <mergeCell ref="H48:AI48"/>
    <mergeCell ref="F49:G49"/>
    <mergeCell ref="H49:AI49"/>
    <mergeCell ref="A4:F4"/>
    <mergeCell ref="G4:AI4"/>
    <mergeCell ref="A5:F7"/>
    <mergeCell ref="H5:L5"/>
    <mergeCell ref="G6:AI6"/>
    <mergeCell ref="G7:AI7"/>
    <mergeCell ref="C19:AG19"/>
    <mergeCell ref="AH19:AI19"/>
    <mergeCell ref="C20:E20"/>
    <mergeCell ref="F20:AI20"/>
    <mergeCell ref="C21:E24"/>
    <mergeCell ref="F21:G21"/>
    <mergeCell ref="H21:AI21"/>
    <mergeCell ref="F22:G22"/>
    <mergeCell ref="H22:AI22"/>
    <mergeCell ref="F23:G23"/>
    <mergeCell ref="H23:AI23"/>
    <mergeCell ref="F24:G24"/>
    <mergeCell ref="H24:AI24"/>
    <mergeCell ref="H25:AI25"/>
    <mergeCell ref="AB1:AD1"/>
    <mergeCell ref="AE1:AI1"/>
    <mergeCell ref="A3:F3"/>
    <mergeCell ref="G3:AI3"/>
    <mergeCell ref="B13:AI13"/>
    <mergeCell ref="B15:AI15"/>
    <mergeCell ref="C18:AG18"/>
    <mergeCell ref="AH18:AI18"/>
    <mergeCell ref="A8:F8"/>
    <mergeCell ref="G8:AI8"/>
    <mergeCell ref="A9:F9"/>
    <mergeCell ref="G9:AI9"/>
    <mergeCell ref="A10:F10"/>
    <mergeCell ref="G10:J10"/>
    <mergeCell ref="K10:T10"/>
    <mergeCell ref="U10:X10"/>
    <mergeCell ref="Y10:AI10"/>
    <mergeCell ref="B14:AG14"/>
    <mergeCell ref="AH14:AI14"/>
    <mergeCell ref="B18:B49"/>
    <mergeCell ref="F47:G47"/>
    <mergeCell ref="H47:AI47"/>
    <mergeCell ref="F25:G25"/>
    <mergeCell ref="H44:AI44"/>
    <mergeCell ref="F26:G26"/>
    <mergeCell ref="H26:AI26"/>
    <mergeCell ref="F27:G27"/>
    <mergeCell ref="H27:AI27"/>
    <mergeCell ref="F28:G28"/>
    <mergeCell ref="H28:AI28"/>
    <mergeCell ref="C29:E32"/>
    <mergeCell ref="F29:G29"/>
    <mergeCell ref="H29:AI29"/>
    <mergeCell ref="F30:G30"/>
    <mergeCell ref="H30:AI30"/>
    <mergeCell ref="F31:G31"/>
    <mergeCell ref="H31:AI31"/>
    <mergeCell ref="F32:G32"/>
    <mergeCell ref="H32:AI32"/>
    <mergeCell ref="C25:E28"/>
    <mergeCell ref="C33:E36"/>
    <mergeCell ref="F33:G33"/>
    <mergeCell ref="H33:AI33"/>
    <mergeCell ref="F34:G34"/>
    <mergeCell ref="H34:AI34"/>
    <mergeCell ref="F35:G35"/>
    <mergeCell ref="H35:AI35"/>
    <mergeCell ref="F36:G36"/>
    <mergeCell ref="H36:AI36"/>
    <mergeCell ref="AE65:AJ65"/>
    <mergeCell ref="AE67:AJ67"/>
    <mergeCell ref="B59:Z59"/>
    <mergeCell ref="AA59:AI59"/>
    <mergeCell ref="A51:AG51"/>
    <mergeCell ref="AH51:AI51"/>
    <mergeCell ref="AK51:AV51"/>
    <mergeCell ref="B56:Z56"/>
    <mergeCell ref="AA56:AI56"/>
    <mergeCell ref="B57:Z57"/>
    <mergeCell ref="AA57:AI57"/>
    <mergeCell ref="B58:Z58"/>
    <mergeCell ref="AA58:AI58"/>
    <mergeCell ref="A52:Z52"/>
    <mergeCell ref="AA52:AI52"/>
    <mergeCell ref="B53:Z53"/>
    <mergeCell ref="AA53:AI53"/>
    <mergeCell ref="B54:Z54"/>
    <mergeCell ref="AA54:AI54"/>
    <mergeCell ref="B55:Z55"/>
    <mergeCell ref="AA55:AI55"/>
    <mergeCell ref="AK73:AV73"/>
    <mergeCell ref="A71:B71"/>
    <mergeCell ref="C71:G71"/>
    <mergeCell ref="H71:K71"/>
    <mergeCell ref="L71:O71"/>
    <mergeCell ref="P71:S71"/>
    <mergeCell ref="A72:B74"/>
    <mergeCell ref="C72:G74"/>
    <mergeCell ref="H72:K74"/>
    <mergeCell ref="L72:O74"/>
    <mergeCell ref="P72:S74"/>
    <mergeCell ref="T71:AJ71"/>
    <mergeCell ref="U72:AF74"/>
    <mergeCell ref="A82:B82"/>
    <mergeCell ref="C82:G82"/>
    <mergeCell ref="H82:S82"/>
    <mergeCell ref="T82:AD82"/>
    <mergeCell ref="A83:B83"/>
    <mergeCell ref="C83:G83"/>
    <mergeCell ref="H83:S83"/>
    <mergeCell ref="T83:AD83"/>
    <mergeCell ref="A86:B86"/>
    <mergeCell ref="C86:G86"/>
    <mergeCell ref="H86:S86"/>
    <mergeCell ref="T86:AD86"/>
    <mergeCell ref="A87:B87"/>
    <mergeCell ref="C87:G87"/>
    <mergeCell ref="H87:S87"/>
    <mergeCell ref="T87:AD87"/>
    <mergeCell ref="A84:B84"/>
    <mergeCell ref="C84:G84"/>
    <mergeCell ref="H84:S84"/>
    <mergeCell ref="T84:AD84"/>
    <mergeCell ref="A85:B85"/>
    <mergeCell ref="C85:G85"/>
    <mergeCell ref="H85:S85"/>
    <mergeCell ref="T85:AD85"/>
    <mergeCell ref="A90:B90"/>
    <mergeCell ref="C90:G90"/>
    <mergeCell ref="H90:S90"/>
    <mergeCell ref="T90:AD90"/>
    <mergeCell ref="A91:B91"/>
    <mergeCell ref="C91:G91"/>
    <mergeCell ref="H91:S91"/>
    <mergeCell ref="T91:AD91"/>
    <mergeCell ref="A88:B88"/>
    <mergeCell ref="C88:G88"/>
    <mergeCell ref="H88:S88"/>
    <mergeCell ref="T88:AD88"/>
    <mergeCell ref="A89:B89"/>
    <mergeCell ref="C89:G89"/>
    <mergeCell ref="H89:S89"/>
    <mergeCell ref="T89:AD89"/>
    <mergeCell ref="A94:B94"/>
    <mergeCell ref="C94:G94"/>
    <mergeCell ref="H94:S94"/>
    <mergeCell ref="T94:AD94"/>
    <mergeCell ref="A95:B95"/>
    <mergeCell ref="C95:G95"/>
    <mergeCell ref="H95:S95"/>
    <mergeCell ref="T95:AD95"/>
    <mergeCell ref="A92:B92"/>
    <mergeCell ref="C92:G92"/>
    <mergeCell ref="H92:S92"/>
    <mergeCell ref="T92:AD92"/>
    <mergeCell ref="A93:B93"/>
    <mergeCell ref="C93:G93"/>
    <mergeCell ref="H93:S93"/>
    <mergeCell ref="T93:AD93"/>
    <mergeCell ref="A98:B98"/>
    <mergeCell ref="C98:G98"/>
    <mergeCell ref="H98:S98"/>
    <mergeCell ref="T98:AD98"/>
    <mergeCell ref="A99:B99"/>
    <mergeCell ref="C99:G99"/>
    <mergeCell ref="H99:S99"/>
    <mergeCell ref="T99:AD99"/>
    <mergeCell ref="A96:B96"/>
    <mergeCell ref="C96:G96"/>
    <mergeCell ref="H96:S96"/>
    <mergeCell ref="T96:AD96"/>
    <mergeCell ref="A97:B97"/>
    <mergeCell ref="C97:G97"/>
    <mergeCell ref="H97:S97"/>
    <mergeCell ref="T97:AD97"/>
    <mergeCell ref="A102:B102"/>
    <mergeCell ref="C102:G102"/>
    <mergeCell ref="H102:S102"/>
    <mergeCell ref="T102:AD102"/>
    <mergeCell ref="A103:B103"/>
    <mergeCell ref="C103:G103"/>
    <mergeCell ref="H103:S103"/>
    <mergeCell ref="T103:AD103"/>
    <mergeCell ref="A100:B100"/>
    <mergeCell ref="C100:G100"/>
    <mergeCell ref="H100:S100"/>
    <mergeCell ref="T100:AD100"/>
    <mergeCell ref="A101:B101"/>
    <mergeCell ref="C101:G101"/>
    <mergeCell ref="H101:S101"/>
    <mergeCell ref="T101:AD101"/>
    <mergeCell ref="A106:B106"/>
    <mergeCell ref="C106:G106"/>
    <mergeCell ref="H106:S106"/>
    <mergeCell ref="T106:AD106"/>
    <mergeCell ref="A107:B107"/>
    <mergeCell ref="C107:G107"/>
    <mergeCell ref="H107:S107"/>
    <mergeCell ref="T107:AD107"/>
    <mergeCell ref="A104:B104"/>
    <mergeCell ref="C104:G104"/>
    <mergeCell ref="H104:S104"/>
    <mergeCell ref="T104:AD104"/>
    <mergeCell ref="A105:B105"/>
    <mergeCell ref="C105:G105"/>
    <mergeCell ref="H105:S105"/>
    <mergeCell ref="T105:AD105"/>
    <mergeCell ref="A110:B110"/>
    <mergeCell ref="C110:G110"/>
    <mergeCell ref="H110:S110"/>
    <mergeCell ref="T110:AD110"/>
    <mergeCell ref="A111:B111"/>
    <mergeCell ref="C111:G111"/>
    <mergeCell ref="H111:S111"/>
    <mergeCell ref="T111:AD111"/>
    <mergeCell ref="A108:B108"/>
    <mergeCell ref="C108:G108"/>
    <mergeCell ref="H108:S108"/>
    <mergeCell ref="T108:AD108"/>
    <mergeCell ref="A109:B109"/>
    <mergeCell ref="C109:G109"/>
    <mergeCell ref="H109:S109"/>
    <mergeCell ref="T109:AD109"/>
    <mergeCell ref="A114:B114"/>
    <mergeCell ref="C114:G114"/>
    <mergeCell ref="H114:S114"/>
    <mergeCell ref="T114:AD114"/>
    <mergeCell ref="A115:B115"/>
    <mergeCell ref="C115:G115"/>
    <mergeCell ref="H115:S115"/>
    <mergeCell ref="T115:AD115"/>
    <mergeCell ref="A112:B112"/>
    <mergeCell ref="C112:G112"/>
    <mergeCell ref="H112:S112"/>
    <mergeCell ref="T112:AD112"/>
    <mergeCell ref="A113:B113"/>
    <mergeCell ref="C113:G113"/>
    <mergeCell ref="H113:S113"/>
    <mergeCell ref="T113:AD113"/>
    <mergeCell ref="A118:B118"/>
    <mergeCell ref="C118:G118"/>
    <mergeCell ref="H118:S118"/>
    <mergeCell ref="T118:AD118"/>
    <mergeCell ref="A119:B119"/>
    <mergeCell ref="C119:G119"/>
    <mergeCell ref="H119:S119"/>
    <mergeCell ref="T119:AD119"/>
    <mergeCell ref="A116:B116"/>
    <mergeCell ref="C116:G116"/>
    <mergeCell ref="H116:S116"/>
    <mergeCell ref="T116:AD116"/>
    <mergeCell ref="A117:B117"/>
    <mergeCell ref="C117:G117"/>
    <mergeCell ref="H117:S117"/>
    <mergeCell ref="T117:AD117"/>
    <mergeCell ref="A122:B122"/>
    <mergeCell ref="C122:G122"/>
    <mergeCell ref="H122:S122"/>
    <mergeCell ref="T122:AD122"/>
    <mergeCell ref="A123:B123"/>
    <mergeCell ref="C123:G123"/>
    <mergeCell ref="H123:S123"/>
    <mergeCell ref="T123:AD123"/>
    <mergeCell ref="A120:B120"/>
    <mergeCell ref="C120:G120"/>
    <mergeCell ref="H120:S120"/>
    <mergeCell ref="T120:AD120"/>
    <mergeCell ref="A121:B121"/>
    <mergeCell ref="C121:G121"/>
    <mergeCell ref="H121:S121"/>
    <mergeCell ref="T121:AD121"/>
    <mergeCell ref="A126:B126"/>
    <mergeCell ref="C126:G126"/>
    <mergeCell ref="A124:B124"/>
    <mergeCell ref="C124:G124"/>
    <mergeCell ref="H124:S124"/>
    <mergeCell ref="T124:AD124"/>
    <mergeCell ref="A125:B125"/>
    <mergeCell ref="C125:G125"/>
    <mergeCell ref="H125:S125"/>
    <mergeCell ref="T125:AD125"/>
  </mergeCells>
  <phoneticPr fontId="12"/>
  <conditionalFormatting sqref="A13:AJ59">
    <cfRule type="expression" dxfId="10" priority="2389">
      <formula>AND($C$72=0,$G$4&lt;&gt;"")</formula>
    </cfRule>
  </conditionalFormatting>
  <conditionalFormatting sqref="AH73">
    <cfRule type="expression" dxfId="9" priority="1">
      <formula>AND($C$72=0,$G$4&lt;&gt;"")</formula>
    </cfRule>
  </conditionalFormatting>
  <dataValidations count="1">
    <dataValidation imeMode="halfAlpha" allowBlank="1" showInputMessage="1" showErrorMessage="1" sqref="A10 K10" xr:uid="{F5CBE42E-FB7E-403D-83F0-7595F5207D83}"/>
  </dataValidations>
  <pageMargins left="0.62992125984251968" right="0.15748031496062992" top="0.62992125984251968" bottom="0.23622047244094491" header="0.51181102362204722" footer="0.35433070866141736"/>
  <pageSetup paperSize="9" scale="80" fitToHeight="0" orientation="portrait" r:id="rId1"/>
  <headerFooter alignWithMargins="0"/>
  <rowBreaks count="1" manualBreakCount="1">
    <brk id="36" max="35"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0B7A7AC-FFD5-444C-8750-0461729265F8}">
          <x14:formula1>
            <xm:f>【参考】数式用_1!$BE$3:$BE$5</xm:f>
          </x14:formula1>
          <xm:sqref>AH18 F21:F49</xm:sqref>
        </x14:dataValidation>
        <x14:dataValidation type="list" allowBlank="1" showInputMessage="1" showErrorMessage="1" xr:uid="{5D53C3CF-AAF5-412D-B1CD-6715C78BCEFF}">
          <x14:formula1>
            <xm:f>【参考】数式用_1!$BC$3:$BC$4</xm:f>
          </x14:formula1>
          <xm:sqref>A53:A59 AH73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2DE5-1FA0-4501-A541-C7789F99C385}">
  <sheetPr codeName="Sheet5">
    <tabColor rgb="FF0070C0"/>
    <pageSetUpPr fitToPage="1"/>
  </sheetPr>
  <dimension ref="A1:AO114"/>
  <sheetViews>
    <sheetView view="pageBreakPreview" zoomScale="50" zoomScaleNormal="60" zoomScaleSheetLayoutView="50" zoomScalePageLayoutView="70" workbookViewId="0">
      <selection activeCell="J15" sqref="J15"/>
    </sheetView>
  </sheetViews>
  <sheetFormatPr defaultColWidth="2.44140625" defaultRowHeight="13.2"/>
  <cols>
    <col min="1" max="1" width="7.6640625" customWidth="1"/>
    <col min="2" max="2" width="12.88671875" customWidth="1"/>
    <col min="3" max="3" width="18" style="29" customWidth="1"/>
    <col min="4" max="4" width="14.109375" customWidth="1"/>
    <col min="5" max="5" width="15.88671875" customWidth="1"/>
    <col min="6" max="6" width="30.21875" customWidth="1"/>
    <col min="7" max="7" width="32.44140625" customWidth="1"/>
    <col min="8" max="8" width="14.21875" customWidth="1"/>
    <col min="9" max="9" width="7.33203125" customWidth="1"/>
    <col min="10" max="10" width="24.21875" style="29" customWidth="1"/>
    <col min="11" max="11" width="25.33203125" style="29" customWidth="1"/>
    <col min="12" max="12" width="31.33203125" style="29" customWidth="1"/>
    <col min="13" max="13" width="14.5546875" style="60" customWidth="1"/>
    <col min="14" max="14" width="8.88671875" customWidth="1"/>
    <col min="15" max="15" width="15.44140625" customWidth="1"/>
    <col min="16" max="16" width="15.6640625" customWidth="1"/>
    <col min="17" max="17" width="17.44140625" customWidth="1"/>
    <col min="18" max="18" width="19.109375" customWidth="1"/>
    <col min="19" max="19" width="13.6640625" customWidth="1"/>
    <col min="20" max="20" width="20.21875" style="22" customWidth="1"/>
    <col min="21" max="21" width="17.44140625" customWidth="1"/>
    <col min="22" max="22" width="5.6640625" customWidth="1"/>
    <col min="23" max="23" width="5.88671875" customWidth="1"/>
    <col min="24" max="24" width="15.109375" customWidth="1"/>
    <col min="25" max="25" width="14.5546875" customWidth="1"/>
    <col min="26" max="26" width="10.88671875" customWidth="1"/>
    <col min="27" max="32" width="7" customWidth="1"/>
    <col min="33" max="33" width="15.21875" hidden="1" customWidth="1"/>
    <col min="34" max="34" width="32.6640625" style="29" hidden="1" customWidth="1"/>
    <col min="35" max="35" width="27.44140625" hidden="1" customWidth="1"/>
    <col min="36" max="36" width="23.5546875" hidden="1" customWidth="1"/>
    <col min="37" max="37" width="26.77734375" hidden="1" customWidth="1"/>
    <col min="38" max="38" width="20" hidden="1" customWidth="1"/>
    <col min="39" max="39" width="11.88671875" hidden="1" customWidth="1"/>
    <col min="40" max="40" width="15.77734375" hidden="1" customWidth="1"/>
    <col min="41" max="41" width="25.88671875" style="38" hidden="1" customWidth="1"/>
    <col min="42" max="43" width="15.77734375" customWidth="1"/>
  </cols>
  <sheetData>
    <row r="1" spans="1:41" ht="23.25" customHeight="1" thickBot="1">
      <c r="A1" s="347" t="s">
        <v>2489</v>
      </c>
      <c r="B1" s="30"/>
      <c r="C1" s="348"/>
      <c r="D1" s="347"/>
      <c r="E1" s="30"/>
      <c r="F1" s="30"/>
      <c r="G1" s="30"/>
      <c r="H1" s="30"/>
      <c r="I1" s="349"/>
      <c r="J1" s="348"/>
      <c r="K1" s="348"/>
      <c r="L1" s="348"/>
      <c r="N1" s="350"/>
      <c r="O1" s="349"/>
      <c r="P1" s="292" t="s">
        <v>26</v>
      </c>
      <c r="Q1" s="293"/>
      <c r="R1" s="294"/>
      <c r="S1" s="862" t="str">
        <f>IF(基本情報入力シート!C13&lt;&gt;"", 基本情報入力シート!C13, "")</f>
        <v>岩手県</v>
      </c>
      <c r="T1" s="864"/>
      <c r="U1" s="127"/>
      <c r="V1" s="127"/>
      <c r="W1" s="127"/>
      <c r="X1" s="31"/>
      <c r="Y1" s="51"/>
      <c r="Z1" s="58"/>
      <c r="AA1" s="58"/>
      <c r="AB1" s="58"/>
      <c r="AC1" s="58"/>
      <c r="AD1" s="58"/>
      <c r="AE1" s="58"/>
      <c r="AF1" s="58"/>
      <c r="AG1" s="58"/>
      <c r="AH1" s="38"/>
      <c r="AI1" s="38"/>
    </row>
    <row r="2" spans="1:41" ht="31.2" customHeight="1" thickBot="1">
      <c r="A2" s="1002" t="s">
        <v>28</v>
      </c>
      <c r="B2" s="1003"/>
      <c r="C2" s="1004" t="str">
        <f>IF(基本情報入力シート!L18="", "", 基本情報入力シート!L18)</f>
        <v/>
      </c>
      <c r="D2" s="1005"/>
      <c r="E2" s="1005"/>
      <c r="F2" s="1006"/>
      <c r="G2" s="351"/>
      <c r="I2" s="59"/>
      <c r="K2" s="126"/>
      <c r="L2" s="126"/>
      <c r="M2" s="126"/>
      <c r="N2" s="126"/>
      <c r="O2" s="59"/>
      <c r="P2" s="126"/>
      <c r="Q2" s="126"/>
      <c r="R2" s="126"/>
      <c r="S2" s="59"/>
      <c r="T2" s="59"/>
      <c r="U2" s="59"/>
      <c r="V2" s="59"/>
      <c r="W2" s="59"/>
      <c r="X2" s="59"/>
      <c r="Y2" s="59"/>
      <c r="Z2" s="59"/>
      <c r="AH2"/>
    </row>
    <row r="3" spans="1:41" ht="61.2" customHeight="1" thickBot="1">
      <c r="A3" s="352"/>
      <c r="B3" s="352"/>
      <c r="C3" s="353"/>
      <c r="D3" s="354"/>
      <c r="E3" s="354"/>
      <c r="F3" s="354"/>
      <c r="G3" s="354"/>
      <c r="H3" s="59"/>
      <c r="I3" s="977" t="s">
        <v>2495</v>
      </c>
      <c r="J3" s="977"/>
      <c r="K3" s="977"/>
      <c r="L3" s="977"/>
      <c r="M3" s="59"/>
      <c r="N3" s="981" t="s">
        <v>2418</v>
      </c>
      <c r="O3" s="982"/>
      <c r="P3" s="985"/>
      <c r="Q3" s="1046" t="s">
        <v>2447</v>
      </c>
      <c r="R3" s="1046"/>
      <c r="S3" s="1046"/>
      <c r="T3" s="1047"/>
      <c r="U3" s="59"/>
      <c r="V3" s="59"/>
      <c r="W3" s="59"/>
      <c r="X3" s="59"/>
      <c r="Y3" s="59"/>
      <c r="Z3" s="59"/>
      <c r="AH3"/>
    </row>
    <row r="4" spans="1:41" ht="16.2" customHeight="1" thickBot="1">
      <c r="A4" s="1020" t="s">
        <v>2388</v>
      </c>
      <c r="B4" s="1021"/>
      <c r="C4" s="1021"/>
      <c r="D4" s="1022"/>
      <c r="E4" s="1021" t="s">
        <v>2389</v>
      </c>
      <c r="F4" s="355"/>
      <c r="G4" s="356"/>
      <c r="H4" s="59"/>
      <c r="I4" s="977"/>
      <c r="J4" s="977"/>
      <c r="K4" s="977"/>
      <c r="L4" s="977"/>
      <c r="M4" s="59"/>
      <c r="N4" s="986"/>
      <c r="O4" s="987"/>
      <c r="P4" s="988"/>
      <c r="Q4" s="1048"/>
      <c r="R4" s="1048"/>
      <c r="S4" s="1048"/>
      <c r="T4" s="1049"/>
      <c r="U4" s="59"/>
      <c r="V4" s="59"/>
      <c r="W4" s="59"/>
      <c r="X4" s="59"/>
      <c r="Y4" s="59"/>
      <c r="Z4" s="59"/>
      <c r="AH4"/>
    </row>
    <row r="5" spans="1:41" ht="76.8" customHeight="1" thickBot="1">
      <c r="A5" s="1023"/>
      <c r="B5" s="1024"/>
      <c r="C5" s="1024"/>
      <c r="D5" s="1025"/>
      <c r="E5" s="1035"/>
      <c r="F5" s="357" t="s">
        <v>2386</v>
      </c>
      <c r="G5" s="358" t="s">
        <v>2387</v>
      </c>
      <c r="H5" s="59"/>
      <c r="I5" s="977"/>
      <c r="J5" s="977"/>
      <c r="K5" s="977"/>
      <c r="L5" s="977"/>
      <c r="M5" s="59"/>
      <c r="N5" s="989" t="s">
        <v>2448</v>
      </c>
      <c r="O5" s="990"/>
      <c r="P5" s="991"/>
      <c r="Q5" s="998" t="s">
        <v>2419</v>
      </c>
      <c r="R5" s="998"/>
      <c r="S5" s="998"/>
      <c r="T5" s="999"/>
      <c r="U5" s="59"/>
      <c r="V5" s="59"/>
      <c r="W5" s="59"/>
      <c r="X5" s="59"/>
      <c r="Y5" s="59"/>
      <c r="Z5" s="59"/>
      <c r="AH5"/>
    </row>
    <row r="6" spans="1:41" ht="30" customHeight="1" thickBot="1">
      <c r="A6" s="359"/>
      <c r="B6" s="1026" t="s">
        <v>2390</v>
      </c>
      <c r="C6" s="1027"/>
      <c r="D6" s="1028"/>
      <c r="E6" s="360">
        <f>IFERROR(SUM(P15:P114),"")</f>
        <v>0</v>
      </c>
      <c r="F6" s="361">
        <f>IFERROR(SUMIF($AN$15:$AN$114,"加算対象",$P$15:$P$114),"")</f>
        <v>0</v>
      </c>
      <c r="G6" s="362">
        <f>IFERROR(SUMIF($AN$15:$AN$114,"加算対象外",$P$15:$P$114),"")</f>
        <v>0</v>
      </c>
      <c r="H6" s="59"/>
      <c r="I6" s="977"/>
      <c r="J6" s="977"/>
      <c r="K6" s="977"/>
      <c r="L6" s="977"/>
      <c r="M6" s="59"/>
      <c r="N6" s="992" t="s">
        <v>2449</v>
      </c>
      <c r="O6" s="993"/>
      <c r="P6" s="994"/>
      <c r="Q6" s="998" t="s">
        <v>2420</v>
      </c>
      <c r="R6" s="998"/>
      <c r="S6" s="998"/>
      <c r="T6" s="999"/>
      <c r="U6" s="59"/>
      <c r="V6" s="59"/>
      <c r="W6" s="59"/>
      <c r="X6" s="59"/>
      <c r="Y6" s="59"/>
      <c r="Z6" s="59"/>
      <c r="AH6"/>
    </row>
    <row r="7" spans="1:41" ht="30" customHeight="1" thickBot="1">
      <c r="A7" s="363"/>
      <c r="B7" s="1033" t="s">
        <v>2398</v>
      </c>
      <c r="C7" s="1029" t="s">
        <v>2397</v>
      </c>
      <c r="D7" s="1030"/>
      <c r="E7" s="364">
        <f>IF(C2="",0, SUM(E8:E9))</f>
        <v>0</v>
      </c>
      <c r="F7" s="365">
        <f>IF($C$2="", 0, SUM(F8:F9))</f>
        <v>0</v>
      </c>
      <c r="G7" s="366">
        <f>IF($C$2="", 0,G8)</f>
        <v>0</v>
      </c>
      <c r="H7" s="59"/>
      <c r="I7" s="977"/>
      <c r="J7" s="977"/>
      <c r="K7" s="977"/>
      <c r="L7" s="977"/>
      <c r="M7" s="59"/>
      <c r="N7" s="995"/>
      <c r="O7" s="996"/>
      <c r="P7" s="997"/>
      <c r="Q7" s="1000"/>
      <c r="R7" s="1000"/>
      <c r="S7" s="1000"/>
      <c r="T7" s="1001"/>
      <c r="U7" s="59"/>
      <c r="V7" s="59"/>
      <c r="W7" s="59"/>
      <c r="X7" s="59"/>
      <c r="Y7" s="59"/>
      <c r="Z7" s="59"/>
      <c r="AH7"/>
    </row>
    <row r="8" spans="1:41" ht="30" customHeight="1">
      <c r="A8" s="367"/>
      <c r="B8" s="989"/>
      <c r="C8" s="368"/>
      <c r="D8" s="369" t="s">
        <v>2383</v>
      </c>
      <c r="E8" s="370">
        <f>IF(C2="", 0, SUM(Q15:Q114))</f>
        <v>0</v>
      </c>
      <c r="F8" s="371">
        <f>IF($C$2="", 0, SUMIF($AN$15:$AN$114,"加算対象",$Q$15:$Q$114))</f>
        <v>0</v>
      </c>
      <c r="G8" s="372">
        <f>IF($C$2="", 0, SUMIF($AN$15:$AN$114,"加算対象外",$Q$15:$Q$114))</f>
        <v>0</v>
      </c>
      <c r="H8" s="59"/>
      <c r="I8" s="977"/>
      <c r="J8" s="977"/>
      <c r="K8" s="977"/>
      <c r="L8" s="977"/>
      <c r="M8" s="59"/>
      <c r="N8" s="59"/>
      <c r="O8" s="59"/>
      <c r="P8" s="59"/>
      <c r="Q8" s="59"/>
      <c r="R8" s="126"/>
      <c r="S8" s="59"/>
      <c r="T8" s="59"/>
      <c r="U8" s="59"/>
      <c r="V8" s="59"/>
      <c r="W8" s="59"/>
      <c r="X8" s="59"/>
      <c r="Y8" s="59"/>
      <c r="Z8" s="59"/>
      <c r="AH8"/>
    </row>
    <row r="9" spans="1:41" ht="30" customHeight="1">
      <c r="A9" s="367"/>
      <c r="B9" s="989"/>
      <c r="C9" s="373"/>
      <c r="D9" s="369" t="s">
        <v>2384</v>
      </c>
      <c r="E9" s="370">
        <f>IF(C2="", 0, SUM(R15:R114))</f>
        <v>0</v>
      </c>
      <c r="F9" s="371">
        <f>IF($C$2="", 0, SUMIF($AN$15:$AN$114,"加算対象",$R$15:$R$114))</f>
        <v>0</v>
      </c>
      <c r="G9" s="374"/>
      <c r="H9" s="126"/>
      <c r="I9" s="977"/>
      <c r="J9" s="977"/>
      <c r="K9" s="977"/>
      <c r="L9" s="977"/>
      <c r="M9" s="59"/>
      <c r="N9" s="59"/>
      <c r="O9" s="59"/>
      <c r="P9" s="59"/>
      <c r="Q9" s="59"/>
      <c r="R9" s="126"/>
      <c r="S9" s="126"/>
      <c r="T9" s="126"/>
      <c r="U9" s="126"/>
      <c r="V9" s="126"/>
      <c r="W9" s="126"/>
      <c r="X9" s="126"/>
      <c r="Y9" s="126"/>
      <c r="Z9" s="59"/>
      <c r="AH9"/>
    </row>
    <row r="10" spans="1:41" ht="30" customHeight="1" thickBot="1">
      <c r="A10" s="375"/>
      <c r="B10" s="1034"/>
      <c r="C10" s="1031" t="s">
        <v>2385</v>
      </c>
      <c r="D10" s="1032"/>
      <c r="E10" s="376">
        <f>IF(C2="", 0, SUM(S15:S114))</f>
        <v>0</v>
      </c>
      <c r="F10" s="377">
        <f>IF($C$2="", 0, SUMIF($AN$15:$AN$114,"加算対象",$S$15:$S$114))</f>
        <v>0</v>
      </c>
      <c r="G10" s="378"/>
      <c r="H10" s="126"/>
      <c r="I10" s="126"/>
      <c r="J10" s="126"/>
      <c r="K10" s="126"/>
      <c r="L10" s="126"/>
      <c r="M10" s="379"/>
      <c r="N10" s="126"/>
      <c r="O10" s="126"/>
      <c r="P10" s="126"/>
      <c r="Q10" s="126"/>
      <c r="R10" s="126"/>
      <c r="S10" s="126"/>
      <c r="T10" s="126"/>
      <c r="U10" s="126"/>
      <c r="V10" s="126"/>
      <c r="W10" s="126"/>
      <c r="X10" s="126"/>
      <c r="Y10" s="126"/>
      <c r="Z10" s="59"/>
      <c r="AH10"/>
    </row>
    <row r="11" spans="1:41" ht="32.4" customHeight="1" thickBot="1">
      <c r="A11" s="30"/>
      <c r="B11" s="30"/>
      <c r="C11" s="348"/>
      <c r="D11" s="30"/>
      <c r="E11" s="30"/>
      <c r="F11" s="30"/>
      <c r="G11" s="30"/>
      <c r="H11" s="30"/>
      <c r="I11" s="30"/>
      <c r="J11" s="380" t="str">
        <f>IF(E6=0, "",IF(COUNTA(基本情報入力シート!$Z$51:$Z$150)=COUNTA(J15:J114),"○","×"))</f>
        <v/>
      </c>
      <c r="K11" s="380" t="str">
        <f>IF(E6=0,"",IF(AND(COUNTIF(K15:K114,"要件を満たさない")=0,COUNTA(基本情報入力シート!Z51:AB150)=COUNTIF('様式第１号別紙３（個表） '!K15:K114,"&lt;&gt;")),"○",
    IF(AND(COUNTIF(K15:K114,"要件を満たさない")&gt;=1,COUNTA(基本情報入力シート!Z51:AB150)=COUNTIF('様式第１号別紙３（個表） '!K15:K114,"&lt;&gt;")),"△","×")))</f>
        <v/>
      </c>
      <c r="L11" s="380" t="str">
        <f>IF(E6=0,"",IF(AND(COUNTIF(L15:L114,"要件を満たさない")=0,COUNTA(基本情報入力シート!Z51:AB150)=COUNTIF(L15:L114,"&lt;&gt;")),"○",
    IF(AND(COUNTIF(L15:L114,"要件を満たさない")&gt;=1,COUNTA(基本情報入力シート!Z51:AB150)=COUNTIF(L15:L114,"&lt;&gt;")),"△","×")))</f>
        <v/>
      </c>
      <c r="M11" s="39"/>
      <c r="N11" s="30"/>
      <c r="O11" s="30"/>
      <c r="P11" s="30"/>
      <c r="Q11" s="30"/>
      <c r="R11" s="30"/>
      <c r="S11" s="30"/>
      <c r="T11" s="61"/>
      <c r="U11" s="61"/>
      <c r="V11" s="39"/>
      <c r="W11" s="39"/>
      <c r="X11" s="39"/>
      <c r="Y11" s="60"/>
      <c r="Z11" s="51"/>
      <c r="AA11" s="51"/>
      <c r="AC11" s="60"/>
      <c r="AE11" s="29"/>
      <c r="AH11"/>
    </row>
    <row r="12" spans="1:41" ht="45" customHeight="1" thickBot="1">
      <c r="A12" s="1007" t="s">
        <v>95</v>
      </c>
      <c r="B12" s="1010" t="s">
        <v>96</v>
      </c>
      <c r="C12" s="1013" t="s">
        <v>20</v>
      </c>
      <c r="D12" s="1039" t="s">
        <v>21</v>
      </c>
      <c r="E12" s="1040"/>
      <c r="F12" s="1016" t="s">
        <v>78</v>
      </c>
      <c r="G12" s="1036" t="s">
        <v>23</v>
      </c>
      <c r="H12" s="968" t="s">
        <v>2363</v>
      </c>
      <c r="I12" s="974" t="s">
        <v>97</v>
      </c>
      <c r="J12" s="984" t="s">
        <v>1963</v>
      </c>
      <c r="K12" s="968" t="s">
        <v>1962</v>
      </c>
      <c r="L12" s="968" t="s">
        <v>1961</v>
      </c>
      <c r="M12" s="974" t="s">
        <v>2026</v>
      </c>
      <c r="N12" s="978" t="s">
        <v>1916</v>
      </c>
      <c r="O12" s="981" t="s">
        <v>2392</v>
      </c>
      <c r="P12" s="981" t="s">
        <v>2391</v>
      </c>
      <c r="Q12" s="982"/>
      <c r="R12" s="982"/>
      <c r="S12" s="983"/>
      <c r="T12" s="380" t="str">
        <f>IF(C2="","",IF(OR(COUNTIF(AM15:AM114,"○○×")&gt;0,COUNTIF(AO15:AO114,"×")&gt;0),"×","○"))</f>
        <v/>
      </c>
      <c r="U12" s="1043" t="s">
        <v>2463</v>
      </c>
      <c r="V12" s="914"/>
      <c r="W12" s="914"/>
      <c r="X12" s="914"/>
      <c r="Y12" s="914"/>
      <c r="Z12" s="914"/>
      <c r="AA12" s="914"/>
      <c r="AB12" s="914"/>
      <c r="AC12" s="914"/>
      <c r="AD12" s="914"/>
      <c r="AE12" s="915"/>
      <c r="AH12"/>
    </row>
    <row r="13" spans="1:41" ht="82.95" customHeight="1">
      <c r="A13" s="1008"/>
      <c r="B13" s="1011"/>
      <c r="C13" s="1014"/>
      <c r="D13" s="1041"/>
      <c r="E13" s="1042"/>
      <c r="F13" s="1017"/>
      <c r="G13" s="1037"/>
      <c r="H13" s="969"/>
      <c r="I13" s="975"/>
      <c r="J13" s="971"/>
      <c r="K13" s="969"/>
      <c r="L13" s="969"/>
      <c r="M13" s="975"/>
      <c r="N13" s="979"/>
      <c r="O13" s="1044"/>
      <c r="P13" s="971"/>
      <c r="Q13" s="973" t="s">
        <v>2030</v>
      </c>
      <c r="R13" s="973" t="s">
        <v>2031</v>
      </c>
      <c r="S13" s="1045" t="s">
        <v>2032</v>
      </c>
      <c r="T13" s="381"/>
      <c r="U13" s="1019"/>
      <c r="V13" s="1019"/>
      <c r="W13" s="1019"/>
      <c r="X13" s="1019"/>
      <c r="Y13" s="1019"/>
      <c r="Z13" s="1019"/>
      <c r="AA13" s="1019"/>
      <c r="AB13" s="1019"/>
      <c r="AC13" s="1019"/>
      <c r="AD13" s="1019"/>
      <c r="AE13" s="1019"/>
      <c r="AF13" s="51"/>
      <c r="AG13" s="29"/>
      <c r="AH13"/>
    </row>
    <row r="14" spans="1:41" ht="47.25" customHeight="1" thickBot="1">
      <c r="A14" s="1009"/>
      <c r="B14" s="1012"/>
      <c r="C14" s="1015"/>
      <c r="D14" s="382" t="s">
        <v>24</v>
      </c>
      <c r="E14" s="382" t="s">
        <v>25</v>
      </c>
      <c r="F14" s="1018"/>
      <c r="G14" s="1038"/>
      <c r="H14" s="970"/>
      <c r="I14" s="976"/>
      <c r="J14" s="972"/>
      <c r="K14" s="970"/>
      <c r="L14" s="970"/>
      <c r="M14" s="976"/>
      <c r="N14" s="980"/>
      <c r="O14" s="995"/>
      <c r="P14" s="972"/>
      <c r="Q14" s="970"/>
      <c r="R14" s="970"/>
      <c r="S14" s="976"/>
      <c r="T14" s="383"/>
      <c r="U14" s="1019"/>
      <c r="V14" s="1019"/>
      <c r="W14" s="1019"/>
      <c r="X14" s="1019"/>
      <c r="Y14" s="1019"/>
      <c r="Z14" s="1019"/>
      <c r="AA14" s="1019"/>
      <c r="AB14" s="1019"/>
      <c r="AC14" s="1019"/>
      <c r="AD14" s="1019"/>
      <c r="AE14" s="1019"/>
      <c r="AF14" s="51"/>
      <c r="AG14" s="257" t="s">
        <v>98</v>
      </c>
      <c r="AH14" s="38" t="s">
        <v>2364</v>
      </c>
      <c r="AI14" s="38" t="s">
        <v>2365</v>
      </c>
      <c r="AJ14" s="38" t="s">
        <v>2366</v>
      </c>
      <c r="AK14" s="38" t="s">
        <v>2367</v>
      </c>
      <c r="AL14" s="38" t="s">
        <v>2368</v>
      </c>
      <c r="AM14" s="38" t="s">
        <v>2369</v>
      </c>
      <c r="AN14" s="38" t="s">
        <v>2370</v>
      </c>
      <c r="AO14" s="258" t="s">
        <v>2464</v>
      </c>
    </row>
    <row r="15" spans="1:41" ht="45" customHeight="1">
      <c r="A15" s="384">
        <v>1</v>
      </c>
      <c r="B15" s="385" t="str">
        <f>IF(基本情報入力シート!B51="","",基本情報入力シート!B51)</f>
        <v/>
      </c>
      <c r="C15" s="386" t="str">
        <f>IF(基本情報入力シート!L51="","",基本情報入力シート!L51)</f>
        <v/>
      </c>
      <c r="D15" s="386" t="str">
        <f>IF(基本情報入力シート!Q51="","",基本情報入力シート!Q51)</f>
        <v/>
      </c>
      <c r="E15" s="386" t="str">
        <f>IF(基本情報入力シート!V51="","",基本情報入力シート!V51)</f>
        <v/>
      </c>
      <c r="F15" s="386" t="str">
        <f>IF(基本情報入力シート!W51="","",基本情報入力シート!W51)</f>
        <v/>
      </c>
      <c r="G15" s="386" t="str">
        <f>IF(基本情報入力シート!Z51="","",基本情報入力シート!Z51)</f>
        <v/>
      </c>
      <c r="H15" s="387" t="str">
        <f>IFERROR(IF(ROUNDUP($P15/$N15/$I15,0)=0,0,ROUNDUP($P15/$N15/$I15,0)),"")</f>
        <v/>
      </c>
      <c r="I15" s="388" t="str">
        <f>IF(基本情報入力シート!AE51="","",基本情報入力シート!AE51)</f>
        <v/>
      </c>
      <c r="J15" s="389"/>
      <c r="K15" s="286"/>
      <c r="L15" s="286"/>
      <c r="M15" s="254" t="str">
        <f>IF(G15="", "", VLOOKUP(AM15,【参考】数式用_1!$AZ$3:$BA$6, 2, FALSE))</f>
        <v/>
      </c>
      <c r="N15" s="255" t="str">
        <f>IF(G15="","",VLOOKUP(G15,【参考】数式用_1!$A$4:$L$54,MATCH('様式第１号別紙３（個表） '!M15,【参考】数式用_1!$J$3:$L$3,0)+9,FALSE))</f>
        <v/>
      </c>
      <c r="O15" s="288" t="s">
        <v>2379</v>
      </c>
      <c r="P15" s="666"/>
      <c r="Q15" s="182" t="str">
        <f>IFERROR(IF(P15="","",ROUNDDOWN(ROUNDDOWN($H15*$I15,0)*VLOOKUP($G15,【参考】数式用_1!$A$4:$E$54,3, FALSE),0)),"")</f>
        <v/>
      </c>
      <c r="R15" s="182" t="str">
        <f>IF(AK15="×", 0,IF(P15="","",ROUNDDOWN(ROUNDDOWN($H15*$I15,0)*VLOOKUP($G15,【参考】数式用_1!$A$4:$E$54,4,FALSE),0)))</f>
        <v/>
      </c>
      <c r="S15" s="256" t="str">
        <f>IF(AL15="×", 0,IF(P15="","",ROUNDDOWN(ROUNDDOWN($H15*$I15,0)*VLOOKUP($G15,【参考】数式用_1!$A$4:$E$54,5, FALSE),0)))</f>
        <v/>
      </c>
      <c r="T15" s="30"/>
      <c r="U15" s="759"/>
      <c r="V15" s="759"/>
      <c r="W15" s="759"/>
      <c r="X15" s="759"/>
      <c r="Y15" s="759"/>
      <c r="Z15" s="759"/>
      <c r="AA15" s="759"/>
      <c r="AB15" s="759"/>
      <c r="AC15" s="759"/>
      <c r="AD15" s="759"/>
      <c r="AE15" s="759"/>
      <c r="AG15" s="258" t="e">
        <f>IF(#REF!="○", F15, "")</f>
        <v>#REF!</v>
      </c>
      <c r="AH15" s="38" t="e">
        <f>VLOOKUP('様式第１号別紙３（個表） '!$G15,【参考】数式用_1!$P$4:$Q$54,2, FALSE)</f>
        <v>#N/A</v>
      </c>
      <c r="AI15" s="38" t="e">
        <f>VLOOKUP('様式第１号別紙３（個表） '!$G15,【参考】数式用_1!$P$4:$W$54,8, FALSE)</f>
        <v>#N/A</v>
      </c>
      <c r="AJ15" s="38" t="e">
        <f>VLOOKUP('様式第１号別紙３（個表） '!$G15,【参考】数式用_1!$P$4:$AD$54,15, FALSE)</f>
        <v>#N/A</v>
      </c>
      <c r="AK15" s="38" t="str">
        <f t="shared" ref="AK15:AK46" si="0">IF(K15="", "", IF(OR(K15="要件を満たさない",K15="―"), "×","○"))</f>
        <v/>
      </c>
      <c r="AL15" s="38" t="str">
        <f t="shared" ref="AL15:AL46" si="1">IF(L15="", "", IF(OR(L15="要件を満たさない",L15="―"), "×","○"))</f>
        <v/>
      </c>
      <c r="AM15" s="38" t="str">
        <f t="shared" ref="AM15:AM46" si="2">IF(G15="","", "○"&amp;AK15&amp;AL15)</f>
        <v/>
      </c>
      <c r="AN15" s="38" t="str">
        <f>IF(G15="", "", VLOOKUP(G15,【参考】数式用_1!$A$4:$M$54,13,FALSE))</f>
        <v/>
      </c>
      <c r="AO15" s="38" t="str">
        <f t="shared" ref="AO15:AO46" si="3">IF(AND(AK15="×",L15="②の要件を満たしている"),"×","―")</f>
        <v>―</v>
      </c>
    </row>
    <row r="16" spans="1:41" ht="45" customHeight="1">
      <c r="A16" s="62">
        <f>A15+1</f>
        <v>2</v>
      </c>
      <c r="B16" s="63" t="str">
        <f>IF(基本情報入力シート!B52="","",基本情報入力シート!B52)</f>
        <v/>
      </c>
      <c r="C16" s="64" t="str">
        <f>IF(基本情報入力シート!L52="","",基本情報入力シート!L52)</f>
        <v/>
      </c>
      <c r="D16" s="64" t="str">
        <f>IF(基本情報入力シート!Q52="","",基本情報入力シート!Q52)</f>
        <v/>
      </c>
      <c r="E16" s="64" t="str">
        <f>IF(基本情報入力シート!V52="","",基本情報入力シート!V52)</f>
        <v/>
      </c>
      <c r="F16" s="64" t="str">
        <f>IF(基本情報入力シート!W52="","",基本情報入力シート!W52)</f>
        <v/>
      </c>
      <c r="G16" s="64" t="str">
        <f>IF(基本情報入力シート!Z52="","",基本情報入力シート!Z52)</f>
        <v/>
      </c>
      <c r="H16" s="144" t="str">
        <f t="shared" ref="H16:H79" si="4">IFERROR(IF(ROUNDUP($P16/$N16/$I16,0)=0,0,ROUNDUP($P16/$N16/$I16,0)),"")</f>
        <v/>
      </c>
      <c r="I16" s="253" t="str">
        <f>IF(基本情報入力シート!AE52="","",基本情報入力シート!AE52)</f>
        <v/>
      </c>
      <c r="J16" s="390"/>
      <c r="K16" s="286"/>
      <c r="L16" s="286"/>
      <c r="M16" s="254" t="str">
        <f>IF(G16="", "", VLOOKUP(AM16,【参考】数式用_1!$AZ$3:$BA$6, 2, FALSE))</f>
        <v/>
      </c>
      <c r="N16" s="255" t="str">
        <f>IF(G16="","",VLOOKUP(G16,【参考】数式用_1!$A$4:$L$54,MATCH('様式第１号別紙３（個表） '!M16,【参考】数式用_1!$J$3:$L$3,0)+9,FALSE))</f>
        <v/>
      </c>
      <c r="O16" s="288" t="s">
        <v>2379</v>
      </c>
      <c r="P16" s="666"/>
      <c r="Q16" s="182" t="str">
        <f>IFERROR(IF(P16="","",ROUNDDOWN(ROUNDDOWN($H16*$I16,0)*VLOOKUP($G16,【参考】数式用_1!$A$4:$E$54,3, FALSE),0)),"")</f>
        <v/>
      </c>
      <c r="R16" s="182" t="str">
        <f>IF(AK16="×", 0,IF(P16="","",ROUNDDOWN(ROUNDDOWN($H16*$I16,0)*VLOOKUP($G16,【参考】数式用_1!$A$4:$E$54,4,FALSE),0)))</f>
        <v/>
      </c>
      <c r="S16" s="256" t="str">
        <f>IF(AL16="×", 0,IF(P16="","",ROUNDDOWN(ROUNDDOWN($H16*$I16,0)*VLOOKUP($G16,【参考】数式用_1!$A$4:$E$54,5, FALSE),0)))</f>
        <v/>
      </c>
      <c r="T16" s="30"/>
      <c r="U16" s="759"/>
      <c r="V16" s="759"/>
      <c r="W16" s="759"/>
      <c r="X16" s="759"/>
      <c r="Y16" s="759"/>
      <c r="Z16" s="759"/>
      <c r="AA16" s="759"/>
      <c r="AB16" s="759"/>
      <c r="AC16" s="759"/>
      <c r="AD16" s="759"/>
      <c r="AE16" s="759"/>
      <c r="AG16" s="258" t="e">
        <f>IF(#REF!="○", F16, "")</f>
        <v>#REF!</v>
      </c>
      <c r="AH16" s="38" t="e">
        <f>VLOOKUP('様式第１号別紙３（個表） '!$G16,【参考】数式用_1!$P$4:$Q$54,2, FALSE)</f>
        <v>#N/A</v>
      </c>
      <c r="AI16" s="38" t="e">
        <f>VLOOKUP('様式第１号別紙３（個表） '!$G16,【参考】数式用_1!$P$4:$W$54,8, FALSE)</f>
        <v>#N/A</v>
      </c>
      <c r="AJ16" s="38" t="e">
        <f>VLOOKUP('様式第１号別紙３（個表） '!$G16,【参考】数式用_1!$P$4:$AD$54,15, FALSE)</f>
        <v>#N/A</v>
      </c>
      <c r="AK16" s="38" t="str">
        <f t="shared" si="0"/>
        <v/>
      </c>
      <c r="AL16" s="38" t="str">
        <f t="shared" si="1"/>
        <v/>
      </c>
      <c r="AM16" s="38" t="str">
        <f t="shared" si="2"/>
        <v/>
      </c>
      <c r="AN16" s="38" t="str">
        <f>IF(G16="", "", VLOOKUP(G16,【参考】数式用_1!$A$4:$M$54,13,FALSE))</f>
        <v/>
      </c>
      <c r="AO16" s="38" t="str">
        <f t="shared" si="3"/>
        <v>―</v>
      </c>
    </row>
    <row r="17" spans="1:41" ht="45" customHeight="1">
      <c r="A17" s="62">
        <f t="shared" ref="A17:A80" si="5">A16+1</f>
        <v>3</v>
      </c>
      <c r="B17" s="63" t="str">
        <f>IF(基本情報入力シート!B53="","",基本情報入力シート!B53)</f>
        <v/>
      </c>
      <c r="C17" s="64" t="str">
        <f>IF(基本情報入力シート!L53="","",基本情報入力シート!L53)</f>
        <v/>
      </c>
      <c r="D17" s="64" t="str">
        <f>IF(基本情報入力シート!Q53="","",基本情報入力シート!Q53)</f>
        <v/>
      </c>
      <c r="E17" s="64" t="str">
        <f>IF(基本情報入力シート!V53="","",基本情報入力シート!V53)</f>
        <v/>
      </c>
      <c r="F17" s="64" t="str">
        <f>IF(基本情報入力シート!W53="","",基本情報入力シート!W53)</f>
        <v/>
      </c>
      <c r="G17" s="64" t="str">
        <f>IF(基本情報入力シート!Z53="","",基本情報入力シート!Z53)</f>
        <v/>
      </c>
      <c r="H17" s="144" t="str">
        <f t="shared" si="4"/>
        <v/>
      </c>
      <c r="I17" s="253" t="str">
        <f>IF(基本情報入力シート!AE53="","",基本情報入力シート!AE53)</f>
        <v/>
      </c>
      <c r="J17" s="390"/>
      <c r="K17" s="286"/>
      <c r="L17" s="286"/>
      <c r="M17" s="254" t="str">
        <f>IF(G17="", "", VLOOKUP(AM17,【参考】数式用_1!$AZ$3:$BA$6, 2, FALSE))</f>
        <v/>
      </c>
      <c r="N17" s="255" t="str">
        <f>IF(G17="","",VLOOKUP(G17,【参考】数式用_1!$A$4:$L$54,MATCH('様式第１号別紙３（個表） '!M17,【参考】数式用_1!$J$3:$L$3,0)+9,FALSE))</f>
        <v/>
      </c>
      <c r="O17" s="289" t="s">
        <v>2379</v>
      </c>
      <c r="P17" s="666"/>
      <c r="Q17" s="182" t="str">
        <f>IFERROR(IF(P17="","",ROUNDDOWN(ROUNDDOWN($H17*$I17,0)*VLOOKUP($G17,【参考】数式用_1!$A$4:$E$54,3, FALSE),0)),"")</f>
        <v/>
      </c>
      <c r="R17" s="182" t="str">
        <f>IF(AK17="×", 0,IF(P17="","",ROUNDDOWN(ROUNDDOWN($H17*$I17,0)*VLOOKUP($G17,【参考】数式用_1!$A$4:$E$54,4,FALSE),0)))</f>
        <v/>
      </c>
      <c r="S17" s="256" t="str">
        <f>IF(AL17="×", 0,IF(P17="","",ROUNDDOWN(ROUNDDOWN($H17*$I17,0)*VLOOKUP($G17,【参考】数式用_1!$A$4:$E$54,5, FALSE),0)))</f>
        <v/>
      </c>
      <c r="T17" s="30"/>
      <c r="U17" s="759"/>
      <c r="V17" s="759"/>
      <c r="W17" s="759"/>
      <c r="X17" s="759"/>
      <c r="Y17" s="759"/>
      <c r="Z17" s="759"/>
      <c r="AA17" s="759"/>
      <c r="AB17" s="759"/>
      <c r="AC17" s="759"/>
      <c r="AD17" s="759"/>
      <c r="AE17" s="759"/>
      <c r="AG17" s="258" t="e">
        <f>IF(#REF!="○", F17, "")</f>
        <v>#REF!</v>
      </c>
      <c r="AH17" s="38" t="e">
        <f>VLOOKUP('様式第１号別紙３（個表） '!$G17,【参考】数式用_1!$P$4:$Q$54,2, FALSE)</f>
        <v>#N/A</v>
      </c>
      <c r="AI17" s="38" t="e">
        <f>VLOOKUP('様式第１号別紙３（個表） '!$G17,【参考】数式用_1!$P$4:$W$54,8, FALSE)</f>
        <v>#N/A</v>
      </c>
      <c r="AJ17" s="38" t="e">
        <f>VLOOKUP('様式第１号別紙３（個表） '!$G17,【参考】数式用_1!$P$4:$AD$54,15, FALSE)</f>
        <v>#N/A</v>
      </c>
      <c r="AK17" s="38" t="str">
        <f t="shared" si="0"/>
        <v/>
      </c>
      <c r="AL17" s="38" t="str">
        <f t="shared" si="1"/>
        <v/>
      </c>
      <c r="AM17" s="38" t="str">
        <f t="shared" si="2"/>
        <v/>
      </c>
      <c r="AN17" s="38" t="str">
        <f>IF(G17="", "", VLOOKUP(G17,【参考】数式用_1!$A$4:$M$54,13,FALSE))</f>
        <v/>
      </c>
      <c r="AO17" s="38" t="str">
        <f t="shared" si="3"/>
        <v>―</v>
      </c>
    </row>
    <row r="18" spans="1:41" ht="45" customHeight="1">
      <c r="A18" s="62">
        <f>A17+1</f>
        <v>4</v>
      </c>
      <c r="B18" s="63" t="str">
        <f>IF(基本情報入力シート!B54="","",基本情報入力シート!B54)</f>
        <v/>
      </c>
      <c r="C18" s="64" t="str">
        <f>IF(基本情報入力シート!L54="","",基本情報入力シート!L54)</f>
        <v/>
      </c>
      <c r="D18" s="64" t="str">
        <f>IF(基本情報入力シート!Q54="","",基本情報入力シート!Q54)</f>
        <v/>
      </c>
      <c r="E18" s="64" t="str">
        <f>IF(基本情報入力シート!V54="","",基本情報入力シート!V54)</f>
        <v/>
      </c>
      <c r="F18" s="64" t="str">
        <f>IF(基本情報入力シート!W54="","",基本情報入力シート!W54)</f>
        <v/>
      </c>
      <c r="G18" s="64" t="str">
        <f>IF(基本情報入力シート!Z54="","",基本情報入力シート!Z54)</f>
        <v/>
      </c>
      <c r="H18" s="144" t="str">
        <f t="shared" si="4"/>
        <v/>
      </c>
      <c r="I18" s="253" t="str">
        <f>IF(基本情報入力シート!AE54="","",基本情報入力シート!AE54)</f>
        <v/>
      </c>
      <c r="J18" s="390"/>
      <c r="K18" s="286"/>
      <c r="L18" s="286"/>
      <c r="M18" s="254" t="str">
        <f>IF(G18="", "", VLOOKUP(AM18,【参考】数式用_1!$AZ$3:$BA$6, 2, FALSE))</f>
        <v/>
      </c>
      <c r="N18" s="255" t="str">
        <f>IF(G18="","",VLOOKUP(G18,【参考】数式用_1!$A$4:$L$54,MATCH('様式第１号別紙３（個表） '!M18,【参考】数式用_1!$J$3:$L$3,0)+9,FALSE))</f>
        <v/>
      </c>
      <c r="O18" s="289" t="s">
        <v>2379</v>
      </c>
      <c r="P18" s="666"/>
      <c r="Q18" s="182" t="str">
        <f>IFERROR(IF(P18="","",ROUNDDOWN(ROUNDDOWN($H18*$I18,0)*VLOOKUP($G18,【参考】数式用_1!$A$4:$E$54,3, FALSE),0)),"")</f>
        <v/>
      </c>
      <c r="R18" s="182" t="str">
        <f>IF(AK18="×", 0,IF(P18="","",ROUNDDOWN(ROUNDDOWN($H18*$I18,0)*VLOOKUP($G18,【参考】数式用_1!$A$4:$E$54,4,FALSE),0)))</f>
        <v/>
      </c>
      <c r="S18" s="256" t="str">
        <f>IF(AL18="×", 0,IF(P18="","",ROUNDDOWN(ROUNDDOWN($H18*$I18,0)*VLOOKUP($G18,【参考】数式用_1!$A$4:$E$54,5, FALSE),0)))</f>
        <v/>
      </c>
      <c r="T18" s="30"/>
      <c r="U18" s="759"/>
      <c r="V18" s="759"/>
      <c r="W18" s="759"/>
      <c r="X18" s="759"/>
      <c r="Y18" s="759"/>
      <c r="Z18" s="759"/>
      <c r="AA18" s="759"/>
      <c r="AB18" s="759"/>
      <c r="AC18" s="759"/>
      <c r="AD18" s="759"/>
      <c r="AE18" s="759"/>
      <c r="AG18" s="258" t="e">
        <f>IF(#REF!="○", F18, "")</f>
        <v>#REF!</v>
      </c>
      <c r="AH18" s="38" t="e">
        <f>VLOOKUP('様式第１号別紙３（個表） '!$G18,【参考】数式用_1!$P$4:$Q$54,2, FALSE)</f>
        <v>#N/A</v>
      </c>
      <c r="AI18" s="38" t="e">
        <f>VLOOKUP('様式第１号別紙３（個表） '!$G18,【参考】数式用_1!$P$4:$W$54,8, FALSE)</f>
        <v>#N/A</v>
      </c>
      <c r="AJ18" s="38" t="e">
        <f>VLOOKUP('様式第１号別紙３（個表） '!$G18,【参考】数式用_1!$P$4:$AD$54,15, FALSE)</f>
        <v>#N/A</v>
      </c>
      <c r="AK18" s="38" t="str">
        <f t="shared" si="0"/>
        <v/>
      </c>
      <c r="AL18" s="38" t="str">
        <f t="shared" si="1"/>
        <v/>
      </c>
      <c r="AM18" s="38" t="str">
        <f t="shared" si="2"/>
        <v/>
      </c>
      <c r="AN18" s="38" t="str">
        <f>IF(G18="", "", VLOOKUP(G18,【参考】数式用_1!$A$4:$M$54,13,FALSE))</f>
        <v/>
      </c>
      <c r="AO18" s="38" t="str">
        <f t="shared" si="3"/>
        <v>―</v>
      </c>
    </row>
    <row r="19" spans="1:41" ht="45" customHeight="1">
      <c r="A19" s="62">
        <f t="shared" si="5"/>
        <v>5</v>
      </c>
      <c r="B19" s="63" t="str">
        <f>IF(基本情報入力シート!B55="","",基本情報入力シート!B55)</f>
        <v/>
      </c>
      <c r="C19" s="64" t="str">
        <f>IF(基本情報入力シート!L55="","",基本情報入力シート!L55)</f>
        <v/>
      </c>
      <c r="D19" s="64" t="str">
        <f>IF(基本情報入力シート!Q55="","",基本情報入力シート!Q55)</f>
        <v/>
      </c>
      <c r="E19" s="64" t="str">
        <f>IF(基本情報入力シート!V55="","",基本情報入力シート!V55)</f>
        <v/>
      </c>
      <c r="F19" s="64" t="str">
        <f>IF(基本情報入力シート!W55="","",基本情報入力シート!W55)</f>
        <v/>
      </c>
      <c r="G19" s="64" t="str">
        <f>IF(基本情報入力シート!Z55="","",基本情報入力シート!Z55)</f>
        <v/>
      </c>
      <c r="H19" s="144" t="str">
        <f t="shared" si="4"/>
        <v/>
      </c>
      <c r="I19" s="253" t="str">
        <f>IF(基本情報入力シート!AE55="","",基本情報入力シート!AE55)</f>
        <v/>
      </c>
      <c r="J19" s="390"/>
      <c r="K19" s="287"/>
      <c r="L19" s="286"/>
      <c r="M19" s="254" t="str">
        <f>IF(G19="", "", VLOOKUP(AM19,【参考】数式用_1!$AZ$3:$BA$6, 2, FALSE))</f>
        <v/>
      </c>
      <c r="N19" s="255" t="str">
        <f>IF(G19="","",VLOOKUP(G19,【参考】数式用_1!$A$4:$L$54,MATCH('様式第１号別紙３（個表） '!M19,【参考】数式用_1!$J$3:$L$3,0)+9,FALSE))</f>
        <v/>
      </c>
      <c r="O19" s="288" t="s">
        <v>2379</v>
      </c>
      <c r="P19" s="666"/>
      <c r="Q19" s="182" t="str">
        <f>IFERROR(IF(P19="","",ROUNDDOWN(ROUNDDOWN($H19*$I19,0)*VLOOKUP($G19,【参考】数式用_1!$A$4:$E$54,3, FALSE),0)),"")</f>
        <v/>
      </c>
      <c r="R19" s="182" t="str">
        <f>IF(AK19="×", 0,IF(P19="","",ROUNDDOWN(ROUNDDOWN($H19*$I19,0)*VLOOKUP($G19,【参考】数式用_1!$A$4:$E$54,4,FALSE),0)))</f>
        <v/>
      </c>
      <c r="S19" s="256" t="str">
        <f>IF(AL19="×", 0,IF(P19="","",ROUNDDOWN(ROUNDDOWN($H19*$I19,0)*VLOOKUP($G19,【参考】数式用_1!$A$4:$E$54,5, FALSE),0)))</f>
        <v/>
      </c>
      <c r="T19" s="30"/>
      <c r="U19" s="759"/>
      <c r="V19" s="759"/>
      <c r="W19" s="759"/>
      <c r="X19" s="759"/>
      <c r="Y19" s="759"/>
      <c r="Z19" s="759"/>
      <c r="AA19" s="759"/>
      <c r="AB19" s="759"/>
      <c r="AC19" s="759"/>
      <c r="AD19" s="759"/>
      <c r="AE19" s="759"/>
      <c r="AG19" s="258" t="e">
        <f>IF(#REF!="○", F19, "")</f>
        <v>#REF!</v>
      </c>
      <c r="AH19" s="38" t="e">
        <f>VLOOKUP('様式第１号別紙３（個表） '!$G19,【参考】数式用_1!$P$4:$Q$54,2, FALSE)</f>
        <v>#N/A</v>
      </c>
      <c r="AI19" s="38" t="e">
        <f>VLOOKUP('様式第１号別紙３（個表） '!$G19,【参考】数式用_1!$P$4:$W$54,8, FALSE)</f>
        <v>#N/A</v>
      </c>
      <c r="AJ19" s="38" t="e">
        <f>VLOOKUP('様式第１号別紙３（個表） '!$G19,【参考】数式用_1!$P$4:$AD$54,15, FALSE)</f>
        <v>#N/A</v>
      </c>
      <c r="AK19" s="38" t="str">
        <f t="shared" si="0"/>
        <v/>
      </c>
      <c r="AL19" s="38" t="str">
        <f t="shared" si="1"/>
        <v/>
      </c>
      <c r="AM19" s="38" t="str">
        <f t="shared" si="2"/>
        <v/>
      </c>
      <c r="AN19" s="38" t="str">
        <f>IF(G19="", "", VLOOKUP(G19,【参考】数式用_1!$A$4:$M$54,13,FALSE))</f>
        <v/>
      </c>
      <c r="AO19" s="38" t="str">
        <f t="shared" si="3"/>
        <v>―</v>
      </c>
    </row>
    <row r="20" spans="1:41" ht="45" customHeight="1">
      <c r="A20" s="62">
        <f t="shared" si="5"/>
        <v>6</v>
      </c>
      <c r="B20" s="63" t="str">
        <f>IF(基本情報入力シート!B56="","",基本情報入力シート!B56)</f>
        <v/>
      </c>
      <c r="C20" s="64" t="str">
        <f>IF(基本情報入力シート!L56="","",基本情報入力シート!L56)</f>
        <v/>
      </c>
      <c r="D20" s="64" t="str">
        <f>IF(基本情報入力シート!Q56="","",基本情報入力シート!Q56)</f>
        <v/>
      </c>
      <c r="E20" s="64" t="str">
        <f>IF(基本情報入力シート!V56="","",基本情報入力シート!V56)</f>
        <v/>
      </c>
      <c r="F20" s="64" t="str">
        <f>IF(基本情報入力シート!W56="","",基本情報入力シート!W56)</f>
        <v/>
      </c>
      <c r="G20" s="64" t="str">
        <f>IF(基本情報入力シート!Z56="","",基本情報入力シート!Z56)</f>
        <v/>
      </c>
      <c r="H20" s="144" t="str">
        <f t="shared" si="4"/>
        <v/>
      </c>
      <c r="I20" s="253" t="str">
        <f>IF(基本情報入力シート!AE56="","",基本情報入力シート!AE56)</f>
        <v/>
      </c>
      <c r="J20" s="390"/>
      <c r="K20" s="287"/>
      <c r="L20" s="286"/>
      <c r="M20" s="254" t="str">
        <f>IF(G20="", "", VLOOKUP(AM20,【参考】数式用_1!$AZ$3:$BA$6, 2, FALSE))</f>
        <v/>
      </c>
      <c r="N20" s="255" t="str">
        <f>IF(G20="","",VLOOKUP(G20,【参考】数式用_1!$A$4:$L$54,MATCH('様式第１号別紙３（個表） '!M20,【参考】数式用_1!$J$3:$L$3,0)+9,FALSE))</f>
        <v/>
      </c>
      <c r="O20" s="289" t="s">
        <v>2379</v>
      </c>
      <c r="P20" s="666"/>
      <c r="Q20" s="182" t="str">
        <f>IFERROR(IF(P20="","",ROUNDDOWN(ROUNDDOWN($H20*$I20,0)*VLOOKUP($G20,【参考】数式用_1!$A$4:$E$54,3, FALSE),0)),"")</f>
        <v/>
      </c>
      <c r="R20" s="182" t="str">
        <f>IF(AK20="×", 0,IF(P20="","",ROUNDDOWN(ROUNDDOWN($H20*$I20,0)*VLOOKUP($G20,【参考】数式用_1!$A$4:$E$54,4,FALSE),0)))</f>
        <v/>
      </c>
      <c r="S20" s="256" t="str">
        <f>IF(AL20="×", 0,IF(P20="","",ROUNDDOWN(ROUNDDOWN($H20*$I20,0)*VLOOKUP($G20,【参考】数式用_1!$A$4:$E$54,5, FALSE),0)))</f>
        <v/>
      </c>
      <c r="T20" s="30"/>
      <c r="U20" s="759"/>
      <c r="V20" s="759"/>
      <c r="W20" s="759"/>
      <c r="X20" s="759"/>
      <c r="Y20" s="759"/>
      <c r="Z20" s="759"/>
      <c r="AA20" s="759"/>
      <c r="AB20" s="759"/>
      <c r="AC20" s="759"/>
      <c r="AD20" s="759"/>
      <c r="AE20" s="759"/>
      <c r="AG20" s="258" t="e">
        <f>IF(#REF!="○", F20, "")</f>
        <v>#REF!</v>
      </c>
      <c r="AH20" s="38" t="e">
        <f>VLOOKUP('様式第１号別紙３（個表） '!$G20,【参考】数式用_1!$P$4:$Q$54,2, FALSE)</f>
        <v>#N/A</v>
      </c>
      <c r="AI20" s="38" t="e">
        <f>VLOOKUP('様式第１号別紙３（個表） '!$G20,【参考】数式用_1!$P$4:$W$54,8, FALSE)</f>
        <v>#N/A</v>
      </c>
      <c r="AJ20" s="38" t="e">
        <f>VLOOKUP('様式第１号別紙３（個表） '!$G20,【参考】数式用_1!$P$4:$AD$54,15, FALSE)</f>
        <v>#N/A</v>
      </c>
      <c r="AK20" s="38" t="str">
        <f t="shared" si="0"/>
        <v/>
      </c>
      <c r="AL20" s="38" t="str">
        <f t="shared" si="1"/>
        <v/>
      </c>
      <c r="AM20" s="38" t="str">
        <f t="shared" si="2"/>
        <v/>
      </c>
      <c r="AN20" s="38" t="str">
        <f>IF(G20="", "", VLOOKUP(G20,【参考】数式用_1!$A$4:$M$54,13,FALSE))</f>
        <v/>
      </c>
      <c r="AO20" s="38" t="str">
        <f t="shared" si="3"/>
        <v>―</v>
      </c>
    </row>
    <row r="21" spans="1:41" ht="45" customHeight="1">
      <c r="A21" s="62">
        <f t="shared" si="5"/>
        <v>7</v>
      </c>
      <c r="B21" s="63" t="str">
        <f>IF(基本情報入力シート!B57="","",基本情報入力シート!B57)</f>
        <v/>
      </c>
      <c r="C21" s="64" t="str">
        <f>IF(基本情報入力シート!L57="","",基本情報入力シート!L57)</f>
        <v/>
      </c>
      <c r="D21" s="64" t="str">
        <f>IF(基本情報入力シート!Q57="","",基本情報入力シート!Q57)</f>
        <v/>
      </c>
      <c r="E21" s="64" t="str">
        <f>IF(基本情報入力シート!V57="","",基本情報入力シート!V57)</f>
        <v/>
      </c>
      <c r="F21" s="64" t="str">
        <f>IF(基本情報入力シート!W57="","",基本情報入力シート!W57)</f>
        <v/>
      </c>
      <c r="G21" s="64" t="str">
        <f>IF(基本情報入力シート!Z57="","",基本情報入力シート!Z57)</f>
        <v/>
      </c>
      <c r="H21" s="144" t="str">
        <f t="shared" si="4"/>
        <v/>
      </c>
      <c r="I21" s="253" t="str">
        <f>IF(基本情報入力シート!AE57="","",基本情報入力シート!AE57)</f>
        <v/>
      </c>
      <c r="J21" s="390"/>
      <c r="K21" s="286"/>
      <c r="L21" s="286"/>
      <c r="M21" s="254" t="str">
        <f>IF(G21="", "", VLOOKUP(AM21,【参考】数式用_1!$AZ$3:$BA$6, 2, FALSE))</f>
        <v/>
      </c>
      <c r="N21" s="255" t="str">
        <f>IF(G21="","",VLOOKUP(G21,【参考】数式用_1!$A$4:$L$54,MATCH('様式第１号別紙３（個表） '!M21,【参考】数式用_1!$J$3:$L$3,0)+9,FALSE))</f>
        <v/>
      </c>
      <c r="O21" s="289" t="s">
        <v>2379</v>
      </c>
      <c r="P21" s="666"/>
      <c r="Q21" s="182" t="str">
        <f>IFERROR(IF(P21="","",ROUNDDOWN(ROUNDDOWN($H21*$I21,0)*VLOOKUP($G21,【参考】数式用_1!$A$4:$E$54,3, FALSE),0)),"")</f>
        <v/>
      </c>
      <c r="R21" s="182" t="str">
        <f>IF(AK21="×", 0,IF(P21="","",ROUNDDOWN(ROUNDDOWN($H21*$I21,0)*VLOOKUP($G21,【参考】数式用_1!$A$4:$E$54,4,FALSE),0)))</f>
        <v/>
      </c>
      <c r="S21" s="256" t="str">
        <f>IF(AL21="×", 0,IF(P21="","",ROUNDDOWN(ROUNDDOWN($H21*$I21,0)*VLOOKUP($G21,【参考】数式用_1!$A$4:$E$54,5, FALSE),0)))</f>
        <v/>
      </c>
      <c r="T21" s="30"/>
      <c r="U21" s="759"/>
      <c r="V21" s="759"/>
      <c r="W21" s="759"/>
      <c r="X21" s="759"/>
      <c r="Y21" s="759"/>
      <c r="Z21" s="759"/>
      <c r="AA21" s="759"/>
      <c r="AB21" s="759"/>
      <c r="AC21" s="759"/>
      <c r="AD21" s="759"/>
      <c r="AE21" s="759"/>
      <c r="AG21" s="258" t="e">
        <f>IF(#REF!="○", F21, "")</f>
        <v>#REF!</v>
      </c>
      <c r="AH21" s="38" t="e">
        <f>VLOOKUP('様式第１号別紙３（個表） '!$G21,【参考】数式用_1!$P$4:$Q$54,2, FALSE)</f>
        <v>#N/A</v>
      </c>
      <c r="AI21" s="38" t="e">
        <f>VLOOKUP('様式第１号別紙３（個表） '!$G21,【参考】数式用_1!$P$4:$W$54,8, FALSE)</f>
        <v>#N/A</v>
      </c>
      <c r="AJ21" s="38" t="e">
        <f>VLOOKUP('様式第１号別紙３（個表） '!$G21,【参考】数式用_1!$P$4:$AD$54,15, FALSE)</f>
        <v>#N/A</v>
      </c>
      <c r="AK21" s="38" t="str">
        <f t="shared" si="0"/>
        <v/>
      </c>
      <c r="AL21" s="38" t="str">
        <f t="shared" si="1"/>
        <v/>
      </c>
      <c r="AM21" s="38" t="str">
        <f t="shared" si="2"/>
        <v/>
      </c>
      <c r="AN21" s="38" t="str">
        <f>IF(G21="", "", VLOOKUP(G21,【参考】数式用_1!$A$4:$M$54,13,FALSE))</f>
        <v/>
      </c>
      <c r="AO21" s="38" t="str">
        <f t="shared" si="3"/>
        <v>―</v>
      </c>
    </row>
    <row r="22" spans="1:41" ht="45" customHeight="1">
      <c r="A22" s="62">
        <f t="shared" si="5"/>
        <v>8</v>
      </c>
      <c r="B22" s="63" t="str">
        <f>IF(基本情報入力シート!B58="","",基本情報入力シート!B58)</f>
        <v/>
      </c>
      <c r="C22" s="64" t="str">
        <f>IF(基本情報入力シート!L58="","",基本情報入力シート!L58)</f>
        <v/>
      </c>
      <c r="D22" s="64" t="str">
        <f>IF(基本情報入力シート!Q58="","",基本情報入力シート!Q58)</f>
        <v/>
      </c>
      <c r="E22" s="64" t="str">
        <f>IF(基本情報入力シート!V58="","",基本情報入力シート!V58)</f>
        <v/>
      </c>
      <c r="F22" s="64" t="str">
        <f>IF(基本情報入力シート!W58="","",基本情報入力シート!W58)</f>
        <v/>
      </c>
      <c r="G22" s="64" t="str">
        <f>IF(基本情報入力シート!Z58="","",基本情報入力シート!Z58)</f>
        <v/>
      </c>
      <c r="H22" s="144" t="str">
        <f t="shared" si="4"/>
        <v/>
      </c>
      <c r="I22" s="253" t="str">
        <f>IF(基本情報入力シート!AE58="","",基本情報入力シート!AE58)</f>
        <v/>
      </c>
      <c r="J22" s="390"/>
      <c r="K22" s="286"/>
      <c r="L22" s="286"/>
      <c r="M22" s="254" t="str">
        <f>IF(G22="", "", VLOOKUP(AM22,【参考】数式用_1!$AZ$3:$BA$6, 2, FALSE))</f>
        <v/>
      </c>
      <c r="N22" s="255" t="str">
        <f>IF(G22="","",VLOOKUP(G22,【参考】数式用_1!$A$4:$L$54,MATCH('様式第１号別紙３（個表） '!M22,【参考】数式用_1!$J$3:$L$3,0)+9,FALSE))</f>
        <v/>
      </c>
      <c r="O22" s="288" t="s">
        <v>2379</v>
      </c>
      <c r="P22" s="666"/>
      <c r="Q22" s="182" t="str">
        <f>IFERROR(IF(P22="","",ROUNDDOWN(ROUNDDOWN($H22*$I22,0)*VLOOKUP($G22,【参考】数式用_1!$A$4:$E$54,3, FALSE),0)),"")</f>
        <v/>
      </c>
      <c r="R22" s="182" t="str">
        <f>IF(AK22="×", 0,IF(P22="","",ROUNDDOWN(ROUNDDOWN($H22*$I22,0)*VLOOKUP($G22,【参考】数式用_1!$A$4:$E$54,4,FALSE),0)))</f>
        <v/>
      </c>
      <c r="S22" s="256" t="str">
        <f>IF(AL22="×", 0,IF(P22="","",ROUNDDOWN(ROUNDDOWN($H22*$I22,0)*VLOOKUP($G22,【参考】数式用_1!$A$4:$E$54,5, FALSE),0)))</f>
        <v/>
      </c>
      <c r="T22" s="30"/>
      <c r="U22" s="759"/>
      <c r="V22" s="759"/>
      <c r="W22" s="759"/>
      <c r="X22" s="759"/>
      <c r="Y22" s="759"/>
      <c r="Z22" s="759"/>
      <c r="AA22" s="759"/>
      <c r="AB22" s="759"/>
      <c r="AC22" s="759"/>
      <c r="AD22" s="759"/>
      <c r="AE22" s="759"/>
      <c r="AG22" s="258" t="e">
        <f>IF(#REF!="○", F22, "")</f>
        <v>#REF!</v>
      </c>
      <c r="AH22" s="38" t="e">
        <f>VLOOKUP('様式第１号別紙３（個表） '!$G22,【参考】数式用_1!$P$4:$Q$54,2, FALSE)</f>
        <v>#N/A</v>
      </c>
      <c r="AI22" s="38" t="e">
        <f>VLOOKUP('様式第１号別紙３（個表） '!$G22,【参考】数式用_1!$P$4:$W$54,8, FALSE)</f>
        <v>#N/A</v>
      </c>
      <c r="AJ22" s="38" t="e">
        <f>VLOOKUP('様式第１号別紙３（個表） '!$G22,【参考】数式用_1!$P$4:$AD$54,15, FALSE)</f>
        <v>#N/A</v>
      </c>
      <c r="AK22" s="38" t="str">
        <f t="shared" si="0"/>
        <v/>
      </c>
      <c r="AL22" s="38" t="str">
        <f t="shared" si="1"/>
        <v/>
      </c>
      <c r="AM22" s="38" t="str">
        <f t="shared" si="2"/>
        <v/>
      </c>
      <c r="AN22" s="38" t="str">
        <f>IF(G22="", "", VLOOKUP(G22,【参考】数式用_1!$A$4:$M$54,13,FALSE))</f>
        <v/>
      </c>
      <c r="AO22" s="38" t="str">
        <f t="shared" si="3"/>
        <v>―</v>
      </c>
    </row>
    <row r="23" spans="1:41" ht="45" customHeight="1">
      <c r="A23" s="62">
        <f t="shared" si="5"/>
        <v>9</v>
      </c>
      <c r="B23" s="63" t="str">
        <f>IF(基本情報入力シート!B59="","",基本情報入力シート!B59)</f>
        <v/>
      </c>
      <c r="C23" s="64" t="str">
        <f>IF(基本情報入力シート!L59="","",基本情報入力シート!L59)</f>
        <v/>
      </c>
      <c r="D23" s="64" t="str">
        <f>IF(基本情報入力シート!Q59="","",基本情報入力シート!Q59)</f>
        <v/>
      </c>
      <c r="E23" s="64" t="str">
        <f>IF(基本情報入力シート!V59="","",基本情報入力シート!V59)</f>
        <v/>
      </c>
      <c r="F23" s="64" t="str">
        <f>IF(基本情報入力シート!W59="","",基本情報入力シート!W59)</f>
        <v/>
      </c>
      <c r="G23" s="64" t="str">
        <f>IF(基本情報入力シート!Z59="","",基本情報入力シート!Z59)</f>
        <v/>
      </c>
      <c r="H23" s="144" t="str">
        <f t="shared" si="4"/>
        <v/>
      </c>
      <c r="I23" s="253" t="str">
        <f>IF(基本情報入力シート!AE59="","",基本情報入力シート!AE59)</f>
        <v/>
      </c>
      <c r="J23" s="390"/>
      <c r="K23" s="286"/>
      <c r="L23" s="286"/>
      <c r="M23" s="254" t="str">
        <f>IF(G23="", "", VLOOKUP(AM23,【参考】数式用_1!$AZ$3:$BA$6, 2, FALSE))</f>
        <v/>
      </c>
      <c r="N23" s="255" t="str">
        <f>IF(G23="","",VLOOKUP(G23,【参考】数式用_1!$A$4:$L$54,MATCH('様式第１号別紙３（個表） '!M23,【参考】数式用_1!$J$3:$L$3,0)+9,FALSE))</f>
        <v/>
      </c>
      <c r="O23" s="289" t="s">
        <v>2379</v>
      </c>
      <c r="P23" s="666"/>
      <c r="Q23" s="182" t="str">
        <f>IFERROR(IF(P23="","",ROUNDDOWN(ROUNDDOWN($H23*$I23,0)*VLOOKUP($G23,【参考】数式用_1!$A$4:$E$54,3, FALSE),0)),"")</f>
        <v/>
      </c>
      <c r="R23" s="182" t="str">
        <f>IF(AK23="×", 0,IF(P23="","",ROUNDDOWN(ROUNDDOWN($H23*$I23,0)*VLOOKUP($G23,【参考】数式用_1!$A$4:$E$54,4,FALSE),0)))</f>
        <v/>
      </c>
      <c r="S23" s="256" t="str">
        <f>IF(AL23="×", 0,IF(P23="","",ROUNDDOWN(ROUNDDOWN($H23*$I23,0)*VLOOKUP($G23,【参考】数式用_1!$A$4:$E$54,5, FALSE),0)))</f>
        <v/>
      </c>
      <c r="T23" s="30"/>
      <c r="U23" s="759"/>
      <c r="V23" s="759"/>
      <c r="W23" s="759"/>
      <c r="X23" s="759"/>
      <c r="Y23" s="759"/>
      <c r="Z23" s="759"/>
      <c r="AA23" s="759"/>
      <c r="AB23" s="759"/>
      <c r="AC23" s="759"/>
      <c r="AD23" s="759"/>
      <c r="AE23" s="759"/>
      <c r="AG23" s="258" t="e">
        <f>IF(#REF!="○", F23, "")</f>
        <v>#REF!</v>
      </c>
      <c r="AH23" s="38" t="e">
        <f>VLOOKUP('様式第１号別紙３（個表） '!$G23,【参考】数式用_1!$P$4:$Q$54,2, FALSE)</f>
        <v>#N/A</v>
      </c>
      <c r="AI23" s="38" t="e">
        <f>VLOOKUP('様式第１号別紙３（個表） '!$G23,【参考】数式用_1!$P$4:$W$54,8, FALSE)</f>
        <v>#N/A</v>
      </c>
      <c r="AJ23" s="38" t="e">
        <f>VLOOKUP('様式第１号別紙３（個表） '!$G23,【参考】数式用_1!$P$4:$AD$54,15, FALSE)</f>
        <v>#N/A</v>
      </c>
      <c r="AK23" s="38" t="str">
        <f t="shared" si="0"/>
        <v/>
      </c>
      <c r="AL23" s="38" t="str">
        <f t="shared" si="1"/>
        <v/>
      </c>
      <c r="AM23" s="38" t="str">
        <f t="shared" si="2"/>
        <v/>
      </c>
      <c r="AN23" s="38" t="str">
        <f>IF(G23="", "", VLOOKUP(G23,【参考】数式用_1!$A$4:$M$54,13,FALSE))</f>
        <v/>
      </c>
      <c r="AO23" s="38" t="str">
        <f t="shared" si="3"/>
        <v>―</v>
      </c>
    </row>
    <row r="24" spans="1:41" ht="45" customHeight="1">
      <c r="A24" s="62">
        <f t="shared" si="5"/>
        <v>10</v>
      </c>
      <c r="B24" s="63" t="str">
        <f>IF(基本情報入力シート!B60="","",基本情報入力シート!B60)</f>
        <v/>
      </c>
      <c r="C24" s="64" t="str">
        <f>IF(基本情報入力シート!L60="","",基本情報入力シート!L60)</f>
        <v/>
      </c>
      <c r="D24" s="64" t="str">
        <f>IF(基本情報入力シート!Q60="","",基本情報入力シート!Q60)</f>
        <v/>
      </c>
      <c r="E24" s="64" t="str">
        <f>IF(基本情報入力シート!V60="","",基本情報入力シート!V60)</f>
        <v/>
      </c>
      <c r="F24" s="64" t="str">
        <f>IF(基本情報入力シート!W60="","",基本情報入力シート!W60)</f>
        <v/>
      </c>
      <c r="G24" s="64" t="str">
        <f>IF(基本情報入力シート!Z60="","",基本情報入力シート!Z60)</f>
        <v/>
      </c>
      <c r="H24" s="144" t="str">
        <f t="shared" si="4"/>
        <v/>
      </c>
      <c r="I24" s="253" t="str">
        <f>IF(基本情報入力シート!AE60="","",基本情報入力シート!AE60)</f>
        <v/>
      </c>
      <c r="J24" s="390"/>
      <c r="K24" s="286"/>
      <c r="L24" s="286"/>
      <c r="M24" s="254" t="str">
        <f>IF(G24="", "", VLOOKUP(AM24,【参考】数式用_1!$AZ$3:$BA$6, 2, FALSE))</f>
        <v/>
      </c>
      <c r="N24" s="255" t="str">
        <f>IF(G24="","",VLOOKUP(G24,【参考】数式用_1!$A$4:$L$54,MATCH('様式第１号別紙３（個表） '!M24,【参考】数式用_1!$J$3:$L$3,0)+9,FALSE))</f>
        <v/>
      </c>
      <c r="O24" s="289" t="s">
        <v>2379</v>
      </c>
      <c r="P24" s="666"/>
      <c r="Q24" s="182" t="str">
        <f>IFERROR(IF(P24="","",ROUNDDOWN(ROUNDDOWN($H24*$I24,0)*VLOOKUP($G24,【参考】数式用_1!$A$4:$E$54,3, FALSE),0)),"")</f>
        <v/>
      </c>
      <c r="R24" s="182" t="str">
        <f>IF(AK24="×", 0,IF(P24="","",ROUNDDOWN(ROUNDDOWN($H24*$I24,0)*VLOOKUP($G24,【参考】数式用_1!$A$4:$E$54,4,FALSE),0)))</f>
        <v/>
      </c>
      <c r="S24" s="256" t="str">
        <f>IF(AL24="×", 0,IF(P24="","",ROUNDDOWN(ROUNDDOWN($H24*$I24,0)*VLOOKUP($G24,【参考】数式用_1!$A$4:$E$54,5, FALSE),0)))</f>
        <v/>
      </c>
      <c r="T24" s="30"/>
      <c r="U24" s="759"/>
      <c r="V24" s="759"/>
      <c r="W24" s="759"/>
      <c r="X24" s="759"/>
      <c r="Y24" s="759"/>
      <c r="Z24" s="759"/>
      <c r="AA24" s="759"/>
      <c r="AB24" s="759"/>
      <c r="AC24" s="759"/>
      <c r="AD24" s="759"/>
      <c r="AE24" s="759"/>
      <c r="AG24" s="258" t="e">
        <f>IF(#REF!="○", F24, "")</f>
        <v>#REF!</v>
      </c>
      <c r="AH24" s="38" t="e">
        <f>VLOOKUP('様式第１号別紙３（個表） '!$G24,【参考】数式用_1!$P$4:$Q$54,2, FALSE)</f>
        <v>#N/A</v>
      </c>
      <c r="AI24" s="38" t="e">
        <f>VLOOKUP('様式第１号別紙３（個表） '!$G24,【参考】数式用_1!$P$4:$W$54,8, FALSE)</f>
        <v>#N/A</v>
      </c>
      <c r="AJ24" s="38" t="e">
        <f>VLOOKUP('様式第１号別紙３（個表） '!$G24,【参考】数式用_1!$P$4:$AD$54,15, FALSE)</f>
        <v>#N/A</v>
      </c>
      <c r="AK24" s="38" t="str">
        <f t="shared" si="0"/>
        <v/>
      </c>
      <c r="AL24" s="38" t="str">
        <f t="shared" si="1"/>
        <v/>
      </c>
      <c r="AM24" s="38" t="str">
        <f t="shared" si="2"/>
        <v/>
      </c>
      <c r="AN24" s="38" t="str">
        <f>IF(G24="", "", VLOOKUP(G24,【参考】数式用_1!$A$4:$M$54,13,FALSE))</f>
        <v/>
      </c>
      <c r="AO24" s="38" t="str">
        <f t="shared" si="3"/>
        <v>―</v>
      </c>
    </row>
    <row r="25" spans="1:41" ht="45" customHeight="1">
      <c r="A25" s="62">
        <f t="shared" si="5"/>
        <v>11</v>
      </c>
      <c r="B25" s="63" t="str">
        <f>IF(基本情報入力シート!B61="","",基本情報入力シート!B61)</f>
        <v/>
      </c>
      <c r="C25" s="64" t="str">
        <f>IF(基本情報入力シート!L61="","",基本情報入力シート!L61)</f>
        <v/>
      </c>
      <c r="D25" s="64" t="str">
        <f>IF(基本情報入力シート!Q61="","",基本情報入力シート!Q61)</f>
        <v/>
      </c>
      <c r="E25" s="64" t="str">
        <f>IF(基本情報入力シート!V61="","",基本情報入力シート!V61)</f>
        <v/>
      </c>
      <c r="F25" s="64" t="str">
        <f>IF(基本情報入力シート!W61="","",基本情報入力シート!W61)</f>
        <v/>
      </c>
      <c r="G25" s="64" t="str">
        <f>IF(基本情報入力シート!Z61="","",基本情報入力シート!Z61)</f>
        <v/>
      </c>
      <c r="H25" s="144" t="str">
        <f t="shared" si="4"/>
        <v/>
      </c>
      <c r="I25" s="253" t="str">
        <f>IF(基本情報入力シート!AE61="","",基本情報入力シート!AE61)</f>
        <v/>
      </c>
      <c r="J25" s="390"/>
      <c r="K25" s="287"/>
      <c r="L25" s="286"/>
      <c r="M25" s="254" t="str">
        <f>IF(G25="", "", VLOOKUP(AM25,【参考】数式用_1!$AZ$3:$BA$6, 2, FALSE))</f>
        <v/>
      </c>
      <c r="N25" s="255" t="str">
        <f>IF(G25="","",VLOOKUP(G25,【参考】数式用_1!$A$4:$L$54,MATCH('様式第１号別紙３（個表） '!M25,【参考】数式用_1!$J$3:$L$3,0)+9,FALSE))</f>
        <v/>
      </c>
      <c r="O25" s="288" t="s">
        <v>2379</v>
      </c>
      <c r="P25" s="666"/>
      <c r="Q25" s="182" t="str">
        <f>IFERROR(IF(P25="","",ROUNDDOWN(ROUNDDOWN($H25*$I25,0)*VLOOKUP($G25,【参考】数式用_1!$A$4:$E$54,3, FALSE),0)),"")</f>
        <v/>
      </c>
      <c r="R25" s="182" t="str">
        <f>IF(AK25="×", 0,IF(P25="","",ROUNDDOWN(ROUNDDOWN($H25*$I25,0)*VLOOKUP($G25,【参考】数式用_1!$A$4:$E$54,4,FALSE),0)))</f>
        <v/>
      </c>
      <c r="S25" s="256" t="str">
        <f>IF(AL25="×", 0,IF(P25="","",ROUNDDOWN(ROUNDDOWN($H25*$I25,0)*VLOOKUP($G25,【参考】数式用_1!$A$4:$E$54,5, FALSE),0)))</f>
        <v/>
      </c>
      <c r="T25" s="30"/>
      <c r="U25" s="759"/>
      <c r="V25" s="759"/>
      <c r="W25" s="759"/>
      <c r="X25" s="759"/>
      <c r="Y25" s="759"/>
      <c r="Z25" s="759"/>
      <c r="AA25" s="759"/>
      <c r="AB25" s="759"/>
      <c r="AC25" s="759"/>
      <c r="AD25" s="759"/>
      <c r="AE25" s="759"/>
      <c r="AG25" s="258" t="e">
        <f>IF(#REF!="○", F25, "")</f>
        <v>#REF!</v>
      </c>
      <c r="AH25" s="38" t="e">
        <f>VLOOKUP('様式第１号別紙３（個表） '!$G25,【参考】数式用_1!$P$4:$Q$54,2, FALSE)</f>
        <v>#N/A</v>
      </c>
      <c r="AI25" s="38" t="e">
        <f>VLOOKUP('様式第１号別紙３（個表） '!$G25,【参考】数式用_1!$P$4:$W$54,8, FALSE)</f>
        <v>#N/A</v>
      </c>
      <c r="AJ25" s="38" t="e">
        <f>VLOOKUP('様式第１号別紙３（個表） '!$G25,【参考】数式用_1!$P$4:$AD$54,15, FALSE)</f>
        <v>#N/A</v>
      </c>
      <c r="AK25" s="38" t="str">
        <f t="shared" si="0"/>
        <v/>
      </c>
      <c r="AL25" s="38" t="str">
        <f t="shared" si="1"/>
        <v/>
      </c>
      <c r="AM25" s="38" t="str">
        <f t="shared" si="2"/>
        <v/>
      </c>
      <c r="AN25" s="38" t="str">
        <f>IF(G25="", "", VLOOKUP(G25,【参考】数式用_1!$A$4:$M$54,13,FALSE))</f>
        <v/>
      </c>
      <c r="AO25" s="38" t="str">
        <f t="shared" si="3"/>
        <v>―</v>
      </c>
    </row>
    <row r="26" spans="1:41" ht="45" customHeight="1">
      <c r="A26" s="62">
        <f t="shared" si="5"/>
        <v>12</v>
      </c>
      <c r="B26" s="63" t="str">
        <f>IF(基本情報入力シート!B62="","",基本情報入力シート!B62)</f>
        <v/>
      </c>
      <c r="C26" s="64" t="str">
        <f>IF(基本情報入力シート!L62="","",基本情報入力シート!L62)</f>
        <v/>
      </c>
      <c r="D26" s="64" t="str">
        <f>IF(基本情報入力シート!Q62="","",基本情報入力シート!Q62)</f>
        <v/>
      </c>
      <c r="E26" s="64" t="str">
        <f>IF(基本情報入力シート!V62="","",基本情報入力シート!V62)</f>
        <v/>
      </c>
      <c r="F26" s="64" t="str">
        <f>IF(基本情報入力シート!W62="","",基本情報入力シート!W62)</f>
        <v/>
      </c>
      <c r="G26" s="64" t="str">
        <f>IF(基本情報入力シート!Z62="","",基本情報入力シート!Z62)</f>
        <v/>
      </c>
      <c r="H26" s="144" t="str">
        <f t="shared" si="4"/>
        <v/>
      </c>
      <c r="I26" s="253" t="str">
        <f>IF(基本情報入力シート!AE62="","",基本情報入力シート!AE62)</f>
        <v/>
      </c>
      <c r="J26" s="390"/>
      <c r="K26" s="287"/>
      <c r="L26" s="286"/>
      <c r="M26" s="254" t="str">
        <f>IF(G26="", "", VLOOKUP(AM26,【参考】数式用_1!$AZ$3:$BA$6, 2, FALSE))</f>
        <v/>
      </c>
      <c r="N26" s="255" t="str">
        <f>IF(G26="","",VLOOKUP(G26,【参考】数式用_1!$A$4:$L$54,MATCH('様式第１号別紙３（個表） '!M26,【参考】数式用_1!$J$3:$L$3,0)+9,FALSE))</f>
        <v/>
      </c>
      <c r="O26" s="289" t="s">
        <v>2379</v>
      </c>
      <c r="P26" s="666"/>
      <c r="Q26" s="182" t="str">
        <f>IFERROR(IF(P26="","",ROUNDDOWN(ROUNDDOWN($H26*$I26,0)*VLOOKUP($G26,【参考】数式用_1!$A$4:$E$54,3, FALSE),0)),"")</f>
        <v/>
      </c>
      <c r="R26" s="182" t="str">
        <f>IF(AK26="×", 0,IF(P26="","",ROUNDDOWN(ROUNDDOWN($H26*$I26,0)*VLOOKUP($G26,【参考】数式用_1!$A$4:$E$54,4,FALSE),0)))</f>
        <v/>
      </c>
      <c r="S26" s="256" t="str">
        <f>IF(AL26="×", 0,IF(P26="","",ROUNDDOWN(ROUNDDOWN($H26*$I26,0)*VLOOKUP($G26,【参考】数式用_1!$A$4:$E$54,5, FALSE),0)))</f>
        <v/>
      </c>
      <c r="T26" s="30"/>
      <c r="U26" s="759"/>
      <c r="V26" s="759"/>
      <c r="W26" s="759"/>
      <c r="X26" s="759"/>
      <c r="Y26" s="759"/>
      <c r="Z26" s="759"/>
      <c r="AA26" s="759"/>
      <c r="AB26" s="759"/>
      <c r="AC26" s="759"/>
      <c r="AD26" s="759"/>
      <c r="AE26" s="759"/>
      <c r="AG26" s="258" t="e">
        <f>IF(#REF!="○", F26, "")</f>
        <v>#REF!</v>
      </c>
      <c r="AH26" s="38" t="e">
        <f>VLOOKUP('様式第１号別紙３（個表） '!$G26,【参考】数式用_1!$P$4:$Q$54,2, FALSE)</f>
        <v>#N/A</v>
      </c>
      <c r="AI26" s="38" t="e">
        <f>VLOOKUP('様式第１号別紙３（個表） '!$G26,【参考】数式用_1!$P$4:$W$54,8, FALSE)</f>
        <v>#N/A</v>
      </c>
      <c r="AJ26" s="38" t="e">
        <f>VLOOKUP('様式第１号別紙３（個表） '!$G26,【参考】数式用_1!$P$4:$AD$54,15, FALSE)</f>
        <v>#N/A</v>
      </c>
      <c r="AK26" s="38" t="str">
        <f t="shared" si="0"/>
        <v/>
      </c>
      <c r="AL26" s="38" t="str">
        <f t="shared" si="1"/>
        <v/>
      </c>
      <c r="AM26" s="38" t="str">
        <f t="shared" si="2"/>
        <v/>
      </c>
      <c r="AN26" s="38" t="str">
        <f>IF(G26="", "", VLOOKUP(G26,【参考】数式用_1!$A$4:$M$54,13,FALSE))</f>
        <v/>
      </c>
      <c r="AO26" s="38" t="str">
        <f t="shared" si="3"/>
        <v>―</v>
      </c>
    </row>
    <row r="27" spans="1:41" ht="45" customHeight="1">
      <c r="A27" s="62">
        <f t="shared" si="5"/>
        <v>13</v>
      </c>
      <c r="B27" s="63" t="str">
        <f>IF(基本情報入力シート!B63="","",基本情報入力シート!B63)</f>
        <v/>
      </c>
      <c r="C27" s="64" t="str">
        <f>IF(基本情報入力シート!L63="","",基本情報入力シート!L63)</f>
        <v/>
      </c>
      <c r="D27" s="64" t="str">
        <f>IF(基本情報入力シート!Q63="","",基本情報入力シート!Q63)</f>
        <v/>
      </c>
      <c r="E27" s="64" t="str">
        <f>IF(基本情報入力シート!V63="","",基本情報入力シート!V63)</f>
        <v/>
      </c>
      <c r="F27" s="64" t="str">
        <f>IF(基本情報入力シート!W63="","",基本情報入力シート!W63)</f>
        <v/>
      </c>
      <c r="G27" s="64" t="str">
        <f>IF(基本情報入力シート!Z63="","",基本情報入力シート!Z63)</f>
        <v/>
      </c>
      <c r="H27" s="144" t="str">
        <f t="shared" si="4"/>
        <v/>
      </c>
      <c r="I27" s="253" t="str">
        <f>IF(基本情報入力シート!AE63="","",基本情報入力シート!AE63)</f>
        <v/>
      </c>
      <c r="J27" s="390"/>
      <c r="K27" s="286"/>
      <c r="L27" s="286"/>
      <c r="M27" s="254" t="str">
        <f>IF(G27="", "", VLOOKUP(AM27,【参考】数式用_1!$AZ$3:$BA$6, 2, FALSE))</f>
        <v/>
      </c>
      <c r="N27" s="255" t="str">
        <f>IF(G27="","",VLOOKUP(G27,【参考】数式用_1!$A$4:$L$54,MATCH('様式第１号別紙３（個表） '!M27,【参考】数式用_1!$J$3:$L$3,0)+9,FALSE))</f>
        <v/>
      </c>
      <c r="O27" s="289" t="s">
        <v>2379</v>
      </c>
      <c r="P27" s="666"/>
      <c r="Q27" s="182" t="str">
        <f>IFERROR(IF(P27="","",ROUNDDOWN(ROUNDDOWN($H27*$I27,0)*VLOOKUP($G27,【参考】数式用_1!$A$4:$E$54,3, FALSE),0)),"")</f>
        <v/>
      </c>
      <c r="R27" s="182" t="str">
        <f>IF(AK27="×", 0,IF(P27="","",ROUNDDOWN(ROUNDDOWN($H27*$I27,0)*VLOOKUP($G27,【参考】数式用_1!$A$4:$E$54,4,FALSE),0)))</f>
        <v/>
      </c>
      <c r="S27" s="256" t="str">
        <f>IF(AL27="×", 0,IF(P27="","",ROUNDDOWN(ROUNDDOWN($H27*$I27,0)*VLOOKUP($G27,【参考】数式用_1!$A$4:$E$54,5, FALSE),0)))</f>
        <v/>
      </c>
      <c r="T27" s="30"/>
      <c r="U27" s="759"/>
      <c r="V27" s="759"/>
      <c r="W27" s="759"/>
      <c r="X27" s="759"/>
      <c r="Y27" s="759"/>
      <c r="Z27" s="759"/>
      <c r="AA27" s="759"/>
      <c r="AB27" s="759"/>
      <c r="AC27" s="759"/>
      <c r="AD27" s="759"/>
      <c r="AE27" s="759"/>
      <c r="AG27" s="258" t="e">
        <f>IF(#REF!="○", F27, "")</f>
        <v>#REF!</v>
      </c>
      <c r="AH27" s="38" t="e">
        <f>VLOOKUP('様式第１号別紙３（個表） '!$G27,【参考】数式用_1!$P$4:$Q$54,2, FALSE)</f>
        <v>#N/A</v>
      </c>
      <c r="AI27" s="38" t="e">
        <f>VLOOKUP('様式第１号別紙３（個表） '!$G27,【参考】数式用_1!$P$4:$W$54,8, FALSE)</f>
        <v>#N/A</v>
      </c>
      <c r="AJ27" s="38" t="e">
        <f>VLOOKUP('様式第１号別紙３（個表） '!$G27,【参考】数式用_1!$P$4:$AD$54,15, FALSE)</f>
        <v>#N/A</v>
      </c>
      <c r="AK27" s="38" t="str">
        <f t="shared" si="0"/>
        <v/>
      </c>
      <c r="AL27" s="38" t="str">
        <f t="shared" si="1"/>
        <v/>
      </c>
      <c r="AM27" s="38" t="str">
        <f t="shared" si="2"/>
        <v/>
      </c>
      <c r="AN27" s="38" t="str">
        <f>IF(G27="", "", VLOOKUP(G27,【参考】数式用_1!$A$4:$M$54,13,FALSE))</f>
        <v/>
      </c>
      <c r="AO27" s="38" t="str">
        <f t="shared" si="3"/>
        <v>―</v>
      </c>
    </row>
    <row r="28" spans="1:41" ht="45" customHeight="1">
      <c r="A28" s="62">
        <f t="shared" si="5"/>
        <v>14</v>
      </c>
      <c r="B28" s="63" t="str">
        <f>IF(基本情報入力シート!B64="","",基本情報入力シート!B64)</f>
        <v/>
      </c>
      <c r="C28" s="64" t="str">
        <f>IF(基本情報入力シート!L64="","",基本情報入力シート!L64)</f>
        <v/>
      </c>
      <c r="D28" s="64" t="str">
        <f>IF(基本情報入力シート!Q64="","",基本情報入力シート!Q64)</f>
        <v/>
      </c>
      <c r="E28" s="64" t="str">
        <f>IF(基本情報入力シート!V64="","",基本情報入力シート!V64)</f>
        <v/>
      </c>
      <c r="F28" s="64" t="str">
        <f>IF(基本情報入力シート!W64="","",基本情報入力シート!W64)</f>
        <v/>
      </c>
      <c r="G28" s="64" t="str">
        <f>IF(基本情報入力シート!Z64="","",基本情報入力シート!Z64)</f>
        <v/>
      </c>
      <c r="H28" s="144" t="str">
        <f t="shared" si="4"/>
        <v/>
      </c>
      <c r="I28" s="253" t="str">
        <f>IF(基本情報入力シート!AE64="","",基本情報入力シート!AE64)</f>
        <v/>
      </c>
      <c r="J28" s="390"/>
      <c r="K28" s="286"/>
      <c r="L28" s="286"/>
      <c r="M28" s="254" t="str">
        <f>IF(G28="", "", VLOOKUP(AM28,【参考】数式用_1!$AZ$3:$BA$6, 2, FALSE))</f>
        <v/>
      </c>
      <c r="N28" s="255" t="str">
        <f>IF(G28="","",VLOOKUP(G28,【参考】数式用_1!$A$4:$L$54,MATCH('様式第１号別紙３（個表） '!M28,【参考】数式用_1!$J$3:$L$3,0)+9,FALSE))</f>
        <v/>
      </c>
      <c r="O28" s="288" t="s">
        <v>2379</v>
      </c>
      <c r="P28" s="666"/>
      <c r="Q28" s="182" t="str">
        <f>IFERROR(IF(P28="","",ROUNDDOWN(ROUNDDOWN($H28*$I28,0)*VLOOKUP($G28,【参考】数式用_1!$A$4:$E$54,3, FALSE),0)),"")</f>
        <v/>
      </c>
      <c r="R28" s="182" t="str">
        <f>IF(AK28="×", 0,IF(P28="","",ROUNDDOWN(ROUNDDOWN($H28*$I28,0)*VLOOKUP($G28,【参考】数式用_1!$A$4:$E$54,4,FALSE),0)))</f>
        <v/>
      </c>
      <c r="S28" s="256" t="str">
        <f>IF(AL28="×", 0,IF(P28="","",ROUNDDOWN(ROUNDDOWN($H28*$I28,0)*VLOOKUP($G28,【参考】数式用_1!$A$4:$E$54,5, FALSE),0)))</f>
        <v/>
      </c>
      <c r="T28" s="30"/>
      <c r="U28" s="759"/>
      <c r="V28" s="759"/>
      <c r="W28" s="759"/>
      <c r="X28" s="759"/>
      <c r="Y28" s="759"/>
      <c r="Z28" s="759"/>
      <c r="AA28" s="759"/>
      <c r="AB28" s="759"/>
      <c r="AC28" s="759"/>
      <c r="AD28" s="759"/>
      <c r="AE28" s="759"/>
      <c r="AG28" s="258" t="e">
        <f>IF(#REF!="○", F28, "")</f>
        <v>#REF!</v>
      </c>
      <c r="AH28" s="38" t="e">
        <f>VLOOKUP('様式第１号別紙３（個表） '!$G28,【参考】数式用_1!$P$4:$Q$54,2, FALSE)</f>
        <v>#N/A</v>
      </c>
      <c r="AI28" s="38" t="e">
        <f>VLOOKUP('様式第１号別紙３（個表） '!$G28,【参考】数式用_1!$P$4:$W$54,8, FALSE)</f>
        <v>#N/A</v>
      </c>
      <c r="AJ28" s="38" t="e">
        <f>VLOOKUP('様式第１号別紙３（個表） '!$G28,【参考】数式用_1!$P$4:$AD$54,15, FALSE)</f>
        <v>#N/A</v>
      </c>
      <c r="AK28" s="38" t="str">
        <f t="shared" si="0"/>
        <v/>
      </c>
      <c r="AL28" s="38" t="str">
        <f t="shared" si="1"/>
        <v/>
      </c>
      <c r="AM28" s="38" t="str">
        <f t="shared" si="2"/>
        <v/>
      </c>
      <c r="AN28" s="38" t="str">
        <f>IF(G28="", "", VLOOKUP(G28,【参考】数式用_1!$A$4:$M$54,13,FALSE))</f>
        <v/>
      </c>
      <c r="AO28" s="38" t="str">
        <f t="shared" si="3"/>
        <v>―</v>
      </c>
    </row>
    <row r="29" spans="1:41" ht="45" customHeight="1">
      <c r="A29" s="62">
        <f t="shared" si="5"/>
        <v>15</v>
      </c>
      <c r="B29" s="63" t="str">
        <f>IF(基本情報入力シート!B65="","",基本情報入力シート!B65)</f>
        <v/>
      </c>
      <c r="C29" s="64" t="str">
        <f>IF(基本情報入力シート!L65="","",基本情報入力シート!L65)</f>
        <v/>
      </c>
      <c r="D29" s="64" t="str">
        <f>IF(基本情報入力シート!Q65="","",基本情報入力シート!Q65)</f>
        <v/>
      </c>
      <c r="E29" s="64" t="str">
        <f>IF(基本情報入力シート!V65="","",基本情報入力シート!V65)</f>
        <v/>
      </c>
      <c r="F29" s="64" t="str">
        <f>IF(基本情報入力シート!W65="","",基本情報入力シート!W65)</f>
        <v/>
      </c>
      <c r="G29" s="64" t="str">
        <f>IF(基本情報入力シート!Z65="","",基本情報入力シート!Z65)</f>
        <v/>
      </c>
      <c r="H29" s="144" t="str">
        <f t="shared" si="4"/>
        <v/>
      </c>
      <c r="I29" s="253" t="str">
        <f>IF(基本情報入力シート!AE65="","",基本情報入力シート!AE65)</f>
        <v/>
      </c>
      <c r="J29" s="390"/>
      <c r="K29" s="286"/>
      <c r="L29" s="286"/>
      <c r="M29" s="254" t="str">
        <f>IF(G29="", "", VLOOKUP(AM29,【参考】数式用_1!$AZ$3:$BA$6, 2, FALSE))</f>
        <v/>
      </c>
      <c r="N29" s="255" t="str">
        <f>IF(G29="","",VLOOKUP(G29,【参考】数式用_1!$A$4:$L$54,MATCH('様式第１号別紙３（個表） '!M29,【参考】数式用_1!$J$3:$L$3,0)+9,FALSE))</f>
        <v/>
      </c>
      <c r="O29" s="289" t="s">
        <v>2379</v>
      </c>
      <c r="P29" s="666"/>
      <c r="Q29" s="182" t="str">
        <f>IFERROR(IF(P29="","",ROUNDDOWN(ROUNDDOWN($H29*$I29,0)*VLOOKUP($G29,【参考】数式用_1!$A$4:$E$54,3, FALSE),0)),"")</f>
        <v/>
      </c>
      <c r="R29" s="182" t="str">
        <f>IF(AK29="×", 0,IF(P29="","",ROUNDDOWN(ROUNDDOWN($H29*$I29,0)*VLOOKUP($G29,【参考】数式用_1!$A$4:$E$54,4,FALSE),0)))</f>
        <v/>
      </c>
      <c r="S29" s="256" t="str">
        <f>IF(AL29="×", 0,IF(P29="","",ROUNDDOWN(ROUNDDOWN($H29*$I29,0)*VLOOKUP($G29,【参考】数式用_1!$A$4:$E$54,5, FALSE),0)))</f>
        <v/>
      </c>
      <c r="T29" s="30"/>
      <c r="U29" s="759"/>
      <c r="V29" s="759"/>
      <c r="W29" s="759"/>
      <c r="X29" s="759"/>
      <c r="Y29" s="759"/>
      <c r="Z29" s="759"/>
      <c r="AA29" s="759"/>
      <c r="AB29" s="759"/>
      <c r="AC29" s="759"/>
      <c r="AD29" s="759"/>
      <c r="AE29" s="759"/>
      <c r="AG29" s="258" t="e">
        <f>IF(#REF!="○", F29, "")</f>
        <v>#REF!</v>
      </c>
      <c r="AH29" s="38" t="e">
        <f>VLOOKUP('様式第１号別紙３（個表） '!$G29,【参考】数式用_1!$P$4:$Q$54,2, FALSE)</f>
        <v>#N/A</v>
      </c>
      <c r="AI29" s="38" t="e">
        <f>VLOOKUP('様式第１号別紙３（個表） '!$G29,【参考】数式用_1!$P$4:$W$54,8, FALSE)</f>
        <v>#N/A</v>
      </c>
      <c r="AJ29" s="38" t="e">
        <f>VLOOKUP('様式第１号別紙３（個表） '!$G29,【参考】数式用_1!$P$4:$AD$54,15, FALSE)</f>
        <v>#N/A</v>
      </c>
      <c r="AK29" s="38" t="str">
        <f t="shared" si="0"/>
        <v/>
      </c>
      <c r="AL29" s="38" t="str">
        <f t="shared" si="1"/>
        <v/>
      </c>
      <c r="AM29" s="38" t="str">
        <f t="shared" si="2"/>
        <v/>
      </c>
      <c r="AN29" s="38" t="str">
        <f>IF(G29="", "", VLOOKUP(G29,【参考】数式用_1!$A$4:$M$54,13,FALSE))</f>
        <v/>
      </c>
      <c r="AO29" s="38" t="str">
        <f t="shared" si="3"/>
        <v>―</v>
      </c>
    </row>
    <row r="30" spans="1:41" ht="45" customHeight="1">
      <c r="A30" s="62">
        <f t="shared" si="5"/>
        <v>16</v>
      </c>
      <c r="B30" s="63" t="str">
        <f>IF(基本情報入力シート!B66="","",基本情報入力シート!B66)</f>
        <v/>
      </c>
      <c r="C30" s="64" t="str">
        <f>IF(基本情報入力シート!L66="","",基本情報入力シート!L66)</f>
        <v/>
      </c>
      <c r="D30" s="64" t="str">
        <f>IF(基本情報入力シート!Q66="","",基本情報入力シート!Q66)</f>
        <v/>
      </c>
      <c r="E30" s="64" t="str">
        <f>IF(基本情報入力シート!V66="","",基本情報入力シート!V66)</f>
        <v/>
      </c>
      <c r="F30" s="64" t="str">
        <f>IF(基本情報入力シート!W66="","",基本情報入力シート!W66)</f>
        <v/>
      </c>
      <c r="G30" s="64" t="str">
        <f>IF(基本情報入力シート!Z66="","",基本情報入力シート!Z66)</f>
        <v/>
      </c>
      <c r="H30" s="144" t="str">
        <f t="shared" si="4"/>
        <v/>
      </c>
      <c r="I30" s="253" t="str">
        <f>IF(基本情報入力シート!AE66="","",基本情報入力シート!AE66)</f>
        <v/>
      </c>
      <c r="J30" s="390"/>
      <c r="K30" s="286"/>
      <c r="L30" s="286"/>
      <c r="M30" s="391" t="str">
        <f>IF(G30="", "", VLOOKUP(AM30,【参考】数式用_1!$AZ$3:$BA$6, 2, FALSE))</f>
        <v/>
      </c>
      <c r="N30" s="392" t="str">
        <f>IF(G30="","",VLOOKUP(G30,【参考】数式用_1!$A$4:$L$54,MATCH('様式第１号別紙３（個表） '!M30,【参考】数式用_1!$J$3:$L$3,0)+9,FALSE))</f>
        <v/>
      </c>
      <c r="O30" s="289" t="s">
        <v>2379</v>
      </c>
      <c r="P30" s="666"/>
      <c r="Q30" s="182" t="str">
        <f>IFERROR(IF(P30="","",ROUNDDOWN(ROUNDDOWN($H30*$I30,0)*VLOOKUP($G30,【参考】数式用_1!$A$4:$E$54,3, FALSE),0)),"")</f>
        <v/>
      </c>
      <c r="R30" s="182" t="str">
        <f>IF(AK30="×", 0,IF(P30="","",ROUNDDOWN(ROUNDDOWN($H30*$I30,0)*VLOOKUP($G30,【参考】数式用_1!$A$4:$E$54,4,FALSE),0)))</f>
        <v/>
      </c>
      <c r="S30" s="256" t="str">
        <f>IF(AL30="×", 0,IF(P30="","",ROUNDDOWN(ROUNDDOWN($H30*$I30,0)*VLOOKUP($G30,【参考】数式用_1!$A$4:$E$54,5, FALSE),0)))</f>
        <v/>
      </c>
      <c r="T30" s="30"/>
      <c r="U30" s="759"/>
      <c r="V30" s="759"/>
      <c r="W30" s="759"/>
      <c r="X30" s="759"/>
      <c r="Y30" s="759"/>
      <c r="Z30" s="759"/>
      <c r="AA30" s="759"/>
      <c r="AB30" s="759"/>
      <c r="AC30" s="759"/>
      <c r="AD30" s="759"/>
      <c r="AE30" s="759"/>
      <c r="AG30" s="258" t="e">
        <f>IF(#REF!="○", F30, "")</f>
        <v>#REF!</v>
      </c>
      <c r="AH30" s="38" t="e">
        <f>VLOOKUP('様式第１号別紙３（個表） '!$G30,【参考】数式用_1!$P$4:$Q$54,2, FALSE)</f>
        <v>#N/A</v>
      </c>
      <c r="AI30" s="38" t="e">
        <f>VLOOKUP('様式第１号別紙３（個表） '!$G30,【参考】数式用_1!$P$4:$W$54,8, FALSE)</f>
        <v>#N/A</v>
      </c>
      <c r="AJ30" s="38" t="e">
        <f>VLOOKUP('様式第１号別紙３（個表） '!$G30,【参考】数式用_1!$P$4:$AD$54,15, FALSE)</f>
        <v>#N/A</v>
      </c>
      <c r="AK30" s="38" t="str">
        <f t="shared" si="0"/>
        <v/>
      </c>
      <c r="AL30" s="38" t="str">
        <f t="shared" si="1"/>
        <v/>
      </c>
      <c r="AM30" s="38" t="str">
        <f t="shared" si="2"/>
        <v/>
      </c>
      <c r="AN30" s="38" t="str">
        <f>IF(G30="", "", VLOOKUP(G30,【参考】数式用_1!$A$4:$M$54,13,FALSE))</f>
        <v/>
      </c>
      <c r="AO30" s="38" t="str">
        <f t="shared" si="3"/>
        <v>―</v>
      </c>
    </row>
    <row r="31" spans="1:41" ht="45" customHeight="1">
      <c r="A31" s="62">
        <f t="shared" si="5"/>
        <v>17</v>
      </c>
      <c r="B31" s="63" t="str">
        <f>IF(基本情報入力シート!B67="","",基本情報入力シート!B67)</f>
        <v/>
      </c>
      <c r="C31" s="64" t="str">
        <f>IF(基本情報入力シート!L67="","",基本情報入力シート!L67)</f>
        <v/>
      </c>
      <c r="D31" s="64" t="str">
        <f>IF(基本情報入力シート!Q67="","",基本情報入力シート!Q67)</f>
        <v/>
      </c>
      <c r="E31" s="64" t="str">
        <f>IF(基本情報入力シート!V67="","",基本情報入力シート!V67)</f>
        <v/>
      </c>
      <c r="F31" s="64" t="str">
        <f>IF(基本情報入力シート!W67="","",基本情報入力シート!W67)</f>
        <v/>
      </c>
      <c r="G31" s="64" t="str">
        <f>IF(基本情報入力シート!Z67="","",基本情報入力シート!Z67)</f>
        <v/>
      </c>
      <c r="H31" s="144" t="str">
        <f t="shared" si="4"/>
        <v/>
      </c>
      <c r="I31" s="253" t="str">
        <f>IF(基本情報入力シート!AE67="","",基本情報入力シート!AE67)</f>
        <v/>
      </c>
      <c r="J31" s="390"/>
      <c r="K31" s="287"/>
      <c r="L31" s="286"/>
      <c r="M31" s="254" t="str">
        <f>IF(G31="", "", VLOOKUP(AM31,【参考】数式用_1!$AZ$3:$BA$6, 2, FALSE))</f>
        <v/>
      </c>
      <c r="N31" s="255" t="str">
        <f>IF(G31="","",VLOOKUP(G31,【参考】数式用_1!$A$4:$L$54,MATCH('様式第１号別紙３（個表） '!M31,【参考】数式用_1!$J$3:$L$3,0)+9,FALSE))</f>
        <v/>
      </c>
      <c r="O31" s="288" t="s">
        <v>2379</v>
      </c>
      <c r="P31" s="666"/>
      <c r="Q31" s="182" t="str">
        <f>IFERROR(IF(P31="","",ROUNDDOWN(ROUNDDOWN($H31*$I31,0)*VLOOKUP($G31,【参考】数式用_1!$A$4:$E$54,3, FALSE),0)),"")</f>
        <v/>
      </c>
      <c r="R31" s="182" t="str">
        <f>IF(AK31="×", 0,IF(P31="","",ROUNDDOWN(ROUNDDOWN($H31*$I31,0)*VLOOKUP($G31,【参考】数式用_1!$A$4:$E$54,4,FALSE),0)))</f>
        <v/>
      </c>
      <c r="S31" s="256" t="str">
        <f>IF(AL31="×", 0,IF(P31="","",ROUNDDOWN(ROUNDDOWN($H31*$I31,0)*VLOOKUP($G31,【参考】数式用_1!$A$4:$E$54,5, FALSE),0)))</f>
        <v/>
      </c>
      <c r="T31" s="30"/>
      <c r="U31" s="759"/>
      <c r="V31" s="759"/>
      <c r="W31" s="759"/>
      <c r="X31" s="759"/>
      <c r="Y31" s="759"/>
      <c r="Z31" s="759"/>
      <c r="AA31" s="759"/>
      <c r="AB31" s="759"/>
      <c r="AC31" s="759"/>
      <c r="AD31" s="759"/>
      <c r="AE31" s="759"/>
      <c r="AG31" s="258" t="e">
        <f>IF(#REF!="○", F31, "")</f>
        <v>#REF!</v>
      </c>
      <c r="AH31" s="38" t="e">
        <f>VLOOKUP('様式第１号別紙３（個表） '!$G31,【参考】数式用_1!$P$4:$Q$54,2, FALSE)</f>
        <v>#N/A</v>
      </c>
      <c r="AI31" s="38" t="e">
        <f>VLOOKUP('様式第１号別紙３（個表） '!$G31,【参考】数式用_1!$P$4:$W$54,8, FALSE)</f>
        <v>#N/A</v>
      </c>
      <c r="AJ31" s="38" t="e">
        <f>VLOOKUP('様式第１号別紙３（個表） '!$G31,【参考】数式用_1!$P$4:$AD$54,15, FALSE)</f>
        <v>#N/A</v>
      </c>
      <c r="AK31" s="38" t="str">
        <f t="shared" si="0"/>
        <v/>
      </c>
      <c r="AL31" s="38" t="str">
        <f t="shared" si="1"/>
        <v/>
      </c>
      <c r="AM31" s="38" t="str">
        <f t="shared" si="2"/>
        <v/>
      </c>
      <c r="AN31" s="38" t="str">
        <f>IF(G31="", "", VLOOKUP(G31,【参考】数式用_1!$A$4:$M$54,13,FALSE))</f>
        <v/>
      </c>
      <c r="AO31" s="38" t="str">
        <f t="shared" si="3"/>
        <v>―</v>
      </c>
    </row>
    <row r="32" spans="1:41" ht="45" customHeight="1">
      <c r="A32" s="62">
        <f t="shared" si="5"/>
        <v>18</v>
      </c>
      <c r="B32" s="63" t="str">
        <f>IF(基本情報入力シート!B68="","",基本情報入力シート!B68)</f>
        <v/>
      </c>
      <c r="C32" s="64" t="str">
        <f>IF(基本情報入力シート!L68="","",基本情報入力シート!L68)</f>
        <v/>
      </c>
      <c r="D32" s="64" t="str">
        <f>IF(基本情報入力シート!Q68="","",基本情報入力シート!Q68)</f>
        <v/>
      </c>
      <c r="E32" s="64" t="str">
        <f>IF(基本情報入力シート!V68="","",基本情報入力シート!V68)</f>
        <v/>
      </c>
      <c r="F32" s="64" t="str">
        <f>IF(基本情報入力シート!W68="","",基本情報入力シート!W68)</f>
        <v/>
      </c>
      <c r="G32" s="64" t="str">
        <f>IF(基本情報入力シート!Z68="","",基本情報入力シート!Z68)</f>
        <v/>
      </c>
      <c r="H32" s="144" t="str">
        <f t="shared" si="4"/>
        <v/>
      </c>
      <c r="I32" s="253" t="str">
        <f>IF(基本情報入力シート!AE68="","",基本情報入力シート!AE68)</f>
        <v/>
      </c>
      <c r="J32" s="390"/>
      <c r="K32" s="287"/>
      <c r="L32" s="286"/>
      <c r="M32" s="254" t="str">
        <f>IF(G32="", "", VLOOKUP(AM32,【参考】数式用_1!$AZ$3:$BA$6, 2, FALSE))</f>
        <v/>
      </c>
      <c r="N32" s="255" t="str">
        <f>IF(G32="","",VLOOKUP(G32,【参考】数式用_1!$A$4:$L$54,MATCH('様式第１号別紙３（個表） '!M32,【参考】数式用_1!$J$3:$L$3,0)+9,FALSE))</f>
        <v/>
      </c>
      <c r="O32" s="289" t="s">
        <v>2379</v>
      </c>
      <c r="P32" s="666"/>
      <c r="Q32" s="182" t="str">
        <f>IFERROR(IF(P32="","",ROUNDDOWN(ROUNDDOWN($H32*$I32,0)*VLOOKUP($G32,【参考】数式用_1!$A$4:$E$54,3, FALSE),0)),"")</f>
        <v/>
      </c>
      <c r="R32" s="182" t="str">
        <f>IF(AK32="×", 0,IF(P32="","",ROUNDDOWN(ROUNDDOWN($H32*$I32,0)*VLOOKUP($G32,【参考】数式用_1!$A$4:$E$54,4,FALSE),0)))</f>
        <v/>
      </c>
      <c r="S32" s="256" t="str">
        <f>IF(AL32="×", 0,IF(P32="","",ROUNDDOWN(ROUNDDOWN($H32*$I32,0)*VLOOKUP($G32,【参考】数式用_1!$A$4:$E$54,5, FALSE),0)))</f>
        <v/>
      </c>
      <c r="T32" s="30"/>
      <c r="U32" s="759"/>
      <c r="V32" s="759"/>
      <c r="W32" s="759"/>
      <c r="X32" s="759"/>
      <c r="Y32" s="759"/>
      <c r="Z32" s="759"/>
      <c r="AA32" s="759"/>
      <c r="AB32" s="759"/>
      <c r="AC32" s="759"/>
      <c r="AD32" s="759"/>
      <c r="AE32" s="759"/>
      <c r="AG32" s="258" t="e">
        <f>IF(#REF!="○", F32, "")</f>
        <v>#REF!</v>
      </c>
      <c r="AH32" s="38" t="e">
        <f>VLOOKUP('様式第１号別紙３（個表） '!$G32,【参考】数式用_1!$P$4:$Q$54,2, FALSE)</f>
        <v>#N/A</v>
      </c>
      <c r="AI32" s="38" t="e">
        <f>VLOOKUP('様式第１号別紙３（個表） '!$G32,【参考】数式用_1!$P$4:$W$54,8, FALSE)</f>
        <v>#N/A</v>
      </c>
      <c r="AJ32" s="38" t="e">
        <f>VLOOKUP('様式第１号別紙３（個表） '!$G32,【参考】数式用_1!$P$4:$AD$54,15, FALSE)</f>
        <v>#N/A</v>
      </c>
      <c r="AK32" s="38" t="str">
        <f t="shared" si="0"/>
        <v/>
      </c>
      <c r="AL32" s="38" t="str">
        <f t="shared" si="1"/>
        <v/>
      </c>
      <c r="AM32" s="38" t="str">
        <f t="shared" si="2"/>
        <v/>
      </c>
      <c r="AN32" s="38" t="str">
        <f>IF(G32="", "", VLOOKUP(G32,【参考】数式用_1!$A$4:$M$54,13,FALSE))</f>
        <v/>
      </c>
      <c r="AO32" s="38" t="str">
        <f t="shared" si="3"/>
        <v>―</v>
      </c>
    </row>
    <row r="33" spans="1:41" ht="45" customHeight="1">
      <c r="A33" s="62">
        <f t="shared" si="5"/>
        <v>19</v>
      </c>
      <c r="B33" s="63" t="str">
        <f>IF(基本情報入力シート!B69="","",基本情報入力シート!B69)</f>
        <v/>
      </c>
      <c r="C33" s="64" t="str">
        <f>IF(基本情報入力シート!L69="","",基本情報入力シート!L69)</f>
        <v/>
      </c>
      <c r="D33" s="64" t="str">
        <f>IF(基本情報入力シート!Q69="","",基本情報入力シート!Q69)</f>
        <v/>
      </c>
      <c r="E33" s="64" t="str">
        <f>IF(基本情報入力シート!V69="","",基本情報入力シート!V69)</f>
        <v/>
      </c>
      <c r="F33" s="64" t="str">
        <f>IF(基本情報入力シート!W69="","",基本情報入力シート!W69)</f>
        <v/>
      </c>
      <c r="G33" s="64" t="str">
        <f>IF(基本情報入力シート!Z69="","",基本情報入力シート!Z69)</f>
        <v/>
      </c>
      <c r="H33" s="144" t="str">
        <f t="shared" si="4"/>
        <v/>
      </c>
      <c r="I33" s="253" t="str">
        <f>IF(基本情報入力シート!AE69="","",基本情報入力シート!AE69)</f>
        <v/>
      </c>
      <c r="J33" s="390"/>
      <c r="K33" s="286"/>
      <c r="L33" s="286"/>
      <c r="M33" s="254" t="str">
        <f>IF(G33="", "", VLOOKUP(AM33,【参考】数式用_1!$AZ$3:$BA$6, 2, FALSE))</f>
        <v/>
      </c>
      <c r="N33" s="255" t="str">
        <f>IF(G33="","",VLOOKUP(G33,【参考】数式用_1!$A$4:$L$54,MATCH('様式第１号別紙３（個表） '!M33,【参考】数式用_1!$J$3:$L$3,0)+9,FALSE))</f>
        <v/>
      </c>
      <c r="O33" s="289" t="s">
        <v>2379</v>
      </c>
      <c r="P33" s="666"/>
      <c r="Q33" s="182" t="str">
        <f>IFERROR(IF(P33="","",ROUNDDOWN(ROUNDDOWN($H33*$I33,0)*VLOOKUP($G33,【参考】数式用_1!$A$4:$E$54,3, FALSE),0)),"")</f>
        <v/>
      </c>
      <c r="R33" s="182" t="str">
        <f>IF(AK33="×", 0,IF(P33="","",ROUNDDOWN(ROUNDDOWN($H33*$I33,0)*VLOOKUP($G33,【参考】数式用_1!$A$4:$E$54,4,FALSE),0)))</f>
        <v/>
      </c>
      <c r="S33" s="256" t="str">
        <f>IF(AL33="×", 0,IF(P33="","",ROUNDDOWN(ROUNDDOWN($H33*$I33,0)*VLOOKUP($G33,【参考】数式用_1!$A$4:$E$54,5, FALSE),0)))</f>
        <v/>
      </c>
      <c r="T33" s="30"/>
      <c r="U33" s="759"/>
      <c r="V33" s="759"/>
      <c r="W33" s="759"/>
      <c r="X33" s="759"/>
      <c r="Y33" s="759"/>
      <c r="Z33" s="759"/>
      <c r="AA33" s="759"/>
      <c r="AB33" s="759"/>
      <c r="AC33" s="759"/>
      <c r="AD33" s="759"/>
      <c r="AE33" s="759"/>
      <c r="AG33" s="258" t="e">
        <f>IF(#REF!="○", F33, "")</f>
        <v>#REF!</v>
      </c>
      <c r="AH33" s="38" t="e">
        <f>VLOOKUP('様式第１号別紙３（個表） '!$G33,【参考】数式用_1!$P$4:$Q$54,2, FALSE)</f>
        <v>#N/A</v>
      </c>
      <c r="AI33" s="38" t="e">
        <f>VLOOKUP('様式第１号別紙３（個表） '!$G33,【参考】数式用_1!$P$4:$W$54,8, FALSE)</f>
        <v>#N/A</v>
      </c>
      <c r="AJ33" s="38" t="e">
        <f>VLOOKUP('様式第１号別紙３（個表） '!$G33,【参考】数式用_1!$P$4:$AD$54,15, FALSE)</f>
        <v>#N/A</v>
      </c>
      <c r="AK33" s="38" t="str">
        <f t="shared" si="0"/>
        <v/>
      </c>
      <c r="AL33" s="38" t="str">
        <f t="shared" si="1"/>
        <v/>
      </c>
      <c r="AM33" s="38" t="str">
        <f t="shared" si="2"/>
        <v/>
      </c>
      <c r="AN33" s="38" t="str">
        <f>IF(G33="", "", VLOOKUP(G33,【参考】数式用_1!$A$4:$M$54,13,FALSE))</f>
        <v/>
      </c>
      <c r="AO33" s="38" t="str">
        <f t="shared" si="3"/>
        <v>―</v>
      </c>
    </row>
    <row r="34" spans="1:41" ht="45" customHeight="1">
      <c r="A34" s="62">
        <f t="shared" si="5"/>
        <v>20</v>
      </c>
      <c r="B34" s="63" t="str">
        <f>IF(基本情報入力シート!B70="","",基本情報入力シート!B70)</f>
        <v/>
      </c>
      <c r="C34" s="64" t="str">
        <f>IF(基本情報入力シート!L70="","",基本情報入力シート!L70)</f>
        <v/>
      </c>
      <c r="D34" s="64" t="str">
        <f>IF(基本情報入力シート!Q70="","",基本情報入力シート!Q70)</f>
        <v/>
      </c>
      <c r="E34" s="64" t="str">
        <f>IF(基本情報入力シート!V70="","",基本情報入力シート!V70)</f>
        <v/>
      </c>
      <c r="F34" s="64" t="str">
        <f>IF(基本情報入力シート!W70="","",基本情報入力シート!W70)</f>
        <v/>
      </c>
      <c r="G34" s="64" t="str">
        <f>IF(基本情報入力シート!Z70="","",基本情報入力シート!Z70)</f>
        <v/>
      </c>
      <c r="H34" s="144" t="str">
        <f t="shared" si="4"/>
        <v/>
      </c>
      <c r="I34" s="253" t="str">
        <f>IF(基本情報入力シート!AE70="","",基本情報入力シート!AE70)</f>
        <v/>
      </c>
      <c r="J34" s="390"/>
      <c r="K34" s="286"/>
      <c r="L34" s="286"/>
      <c r="M34" s="254" t="str">
        <f>IF(G34="", "", VLOOKUP(AM34,【参考】数式用_1!$AZ$3:$BA$6, 2, FALSE))</f>
        <v/>
      </c>
      <c r="N34" s="255" t="str">
        <f>IF(G34="","",VLOOKUP(G34,【参考】数式用_1!$A$4:$L$54,MATCH('様式第１号別紙３（個表） '!M34,【参考】数式用_1!$J$3:$L$3,0)+9,FALSE))</f>
        <v/>
      </c>
      <c r="O34" s="288" t="s">
        <v>2379</v>
      </c>
      <c r="P34" s="666"/>
      <c r="Q34" s="182" t="str">
        <f>IFERROR(IF(P34="","",ROUNDDOWN(ROUNDDOWN($H34*$I34,0)*VLOOKUP($G34,【参考】数式用_1!$A$4:$E$54,3, FALSE),0)),"")</f>
        <v/>
      </c>
      <c r="R34" s="182" t="str">
        <f>IF(AK34="×", 0,IF(P34="","",ROUNDDOWN(ROUNDDOWN($H34*$I34,0)*VLOOKUP($G34,【参考】数式用_1!$A$4:$E$54,4,FALSE),0)))</f>
        <v/>
      </c>
      <c r="S34" s="256" t="str">
        <f>IF(AL34="×", 0,IF(P34="","",ROUNDDOWN(ROUNDDOWN($H34*$I34,0)*VLOOKUP($G34,【参考】数式用_1!$A$4:$E$54,5, FALSE),0)))</f>
        <v/>
      </c>
      <c r="T34" s="30"/>
      <c r="U34" s="759"/>
      <c r="V34" s="759"/>
      <c r="W34" s="759"/>
      <c r="X34" s="759"/>
      <c r="Y34" s="759"/>
      <c r="Z34" s="759"/>
      <c r="AA34" s="759"/>
      <c r="AB34" s="759"/>
      <c r="AC34" s="759"/>
      <c r="AD34" s="759"/>
      <c r="AE34" s="759"/>
      <c r="AG34" s="258" t="e">
        <f>IF(#REF!="○", F34, "")</f>
        <v>#REF!</v>
      </c>
      <c r="AH34" s="38" t="e">
        <f>VLOOKUP('様式第１号別紙３（個表） '!$G34,【参考】数式用_1!$P$4:$Q$54,2, FALSE)</f>
        <v>#N/A</v>
      </c>
      <c r="AI34" s="38" t="e">
        <f>VLOOKUP('様式第１号別紙３（個表） '!$G34,【参考】数式用_1!$P$4:$W$54,8, FALSE)</f>
        <v>#N/A</v>
      </c>
      <c r="AJ34" s="38" t="e">
        <f>VLOOKUP('様式第１号別紙３（個表） '!$G34,【参考】数式用_1!$P$4:$AD$54,15, FALSE)</f>
        <v>#N/A</v>
      </c>
      <c r="AK34" s="38" t="str">
        <f t="shared" si="0"/>
        <v/>
      </c>
      <c r="AL34" s="38" t="str">
        <f t="shared" si="1"/>
        <v/>
      </c>
      <c r="AM34" s="38" t="str">
        <f t="shared" si="2"/>
        <v/>
      </c>
      <c r="AN34" s="38" t="str">
        <f>IF(G34="", "", VLOOKUP(G34,【参考】数式用_1!$A$4:$M$54,13,FALSE))</f>
        <v/>
      </c>
      <c r="AO34" s="38" t="str">
        <f t="shared" si="3"/>
        <v>―</v>
      </c>
    </row>
    <row r="35" spans="1:41" ht="45" customHeight="1">
      <c r="A35" s="62">
        <f t="shared" si="5"/>
        <v>21</v>
      </c>
      <c r="B35" s="63" t="str">
        <f>IF(基本情報入力シート!B71="","",基本情報入力シート!B71)</f>
        <v/>
      </c>
      <c r="C35" s="64" t="str">
        <f>IF(基本情報入力シート!L71="","",基本情報入力シート!L71)</f>
        <v/>
      </c>
      <c r="D35" s="64" t="str">
        <f>IF(基本情報入力シート!Q71="","",基本情報入力シート!Q71)</f>
        <v/>
      </c>
      <c r="E35" s="64" t="str">
        <f>IF(基本情報入力シート!V71="","",基本情報入力シート!V71)</f>
        <v/>
      </c>
      <c r="F35" s="64" t="str">
        <f>IF(基本情報入力シート!W71="","",基本情報入力シート!W71)</f>
        <v/>
      </c>
      <c r="G35" s="64" t="str">
        <f>IF(基本情報入力シート!Z71="","",基本情報入力シート!Z71)</f>
        <v/>
      </c>
      <c r="H35" s="144" t="str">
        <f t="shared" si="4"/>
        <v/>
      </c>
      <c r="I35" s="253" t="str">
        <f>IF(基本情報入力シート!AE71="","",基本情報入力シート!AE71)</f>
        <v/>
      </c>
      <c r="J35" s="390"/>
      <c r="K35" s="286"/>
      <c r="L35" s="286"/>
      <c r="M35" s="254" t="str">
        <f>IF(G35="", "", VLOOKUP(AM35,【参考】数式用_1!$AZ$3:$BA$6, 2, FALSE))</f>
        <v/>
      </c>
      <c r="N35" s="255" t="str">
        <f>IF(G35="","",VLOOKUP(G35,【参考】数式用_1!$A$4:$L$54,MATCH('様式第１号別紙３（個表） '!M35,【参考】数式用_1!$J$3:$L$3,0)+9,FALSE))</f>
        <v/>
      </c>
      <c r="O35" s="289" t="s">
        <v>2379</v>
      </c>
      <c r="P35" s="666"/>
      <c r="Q35" s="182" t="str">
        <f>IFERROR(IF(P35="","",ROUNDDOWN(ROUNDDOWN($H35*$I35,0)*VLOOKUP($G35,【参考】数式用_1!$A$4:$E$54,3, FALSE),0)),"")</f>
        <v/>
      </c>
      <c r="R35" s="182" t="str">
        <f>IF(AK35="×", 0,IF(P35="","",ROUNDDOWN(ROUNDDOWN($H35*$I35,0)*VLOOKUP($G35,【参考】数式用_1!$A$4:$E$54,4,FALSE),0)))</f>
        <v/>
      </c>
      <c r="S35" s="256" t="str">
        <f>IF(AL35="×", 0,IF(P35="","",ROUNDDOWN(ROUNDDOWN($H35*$I35,0)*VLOOKUP($G35,【参考】数式用_1!$A$4:$E$54,5, FALSE),0)))</f>
        <v/>
      </c>
      <c r="T35" s="30"/>
      <c r="U35" s="759"/>
      <c r="V35" s="759"/>
      <c r="W35" s="759"/>
      <c r="X35" s="759"/>
      <c r="Y35" s="759"/>
      <c r="Z35" s="759"/>
      <c r="AA35" s="759"/>
      <c r="AB35" s="759"/>
      <c r="AC35" s="759"/>
      <c r="AD35" s="759"/>
      <c r="AE35" s="759"/>
      <c r="AG35" s="258" t="e">
        <f>IF(#REF!="○", F35, "")</f>
        <v>#REF!</v>
      </c>
      <c r="AH35" s="38" t="e">
        <f>VLOOKUP('様式第１号別紙３（個表） '!$G35,【参考】数式用_1!$P$4:$Q$54,2, FALSE)</f>
        <v>#N/A</v>
      </c>
      <c r="AI35" s="38" t="e">
        <f>VLOOKUP('様式第１号別紙３（個表） '!$G35,【参考】数式用_1!$P$4:$W$54,8, FALSE)</f>
        <v>#N/A</v>
      </c>
      <c r="AJ35" s="38" t="e">
        <f>VLOOKUP('様式第１号別紙３（個表） '!$G35,【参考】数式用_1!$P$4:$AD$54,15, FALSE)</f>
        <v>#N/A</v>
      </c>
      <c r="AK35" s="38" t="str">
        <f t="shared" si="0"/>
        <v/>
      </c>
      <c r="AL35" s="38" t="str">
        <f t="shared" si="1"/>
        <v/>
      </c>
      <c r="AM35" s="38" t="str">
        <f t="shared" si="2"/>
        <v/>
      </c>
      <c r="AN35" s="38" t="str">
        <f>IF(G35="", "", VLOOKUP(G35,【参考】数式用_1!$A$4:$M$54,13,FALSE))</f>
        <v/>
      </c>
      <c r="AO35" s="38" t="str">
        <f t="shared" si="3"/>
        <v>―</v>
      </c>
    </row>
    <row r="36" spans="1:41" ht="45" customHeight="1">
      <c r="A36" s="62">
        <f t="shared" si="5"/>
        <v>22</v>
      </c>
      <c r="B36" s="63" t="str">
        <f>IF(基本情報入力シート!B72="","",基本情報入力シート!B72)</f>
        <v/>
      </c>
      <c r="C36" s="64" t="str">
        <f>IF(基本情報入力シート!L72="","",基本情報入力シート!L72)</f>
        <v/>
      </c>
      <c r="D36" s="64" t="str">
        <f>IF(基本情報入力シート!Q72="","",基本情報入力シート!Q72)</f>
        <v/>
      </c>
      <c r="E36" s="64" t="str">
        <f>IF(基本情報入力シート!V72="","",基本情報入力シート!V72)</f>
        <v/>
      </c>
      <c r="F36" s="64" t="str">
        <f>IF(基本情報入力シート!W72="","",基本情報入力シート!W72)</f>
        <v/>
      </c>
      <c r="G36" s="64" t="str">
        <f>IF(基本情報入力シート!Z72="","",基本情報入力シート!Z72)</f>
        <v/>
      </c>
      <c r="H36" s="144" t="str">
        <f t="shared" si="4"/>
        <v/>
      </c>
      <c r="I36" s="253" t="str">
        <f>IF(基本情報入力シート!AE72="","",基本情報入力シート!AE72)</f>
        <v/>
      </c>
      <c r="J36" s="390"/>
      <c r="K36" s="286"/>
      <c r="L36" s="286"/>
      <c r="M36" s="254" t="str">
        <f>IF(G36="", "", VLOOKUP(AM36,【参考】数式用_1!$AZ$3:$BA$6, 2, FALSE))</f>
        <v/>
      </c>
      <c r="N36" s="255" t="str">
        <f>IF(G36="","",VLOOKUP(G36,【参考】数式用_1!$A$4:$L$54,MATCH('様式第１号別紙３（個表） '!M36,【参考】数式用_1!$J$3:$L$3,0)+9,FALSE))</f>
        <v/>
      </c>
      <c r="O36" s="289" t="s">
        <v>2379</v>
      </c>
      <c r="P36" s="666"/>
      <c r="Q36" s="182" t="str">
        <f>IFERROR(IF(P36="","",ROUNDDOWN(ROUNDDOWN($H36*$I36,0)*VLOOKUP($G36,【参考】数式用_1!$A$4:$E$54,3, FALSE),0)),"")</f>
        <v/>
      </c>
      <c r="R36" s="182" t="str">
        <f>IF(AK36="×", 0,IF(P36="","",ROUNDDOWN(ROUNDDOWN($H36*$I36,0)*VLOOKUP($G36,【参考】数式用_1!$A$4:$E$54,4,FALSE),0)))</f>
        <v/>
      </c>
      <c r="S36" s="256" t="str">
        <f>IF(AL36="×", 0,IF(P36="","",ROUNDDOWN(ROUNDDOWN($H36*$I36,0)*VLOOKUP($G36,【参考】数式用_1!$A$4:$E$54,5, FALSE),0)))</f>
        <v/>
      </c>
      <c r="T36" s="30"/>
      <c r="U36" s="759"/>
      <c r="V36" s="759"/>
      <c r="W36" s="759"/>
      <c r="X36" s="759"/>
      <c r="Y36" s="759"/>
      <c r="Z36" s="759"/>
      <c r="AA36" s="759"/>
      <c r="AB36" s="759"/>
      <c r="AC36" s="759"/>
      <c r="AD36" s="759"/>
      <c r="AE36" s="759"/>
      <c r="AG36" s="258" t="e">
        <f>IF(#REF!="○", F36, "")</f>
        <v>#REF!</v>
      </c>
      <c r="AH36" s="38" t="e">
        <f>VLOOKUP('様式第１号別紙３（個表） '!$G36,【参考】数式用_1!$P$4:$Q$54,2, FALSE)</f>
        <v>#N/A</v>
      </c>
      <c r="AI36" s="38" t="e">
        <f>VLOOKUP('様式第１号別紙３（個表） '!$G36,【参考】数式用_1!$P$4:$W$54,8, FALSE)</f>
        <v>#N/A</v>
      </c>
      <c r="AJ36" s="38" t="e">
        <f>VLOOKUP('様式第１号別紙３（個表） '!$G36,【参考】数式用_1!$P$4:$AD$54,15, FALSE)</f>
        <v>#N/A</v>
      </c>
      <c r="AK36" s="38" t="str">
        <f t="shared" si="0"/>
        <v/>
      </c>
      <c r="AL36" s="38" t="str">
        <f t="shared" si="1"/>
        <v/>
      </c>
      <c r="AM36" s="38" t="str">
        <f t="shared" si="2"/>
        <v/>
      </c>
      <c r="AN36" s="38" t="str">
        <f>IF(G36="", "", VLOOKUP(G36,【参考】数式用_1!$A$4:$M$54,13,FALSE))</f>
        <v/>
      </c>
      <c r="AO36" s="38" t="str">
        <f t="shared" si="3"/>
        <v>―</v>
      </c>
    </row>
    <row r="37" spans="1:41" ht="45" customHeight="1">
      <c r="A37" s="62">
        <f t="shared" si="5"/>
        <v>23</v>
      </c>
      <c r="B37" s="63" t="str">
        <f>IF(基本情報入力シート!B73="","",基本情報入力シート!B73)</f>
        <v/>
      </c>
      <c r="C37" s="64" t="str">
        <f>IF(基本情報入力シート!L73="","",基本情報入力シート!L73)</f>
        <v/>
      </c>
      <c r="D37" s="64" t="str">
        <f>IF(基本情報入力シート!Q73="","",基本情報入力シート!Q73)</f>
        <v/>
      </c>
      <c r="E37" s="64" t="str">
        <f>IF(基本情報入力シート!V73="","",基本情報入力シート!V73)</f>
        <v/>
      </c>
      <c r="F37" s="64" t="str">
        <f>IF(基本情報入力シート!W73="","",基本情報入力シート!W73)</f>
        <v/>
      </c>
      <c r="G37" s="64" t="str">
        <f>IF(基本情報入力シート!Z73="","",基本情報入力シート!Z73)</f>
        <v/>
      </c>
      <c r="H37" s="144" t="str">
        <f t="shared" si="4"/>
        <v/>
      </c>
      <c r="I37" s="253" t="str">
        <f>IF(基本情報入力シート!AE73="","",基本情報入力シート!AE73)</f>
        <v/>
      </c>
      <c r="J37" s="390"/>
      <c r="K37" s="287"/>
      <c r="L37" s="286"/>
      <c r="M37" s="254" t="str">
        <f>IF(G37="", "", VLOOKUP(AM37,【参考】数式用_1!$AZ$3:$BA$6, 2, FALSE))</f>
        <v/>
      </c>
      <c r="N37" s="255" t="str">
        <f>IF(G37="","",VLOOKUP(G37,【参考】数式用_1!$A$4:$L$54,MATCH('様式第１号別紙３（個表） '!M37,【参考】数式用_1!$J$3:$L$3,0)+9,FALSE))</f>
        <v/>
      </c>
      <c r="O37" s="288" t="s">
        <v>2379</v>
      </c>
      <c r="P37" s="666"/>
      <c r="Q37" s="182" t="str">
        <f>IFERROR(IF(P37="","",ROUNDDOWN(ROUNDDOWN($H37*$I37,0)*VLOOKUP($G37,【参考】数式用_1!$A$4:$E$54,3, FALSE),0)),"")</f>
        <v/>
      </c>
      <c r="R37" s="182" t="str">
        <f>IF(AK37="×", 0,IF(P37="","",ROUNDDOWN(ROUNDDOWN($H37*$I37,0)*VLOOKUP($G37,【参考】数式用_1!$A$4:$E$54,4,FALSE),0)))</f>
        <v/>
      </c>
      <c r="S37" s="256" t="str">
        <f>IF(AL37="×", 0,IF(P37="","",ROUNDDOWN(ROUNDDOWN($H37*$I37,0)*VLOOKUP($G37,【参考】数式用_1!$A$4:$E$54,5, FALSE),0)))</f>
        <v/>
      </c>
      <c r="T37" s="30"/>
      <c r="U37" s="759"/>
      <c r="V37" s="759"/>
      <c r="W37" s="759"/>
      <c r="X37" s="759"/>
      <c r="Y37" s="759"/>
      <c r="Z37" s="759"/>
      <c r="AA37" s="759"/>
      <c r="AB37" s="759"/>
      <c r="AC37" s="759"/>
      <c r="AD37" s="759"/>
      <c r="AE37" s="759"/>
      <c r="AG37" s="258" t="e">
        <f>IF(#REF!="○", F37, "")</f>
        <v>#REF!</v>
      </c>
      <c r="AH37" s="38" t="e">
        <f>VLOOKUP('様式第１号別紙３（個表） '!$G37,【参考】数式用_1!$P$4:$Q$54,2, FALSE)</f>
        <v>#N/A</v>
      </c>
      <c r="AI37" s="38" t="e">
        <f>VLOOKUP('様式第１号別紙３（個表） '!$G37,【参考】数式用_1!$P$4:$W$54,8, FALSE)</f>
        <v>#N/A</v>
      </c>
      <c r="AJ37" s="38" t="e">
        <f>VLOOKUP('様式第１号別紙３（個表） '!$G37,【参考】数式用_1!$P$4:$AD$54,15, FALSE)</f>
        <v>#N/A</v>
      </c>
      <c r="AK37" s="38" t="str">
        <f t="shared" si="0"/>
        <v/>
      </c>
      <c r="AL37" s="38" t="str">
        <f t="shared" si="1"/>
        <v/>
      </c>
      <c r="AM37" s="38" t="str">
        <f t="shared" si="2"/>
        <v/>
      </c>
      <c r="AN37" s="38" t="str">
        <f>IF(G37="", "", VLOOKUP(G37,【参考】数式用_1!$A$4:$M$54,13,FALSE))</f>
        <v/>
      </c>
      <c r="AO37" s="38" t="str">
        <f t="shared" si="3"/>
        <v>―</v>
      </c>
    </row>
    <row r="38" spans="1:41" ht="45" customHeight="1">
      <c r="A38" s="62">
        <f t="shared" si="5"/>
        <v>24</v>
      </c>
      <c r="B38" s="63" t="str">
        <f>IF(基本情報入力シート!B74="","",基本情報入力シート!B74)</f>
        <v/>
      </c>
      <c r="C38" s="64" t="str">
        <f>IF(基本情報入力シート!L74="","",基本情報入力シート!L74)</f>
        <v/>
      </c>
      <c r="D38" s="64" t="str">
        <f>IF(基本情報入力シート!Q74="","",基本情報入力シート!Q74)</f>
        <v/>
      </c>
      <c r="E38" s="64" t="str">
        <f>IF(基本情報入力シート!V74="","",基本情報入力シート!V74)</f>
        <v/>
      </c>
      <c r="F38" s="64" t="str">
        <f>IF(基本情報入力シート!W74="","",基本情報入力シート!W74)</f>
        <v/>
      </c>
      <c r="G38" s="64" t="str">
        <f>IF(基本情報入力シート!Z74="","",基本情報入力シート!Z74)</f>
        <v/>
      </c>
      <c r="H38" s="144" t="str">
        <f t="shared" si="4"/>
        <v/>
      </c>
      <c r="I38" s="253" t="str">
        <f>IF(基本情報入力シート!AE74="","",基本情報入力シート!AE74)</f>
        <v/>
      </c>
      <c r="J38" s="390"/>
      <c r="K38" s="287"/>
      <c r="L38" s="286"/>
      <c r="M38" s="254" t="str">
        <f>IF(G38="", "", VLOOKUP(AM38,【参考】数式用_1!$AZ$3:$BA$6, 2, FALSE))</f>
        <v/>
      </c>
      <c r="N38" s="255" t="str">
        <f>IF(G38="","",VLOOKUP(G38,【参考】数式用_1!$A$4:$L$54,MATCH('様式第１号別紙３（個表） '!M38,【参考】数式用_1!$J$3:$L$3,0)+9,FALSE))</f>
        <v/>
      </c>
      <c r="O38" s="289" t="s">
        <v>2379</v>
      </c>
      <c r="P38" s="666"/>
      <c r="Q38" s="182" t="str">
        <f>IFERROR(IF(P38="","",ROUNDDOWN(ROUNDDOWN($H38*$I38,0)*VLOOKUP($G38,【参考】数式用_1!$A$4:$E$54,3, FALSE),0)),"")</f>
        <v/>
      </c>
      <c r="R38" s="182" t="str">
        <f>IF(AK38="×", 0,IF(P38="","",ROUNDDOWN(ROUNDDOWN($H38*$I38,0)*VLOOKUP($G38,【参考】数式用_1!$A$4:$E$54,4,FALSE),0)))</f>
        <v/>
      </c>
      <c r="S38" s="256" t="str">
        <f>IF(AL38="×", 0,IF(P38="","",ROUNDDOWN(ROUNDDOWN($H38*$I38,0)*VLOOKUP($G38,【参考】数式用_1!$A$4:$E$54,5, FALSE),0)))</f>
        <v/>
      </c>
      <c r="T38" s="30"/>
      <c r="U38" s="759"/>
      <c r="V38" s="759"/>
      <c r="W38" s="759"/>
      <c r="X38" s="759"/>
      <c r="Y38" s="759"/>
      <c r="Z38" s="759"/>
      <c r="AA38" s="759"/>
      <c r="AB38" s="759"/>
      <c r="AC38" s="759"/>
      <c r="AD38" s="759"/>
      <c r="AE38" s="759"/>
      <c r="AG38" s="258" t="e">
        <f>IF(#REF!="○", F38, "")</f>
        <v>#REF!</v>
      </c>
      <c r="AH38" s="38" t="e">
        <f>VLOOKUP('様式第１号別紙３（個表） '!$G38,【参考】数式用_1!$P$4:$Q$54,2, FALSE)</f>
        <v>#N/A</v>
      </c>
      <c r="AI38" s="38" t="e">
        <f>VLOOKUP('様式第１号別紙３（個表） '!$G38,【参考】数式用_1!$P$4:$W$54,8, FALSE)</f>
        <v>#N/A</v>
      </c>
      <c r="AJ38" s="38" t="e">
        <f>VLOOKUP('様式第１号別紙３（個表） '!$G38,【参考】数式用_1!$P$4:$AD$54,15, FALSE)</f>
        <v>#N/A</v>
      </c>
      <c r="AK38" s="38" t="str">
        <f t="shared" si="0"/>
        <v/>
      </c>
      <c r="AL38" s="38" t="str">
        <f t="shared" si="1"/>
        <v/>
      </c>
      <c r="AM38" s="38" t="str">
        <f t="shared" si="2"/>
        <v/>
      </c>
      <c r="AN38" s="38" t="str">
        <f>IF(G38="", "", VLOOKUP(G38,【参考】数式用_1!$A$4:$M$54,13,FALSE))</f>
        <v/>
      </c>
      <c r="AO38" s="38" t="str">
        <f t="shared" si="3"/>
        <v>―</v>
      </c>
    </row>
    <row r="39" spans="1:41" ht="45" customHeight="1">
      <c r="A39" s="62">
        <f t="shared" si="5"/>
        <v>25</v>
      </c>
      <c r="B39" s="63" t="str">
        <f>IF(基本情報入力シート!B75="","",基本情報入力シート!B75)</f>
        <v/>
      </c>
      <c r="C39" s="64" t="str">
        <f>IF(基本情報入力シート!L75="","",基本情報入力シート!L75)</f>
        <v/>
      </c>
      <c r="D39" s="64" t="str">
        <f>IF(基本情報入力シート!Q75="","",基本情報入力シート!Q75)</f>
        <v/>
      </c>
      <c r="E39" s="64" t="str">
        <f>IF(基本情報入力シート!V75="","",基本情報入力シート!V75)</f>
        <v/>
      </c>
      <c r="F39" s="64" t="str">
        <f>IF(基本情報入力シート!W75="","",基本情報入力シート!W75)</f>
        <v/>
      </c>
      <c r="G39" s="64" t="str">
        <f>IF(基本情報入力シート!Z75="","",基本情報入力シート!Z75)</f>
        <v/>
      </c>
      <c r="H39" s="144" t="str">
        <f t="shared" si="4"/>
        <v/>
      </c>
      <c r="I39" s="253" t="str">
        <f>IF(基本情報入力シート!AE75="","",基本情報入力シート!AE75)</f>
        <v/>
      </c>
      <c r="J39" s="390"/>
      <c r="K39" s="286"/>
      <c r="L39" s="286"/>
      <c r="M39" s="254" t="str">
        <f>IF(G39="", "", VLOOKUP(AM39,【参考】数式用_1!$AZ$3:$BA$6, 2, FALSE))</f>
        <v/>
      </c>
      <c r="N39" s="255" t="str">
        <f>IF(G39="","",VLOOKUP(G39,【参考】数式用_1!$A$4:$L$54,MATCH('様式第１号別紙３（個表） '!M39,【参考】数式用_1!$J$3:$L$3,0)+9,FALSE))</f>
        <v/>
      </c>
      <c r="O39" s="289" t="s">
        <v>2379</v>
      </c>
      <c r="P39" s="666"/>
      <c r="Q39" s="182" t="str">
        <f>IFERROR(IF(P39="","",ROUNDDOWN(ROUNDDOWN($H39*$I39,0)*VLOOKUP($G39,【参考】数式用_1!$A$4:$E$54,3, FALSE),0)),"")</f>
        <v/>
      </c>
      <c r="R39" s="182" t="str">
        <f>IF(AK39="×", 0,IF(P39="","",ROUNDDOWN(ROUNDDOWN($H39*$I39,0)*VLOOKUP($G39,【参考】数式用_1!$A$4:$E$54,4,FALSE),0)))</f>
        <v/>
      </c>
      <c r="S39" s="256" t="str">
        <f>IF(AL39="×", 0,IF(P39="","",ROUNDDOWN(ROUNDDOWN($H39*$I39,0)*VLOOKUP($G39,【参考】数式用_1!$A$4:$E$54,5, FALSE),0)))</f>
        <v/>
      </c>
      <c r="T39" s="30"/>
      <c r="U39" s="759"/>
      <c r="V39" s="759"/>
      <c r="W39" s="759"/>
      <c r="X39" s="759"/>
      <c r="Y39" s="759"/>
      <c r="Z39" s="759"/>
      <c r="AA39" s="759"/>
      <c r="AB39" s="759"/>
      <c r="AC39" s="759"/>
      <c r="AD39" s="759"/>
      <c r="AE39" s="759"/>
      <c r="AG39" s="258" t="e">
        <f>IF(#REF!="○", F39, "")</f>
        <v>#REF!</v>
      </c>
      <c r="AH39" s="38" t="e">
        <f>VLOOKUP('様式第１号別紙３（個表） '!$G39,【参考】数式用_1!$P$4:$Q$54,2, FALSE)</f>
        <v>#N/A</v>
      </c>
      <c r="AI39" s="38" t="e">
        <f>VLOOKUP('様式第１号別紙３（個表） '!$G39,【参考】数式用_1!$P$4:$W$54,8, FALSE)</f>
        <v>#N/A</v>
      </c>
      <c r="AJ39" s="38" t="e">
        <f>VLOOKUP('様式第１号別紙３（個表） '!$G39,【参考】数式用_1!$P$4:$AD$54,15, FALSE)</f>
        <v>#N/A</v>
      </c>
      <c r="AK39" s="38" t="str">
        <f t="shared" si="0"/>
        <v/>
      </c>
      <c r="AL39" s="38" t="str">
        <f t="shared" si="1"/>
        <v/>
      </c>
      <c r="AM39" s="38" t="str">
        <f t="shared" si="2"/>
        <v/>
      </c>
      <c r="AN39" s="38" t="str">
        <f>IF(G39="", "", VLOOKUP(G39,【参考】数式用_1!$A$4:$M$54,13,FALSE))</f>
        <v/>
      </c>
      <c r="AO39" s="38" t="str">
        <f t="shared" si="3"/>
        <v>―</v>
      </c>
    </row>
    <row r="40" spans="1:41" ht="45" customHeight="1">
      <c r="A40" s="62">
        <f t="shared" si="5"/>
        <v>26</v>
      </c>
      <c r="B40" s="63" t="str">
        <f>IF(基本情報入力シート!B76="","",基本情報入力シート!B76)</f>
        <v/>
      </c>
      <c r="C40" s="64" t="str">
        <f>IF(基本情報入力シート!L76="","",基本情報入力シート!L76)</f>
        <v/>
      </c>
      <c r="D40" s="64" t="str">
        <f>IF(基本情報入力シート!Q76="","",基本情報入力シート!Q76)</f>
        <v/>
      </c>
      <c r="E40" s="64" t="str">
        <f>IF(基本情報入力シート!V76="","",基本情報入力シート!V76)</f>
        <v/>
      </c>
      <c r="F40" s="64" t="str">
        <f>IF(基本情報入力シート!W76="","",基本情報入力シート!W76)</f>
        <v/>
      </c>
      <c r="G40" s="64" t="str">
        <f>IF(基本情報入力シート!Z76="","",基本情報入力シート!Z76)</f>
        <v/>
      </c>
      <c r="H40" s="144" t="str">
        <f t="shared" si="4"/>
        <v/>
      </c>
      <c r="I40" s="253" t="str">
        <f>IF(基本情報入力シート!AE76="","",基本情報入力シート!AE76)</f>
        <v/>
      </c>
      <c r="J40" s="390"/>
      <c r="K40" s="286"/>
      <c r="L40" s="286"/>
      <c r="M40" s="254" t="str">
        <f>IF(G40="", "", VLOOKUP(AM40,【参考】数式用_1!$AZ$3:$BA$6, 2, FALSE))</f>
        <v/>
      </c>
      <c r="N40" s="255" t="str">
        <f>IF(G40="","",VLOOKUP(G40,【参考】数式用_1!$A$4:$L$54,MATCH('様式第１号別紙３（個表） '!M40,【参考】数式用_1!$J$3:$L$3,0)+9,FALSE))</f>
        <v/>
      </c>
      <c r="O40" s="288" t="s">
        <v>2379</v>
      </c>
      <c r="P40" s="666"/>
      <c r="Q40" s="182" t="str">
        <f>IFERROR(IF(P40="","",ROUNDDOWN(ROUNDDOWN($H40*$I40,0)*VLOOKUP($G40,【参考】数式用_1!$A$4:$E$54,3, FALSE),0)),"")</f>
        <v/>
      </c>
      <c r="R40" s="182" t="str">
        <f>IF(AK40="×", 0,IF(P40="","",ROUNDDOWN(ROUNDDOWN($H40*$I40,0)*VLOOKUP($G40,【参考】数式用_1!$A$4:$E$54,4,FALSE),0)))</f>
        <v/>
      </c>
      <c r="S40" s="256" t="str">
        <f>IF(AL40="×", 0,IF(P40="","",ROUNDDOWN(ROUNDDOWN($H40*$I40,0)*VLOOKUP($G40,【参考】数式用_1!$A$4:$E$54,5, FALSE),0)))</f>
        <v/>
      </c>
      <c r="T40" s="30"/>
      <c r="U40" s="759"/>
      <c r="V40" s="759"/>
      <c r="W40" s="759"/>
      <c r="X40" s="759"/>
      <c r="Y40" s="759"/>
      <c r="Z40" s="759"/>
      <c r="AA40" s="759"/>
      <c r="AB40" s="759"/>
      <c r="AC40" s="759"/>
      <c r="AD40" s="759"/>
      <c r="AE40" s="759"/>
      <c r="AG40" s="258" t="e">
        <f>IF(#REF!="○", F40, "")</f>
        <v>#REF!</v>
      </c>
      <c r="AH40" s="38" t="e">
        <f>VLOOKUP('様式第１号別紙３（個表） '!$G40,【参考】数式用_1!$P$4:$Q$54,2, FALSE)</f>
        <v>#N/A</v>
      </c>
      <c r="AI40" s="38" t="e">
        <f>VLOOKUP('様式第１号別紙３（個表） '!$G40,【参考】数式用_1!$P$4:$W$54,8, FALSE)</f>
        <v>#N/A</v>
      </c>
      <c r="AJ40" s="38" t="e">
        <f>VLOOKUP('様式第１号別紙３（個表） '!$G40,【参考】数式用_1!$P$4:$AD$54,15, FALSE)</f>
        <v>#N/A</v>
      </c>
      <c r="AK40" s="38" t="str">
        <f t="shared" si="0"/>
        <v/>
      </c>
      <c r="AL40" s="38" t="str">
        <f t="shared" si="1"/>
        <v/>
      </c>
      <c r="AM40" s="38" t="str">
        <f t="shared" si="2"/>
        <v/>
      </c>
      <c r="AN40" s="38" t="str">
        <f>IF(G40="", "", VLOOKUP(G40,【参考】数式用_1!$A$4:$M$54,13,FALSE))</f>
        <v/>
      </c>
      <c r="AO40" s="38" t="str">
        <f t="shared" si="3"/>
        <v>―</v>
      </c>
    </row>
    <row r="41" spans="1:41" ht="45" customHeight="1">
      <c r="A41" s="62">
        <f t="shared" si="5"/>
        <v>27</v>
      </c>
      <c r="B41" s="63" t="str">
        <f>IF(基本情報入力シート!B77="","",基本情報入力シート!B77)</f>
        <v/>
      </c>
      <c r="C41" s="64" t="str">
        <f>IF(基本情報入力シート!L77="","",基本情報入力シート!L77)</f>
        <v/>
      </c>
      <c r="D41" s="64" t="str">
        <f>IF(基本情報入力シート!Q77="","",基本情報入力シート!Q77)</f>
        <v/>
      </c>
      <c r="E41" s="64" t="str">
        <f>IF(基本情報入力シート!V77="","",基本情報入力シート!V77)</f>
        <v/>
      </c>
      <c r="F41" s="64" t="str">
        <f>IF(基本情報入力シート!W77="","",基本情報入力シート!W77)</f>
        <v/>
      </c>
      <c r="G41" s="64" t="str">
        <f>IF(基本情報入力シート!Z77="","",基本情報入力シート!Z77)</f>
        <v/>
      </c>
      <c r="H41" s="144" t="str">
        <f t="shared" si="4"/>
        <v/>
      </c>
      <c r="I41" s="253" t="str">
        <f>IF(基本情報入力シート!AE77="","",基本情報入力シート!AE77)</f>
        <v/>
      </c>
      <c r="J41" s="390"/>
      <c r="K41" s="286"/>
      <c r="L41" s="286"/>
      <c r="M41" s="254" t="str">
        <f>IF(G41="", "", VLOOKUP(AM41,【参考】数式用_1!$AZ$3:$BA$6, 2, FALSE))</f>
        <v/>
      </c>
      <c r="N41" s="255" t="str">
        <f>IF(G41="","",VLOOKUP(G41,【参考】数式用_1!$A$4:$L$54,MATCH('様式第１号別紙３（個表） '!M41,【参考】数式用_1!$J$3:$L$3,0)+9,FALSE))</f>
        <v/>
      </c>
      <c r="O41" s="289" t="s">
        <v>2379</v>
      </c>
      <c r="P41" s="666"/>
      <c r="Q41" s="182" t="str">
        <f>IFERROR(IF(P41="","",ROUNDDOWN(ROUNDDOWN($H41*$I41,0)*VLOOKUP($G41,【参考】数式用_1!$A$4:$E$54,3, FALSE),0)),"")</f>
        <v/>
      </c>
      <c r="R41" s="182" t="str">
        <f>IF(AK41="×", 0,IF(P41="","",ROUNDDOWN(ROUNDDOWN($H41*$I41,0)*VLOOKUP($G41,【参考】数式用_1!$A$4:$E$54,4,FALSE),0)))</f>
        <v/>
      </c>
      <c r="S41" s="256" t="str">
        <f>IF(AL41="×", 0,IF(P41="","",ROUNDDOWN(ROUNDDOWN($H41*$I41,0)*VLOOKUP($G41,【参考】数式用_1!$A$4:$E$54,5, FALSE),0)))</f>
        <v/>
      </c>
      <c r="T41" s="30"/>
      <c r="U41" s="759"/>
      <c r="V41" s="759"/>
      <c r="W41" s="759"/>
      <c r="X41" s="759"/>
      <c r="Y41" s="759"/>
      <c r="Z41" s="759"/>
      <c r="AA41" s="759"/>
      <c r="AB41" s="759"/>
      <c r="AC41" s="759"/>
      <c r="AD41" s="759"/>
      <c r="AE41" s="759"/>
      <c r="AG41" s="258" t="e">
        <f>IF(#REF!="○", F41, "")</f>
        <v>#REF!</v>
      </c>
      <c r="AH41" s="38" t="e">
        <f>VLOOKUP('様式第１号別紙３（個表） '!$G41,【参考】数式用_1!$P$4:$Q$54,2, FALSE)</f>
        <v>#N/A</v>
      </c>
      <c r="AI41" s="38" t="e">
        <f>VLOOKUP('様式第１号別紙３（個表） '!$G41,【参考】数式用_1!$P$4:$W$54,8, FALSE)</f>
        <v>#N/A</v>
      </c>
      <c r="AJ41" s="38" t="e">
        <f>VLOOKUP('様式第１号別紙３（個表） '!$G41,【参考】数式用_1!$P$4:$AD$54,15, FALSE)</f>
        <v>#N/A</v>
      </c>
      <c r="AK41" s="38" t="str">
        <f t="shared" si="0"/>
        <v/>
      </c>
      <c r="AL41" s="38" t="str">
        <f t="shared" si="1"/>
        <v/>
      </c>
      <c r="AM41" s="38" t="str">
        <f t="shared" si="2"/>
        <v/>
      </c>
      <c r="AN41" s="38" t="str">
        <f>IF(G41="", "", VLOOKUP(G41,【参考】数式用_1!$A$4:$M$54,13,FALSE))</f>
        <v/>
      </c>
      <c r="AO41" s="38" t="str">
        <f t="shared" si="3"/>
        <v>―</v>
      </c>
    </row>
    <row r="42" spans="1:41" ht="45" customHeight="1">
      <c r="A42" s="62">
        <f t="shared" si="5"/>
        <v>28</v>
      </c>
      <c r="B42" s="63" t="str">
        <f>IF(基本情報入力シート!B78="","",基本情報入力シート!B78)</f>
        <v/>
      </c>
      <c r="C42" s="64" t="str">
        <f>IF(基本情報入力シート!L78="","",基本情報入力シート!L78)</f>
        <v/>
      </c>
      <c r="D42" s="64" t="str">
        <f>IF(基本情報入力シート!Q78="","",基本情報入力シート!Q78)</f>
        <v/>
      </c>
      <c r="E42" s="64" t="str">
        <f>IF(基本情報入力シート!V78="","",基本情報入力シート!V78)</f>
        <v/>
      </c>
      <c r="F42" s="64" t="str">
        <f>IF(基本情報入力シート!W78="","",基本情報入力シート!W78)</f>
        <v/>
      </c>
      <c r="G42" s="64" t="str">
        <f>IF(基本情報入力シート!Z78="","",基本情報入力シート!Z78)</f>
        <v/>
      </c>
      <c r="H42" s="144" t="str">
        <f t="shared" si="4"/>
        <v/>
      </c>
      <c r="I42" s="253" t="str">
        <f>IF(基本情報入力シート!AE78="","",基本情報入力シート!AE78)</f>
        <v/>
      </c>
      <c r="J42" s="390"/>
      <c r="K42" s="286"/>
      <c r="L42" s="286"/>
      <c r="M42" s="254" t="str">
        <f>IF(G42="", "", VLOOKUP(AM42,【参考】数式用_1!$AZ$3:$BA$6, 2, FALSE))</f>
        <v/>
      </c>
      <c r="N42" s="255" t="str">
        <f>IF(G42="","",VLOOKUP(G42,【参考】数式用_1!$A$4:$L$54,MATCH('様式第１号別紙３（個表） '!M42,【参考】数式用_1!$J$3:$L$3,0)+9,FALSE))</f>
        <v/>
      </c>
      <c r="O42" s="288" t="s">
        <v>2379</v>
      </c>
      <c r="P42" s="666"/>
      <c r="Q42" s="182" t="str">
        <f>IFERROR(IF(P42="","",ROUNDDOWN(ROUNDDOWN($H42*$I42,0)*VLOOKUP($G42,【参考】数式用_1!$A$4:$E$54,3, FALSE),0)),"")</f>
        <v/>
      </c>
      <c r="R42" s="182" t="str">
        <f>IF(AK42="×", 0,IF(P42="","",ROUNDDOWN(ROUNDDOWN($H42*$I42,0)*VLOOKUP($G42,【参考】数式用_1!$A$4:$E$54,4,FALSE),0)))</f>
        <v/>
      </c>
      <c r="S42" s="256" t="str">
        <f>IF(AL42="×", 0,IF(P42="","",ROUNDDOWN(ROUNDDOWN($H42*$I42,0)*VLOOKUP($G42,【参考】数式用_1!$A$4:$E$54,5, FALSE),0)))</f>
        <v/>
      </c>
      <c r="T42" s="30"/>
      <c r="U42" s="759"/>
      <c r="V42" s="759"/>
      <c r="W42" s="759"/>
      <c r="X42" s="759"/>
      <c r="Y42" s="759"/>
      <c r="Z42" s="759"/>
      <c r="AA42" s="759"/>
      <c r="AB42" s="759"/>
      <c r="AC42" s="759"/>
      <c r="AD42" s="759"/>
      <c r="AE42" s="759"/>
      <c r="AG42" s="258" t="e">
        <f>IF(#REF!="○", F42, "")</f>
        <v>#REF!</v>
      </c>
      <c r="AH42" s="38" t="e">
        <f>VLOOKUP('様式第１号別紙３（個表） '!$G42,【参考】数式用_1!$P$4:$Q$54,2, FALSE)</f>
        <v>#N/A</v>
      </c>
      <c r="AI42" s="38" t="e">
        <f>VLOOKUP('様式第１号別紙３（個表） '!$G42,【参考】数式用_1!$P$4:$W$54,8, FALSE)</f>
        <v>#N/A</v>
      </c>
      <c r="AJ42" s="38" t="e">
        <f>VLOOKUP('様式第１号別紙３（個表） '!$G42,【参考】数式用_1!$P$4:$AD$54,15, FALSE)</f>
        <v>#N/A</v>
      </c>
      <c r="AK42" s="38" t="str">
        <f t="shared" si="0"/>
        <v/>
      </c>
      <c r="AL42" s="38" t="str">
        <f t="shared" si="1"/>
        <v/>
      </c>
      <c r="AM42" s="38" t="str">
        <f t="shared" si="2"/>
        <v/>
      </c>
      <c r="AN42" s="38" t="str">
        <f>IF(G42="", "", VLOOKUP(G42,【参考】数式用_1!$A$4:$M$54,13,FALSE))</f>
        <v/>
      </c>
      <c r="AO42" s="38" t="str">
        <f t="shared" si="3"/>
        <v>―</v>
      </c>
    </row>
    <row r="43" spans="1:41" ht="45" customHeight="1">
      <c r="A43" s="62">
        <f t="shared" si="5"/>
        <v>29</v>
      </c>
      <c r="B43" s="63" t="str">
        <f>IF(基本情報入力シート!B79="","",基本情報入力シート!B79)</f>
        <v/>
      </c>
      <c r="C43" s="64" t="str">
        <f>IF(基本情報入力シート!L79="","",基本情報入力シート!L79)</f>
        <v/>
      </c>
      <c r="D43" s="64" t="str">
        <f>IF(基本情報入力シート!Q79="","",基本情報入力シート!Q79)</f>
        <v/>
      </c>
      <c r="E43" s="64" t="str">
        <f>IF(基本情報入力シート!V79="","",基本情報入力シート!V79)</f>
        <v/>
      </c>
      <c r="F43" s="64" t="str">
        <f>IF(基本情報入力シート!W79="","",基本情報入力シート!W79)</f>
        <v/>
      </c>
      <c r="G43" s="64" t="str">
        <f>IF(基本情報入力シート!Z79="","",基本情報入力シート!Z79)</f>
        <v/>
      </c>
      <c r="H43" s="144" t="str">
        <f t="shared" si="4"/>
        <v/>
      </c>
      <c r="I43" s="253" t="str">
        <f>IF(基本情報入力シート!AE79="","",基本情報入力シート!AE79)</f>
        <v/>
      </c>
      <c r="J43" s="390"/>
      <c r="K43" s="287"/>
      <c r="L43" s="286"/>
      <c r="M43" s="254" t="str">
        <f>IF(G43="", "", VLOOKUP(AM43,【参考】数式用_1!$AZ$3:$BA$6, 2, FALSE))</f>
        <v/>
      </c>
      <c r="N43" s="255" t="str">
        <f>IF(G43="","",VLOOKUP(G43,【参考】数式用_1!$A$4:$L$54,MATCH('様式第１号別紙３（個表） '!M43,【参考】数式用_1!$J$3:$L$3,0)+9,FALSE))</f>
        <v/>
      </c>
      <c r="O43" s="289" t="s">
        <v>2379</v>
      </c>
      <c r="P43" s="666"/>
      <c r="Q43" s="182" t="str">
        <f>IFERROR(IF(P43="","",ROUNDDOWN(ROUNDDOWN($H43*$I43,0)*VLOOKUP($G43,【参考】数式用_1!$A$4:$E$54,3, FALSE),0)),"")</f>
        <v/>
      </c>
      <c r="R43" s="182" t="str">
        <f>IF(AK43="×", 0,IF(P43="","",ROUNDDOWN(ROUNDDOWN($H43*$I43,0)*VLOOKUP($G43,【参考】数式用_1!$A$4:$E$54,4,FALSE),0)))</f>
        <v/>
      </c>
      <c r="S43" s="256" t="str">
        <f>IF(AL43="×", 0,IF(P43="","",ROUNDDOWN(ROUNDDOWN($H43*$I43,0)*VLOOKUP($G43,【参考】数式用_1!$A$4:$E$54,5, FALSE),0)))</f>
        <v/>
      </c>
      <c r="T43" s="30"/>
      <c r="U43" s="759"/>
      <c r="V43" s="759"/>
      <c r="W43" s="759"/>
      <c r="X43" s="759"/>
      <c r="Y43" s="759"/>
      <c r="Z43" s="759"/>
      <c r="AA43" s="759"/>
      <c r="AB43" s="759"/>
      <c r="AC43" s="759"/>
      <c r="AD43" s="759"/>
      <c r="AE43" s="759"/>
      <c r="AG43" s="258" t="e">
        <f>IF(#REF!="○", F43, "")</f>
        <v>#REF!</v>
      </c>
      <c r="AH43" s="38" t="e">
        <f>VLOOKUP('様式第１号別紙３（個表） '!$G43,【参考】数式用_1!$P$4:$Q$54,2, FALSE)</f>
        <v>#N/A</v>
      </c>
      <c r="AI43" s="38" t="e">
        <f>VLOOKUP('様式第１号別紙３（個表） '!$G43,【参考】数式用_1!$P$4:$W$54,8, FALSE)</f>
        <v>#N/A</v>
      </c>
      <c r="AJ43" s="38" t="e">
        <f>VLOOKUP('様式第１号別紙３（個表） '!$G43,【参考】数式用_1!$P$4:$AD$54,15, FALSE)</f>
        <v>#N/A</v>
      </c>
      <c r="AK43" s="38" t="str">
        <f t="shared" si="0"/>
        <v/>
      </c>
      <c r="AL43" s="38" t="str">
        <f t="shared" si="1"/>
        <v/>
      </c>
      <c r="AM43" s="38" t="str">
        <f t="shared" si="2"/>
        <v/>
      </c>
      <c r="AN43" s="38" t="str">
        <f>IF(G43="", "", VLOOKUP(G43,【参考】数式用_1!$A$4:$M$54,13,FALSE))</f>
        <v/>
      </c>
      <c r="AO43" s="38" t="str">
        <f t="shared" si="3"/>
        <v>―</v>
      </c>
    </row>
    <row r="44" spans="1:41" ht="45" customHeight="1">
      <c r="A44" s="62">
        <f t="shared" si="5"/>
        <v>30</v>
      </c>
      <c r="B44" s="63" t="str">
        <f>IF(基本情報入力シート!B80="","",基本情報入力シート!B80)</f>
        <v/>
      </c>
      <c r="C44" s="64" t="str">
        <f>IF(基本情報入力シート!L80="","",基本情報入力シート!L80)</f>
        <v/>
      </c>
      <c r="D44" s="64" t="str">
        <f>IF(基本情報入力シート!Q80="","",基本情報入力シート!Q80)</f>
        <v/>
      </c>
      <c r="E44" s="64" t="str">
        <f>IF(基本情報入力シート!V80="","",基本情報入力シート!V80)</f>
        <v/>
      </c>
      <c r="F44" s="64" t="str">
        <f>IF(基本情報入力シート!W80="","",基本情報入力シート!W80)</f>
        <v/>
      </c>
      <c r="G44" s="64" t="str">
        <f>IF(基本情報入力シート!Z80="","",基本情報入力シート!Z80)</f>
        <v/>
      </c>
      <c r="H44" s="144" t="str">
        <f t="shared" si="4"/>
        <v/>
      </c>
      <c r="I44" s="253" t="str">
        <f>IF(基本情報入力シート!AE80="","",基本情報入力シート!AE80)</f>
        <v/>
      </c>
      <c r="J44" s="390"/>
      <c r="K44" s="287"/>
      <c r="L44" s="286"/>
      <c r="M44" s="254" t="str">
        <f>IF(G44="", "", VLOOKUP(AM44,【参考】数式用_1!$AZ$3:$BA$6, 2, FALSE))</f>
        <v/>
      </c>
      <c r="N44" s="255" t="str">
        <f>IF(G44="","",VLOOKUP(G44,【参考】数式用_1!$A$4:$L$54,MATCH('様式第１号別紙３（個表） '!M44,【参考】数式用_1!$J$3:$L$3,0)+9,FALSE))</f>
        <v/>
      </c>
      <c r="O44" s="289" t="s">
        <v>2379</v>
      </c>
      <c r="P44" s="666"/>
      <c r="Q44" s="182" t="str">
        <f>IFERROR(IF(P44="","",ROUNDDOWN(ROUNDDOWN($H44*$I44,0)*VLOOKUP($G44,【参考】数式用_1!$A$4:$E$54,3, FALSE),0)),"")</f>
        <v/>
      </c>
      <c r="R44" s="182" t="str">
        <f>IF(AK44="×", 0,IF(P44="","",ROUNDDOWN(ROUNDDOWN($H44*$I44,0)*VLOOKUP($G44,【参考】数式用_1!$A$4:$E$54,4,FALSE),0)))</f>
        <v/>
      </c>
      <c r="S44" s="256" t="str">
        <f>IF(AL44="×", 0,IF(P44="","",ROUNDDOWN(ROUNDDOWN($H44*$I44,0)*VLOOKUP($G44,【参考】数式用_1!$A$4:$E$54,5, FALSE),0)))</f>
        <v/>
      </c>
      <c r="T44" s="30"/>
      <c r="U44" s="759"/>
      <c r="V44" s="759"/>
      <c r="W44" s="759"/>
      <c r="X44" s="759"/>
      <c r="Y44" s="759"/>
      <c r="Z44" s="759"/>
      <c r="AA44" s="759"/>
      <c r="AB44" s="759"/>
      <c r="AC44" s="759"/>
      <c r="AD44" s="759"/>
      <c r="AE44" s="759"/>
      <c r="AG44" s="258" t="e">
        <f>IF(#REF!="○", F44, "")</f>
        <v>#REF!</v>
      </c>
      <c r="AH44" s="38" t="e">
        <f>VLOOKUP('様式第１号別紙３（個表） '!$G44,【参考】数式用_1!$P$4:$Q$54,2, FALSE)</f>
        <v>#N/A</v>
      </c>
      <c r="AI44" s="38" t="e">
        <f>VLOOKUP('様式第１号別紙３（個表） '!$G44,【参考】数式用_1!$P$4:$W$54,8, FALSE)</f>
        <v>#N/A</v>
      </c>
      <c r="AJ44" s="38" t="e">
        <f>VLOOKUP('様式第１号別紙３（個表） '!$G44,【参考】数式用_1!$P$4:$AD$54,15, FALSE)</f>
        <v>#N/A</v>
      </c>
      <c r="AK44" s="38" t="str">
        <f t="shared" si="0"/>
        <v/>
      </c>
      <c r="AL44" s="38" t="str">
        <f t="shared" si="1"/>
        <v/>
      </c>
      <c r="AM44" s="38" t="str">
        <f t="shared" si="2"/>
        <v/>
      </c>
      <c r="AN44" s="38" t="str">
        <f>IF(G44="", "", VLOOKUP(G44,【参考】数式用_1!$A$4:$M$54,13,FALSE))</f>
        <v/>
      </c>
      <c r="AO44" s="38" t="str">
        <f t="shared" si="3"/>
        <v>―</v>
      </c>
    </row>
    <row r="45" spans="1:41" ht="45" customHeight="1">
      <c r="A45" s="62">
        <f t="shared" si="5"/>
        <v>31</v>
      </c>
      <c r="B45" s="63" t="str">
        <f>IF(基本情報入力シート!B81="","",基本情報入力シート!B81)</f>
        <v/>
      </c>
      <c r="C45" s="64" t="str">
        <f>IF(基本情報入力シート!L81="","",基本情報入力シート!L81)</f>
        <v/>
      </c>
      <c r="D45" s="64" t="str">
        <f>IF(基本情報入力シート!Q81="","",基本情報入力シート!Q81)</f>
        <v/>
      </c>
      <c r="E45" s="64" t="str">
        <f>IF(基本情報入力シート!V81="","",基本情報入力シート!V81)</f>
        <v/>
      </c>
      <c r="F45" s="64" t="str">
        <f>IF(基本情報入力シート!W81="","",基本情報入力シート!W81)</f>
        <v/>
      </c>
      <c r="G45" s="64" t="str">
        <f>IF(基本情報入力シート!Z81="","",基本情報入力シート!Z81)</f>
        <v/>
      </c>
      <c r="H45" s="144" t="str">
        <f t="shared" si="4"/>
        <v/>
      </c>
      <c r="I45" s="253" t="str">
        <f>IF(基本情報入力シート!AE81="","",基本情報入力シート!AE81)</f>
        <v/>
      </c>
      <c r="J45" s="390"/>
      <c r="K45" s="286"/>
      <c r="L45" s="286"/>
      <c r="M45" s="254" t="str">
        <f>IF(G45="", "", VLOOKUP(AM45,【参考】数式用_1!$AZ$3:$BA$6, 2, FALSE))</f>
        <v/>
      </c>
      <c r="N45" s="255" t="str">
        <f>IF(G45="","",VLOOKUP(G45,【参考】数式用_1!$A$4:$L$54,MATCH('様式第１号別紙３（個表） '!M45,【参考】数式用_1!$J$3:$L$3,0)+9,FALSE))</f>
        <v/>
      </c>
      <c r="O45" s="288" t="s">
        <v>2379</v>
      </c>
      <c r="P45" s="666"/>
      <c r="Q45" s="182" t="str">
        <f>IFERROR(IF(P45="","",ROUNDDOWN(ROUNDDOWN($H45*$I45,0)*VLOOKUP($G45,【参考】数式用_1!$A$4:$E$54,3, FALSE),0)),"")</f>
        <v/>
      </c>
      <c r="R45" s="182" t="str">
        <f>IF(AK45="×", 0,IF(P45="","",ROUNDDOWN(ROUNDDOWN($H45*$I45,0)*VLOOKUP($G45,【参考】数式用_1!$A$4:$E$54,4,FALSE),0)))</f>
        <v/>
      </c>
      <c r="S45" s="256" t="str">
        <f>IF(AL45="×", 0,IF(P45="","",ROUNDDOWN(ROUNDDOWN($H45*$I45,0)*VLOOKUP($G45,【参考】数式用_1!$A$4:$E$54,5, FALSE),0)))</f>
        <v/>
      </c>
      <c r="T45" s="30"/>
      <c r="U45" s="759"/>
      <c r="V45" s="759"/>
      <c r="W45" s="759"/>
      <c r="X45" s="759"/>
      <c r="Y45" s="759"/>
      <c r="Z45" s="759"/>
      <c r="AA45" s="759"/>
      <c r="AB45" s="759"/>
      <c r="AC45" s="759"/>
      <c r="AD45" s="759"/>
      <c r="AE45" s="759"/>
      <c r="AG45" s="258" t="e">
        <f>IF(#REF!="○", F45, "")</f>
        <v>#REF!</v>
      </c>
      <c r="AH45" s="38" t="e">
        <f>VLOOKUP('様式第１号別紙３（個表） '!$G45,【参考】数式用_1!$P$4:$Q$54,2, FALSE)</f>
        <v>#N/A</v>
      </c>
      <c r="AI45" s="38" t="e">
        <f>VLOOKUP('様式第１号別紙３（個表） '!$G45,【参考】数式用_1!$P$4:$W$54,8, FALSE)</f>
        <v>#N/A</v>
      </c>
      <c r="AJ45" s="38" t="e">
        <f>VLOOKUP('様式第１号別紙３（個表） '!$G45,【参考】数式用_1!$P$4:$AD$54,15, FALSE)</f>
        <v>#N/A</v>
      </c>
      <c r="AK45" s="38" t="str">
        <f t="shared" si="0"/>
        <v/>
      </c>
      <c r="AL45" s="38" t="str">
        <f t="shared" si="1"/>
        <v/>
      </c>
      <c r="AM45" s="38" t="str">
        <f t="shared" si="2"/>
        <v/>
      </c>
      <c r="AN45" s="38" t="str">
        <f>IF(G45="", "", VLOOKUP(G45,【参考】数式用_1!$A$4:$M$54,13,FALSE))</f>
        <v/>
      </c>
      <c r="AO45" s="38" t="str">
        <f t="shared" si="3"/>
        <v>―</v>
      </c>
    </row>
    <row r="46" spans="1:41" ht="45" customHeight="1">
      <c r="A46" s="62">
        <f t="shared" si="5"/>
        <v>32</v>
      </c>
      <c r="B46" s="63" t="str">
        <f>IF(基本情報入力シート!B82="","",基本情報入力シート!B82)</f>
        <v/>
      </c>
      <c r="C46" s="64" t="str">
        <f>IF(基本情報入力シート!L82="","",基本情報入力シート!L82)</f>
        <v/>
      </c>
      <c r="D46" s="64" t="str">
        <f>IF(基本情報入力シート!Q82="","",基本情報入力シート!Q82)</f>
        <v/>
      </c>
      <c r="E46" s="64" t="str">
        <f>IF(基本情報入力シート!V82="","",基本情報入力シート!V82)</f>
        <v/>
      </c>
      <c r="F46" s="64" t="str">
        <f>IF(基本情報入力シート!W82="","",基本情報入力シート!W82)</f>
        <v/>
      </c>
      <c r="G46" s="64" t="str">
        <f>IF(基本情報入力シート!Z82="","",基本情報入力シート!Z82)</f>
        <v/>
      </c>
      <c r="H46" s="144" t="str">
        <f t="shared" si="4"/>
        <v/>
      </c>
      <c r="I46" s="253" t="str">
        <f>IF(基本情報入力シート!AE82="","",基本情報入力シート!AE82)</f>
        <v/>
      </c>
      <c r="J46" s="390"/>
      <c r="K46" s="286"/>
      <c r="L46" s="286"/>
      <c r="M46" s="254" t="str">
        <f>IF(G46="", "", VLOOKUP(AM46,【参考】数式用_1!$AZ$3:$BA$6, 2, FALSE))</f>
        <v/>
      </c>
      <c r="N46" s="255" t="str">
        <f>IF(G46="","",VLOOKUP(G46,【参考】数式用_1!$A$4:$L$54,MATCH('様式第１号別紙３（個表） '!M46,【参考】数式用_1!$J$3:$L$3,0)+9,FALSE))</f>
        <v/>
      </c>
      <c r="O46" s="289" t="s">
        <v>2379</v>
      </c>
      <c r="P46" s="666"/>
      <c r="Q46" s="182" t="str">
        <f>IFERROR(IF(P46="","",ROUNDDOWN(ROUNDDOWN($H46*$I46,0)*VLOOKUP($G46,【参考】数式用_1!$A$4:$E$54,3, FALSE),0)),"")</f>
        <v/>
      </c>
      <c r="R46" s="182" t="str">
        <f>IF(AK46="×", 0,IF(P46="","",ROUNDDOWN(ROUNDDOWN($H46*$I46,0)*VLOOKUP($G46,【参考】数式用_1!$A$4:$E$54,4,FALSE),0)))</f>
        <v/>
      </c>
      <c r="S46" s="256" t="str">
        <f>IF(AL46="×", 0,IF(P46="","",ROUNDDOWN(ROUNDDOWN($H46*$I46,0)*VLOOKUP($G46,【参考】数式用_1!$A$4:$E$54,5, FALSE),0)))</f>
        <v/>
      </c>
      <c r="T46" s="30"/>
      <c r="U46" s="759"/>
      <c r="V46" s="759"/>
      <c r="W46" s="759"/>
      <c r="X46" s="759"/>
      <c r="Y46" s="759"/>
      <c r="Z46" s="759"/>
      <c r="AA46" s="759"/>
      <c r="AB46" s="759"/>
      <c r="AC46" s="759"/>
      <c r="AD46" s="759"/>
      <c r="AE46" s="759"/>
      <c r="AG46" s="258" t="e">
        <f>IF(#REF!="○", F46, "")</f>
        <v>#REF!</v>
      </c>
      <c r="AH46" s="38" t="e">
        <f>VLOOKUP('様式第１号別紙３（個表） '!$G46,【参考】数式用_1!$P$4:$Q$54,2, FALSE)</f>
        <v>#N/A</v>
      </c>
      <c r="AI46" s="38" t="e">
        <f>VLOOKUP('様式第１号別紙３（個表） '!$G46,【参考】数式用_1!$P$4:$W$54,8, FALSE)</f>
        <v>#N/A</v>
      </c>
      <c r="AJ46" s="38" t="e">
        <f>VLOOKUP('様式第１号別紙３（個表） '!$G46,【参考】数式用_1!$P$4:$AD$54,15, FALSE)</f>
        <v>#N/A</v>
      </c>
      <c r="AK46" s="38" t="str">
        <f t="shared" si="0"/>
        <v/>
      </c>
      <c r="AL46" s="38" t="str">
        <f t="shared" si="1"/>
        <v/>
      </c>
      <c r="AM46" s="38" t="str">
        <f t="shared" si="2"/>
        <v/>
      </c>
      <c r="AN46" s="38" t="str">
        <f>IF(G46="", "", VLOOKUP(G46,【参考】数式用_1!$A$4:$M$54,13,FALSE))</f>
        <v/>
      </c>
      <c r="AO46" s="38" t="str">
        <f t="shared" si="3"/>
        <v>―</v>
      </c>
    </row>
    <row r="47" spans="1:41" ht="45" customHeight="1">
      <c r="A47" s="62">
        <f t="shared" si="5"/>
        <v>33</v>
      </c>
      <c r="B47" s="63" t="str">
        <f>IF(基本情報入力シート!B83="","",基本情報入力シート!B83)</f>
        <v/>
      </c>
      <c r="C47" s="64" t="str">
        <f>IF(基本情報入力シート!L83="","",基本情報入力シート!L83)</f>
        <v/>
      </c>
      <c r="D47" s="64" t="str">
        <f>IF(基本情報入力シート!Q83="","",基本情報入力シート!Q83)</f>
        <v/>
      </c>
      <c r="E47" s="64" t="str">
        <f>IF(基本情報入力シート!V83="","",基本情報入力シート!V83)</f>
        <v/>
      </c>
      <c r="F47" s="64" t="str">
        <f>IF(基本情報入力シート!W83="","",基本情報入力シート!W83)</f>
        <v/>
      </c>
      <c r="G47" s="64" t="str">
        <f>IF(基本情報入力シート!Z83="","",基本情報入力シート!Z83)</f>
        <v/>
      </c>
      <c r="H47" s="144" t="str">
        <f t="shared" si="4"/>
        <v/>
      </c>
      <c r="I47" s="253" t="str">
        <f>IF(基本情報入力シート!AE83="","",基本情報入力シート!AE83)</f>
        <v/>
      </c>
      <c r="J47" s="390"/>
      <c r="K47" s="286"/>
      <c r="L47" s="286"/>
      <c r="M47" s="254" t="str">
        <f>IF(G47="", "", VLOOKUP(AM47,【参考】数式用_1!$AZ$3:$BA$6, 2, FALSE))</f>
        <v/>
      </c>
      <c r="N47" s="255" t="str">
        <f>IF(G47="","",VLOOKUP(G47,【参考】数式用_1!$A$4:$L$54,MATCH('様式第１号別紙３（個表） '!M47,【参考】数式用_1!$J$3:$L$3,0)+9,FALSE))</f>
        <v/>
      </c>
      <c r="O47" s="289" t="s">
        <v>2379</v>
      </c>
      <c r="P47" s="666"/>
      <c r="Q47" s="182" t="str">
        <f>IFERROR(IF(P47="","",ROUNDDOWN(ROUNDDOWN($H47*$I47,0)*VLOOKUP($G47,【参考】数式用_1!$A$4:$E$54,3, FALSE),0)),"")</f>
        <v/>
      </c>
      <c r="R47" s="182" t="str">
        <f>IF(AK47="×", 0,IF(P47="","",ROUNDDOWN(ROUNDDOWN($H47*$I47,0)*VLOOKUP($G47,【参考】数式用_1!$A$4:$E$54,4,FALSE),0)))</f>
        <v/>
      </c>
      <c r="S47" s="256" t="str">
        <f>IF(AL47="×", 0,IF(P47="","",ROUNDDOWN(ROUNDDOWN($H47*$I47,0)*VLOOKUP($G47,【参考】数式用_1!$A$4:$E$54,5, FALSE),0)))</f>
        <v/>
      </c>
      <c r="T47" s="30"/>
      <c r="U47" s="759"/>
      <c r="V47" s="759"/>
      <c r="W47" s="759"/>
      <c r="X47" s="759"/>
      <c r="Y47" s="759"/>
      <c r="Z47" s="759"/>
      <c r="AA47" s="759"/>
      <c r="AB47" s="759"/>
      <c r="AC47" s="759"/>
      <c r="AD47" s="759"/>
      <c r="AE47" s="759"/>
      <c r="AG47" s="258" t="e">
        <f>IF(#REF!="○", F47, "")</f>
        <v>#REF!</v>
      </c>
      <c r="AH47" s="38" t="e">
        <f>VLOOKUP('様式第１号別紙３（個表） '!$G47,【参考】数式用_1!$P$4:$Q$54,2, FALSE)</f>
        <v>#N/A</v>
      </c>
      <c r="AI47" s="38" t="e">
        <f>VLOOKUP('様式第１号別紙３（個表） '!$G47,【参考】数式用_1!$P$4:$W$54,8, FALSE)</f>
        <v>#N/A</v>
      </c>
      <c r="AJ47" s="38" t="e">
        <f>VLOOKUP('様式第１号別紙３（個表） '!$G47,【参考】数式用_1!$P$4:$AD$54,15, FALSE)</f>
        <v>#N/A</v>
      </c>
      <c r="AK47" s="38" t="str">
        <f t="shared" ref="AK47:AK78" si="6">IF(K47="", "", IF(OR(K47="要件を満たさない",K47="―"), "×","○"))</f>
        <v/>
      </c>
      <c r="AL47" s="38" t="str">
        <f t="shared" ref="AL47:AL78" si="7">IF(L47="", "", IF(OR(L47="要件を満たさない",L47="―"), "×","○"))</f>
        <v/>
      </c>
      <c r="AM47" s="38" t="str">
        <f t="shared" ref="AM47:AM78" si="8">IF(G47="","", "○"&amp;AK47&amp;AL47)</f>
        <v/>
      </c>
      <c r="AN47" s="38" t="str">
        <f>IF(G47="", "", VLOOKUP(G47,【参考】数式用_1!$A$4:$M$54,13,FALSE))</f>
        <v/>
      </c>
      <c r="AO47" s="38" t="str">
        <f t="shared" ref="AO47:AO78" si="9">IF(AND(AK47="×",L47="②の要件を満たしている"),"×","―")</f>
        <v>―</v>
      </c>
    </row>
    <row r="48" spans="1:41" ht="45" customHeight="1">
      <c r="A48" s="62">
        <f t="shared" si="5"/>
        <v>34</v>
      </c>
      <c r="B48" s="63" t="str">
        <f>IF(基本情報入力シート!B84="","",基本情報入力シート!B84)</f>
        <v/>
      </c>
      <c r="C48" s="64" t="str">
        <f>IF(基本情報入力シート!L84="","",基本情報入力シート!L84)</f>
        <v/>
      </c>
      <c r="D48" s="64" t="str">
        <f>IF(基本情報入力シート!Q84="","",基本情報入力シート!Q84)</f>
        <v/>
      </c>
      <c r="E48" s="64" t="str">
        <f>IF(基本情報入力シート!V84="","",基本情報入力シート!V84)</f>
        <v/>
      </c>
      <c r="F48" s="64" t="str">
        <f>IF(基本情報入力シート!W84="","",基本情報入力シート!W84)</f>
        <v/>
      </c>
      <c r="G48" s="64" t="str">
        <f>IF(基本情報入力シート!Z84="","",基本情報入力シート!Z84)</f>
        <v/>
      </c>
      <c r="H48" s="144" t="str">
        <f t="shared" si="4"/>
        <v/>
      </c>
      <c r="I48" s="253" t="str">
        <f>IF(基本情報入力シート!AE84="","",基本情報入力シート!AE84)</f>
        <v/>
      </c>
      <c r="J48" s="390"/>
      <c r="K48" s="286"/>
      <c r="L48" s="286"/>
      <c r="M48" s="254" t="str">
        <f>IF(G48="", "", VLOOKUP(AM48,【参考】数式用_1!$AZ$3:$BA$6, 2, FALSE))</f>
        <v/>
      </c>
      <c r="N48" s="255" t="str">
        <f>IF(G48="","",VLOOKUP(G48,【参考】数式用_1!$A$4:$L$54,MATCH('様式第１号別紙３（個表） '!M48,【参考】数式用_1!$J$3:$L$3,0)+9,FALSE))</f>
        <v/>
      </c>
      <c r="O48" s="288" t="s">
        <v>2379</v>
      </c>
      <c r="P48" s="666"/>
      <c r="Q48" s="182" t="str">
        <f>IFERROR(IF(P48="","",ROUNDDOWN(ROUNDDOWN($H48*$I48,0)*VLOOKUP($G48,【参考】数式用_1!$A$4:$E$54,3, FALSE),0)),"")</f>
        <v/>
      </c>
      <c r="R48" s="182" t="str">
        <f>IF(AK48="×", 0,IF(P48="","",ROUNDDOWN(ROUNDDOWN($H48*$I48,0)*VLOOKUP($G48,【参考】数式用_1!$A$4:$E$54,4,FALSE),0)))</f>
        <v/>
      </c>
      <c r="S48" s="256" t="str">
        <f>IF(AL48="×", 0,IF(P48="","",ROUNDDOWN(ROUNDDOWN($H48*$I48,0)*VLOOKUP($G48,【参考】数式用_1!$A$4:$E$54,5, FALSE),0)))</f>
        <v/>
      </c>
      <c r="T48" s="30"/>
      <c r="U48" s="759"/>
      <c r="V48" s="759"/>
      <c r="W48" s="759"/>
      <c r="X48" s="759"/>
      <c r="Y48" s="759"/>
      <c r="Z48" s="759"/>
      <c r="AA48" s="759"/>
      <c r="AB48" s="759"/>
      <c r="AC48" s="759"/>
      <c r="AD48" s="759"/>
      <c r="AE48" s="759"/>
      <c r="AG48" s="258" t="e">
        <f>IF(#REF!="○", F48, "")</f>
        <v>#REF!</v>
      </c>
      <c r="AH48" s="38" t="e">
        <f>VLOOKUP('様式第１号別紙３（個表） '!$G48,【参考】数式用_1!$P$4:$Q$54,2, FALSE)</f>
        <v>#N/A</v>
      </c>
      <c r="AI48" s="38" t="e">
        <f>VLOOKUP('様式第１号別紙３（個表） '!$G48,【参考】数式用_1!$P$4:$W$54,8, FALSE)</f>
        <v>#N/A</v>
      </c>
      <c r="AJ48" s="38" t="e">
        <f>VLOOKUP('様式第１号別紙３（個表） '!$G48,【参考】数式用_1!$P$4:$AD$54,15, FALSE)</f>
        <v>#N/A</v>
      </c>
      <c r="AK48" s="38" t="str">
        <f t="shared" si="6"/>
        <v/>
      </c>
      <c r="AL48" s="38" t="str">
        <f t="shared" si="7"/>
        <v/>
      </c>
      <c r="AM48" s="38" t="str">
        <f t="shared" si="8"/>
        <v/>
      </c>
      <c r="AN48" s="38" t="str">
        <f>IF(G48="", "", VLOOKUP(G48,【参考】数式用_1!$A$4:$M$54,13,FALSE))</f>
        <v/>
      </c>
      <c r="AO48" s="38" t="str">
        <f t="shared" si="9"/>
        <v>―</v>
      </c>
    </row>
    <row r="49" spans="1:41" ht="45" customHeight="1">
      <c r="A49" s="62">
        <f t="shared" si="5"/>
        <v>35</v>
      </c>
      <c r="B49" s="63" t="str">
        <f>IF(基本情報入力シート!B85="","",基本情報入力シート!B85)</f>
        <v/>
      </c>
      <c r="C49" s="64" t="str">
        <f>IF(基本情報入力シート!L85="","",基本情報入力シート!L85)</f>
        <v/>
      </c>
      <c r="D49" s="64" t="str">
        <f>IF(基本情報入力シート!Q85="","",基本情報入力シート!Q85)</f>
        <v/>
      </c>
      <c r="E49" s="64" t="str">
        <f>IF(基本情報入力シート!V85="","",基本情報入力シート!V85)</f>
        <v/>
      </c>
      <c r="F49" s="64" t="str">
        <f>IF(基本情報入力シート!W85="","",基本情報入力シート!W85)</f>
        <v/>
      </c>
      <c r="G49" s="64" t="str">
        <f>IF(基本情報入力シート!Z85="","",基本情報入力シート!Z85)</f>
        <v/>
      </c>
      <c r="H49" s="144" t="str">
        <f t="shared" si="4"/>
        <v/>
      </c>
      <c r="I49" s="253" t="str">
        <f>IF(基本情報入力シート!AE85="","",基本情報入力シート!AE85)</f>
        <v/>
      </c>
      <c r="J49" s="390"/>
      <c r="K49" s="287"/>
      <c r="L49" s="286"/>
      <c r="M49" s="254" t="str">
        <f>IF(G49="", "", VLOOKUP(AM49,【参考】数式用_1!$AZ$3:$BA$6, 2, FALSE))</f>
        <v/>
      </c>
      <c r="N49" s="255" t="str">
        <f>IF(G49="","",VLOOKUP(G49,【参考】数式用_1!$A$4:$L$54,MATCH('様式第１号別紙３（個表） '!M49,【参考】数式用_1!$J$3:$L$3,0)+9,FALSE))</f>
        <v/>
      </c>
      <c r="O49" s="289" t="s">
        <v>2379</v>
      </c>
      <c r="P49" s="666"/>
      <c r="Q49" s="182" t="str">
        <f>IFERROR(IF(P49="","",ROUNDDOWN(ROUNDDOWN($H49*$I49,0)*VLOOKUP($G49,【参考】数式用_1!$A$4:$E$54,3, FALSE),0)),"")</f>
        <v/>
      </c>
      <c r="R49" s="182" t="str">
        <f>IF(AK49="×", 0,IF(P49="","",ROUNDDOWN(ROUNDDOWN($H49*$I49,0)*VLOOKUP($G49,【参考】数式用_1!$A$4:$E$54,4,FALSE),0)))</f>
        <v/>
      </c>
      <c r="S49" s="256" t="str">
        <f>IF(AL49="×", 0,IF(P49="","",ROUNDDOWN(ROUNDDOWN($H49*$I49,0)*VLOOKUP($G49,【参考】数式用_1!$A$4:$E$54,5, FALSE),0)))</f>
        <v/>
      </c>
      <c r="T49" s="30"/>
      <c r="U49" s="759"/>
      <c r="V49" s="759"/>
      <c r="W49" s="759"/>
      <c r="X49" s="759"/>
      <c r="Y49" s="759"/>
      <c r="Z49" s="759"/>
      <c r="AA49" s="759"/>
      <c r="AB49" s="759"/>
      <c r="AC49" s="759"/>
      <c r="AD49" s="759"/>
      <c r="AE49" s="759"/>
      <c r="AG49" s="258" t="e">
        <f>IF(#REF!="○", F49, "")</f>
        <v>#REF!</v>
      </c>
      <c r="AH49" s="38" t="e">
        <f>VLOOKUP('様式第１号別紙３（個表） '!$G49,【参考】数式用_1!$P$4:$Q$54,2, FALSE)</f>
        <v>#N/A</v>
      </c>
      <c r="AI49" s="38" t="e">
        <f>VLOOKUP('様式第１号別紙３（個表） '!$G49,【参考】数式用_1!$P$4:$W$54,8, FALSE)</f>
        <v>#N/A</v>
      </c>
      <c r="AJ49" s="38" t="e">
        <f>VLOOKUP('様式第１号別紙３（個表） '!$G49,【参考】数式用_1!$P$4:$AD$54,15, FALSE)</f>
        <v>#N/A</v>
      </c>
      <c r="AK49" s="38" t="str">
        <f t="shared" si="6"/>
        <v/>
      </c>
      <c r="AL49" s="38" t="str">
        <f t="shared" si="7"/>
        <v/>
      </c>
      <c r="AM49" s="38" t="str">
        <f t="shared" si="8"/>
        <v/>
      </c>
      <c r="AN49" s="38" t="str">
        <f>IF(G49="", "", VLOOKUP(G49,【参考】数式用_1!$A$4:$M$54,13,FALSE))</f>
        <v/>
      </c>
      <c r="AO49" s="38" t="str">
        <f t="shared" si="9"/>
        <v>―</v>
      </c>
    </row>
    <row r="50" spans="1:41" ht="45" customHeight="1">
      <c r="A50" s="62">
        <f t="shared" si="5"/>
        <v>36</v>
      </c>
      <c r="B50" s="63" t="str">
        <f>IF(基本情報入力シート!B86="","",基本情報入力シート!B86)</f>
        <v/>
      </c>
      <c r="C50" s="64" t="str">
        <f>IF(基本情報入力シート!L86="","",基本情報入力シート!L86)</f>
        <v/>
      </c>
      <c r="D50" s="64" t="str">
        <f>IF(基本情報入力シート!Q86="","",基本情報入力シート!Q86)</f>
        <v/>
      </c>
      <c r="E50" s="64" t="str">
        <f>IF(基本情報入力シート!V86="","",基本情報入力シート!V86)</f>
        <v/>
      </c>
      <c r="F50" s="64" t="str">
        <f>IF(基本情報入力シート!W86="","",基本情報入力シート!W86)</f>
        <v/>
      </c>
      <c r="G50" s="64" t="str">
        <f>IF(基本情報入力シート!Z86="","",基本情報入力シート!Z86)</f>
        <v/>
      </c>
      <c r="H50" s="144" t="str">
        <f t="shared" si="4"/>
        <v/>
      </c>
      <c r="I50" s="253" t="str">
        <f>IF(基本情報入力シート!AE86="","",基本情報入力シート!AE86)</f>
        <v/>
      </c>
      <c r="J50" s="390"/>
      <c r="K50" s="287"/>
      <c r="L50" s="286"/>
      <c r="M50" s="254" t="str">
        <f>IF(G50="", "", VLOOKUP(AM50,【参考】数式用_1!$AZ$3:$BA$6, 2, FALSE))</f>
        <v/>
      </c>
      <c r="N50" s="255" t="str">
        <f>IF(G50="","",VLOOKUP(G50,【参考】数式用_1!$A$4:$L$54,MATCH('様式第１号別紙３（個表） '!M50,【参考】数式用_1!$J$3:$L$3,0)+9,FALSE))</f>
        <v/>
      </c>
      <c r="O50" s="289" t="s">
        <v>2379</v>
      </c>
      <c r="P50" s="666"/>
      <c r="Q50" s="182" t="str">
        <f>IFERROR(IF(P50="","",ROUNDDOWN(ROUNDDOWN($H50*$I50,0)*VLOOKUP($G50,【参考】数式用_1!$A$4:$E$54,3, FALSE),0)),"")</f>
        <v/>
      </c>
      <c r="R50" s="182" t="str">
        <f>IF(AK50="×", 0,IF(P50="","",ROUNDDOWN(ROUNDDOWN($H50*$I50,0)*VLOOKUP($G50,【参考】数式用_1!$A$4:$E$54,4,FALSE),0)))</f>
        <v/>
      </c>
      <c r="S50" s="256" t="str">
        <f>IF(AL50="×", 0,IF(P50="","",ROUNDDOWN(ROUNDDOWN($H50*$I50,0)*VLOOKUP($G50,【参考】数式用_1!$A$4:$E$54,5, FALSE),0)))</f>
        <v/>
      </c>
      <c r="T50" s="30"/>
      <c r="U50" s="759"/>
      <c r="V50" s="759"/>
      <c r="W50" s="759"/>
      <c r="X50" s="759"/>
      <c r="Y50" s="759"/>
      <c r="Z50" s="759"/>
      <c r="AA50" s="759"/>
      <c r="AB50" s="759"/>
      <c r="AC50" s="759"/>
      <c r="AD50" s="759"/>
      <c r="AE50" s="759"/>
      <c r="AG50" s="258" t="e">
        <f>IF(#REF!="○", F50, "")</f>
        <v>#REF!</v>
      </c>
      <c r="AH50" s="38" t="e">
        <f>VLOOKUP('様式第１号別紙３（個表） '!$G50,【参考】数式用_1!$P$4:$Q$54,2, FALSE)</f>
        <v>#N/A</v>
      </c>
      <c r="AI50" s="38" t="e">
        <f>VLOOKUP('様式第１号別紙３（個表） '!$G50,【参考】数式用_1!$P$4:$W$54,8, FALSE)</f>
        <v>#N/A</v>
      </c>
      <c r="AJ50" s="38" t="e">
        <f>VLOOKUP('様式第１号別紙３（個表） '!$G50,【参考】数式用_1!$P$4:$AD$54,15, FALSE)</f>
        <v>#N/A</v>
      </c>
      <c r="AK50" s="38" t="str">
        <f t="shared" si="6"/>
        <v/>
      </c>
      <c r="AL50" s="38" t="str">
        <f t="shared" si="7"/>
        <v/>
      </c>
      <c r="AM50" s="38" t="str">
        <f t="shared" si="8"/>
        <v/>
      </c>
      <c r="AN50" s="38" t="str">
        <f>IF(G50="", "", VLOOKUP(G50,【参考】数式用_1!$A$4:$M$54,13,FALSE))</f>
        <v/>
      </c>
      <c r="AO50" s="38" t="str">
        <f t="shared" si="9"/>
        <v>―</v>
      </c>
    </row>
    <row r="51" spans="1:41" ht="45" customHeight="1">
      <c r="A51" s="62">
        <f t="shared" si="5"/>
        <v>37</v>
      </c>
      <c r="B51" s="63" t="str">
        <f>IF(基本情報入力シート!B87="","",基本情報入力シート!B87)</f>
        <v/>
      </c>
      <c r="C51" s="64" t="str">
        <f>IF(基本情報入力シート!L87="","",基本情報入力シート!L87)</f>
        <v/>
      </c>
      <c r="D51" s="64" t="str">
        <f>IF(基本情報入力シート!Q87="","",基本情報入力シート!Q87)</f>
        <v/>
      </c>
      <c r="E51" s="64" t="str">
        <f>IF(基本情報入力シート!V87="","",基本情報入力シート!V87)</f>
        <v/>
      </c>
      <c r="F51" s="64" t="str">
        <f>IF(基本情報入力シート!W87="","",基本情報入力シート!W87)</f>
        <v/>
      </c>
      <c r="G51" s="64" t="str">
        <f>IF(基本情報入力シート!Z87="","",基本情報入力シート!Z87)</f>
        <v/>
      </c>
      <c r="H51" s="144" t="str">
        <f t="shared" si="4"/>
        <v/>
      </c>
      <c r="I51" s="253" t="str">
        <f>IF(基本情報入力シート!AE87="","",基本情報入力シート!AE87)</f>
        <v/>
      </c>
      <c r="J51" s="390"/>
      <c r="K51" s="286"/>
      <c r="L51" s="286"/>
      <c r="M51" s="254" t="str">
        <f>IF(G51="", "", VLOOKUP(AM51,【参考】数式用_1!$AZ$3:$BA$6, 2, FALSE))</f>
        <v/>
      </c>
      <c r="N51" s="255" t="str">
        <f>IF(G51="","",VLOOKUP(G51,【参考】数式用_1!$A$4:$L$54,MATCH('様式第１号別紙３（個表） '!M51,【参考】数式用_1!$J$3:$L$3,0)+9,FALSE))</f>
        <v/>
      </c>
      <c r="O51" s="288" t="s">
        <v>2379</v>
      </c>
      <c r="P51" s="666"/>
      <c r="Q51" s="182" t="str">
        <f>IFERROR(IF(P51="","",ROUNDDOWN(ROUNDDOWN($H51*$I51,0)*VLOOKUP($G51,【参考】数式用_1!$A$4:$E$54,3, FALSE),0)),"")</f>
        <v/>
      </c>
      <c r="R51" s="182" t="str">
        <f>IF(AK51="×", 0,IF(P51="","",ROUNDDOWN(ROUNDDOWN($H51*$I51,0)*VLOOKUP($G51,【参考】数式用_1!$A$4:$E$54,4,FALSE),0)))</f>
        <v/>
      </c>
      <c r="S51" s="256" t="str">
        <f>IF(AL51="×", 0,IF(P51="","",ROUNDDOWN(ROUNDDOWN($H51*$I51,0)*VLOOKUP($G51,【参考】数式用_1!$A$4:$E$54,5, FALSE),0)))</f>
        <v/>
      </c>
      <c r="T51" s="30"/>
      <c r="U51" s="759"/>
      <c r="V51" s="759"/>
      <c r="W51" s="759"/>
      <c r="X51" s="759"/>
      <c r="Y51" s="759"/>
      <c r="Z51" s="759"/>
      <c r="AA51" s="759"/>
      <c r="AB51" s="759"/>
      <c r="AC51" s="759"/>
      <c r="AD51" s="759"/>
      <c r="AE51" s="759"/>
      <c r="AG51" s="258" t="e">
        <f>IF(#REF!="○", F51, "")</f>
        <v>#REF!</v>
      </c>
      <c r="AH51" s="38" t="e">
        <f>VLOOKUP('様式第１号別紙３（個表） '!$G51,【参考】数式用_1!$P$4:$Q$54,2, FALSE)</f>
        <v>#N/A</v>
      </c>
      <c r="AI51" s="38" t="e">
        <f>VLOOKUP('様式第１号別紙３（個表） '!$G51,【参考】数式用_1!$P$4:$W$54,8, FALSE)</f>
        <v>#N/A</v>
      </c>
      <c r="AJ51" s="38" t="e">
        <f>VLOOKUP('様式第１号別紙３（個表） '!$G51,【参考】数式用_1!$P$4:$AD$54,15, FALSE)</f>
        <v>#N/A</v>
      </c>
      <c r="AK51" s="38" t="str">
        <f t="shared" si="6"/>
        <v/>
      </c>
      <c r="AL51" s="38" t="str">
        <f t="shared" si="7"/>
        <v/>
      </c>
      <c r="AM51" s="38" t="str">
        <f t="shared" si="8"/>
        <v/>
      </c>
      <c r="AN51" s="38" t="str">
        <f>IF(G51="", "", VLOOKUP(G51,【参考】数式用_1!$A$4:$M$54,13,FALSE))</f>
        <v/>
      </c>
      <c r="AO51" s="38" t="str">
        <f t="shared" si="9"/>
        <v>―</v>
      </c>
    </row>
    <row r="52" spans="1:41" ht="45" customHeight="1">
      <c r="A52" s="62">
        <f t="shared" si="5"/>
        <v>38</v>
      </c>
      <c r="B52" s="63" t="str">
        <f>IF(基本情報入力シート!B88="","",基本情報入力シート!B88)</f>
        <v/>
      </c>
      <c r="C52" s="64" t="str">
        <f>IF(基本情報入力シート!L88="","",基本情報入力シート!L88)</f>
        <v/>
      </c>
      <c r="D52" s="64" t="str">
        <f>IF(基本情報入力シート!Q88="","",基本情報入力シート!Q88)</f>
        <v/>
      </c>
      <c r="E52" s="64" t="str">
        <f>IF(基本情報入力シート!V88="","",基本情報入力シート!V88)</f>
        <v/>
      </c>
      <c r="F52" s="64" t="str">
        <f>IF(基本情報入力シート!W88="","",基本情報入力シート!W88)</f>
        <v/>
      </c>
      <c r="G52" s="64" t="str">
        <f>IF(基本情報入力シート!Z88="","",基本情報入力シート!Z88)</f>
        <v/>
      </c>
      <c r="H52" s="144" t="str">
        <f t="shared" si="4"/>
        <v/>
      </c>
      <c r="I52" s="253" t="str">
        <f>IF(基本情報入力シート!AE88="","",基本情報入力シート!AE88)</f>
        <v/>
      </c>
      <c r="J52" s="390"/>
      <c r="K52" s="286"/>
      <c r="L52" s="286"/>
      <c r="M52" s="254" t="str">
        <f>IF(G52="", "", VLOOKUP(AM52,【参考】数式用_1!$AZ$3:$BA$6, 2, FALSE))</f>
        <v/>
      </c>
      <c r="N52" s="255" t="str">
        <f>IF(G52="","",VLOOKUP(G52,【参考】数式用_1!$A$4:$L$54,MATCH('様式第１号別紙３（個表） '!M52,【参考】数式用_1!$J$3:$L$3,0)+9,FALSE))</f>
        <v/>
      </c>
      <c r="O52" s="289" t="s">
        <v>2379</v>
      </c>
      <c r="P52" s="666"/>
      <c r="Q52" s="182" t="str">
        <f>IFERROR(IF(P52="","",ROUNDDOWN(ROUNDDOWN($H52*$I52,0)*VLOOKUP($G52,【参考】数式用_1!$A$4:$E$54,3, FALSE),0)),"")</f>
        <v/>
      </c>
      <c r="R52" s="182" t="str">
        <f>IF(AK52="×", 0,IF(P52="","",ROUNDDOWN(ROUNDDOWN($H52*$I52,0)*VLOOKUP($G52,【参考】数式用_1!$A$4:$E$54,4,FALSE),0)))</f>
        <v/>
      </c>
      <c r="S52" s="256" t="str">
        <f>IF(AL52="×", 0,IF(P52="","",ROUNDDOWN(ROUNDDOWN($H52*$I52,0)*VLOOKUP($G52,【参考】数式用_1!$A$4:$E$54,5, FALSE),0)))</f>
        <v/>
      </c>
      <c r="T52" s="30"/>
      <c r="U52" s="759"/>
      <c r="V52" s="759"/>
      <c r="W52" s="759"/>
      <c r="X52" s="759"/>
      <c r="Y52" s="759"/>
      <c r="Z52" s="759"/>
      <c r="AA52" s="759"/>
      <c r="AB52" s="759"/>
      <c r="AC52" s="759"/>
      <c r="AD52" s="759"/>
      <c r="AE52" s="759"/>
      <c r="AG52" s="258" t="e">
        <f>IF(#REF!="○", F52, "")</f>
        <v>#REF!</v>
      </c>
      <c r="AH52" s="38" t="e">
        <f>VLOOKUP('様式第１号別紙３（個表） '!$G52,【参考】数式用_1!$P$4:$Q$54,2, FALSE)</f>
        <v>#N/A</v>
      </c>
      <c r="AI52" s="38" t="e">
        <f>VLOOKUP('様式第１号別紙３（個表） '!$G52,【参考】数式用_1!$P$4:$W$54,8, FALSE)</f>
        <v>#N/A</v>
      </c>
      <c r="AJ52" s="38" t="e">
        <f>VLOOKUP('様式第１号別紙３（個表） '!$G52,【参考】数式用_1!$P$4:$AD$54,15, FALSE)</f>
        <v>#N/A</v>
      </c>
      <c r="AK52" s="38" t="str">
        <f t="shared" si="6"/>
        <v/>
      </c>
      <c r="AL52" s="38" t="str">
        <f t="shared" si="7"/>
        <v/>
      </c>
      <c r="AM52" s="38" t="str">
        <f t="shared" si="8"/>
        <v/>
      </c>
      <c r="AN52" s="38" t="str">
        <f>IF(G52="", "", VLOOKUP(G52,【参考】数式用_1!$A$4:$M$54,13,FALSE))</f>
        <v/>
      </c>
      <c r="AO52" s="38" t="str">
        <f t="shared" si="9"/>
        <v>―</v>
      </c>
    </row>
    <row r="53" spans="1:41" ht="45" customHeight="1">
      <c r="A53" s="62">
        <f t="shared" si="5"/>
        <v>39</v>
      </c>
      <c r="B53" s="63" t="str">
        <f>IF(基本情報入力シート!B89="","",基本情報入力シート!B89)</f>
        <v/>
      </c>
      <c r="C53" s="64" t="str">
        <f>IF(基本情報入力シート!L89="","",基本情報入力シート!L89)</f>
        <v/>
      </c>
      <c r="D53" s="64" t="str">
        <f>IF(基本情報入力シート!Q89="","",基本情報入力シート!Q89)</f>
        <v/>
      </c>
      <c r="E53" s="64" t="str">
        <f>IF(基本情報入力シート!V89="","",基本情報入力シート!V89)</f>
        <v/>
      </c>
      <c r="F53" s="64" t="str">
        <f>IF(基本情報入力シート!W89="","",基本情報入力シート!W89)</f>
        <v/>
      </c>
      <c r="G53" s="64" t="str">
        <f>IF(基本情報入力シート!Z89="","",基本情報入力シート!Z89)</f>
        <v/>
      </c>
      <c r="H53" s="144" t="str">
        <f t="shared" si="4"/>
        <v/>
      </c>
      <c r="I53" s="253" t="str">
        <f>IF(基本情報入力シート!AE89="","",基本情報入力シート!AE89)</f>
        <v/>
      </c>
      <c r="J53" s="390"/>
      <c r="K53" s="286"/>
      <c r="L53" s="286"/>
      <c r="M53" s="254" t="str">
        <f>IF(G53="", "", VLOOKUP(AM53,【参考】数式用_1!$AZ$3:$BA$6, 2, FALSE))</f>
        <v/>
      </c>
      <c r="N53" s="255" t="str">
        <f>IF(G53="","",VLOOKUP(G53,【参考】数式用_1!$A$4:$L$54,MATCH('様式第１号別紙３（個表） '!M53,【参考】数式用_1!$J$3:$L$3,0)+9,FALSE))</f>
        <v/>
      </c>
      <c r="O53" s="289" t="s">
        <v>2379</v>
      </c>
      <c r="P53" s="666"/>
      <c r="Q53" s="182" t="str">
        <f>IFERROR(IF(P53="","",ROUNDDOWN(ROUNDDOWN($H53*$I53,0)*VLOOKUP($G53,【参考】数式用_1!$A$4:$E$54,3, FALSE),0)),"")</f>
        <v/>
      </c>
      <c r="R53" s="182" t="str">
        <f>IF(AK53="×", 0,IF(P53="","",ROUNDDOWN(ROUNDDOWN($H53*$I53,0)*VLOOKUP($G53,【参考】数式用_1!$A$4:$E$54,4,FALSE),0)))</f>
        <v/>
      </c>
      <c r="S53" s="256" t="str">
        <f>IF(AL53="×", 0,IF(P53="","",ROUNDDOWN(ROUNDDOWN($H53*$I53,0)*VLOOKUP($G53,【参考】数式用_1!$A$4:$E$54,5, FALSE),0)))</f>
        <v/>
      </c>
      <c r="T53" s="30"/>
      <c r="U53" s="759"/>
      <c r="V53" s="759"/>
      <c r="W53" s="759"/>
      <c r="X53" s="759"/>
      <c r="Y53" s="759"/>
      <c r="Z53" s="759"/>
      <c r="AA53" s="759"/>
      <c r="AB53" s="759"/>
      <c r="AC53" s="759"/>
      <c r="AD53" s="759"/>
      <c r="AE53" s="759"/>
      <c r="AG53" s="258" t="e">
        <f>IF(#REF!="○", F53, "")</f>
        <v>#REF!</v>
      </c>
      <c r="AH53" s="38" t="e">
        <f>VLOOKUP('様式第１号別紙３（個表） '!$G53,【参考】数式用_1!$P$4:$Q$54,2, FALSE)</f>
        <v>#N/A</v>
      </c>
      <c r="AI53" s="38" t="e">
        <f>VLOOKUP('様式第１号別紙３（個表） '!$G53,【参考】数式用_1!$P$4:$W$54,8, FALSE)</f>
        <v>#N/A</v>
      </c>
      <c r="AJ53" s="38" t="e">
        <f>VLOOKUP('様式第１号別紙３（個表） '!$G53,【参考】数式用_1!$P$4:$AD$54,15, FALSE)</f>
        <v>#N/A</v>
      </c>
      <c r="AK53" s="38" t="str">
        <f t="shared" si="6"/>
        <v/>
      </c>
      <c r="AL53" s="38" t="str">
        <f t="shared" si="7"/>
        <v/>
      </c>
      <c r="AM53" s="38" t="str">
        <f t="shared" si="8"/>
        <v/>
      </c>
      <c r="AN53" s="38" t="str">
        <f>IF(G53="", "", VLOOKUP(G53,【参考】数式用_1!$A$4:$M$54,13,FALSE))</f>
        <v/>
      </c>
      <c r="AO53" s="38" t="str">
        <f t="shared" si="9"/>
        <v>―</v>
      </c>
    </row>
    <row r="54" spans="1:41" ht="45" customHeight="1">
      <c r="A54" s="62">
        <f t="shared" si="5"/>
        <v>40</v>
      </c>
      <c r="B54" s="63" t="str">
        <f>IF(基本情報入力シート!B90="","",基本情報入力シート!B90)</f>
        <v/>
      </c>
      <c r="C54" s="64" t="str">
        <f>IF(基本情報入力シート!L90="","",基本情報入力シート!L90)</f>
        <v/>
      </c>
      <c r="D54" s="64" t="str">
        <f>IF(基本情報入力シート!Q90="","",基本情報入力シート!Q90)</f>
        <v/>
      </c>
      <c r="E54" s="64" t="str">
        <f>IF(基本情報入力シート!V90="","",基本情報入力シート!V90)</f>
        <v/>
      </c>
      <c r="F54" s="64" t="str">
        <f>IF(基本情報入力シート!W90="","",基本情報入力シート!W90)</f>
        <v/>
      </c>
      <c r="G54" s="64" t="str">
        <f>IF(基本情報入力シート!Z90="","",基本情報入力シート!Z90)</f>
        <v/>
      </c>
      <c r="H54" s="144" t="str">
        <f t="shared" si="4"/>
        <v/>
      </c>
      <c r="I54" s="253" t="str">
        <f>IF(基本情報入力シート!AE90="","",基本情報入力シート!AE90)</f>
        <v/>
      </c>
      <c r="J54" s="390"/>
      <c r="K54" s="286"/>
      <c r="L54" s="286"/>
      <c r="M54" s="254" t="str">
        <f>IF(G54="", "", VLOOKUP(AM54,【参考】数式用_1!$AZ$3:$BA$6, 2, FALSE))</f>
        <v/>
      </c>
      <c r="N54" s="255" t="str">
        <f>IF(G54="","",VLOOKUP(G54,【参考】数式用_1!$A$4:$L$54,MATCH('様式第１号別紙３（個表） '!M54,【参考】数式用_1!$J$3:$L$3,0)+9,FALSE))</f>
        <v/>
      </c>
      <c r="O54" s="288" t="s">
        <v>2379</v>
      </c>
      <c r="P54" s="666"/>
      <c r="Q54" s="182" t="str">
        <f>IFERROR(IF(P54="","",ROUNDDOWN(ROUNDDOWN($H54*$I54,0)*VLOOKUP($G54,【参考】数式用_1!$A$4:$E$54,3, FALSE),0)),"")</f>
        <v/>
      </c>
      <c r="R54" s="182" t="str">
        <f>IF(AK54="×", 0,IF(P54="","",ROUNDDOWN(ROUNDDOWN($H54*$I54,0)*VLOOKUP($G54,【参考】数式用_1!$A$4:$E$54,4,FALSE),0)))</f>
        <v/>
      </c>
      <c r="S54" s="256" t="str">
        <f>IF(AL54="×", 0,IF(P54="","",ROUNDDOWN(ROUNDDOWN($H54*$I54,0)*VLOOKUP($G54,【参考】数式用_1!$A$4:$E$54,5, FALSE),0)))</f>
        <v/>
      </c>
      <c r="T54" s="30"/>
      <c r="U54" s="759"/>
      <c r="V54" s="759"/>
      <c r="W54" s="759"/>
      <c r="X54" s="759"/>
      <c r="Y54" s="759"/>
      <c r="Z54" s="759"/>
      <c r="AA54" s="759"/>
      <c r="AB54" s="759"/>
      <c r="AC54" s="759"/>
      <c r="AD54" s="759"/>
      <c r="AE54" s="759"/>
      <c r="AG54" s="258" t="e">
        <f>IF(#REF!="○", F54, "")</f>
        <v>#REF!</v>
      </c>
      <c r="AH54" s="38" t="e">
        <f>VLOOKUP('様式第１号別紙３（個表） '!$G54,【参考】数式用_1!$P$4:$Q$54,2, FALSE)</f>
        <v>#N/A</v>
      </c>
      <c r="AI54" s="38" t="e">
        <f>VLOOKUP('様式第１号別紙３（個表） '!$G54,【参考】数式用_1!$P$4:$W$54,8, FALSE)</f>
        <v>#N/A</v>
      </c>
      <c r="AJ54" s="38" t="e">
        <f>VLOOKUP('様式第１号別紙３（個表） '!$G54,【参考】数式用_1!$P$4:$AD$54,15, FALSE)</f>
        <v>#N/A</v>
      </c>
      <c r="AK54" s="38" t="str">
        <f t="shared" si="6"/>
        <v/>
      </c>
      <c r="AL54" s="38" t="str">
        <f t="shared" si="7"/>
        <v/>
      </c>
      <c r="AM54" s="38" t="str">
        <f t="shared" si="8"/>
        <v/>
      </c>
      <c r="AN54" s="38" t="str">
        <f>IF(G54="", "", VLOOKUP(G54,【参考】数式用_1!$A$4:$M$54,13,FALSE))</f>
        <v/>
      </c>
      <c r="AO54" s="38" t="str">
        <f t="shared" si="9"/>
        <v>―</v>
      </c>
    </row>
    <row r="55" spans="1:41" ht="45" customHeight="1">
      <c r="A55" s="62">
        <f t="shared" si="5"/>
        <v>41</v>
      </c>
      <c r="B55" s="63" t="str">
        <f>IF(基本情報入力シート!B91="","",基本情報入力シート!B91)</f>
        <v/>
      </c>
      <c r="C55" s="64" t="str">
        <f>IF(基本情報入力シート!L91="","",基本情報入力シート!L91)</f>
        <v/>
      </c>
      <c r="D55" s="64" t="str">
        <f>IF(基本情報入力シート!Q91="","",基本情報入力シート!Q91)</f>
        <v/>
      </c>
      <c r="E55" s="64" t="str">
        <f>IF(基本情報入力シート!V91="","",基本情報入力シート!V91)</f>
        <v/>
      </c>
      <c r="F55" s="64" t="str">
        <f>IF(基本情報入力シート!W91="","",基本情報入力シート!W91)</f>
        <v/>
      </c>
      <c r="G55" s="64" t="str">
        <f>IF(基本情報入力シート!Z91="","",基本情報入力シート!Z91)</f>
        <v/>
      </c>
      <c r="H55" s="144" t="str">
        <f t="shared" si="4"/>
        <v/>
      </c>
      <c r="I55" s="253" t="str">
        <f>IF(基本情報入力シート!AE91="","",基本情報入力シート!AE91)</f>
        <v/>
      </c>
      <c r="J55" s="390"/>
      <c r="K55" s="286"/>
      <c r="L55" s="286"/>
      <c r="M55" s="254" t="str">
        <f>IF(G55="", "", VLOOKUP(AM55,【参考】数式用_1!$AZ$3:$BA$6, 2, FALSE))</f>
        <v/>
      </c>
      <c r="N55" s="255" t="str">
        <f>IF(G55="","",VLOOKUP(G55,【参考】数式用_1!$A$4:$L$54,MATCH('様式第１号別紙３（個表） '!M55,【参考】数式用_1!$J$3:$L$3,0)+9,FALSE))</f>
        <v/>
      </c>
      <c r="O55" s="289" t="s">
        <v>2379</v>
      </c>
      <c r="P55" s="666"/>
      <c r="Q55" s="182" t="str">
        <f>IFERROR(IF(P55="","",ROUNDDOWN(ROUNDDOWN($H55*$I55,0)*VLOOKUP($G55,【参考】数式用_1!$A$4:$E$54,3, FALSE),0)),"")</f>
        <v/>
      </c>
      <c r="R55" s="182" t="str">
        <f>IF(AK55="×", 0,IF(P55="","",ROUNDDOWN(ROUNDDOWN($H55*$I55,0)*VLOOKUP($G55,【参考】数式用_1!$A$4:$E$54,4,FALSE),0)))</f>
        <v/>
      </c>
      <c r="S55" s="256" t="str">
        <f>IF(AL55="×", 0,IF(P55="","",ROUNDDOWN(ROUNDDOWN($H55*$I55,0)*VLOOKUP($G55,【参考】数式用_1!$A$4:$E$54,5, FALSE),0)))</f>
        <v/>
      </c>
      <c r="T55" s="30"/>
      <c r="U55" s="759"/>
      <c r="V55" s="759"/>
      <c r="W55" s="759"/>
      <c r="X55" s="759"/>
      <c r="Y55" s="759"/>
      <c r="Z55" s="759"/>
      <c r="AA55" s="759"/>
      <c r="AB55" s="759"/>
      <c r="AC55" s="759"/>
      <c r="AD55" s="759"/>
      <c r="AE55" s="759"/>
      <c r="AG55" s="258" t="e">
        <f>IF(#REF!="○", F55, "")</f>
        <v>#REF!</v>
      </c>
      <c r="AH55" s="38" t="e">
        <f>VLOOKUP('様式第１号別紙３（個表） '!$G55,【参考】数式用_1!$P$4:$Q$54,2, FALSE)</f>
        <v>#N/A</v>
      </c>
      <c r="AI55" s="38" t="e">
        <f>VLOOKUP('様式第１号別紙３（個表） '!$G55,【参考】数式用_1!$P$4:$W$54,8, FALSE)</f>
        <v>#N/A</v>
      </c>
      <c r="AJ55" s="38" t="e">
        <f>VLOOKUP('様式第１号別紙３（個表） '!$G55,【参考】数式用_1!$P$4:$AD$54,15, FALSE)</f>
        <v>#N/A</v>
      </c>
      <c r="AK55" s="38" t="str">
        <f t="shared" si="6"/>
        <v/>
      </c>
      <c r="AL55" s="38" t="str">
        <f t="shared" si="7"/>
        <v/>
      </c>
      <c r="AM55" s="38" t="str">
        <f t="shared" si="8"/>
        <v/>
      </c>
      <c r="AN55" s="38" t="str">
        <f>IF(G55="", "", VLOOKUP(G55,【参考】数式用_1!$A$4:$M$54,13,FALSE))</f>
        <v/>
      </c>
      <c r="AO55" s="38" t="str">
        <f t="shared" si="9"/>
        <v>―</v>
      </c>
    </row>
    <row r="56" spans="1:41" ht="45" customHeight="1">
      <c r="A56" s="62">
        <f t="shared" si="5"/>
        <v>42</v>
      </c>
      <c r="B56" s="63" t="str">
        <f>IF(基本情報入力シート!B92="","",基本情報入力シート!B92)</f>
        <v/>
      </c>
      <c r="C56" s="64" t="str">
        <f>IF(基本情報入力シート!L92="","",基本情報入力シート!L92)</f>
        <v/>
      </c>
      <c r="D56" s="64" t="str">
        <f>IF(基本情報入力シート!Q92="","",基本情報入力シート!Q92)</f>
        <v/>
      </c>
      <c r="E56" s="64" t="str">
        <f>IF(基本情報入力シート!V92="","",基本情報入力シート!V92)</f>
        <v/>
      </c>
      <c r="F56" s="64" t="str">
        <f>IF(基本情報入力シート!W92="","",基本情報入力シート!W92)</f>
        <v/>
      </c>
      <c r="G56" s="64" t="str">
        <f>IF(基本情報入力シート!Z92="","",基本情報入力シート!Z92)</f>
        <v/>
      </c>
      <c r="H56" s="144" t="str">
        <f t="shared" si="4"/>
        <v/>
      </c>
      <c r="I56" s="253" t="str">
        <f>IF(基本情報入力シート!AE92="","",基本情報入力シート!AE92)</f>
        <v/>
      </c>
      <c r="J56" s="390"/>
      <c r="K56" s="287"/>
      <c r="L56" s="286"/>
      <c r="M56" s="254" t="str">
        <f>IF(G56="", "", VLOOKUP(AM56,【参考】数式用_1!$AZ$3:$BA$6, 2, FALSE))</f>
        <v/>
      </c>
      <c r="N56" s="255" t="str">
        <f>IF(G56="","",VLOOKUP(G56,【参考】数式用_1!$A$4:$L$54,MATCH('様式第１号別紙３（個表） '!M56,【参考】数式用_1!$J$3:$L$3,0)+9,FALSE))</f>
        <v/>
      </c>
      <c r="O56" s="289" t="s">
        <v>2379</v>
      </c>
      <c r="P56" s="666"/>
      <c r="Q56" s="182" t="str">
        <f>IFERROR(IF(P56="","",ROUNDDOWN(ROUNDDOWN($H56*$I56,0)*VLOOKUP($G56,【参考】数式用_1!$A$4:$E$54,3, FALSE),0)),"")</f>
        <v/>
      </c>
      <c r="R56" s="182" t="str">
        <f>IF(AK56="×", 0,IF(P56="","",ROUNDDOWN(ROUNDDOWN($H56*$I56,0)*VLOOKUP($G56,【参考】数式用_1!$A$4:$E$54,4,FALSE),0)))</f>
        <v/>
      </c>
      <c r="S56" s="256" t="str">
        <f>IF(AL56="×", 0,IF(P56="","",ROUNDDOWN(ROUNDDOWN($H56*$I56,0)*VLOOKUP($G56,【参考】数式用_1!$A$4:$E$54,5, FALSE),0)))</f>
        <v/>
      </c>
      <c r="T56" s="30"/>
      <c r="U56" s="759"/>
      <c r="V56" s="759"/>
      <c r="W56" s="759"/>
      <c r="X56" s="759"/>
      <c r="Y56" s="759"/>
      <c r="Z56" s="759"/>
      <c r="AA56" s="759"/>
      <c r="AB56" s="759"/>
      <c r="AC56" s="759"/>
      <c r="AD56" s="759"/>
      <c r="AE56" s="759"/>
      <c r="AG56" s="258" t="e">
        <f>IF(#REF!="○", F56, "")</f>
        <v>#REF!</v>
      </c>
      <c r="AH56" s="38" t="e">
        <f>VLOOKUP('様式第１号別紙３（個表） '!$G56,【参考】数式用_1!$P$4:$Q$54,2, FALSE)</f>
        <v>#N/A</v>
      </c>
      <c r="AI56" s="38" t="e">
        <f>VLOOKUP('様式第１号別紙３（個表） '!$G56,【参考】数式用_1!$P$4:$W$54,8, FALSE)</f>
        <v>#N/A</v>
      </c>
      <c r="AJ56" s="38" t="e">
        <f>VLOOKUP('様式第１号別紙３（個表） '!$G56,【参考】数式用_1!$P$4:$AD$54,15, FALSE)</f>
        <v>#N/A</v>
      </c>
      <c r="AK56" s="38" t="str">
        <f t="shared" si="6"/>
        <v/>
      </c>
      <c r="AL56" s="38" t="str">
        <f t="shared" si="7"/>
        <v/>
      </c>
      <c r="AM56" s="38" t="str">
        <f t="shared" si="8"/>
        <v/>
      </c>
      <c r="AN56" s="38" t="str">
        <f>IF(G56="", "", VLOOKUP(G56,【参考】数式用_1!$A$4:$M$54,13,FALSE))</f>
        <v/>
      </c>
      <c r="AO56" s="38" t="str">
        <f t="shared" si="9"/>
        <v>―</v>
      </c>
    </row>
    <row r="57" spans="1:41" ht="45" customHeight="1">
      <c r="A57" s="62">
        <f t="shared" si="5"/>
        <v>43</v>
      </c>
      <c r="B57" s="63" t="str">
        <f>IF(基本情報入力シート!B93="","",基本情報入力シート!B93)</f>
        <v/>
      </c>
      <c r="C57" s="64" t="str">
        <f>IF(基本情報入力シート!L93="","",基本情報入力シート!L93)</f>
        <v/>
      </c>
      <c r="D57" s="64" t="str">
        <f>IF(基本情報入力シート!Q93="","",基本情報入力シート!Q93)</f>
        <v/>
      </c>
      <c r="E57" s="64" t="str">
        <f>IF(基本情報入力シート!V93="","",基本情報入力シート!V93)</f>
        <v/>
      </c>
      <c r="F57" s="64" t="str">
        <f>IF(基本情報入力シート!W93="","",基本情報入力シート!W93)</f>
        <v/>
      </c>
      <c r="G57" s="64" t="str">
        <f>IF(基本情報入力シート!Z93="","",基本情報入力シート!Z93)</f>
        <v/>
      </c>
      <c r="H57" s="144" t="str">
        <f t="shared" si="4"/>
        <v/>
      </c>
      <c r="I57" s="253" t="str">
        <f>IF(基本情報入力シート!AE93="","",基本情報入力シート!AE93)</f>
        <v/>
      </c>
      <c r="J57" s="390"/>
      <c r="K57" s="287"/>
      <c r="L57" s="286"/>
      <c r="M57" s="254" t="str">
        <f>IF(G57="", "", VLOOKUP(AM57,【参考】数式用_1!$AZ$3:$BA$6, 2, FALSE))</f>
        <v/>
      </c>
      <c r="N57" s="255" t="str">
        <f>IF(G57="","",VLOOKUP(G57,【参考】数式用_1!$A$4:$L$54,MATCH('様式第１号別紙３（個表） '!M57,【参考】数式用_1!$J$3:$L$3,0)+9,FALSE))</f>
        <v/>
      </c>
      <c r="O57" s="288" t="s">
        <v>2379</v>
      </c>
      <c r="P57" s="666"/>
      <c r="Q57" s="182" t="str">
        <f>IFERROR(IF(P57="","",ROUNDDOWN(ROUNDDOWN($H57*$I57,0)*VLOOKUP($G57,【参考】数式用_1!$A$4:$E$54,3, FALSE),0)),"")</f>
        <v/>
      </c>
      <c r="R57" s="182" t="str">
        <f>IF(AK57="×", 0,IF(P57="","",ROUNDDOWN(ROUNDDOWN($H57*$I57,0)*VLOOKUP($G57,【参考】数式用_1!$A$4:$E$54,4,FALSE),0)))</f>
        <v/>
      </c>
      <c r="S57" s="256" t="str">
        <f>IF(AL57="×", 0,IF(P57="","",ROUNDDOWN(ROUNDDOWN($H57*$I57,0)*VLOOKUP($G57,【参考】数式用_1!$A$4:$E$54,5, FALSE),0)))</f>
        <v/>
      </c>
      <c r="T57" s="30"/>
      <c r="U57" s="759"/>
      <c r="V57" s="759"/>
      <c r="W57" s="759"/>
      <c r="X57" s="759"/>
      <c r="Y57" s="759"/>
      <c r="Z57" s="759"/>
      <c r="AA57" s="759"/>
      <c r="AB57" s="759"/>
      <c r="AC57" s="759"/>
      <c r="AD57" s="759"/>
      <c r="AE57" s="759"/>
      <c r="AG57" s="258" t="e">
        <f>IF(#REF!="○", F57, "")</f>
        <v>#REF!</v>
      </c>
      <c r="AH57" s="38" t="e">
        <f>VLOOKUP('様式第１号別紙３（個表） '!$G57,【参考】数式用_1!$P$4:$Q$54,2, FALSE)</f>
        <v>#N/A</v>
      </c>
      <c r="AI57" s="38" t="e">
        <f>VLOOKUP('様式第１号別紙３（個表） '!$G57,【参考】数式用_1!$P$4:$W$54,8, FALSE)</f>
        <v>#N/A</v>
      </c>
      <c r="AJ57" s="38" t="e">
        <f>VLOOKUP('様式第１号別紙３（個表） '!$G57,【参考】数式用_1!$P$4:$AD$54,15, FALSE)</f>
        <v>#N/A</v>
      </c>
      <c r="AK57" s="38" t="str">
        <f t="shared" si="6"/>
        <v/>
      </c>
      <c r="AL57" s="38" t="str">
        <f t="shared" si="7"/>
        <v/>
      </c>
      <c r="AM57" s="38" t="str">
        <f t="shared" si="8"/>
        <v/>
      </c>
      <c r="AN57" s="38" t="str">
        <f>IF(G57="", "", VLOOKUP(G57,【参考】数式用_1!$A$4:$M$54,13,FALSE))</f>
        <v/>
      </c>
      <c r="AO57" s="38" t="str">
        <f t="shared" si="9"/>
        <v>―</v>
      </c>
    </row>
    <row r="58" spans="1:41" ht="45" customHeight="1">
      <c r="A58" s="62">
        <f t="shared" si="5"/>
        <v>44</v>
      </c>
      <c r="B58" s="63" t="str">
        <f>IF(基本情報入力シート!B94="","",基本情報入力シート!B94)</f>
        <v/>
      </c>
      <c r="C58" s="64" t="str">
        <f>IF(基本情報入力シート!L94="","",基本情報入力シート!L94)</f>
        <v/>
      </c>
      <c r="D58" s="64" t="str">
        <f>IF(基本情報入力シート!Q94="","",基本情報入力シート!Q94)</f>
        <v/>
      </c>
      <c r="E58" s="64" t="str">
        <f>IF(基本情報入力シート!V94="","",基本情報入力シート!V94)</f>
        <v/>
      </c>
      <c r="F58" s="64" t="str">
        <f>IF(基本情報入力シート!W94="","",基本情報入力シート!W94)</f>
        <v/>
      </c>
      <c r="G58" s="64" t="str">
        <f>IF(基本情報入力シート!Z94="","",基本情報入力シート!Z94)</f>
        <v/>
      </c>
      <c r="H58" s="144" t="str">
        <f t="shared" si="4"/>
        <v/>
      </c>
      <c r="I58" s="253" t="str">
        <f>IF(基本情報入力シート!AE94="","",基本情報入力シート!AE94)</f>
        <v/>
      </c>
      <c r="J58" s="390"/>
      <c r="K58" s="287"/>
      <c r="L58" s="286"/>
      <c r="M58" s="254" t="str">
        <f>IF(G58="", "", VLOOKUP(AM58,【参考】数式用_1!$AZ$3:$BA$6, 2, FALSE))</f>
        <v/>
      </c>
      <c r="N58" s="255" t="str">
        <f>IF(G58="","",VLOOKUP(G58,【参考】数式用_1!$A$4:$L$54,MATCH('様式第１号別紙３（個表） '!M58,【参考】数式用_1!$J$3:$L$3,0)+9,FALSE))</f>
        <v/>
      </c>
      <c r="O58" s="289" t="s">
        <v>2379</v>
      </c>
      <c r="P58" s="666"/>
      <c r="Q58" s="182" t="str">
        <f>IFERROR(IF(P58="","",ROUNDDOWN(ROUNDDOWN($H58*$I58,0)*VLOOKUP($G58,【参考】数式用_1!$A$4:$E$54,3, FALSE),0)),"")</f>
        <v/>
      </c>
      <c r="R58" s="182" t="str">
        <f>IF(AK58="×", 0,IF(P58="","",ROUNDDOWN(ROUNDDOWN($H58*$I58,0)*VLOOKUP($G58,【参考】数式用_1!$A$4:$E$54,4,FALSE),0)))</f>
        <v/>
      </c>
      <c r="S58" s="256" t="str">
        <f>IF(AL58="×", 0,IF(P58="","",ROUNDDOWN(ROUNDDOWN($H58*$I58,0)*VLOOKUP($G58,【参考】数式用_1!$A$4:$E$54,5, FALSE),0)))</f>
        <v/>
      </c>
      <c r="T58" s="30"/>
      <c r="U58" s="759"/>
      <c r="V58" s="759"/>
      <c r="W58" s="759"/>
      <c r="X58" s="759"/>
      <c r="Y58" s="759"/>
      <c r="Z58" s="759"/>
      <c r="AA58" s="759"/>
      <c r="AB58" s="759"/>
      <c r="AC58" s="759"/>
      <c r="AD58" s="759"/>
      <c r="AE58" s="759"/>
      <c r="AG58" s="258" t="e">
        <f>IF(#REF!="○", F58, "")</f>
        <v>#REF!</v>
      </c>
      <c r="AH58" s="38" t="e">
        <f>VLOOKUP('様式第１号別紙３（個表） '!$G58,【参考】数式用_1!$P$4:$Q$54,2, FALSE)</f>
        <v>#N/A</v>
      </c>
      <c r="AI58" s="38" t="e">
        <f>VLOOKUP('様式第１号別紙３（個表） '!$G58,【参考】数式用_1!$P$4:$W$54,8, FALSE)</f>
        <v>#N/A</v>
      </c>
      <c r="AJ58" s="38" t="e">
        <f>VLOOKUP('様式第１号別紙３（個表） '!$G58,【参考】数式用_1!$P$4:$AD$54,15, FALSE)</f>
        <v>#N/A</v>
      </c>
      <c r="AK58" s="38" t="str">
        <f t="shared" si="6"/>
        <v/>
      </c>
      <c r="AL58" s="38" t="str">
        <f t="shared" si="7"/>
        <v/>
      </c>
      <c r="AM58" s="38" t="str">
        <f t="shared" si="8"/>
        <v/>
      </c>
      <c r="AN58" s="38" t="str">
        <f>IF(G58="", "", VLOOKUP(G58,【参考】数式用_1!$A$4:$M$54,13,FALSE))</f>
        <v/>
      </c>
      <c r="AO58" s="38" t="str">
        <f t="shared" si="9"/>
        <v>―</v>
      </c>
    </row>
    <row r="59" spans="1:41" ht="45" customHeight="1">
      <c r="A59" s="62">
        <f t="shared" si="5"/>
        <v>45</v>
      </c>
      <c r="B59" s="63" t="str">
        <f>IF(基本情報入力シート!B95="","",基本情報入力シート!B95)</f>
        <v/>
      </c>
      <c r="C59" s="64" t="str">
        <f>IF(基本情報入力シート!L95="","",基本情報入力シート!L95)</f>
        <v/>
      </c>
      <c r="D59" s="64" t="str">
        <f>IF(基本情報入力シート!Q95="","",基本情報入力シート!Q95)</f>
        <v/>
      </c>
      <c r="E59" s="64" t="str">
        <f>IF(基本情報入力シート!V95="","",基本情報入力シート!V95)</f>
        <v/>
      </c>
      <c r="F59" s="64" t="str">
        <f>IF(基本情報入力シート!W95="","",基本情報入力シート!W95)</f>
        <v/>
      </c>
      <c r="G59" s="64" t="str">
        <f>IF(基本情報入力シート!Z95="","",基本情報入力シート!Z95)</f>
        <v/>
      </c>
      <c r="H59" s="144" t="str">
        <f t="shared" si="4"/>
        <v/>
      </c>
      <c r="I59" s="253" t="str">
        <f>IF(基本情報入力シート!AE95="","",基本情報入力シート!AE95)</f>
        <v/>
      </c>
      <c r="J59" s="390"/>
      <c r="K59" s="287"/>
      <c r="L59" s="287"/>
      <c r="M59" s="254" t="str">
        <f>IF(G59="", "", VLOOKUP(AM59,【参考】数式用_1!$AZ$3:$BA$6, 2, FALSE))</f>
        <v/>
      </c>
      <c r="N59" s="255" t="str">
        <f>IF(G59="","",VLOOKUP(G59,【参考】数式用_1!$A$4:$L$54,MATCH('様式第１号別紙３（個表） '!M59,【参考】数式用_1!$J$3:$L$3,0)+9,FALSE))</f>
        <v/>
      </c>
      <c r="O59" s="289" t="s">
        <v>2379</v>
      </c>
      <c r="P59" s="666"/>
      <c r="Q59" s="182" t="str">
        <f>IFERROR(IF(P59="","",ROUNDDOWN(ROUNDDOWN($H59*$I59,0)*VLOOKUP($G59,【参考】数式用_1!$A$4:$E$54,3, FALSE),0)),"")</f>
        <v/>
      </c>
      <c r="R59" s="182" t="str">
        <f>IF(AK59="×", 0,IF(P59="","",ROUNDDOWN(ROUNDDOWN($H59*$I59,0)*VLOOKUP($G59,【参考】数式用_1!$A$4:$E$54,4,FALSE),0)))</f>
        <v/>
      </c>
      <c r="S59" s="256" t="str">
        <f>IF(AL59="×", 0,IF(P59="","",ROUNDDOWN(ROUNDDOWN($H59*$I59,0)*VLOOKUP($G59,【参考】数式用_1!$A$4:$E$54,5, FALSE),0)))</f>
        <v/>
      </c>
      <c r="T59" s="30"/>
      <c r="U59" s="759"/>
      <c r="V59" s="759"/>
      <c r="W59" s="759"/>
      <c r="X59" s="759"/>
      <c r="Y59" s="759"/>
      <c r="Z59" s="759"/>
      <c r="AA59" s="759"/>
      <c r="AB59" s="759"/>
      <c r="AC59" s="759"/>
      <c r="AD59" s="759"/>
      <c r="AE59" s="759"/>
      <c r="AG59" s="258" t="e">
        <f>IF(#REF!="○", F59, "")</f>
        <v>#REF!</v>
      </c>
      <c r="AH59" s="38" t="e">
        <f>VLOOKUP('様式第１号別紙３（個表） '!$G59,【参考】数式用_1!$P$4:$Q$54,2, FALSE)</f>
        <v>#N/A</v>
      </c>
      <c r="AI59" s="38" t="e">
        <f>VLOOKUP('様式第１号別紙３（個表） '!$G59,【参考】数式用_1!$P$4:$W$54,8, FALSE)</f>
        <v>#N/A</v>
      </c>
      <c r="AJ59" s="38" t="e">
        <f>VLOOKUP('様式第１号別紙３（個表） '!$G59,【参考】数式用_1!$P$4:$AD$54,15, FALSE)</f>
        <v>#N/A</v>
      </c>
      <c r="AK59" s="38" t="str">
        <f t="shared" si="6"/>
        <v/>
      </c>
      <c r="AL59" s="38" t="str">
        <f t="shared" si="7"/>
        <v/>
      </c>
      <c r="AM59" s="38" t="str">
        <f t="shared" si="8"/>
        <v/>
      </c>
      <c r="AN59" s="38" t="str">
        <f>IF(G59="", "", VLOOKUP(G59,【参考】数式用_1!$A$4:$M$54,13,FALSE))</f>
        <v/>
      </c>
      <c r="AO59" s="38" t="str">
        <f t="shared" si="9"/>
        <v>―</v>
      </c>
    </row>
    <row r="60" spans="1:41" ht="45" customHeight="1">
      <c r="A60" s="62">
        <f t="shared" si="5"/>
        <v>46</v>
      </c>
      <c r="B60" s="63" t="str">
        <f>IF(基本情報入力シート!B96="","",基本情報入力シート!B96)</f>
        <v/>
      </c>
      <c r="C60" s="64" t="str">
        <f>IF(基本情報入力シート!L96="","",基本情報入力シート!L96)</f>
        <v/>
      </c>
      <c r="D60" s="64" t="str">
        <f>IF(基本情報入力シート!Q96="","",基本情報入力シート!Q96)</f>
        <v/>
      </c>
      <c r="E60" s="64" t="str">
        <f>IF(基本情報入力シート!V96="","",基本情報入力シート!V96)</f>
        <v/>
      </c>
      <c r="F60" s="64" t="str">
        <f>IF(基本情報入力シート!W96="","",基本情報入力シート!W96)</f>
        <v/>
      </c>
      <c r="G60" s="64" t="str">
        <f>IF(基本情報入力シート!Z96="","",基本情報入力シート!Z96)</f>
        <v/>
      </c>
      <c r="H60" s="144" t="str">
        <f t="shared" si="4"/>
        <v/>
      </c>
      <c r="I60" s="253" t="str">
        <f>IF(基本情報入力シート!AE96="","",基本情報入力シート!AE96)</f>
        <v/>
      </c>
      <c r="J60" s="390"/>
      <c r="K60" s="287"/>
      <c r="L60" s="287"/>
      <c r="M60" s="254" t="str">
        <f>IF(G60="", "", VLOOKUP(AM60,【参考】数式用_1!$AZ$3:$BA$6, 2, FALSE))</f>
        <v/>
      </c>
      <c r="N60" s="255" t="str">
        <f>IF(G60="","",VLOOKUP(G60,【参考】数式用_1!$A$4:$L$54,MATCH('様式第１号別紙３（個表） '!M60,【参考】数式用_1!$J$3:$L$3,0)+9,FALSE))</f>
        <v/>
      </c>
      <c r="O60" s="288" t="s">
        <v>2379</v>
      </c>
      <c r="P60" s="666"/>
      <c r="Q60" s="182" t="str">
        <f>IFERROR(IF(P60="","",ROUNDDOWN(ROUNDDOWN($H60*$I60,0)*VLOOKUP($G60,【参考】数式用_1!$A$4:$E$54,3, FALSE),0)),"")</f>
        <v/>
      </c>
      <c r="R60" s="182" t="str">
        <f>IF(AK60="×", 0,IF(P60="","",ROUNDDOWN(ROUNDDOWN($H60*$I60,0)*VLOOKUP($G60,【参考】数式用_1!$A$4:$E$54,4,FALSE),0)))</f>
        <v/>
      </c>
      <c r="S60" s="256" t="str">
        <f>IF(AL60="×", 0,IF(P60="","",ROUNDDOWN(ROUNDDOWN($H60*$I60,0)*VLOOKUP($G60,【参考】数式用_1!$A$4:$E$54,5, FALSE),0)))</f>
        <v/>
      </c>
      <c r="T60" s="30"/>
      <c r="U60" s="759"/>
      <c r="V60" s="759"/>
      <c r="W60" s="759"/>
      <c r="X60" s="759"/>
      <c r="Y60" s="759"/>
      <c r="Z60" s="759"/>
      <c r="AA60" s="759"/>
      <c r="AB60" s="759"/>
      <c r="AC60" s="759"/>
      <c r="AD60" s="759"/>
      <c r="AE60" s="759"/>
      <c r="AG60" s="258" t="e">
        <f>IF(#REF!="○", F60, "")</f>
        <v>#REF!</v>
      </c>
      <c r="AH60" s="38" t="e">
        <f>VLOOKUP('様式第１号別紙３（個表） '!$G60,【参考】数式用_1!$P$4:$Q$54,2, FALSE)</f>
        <v>#N/A</v>
      </c>
      <c r="AI60" s="38" t="e">
        <f>VLOOKUP('様式第１号別紙３（個表） '!$G60,【参考】数式用_1!$P$4:$W$54,8, FALSE)</f>
        <v>#N/A</v>
      </c>
      <c r="AJ60" s="38" t="e">
        <f>VLOOKUP('様式第１号別紙３（個表） '!$G60,【参考】数式用_1!$P$4:$AD$54,15, FALSE)</f>
        <v>#N/A</v>
      </c>
      <c r="AK60" s="38" t="str">
        <f t="shared" si="6"/>
        <v/>
      </c>
      <c r="AL60" s="38" t="str">
        <f t="shared" si="7"/>
        <v/>
      </c>
      <c r="AM60" s="38" t="str">
        <f t="shared" si="8"/>
        <v/>
      </c>
      <c r="AN60" s="38" t="str">
        <f>IF(G60="", "", VLOOKUP(G60,【参考】数式用_1!$A$4:$M$54,13,FALSE))</f>
        <v/>
      </c>
      <c r="AO60" s="38" t="str">
        <f t="shared" si="9"/>
        <v>―</v>
      </c>
    </row>
    <row r="61" spans="1:41" ht="45" customHeight="1">
      <c r="A61" s="62">
        <f t="shared" si="5"/>
        <v>47</v>
      </c>
      <c r="B61" s="63" t="str">
        <f>IF(基本情報入力シート!B97="","",基本情報入力シート!B97)</f>
        <v/>
      </c>
      <c r="C61" s="64" t="str">
        <f>IF(基本情報入力シート!L97="","",基本情報入力シート!L97)</f>
        <v/>
      </c>
      <c r="D61" s="64" t="str">
        <f>IF(基本情報入力シート!Q97="","",基本情報入力シート!Q97)</f>
        <v/>
      </c>
      <c r="E61" s="64" t="str">
        <f>IF(基本情報入力シート!V97="","",基本情報入力シート!V97)</f>
        <v/>
      </c>
      <c r="F61" s="64" t="str">
        <f>IF(基本情報入力シート!W97="","",基本情報入力シート!W97)</f>
        <v/>
      </c>
      <c r="G61" s="64" t="str">
        <f>IF(基本情報入力シート!Z97="","",基本情報入力シート!Z97)</f>
        <v/>
      </c>
      <c r="H61" s="144" t="str">
        <f t="shared" si="4"/>
        <v/>
      </c>
      <c r="I61" s="253" t="str">
        <f>IF(基本情報入力シート!AE97="","",基本情報入力シート!AE97)</f>
        <v/>
      </c>
      <c r="J61" s="390"/>
      <c r="K61" s="287"/>
      <c r="L61" s="287"/>
      <c r="M61" s="254" t="str">
        <f>IF(G61="", "", VLOOKUP(AM61,【参考】数式用_1!$AZ$3:$BA$6, 2, FALSE))</f>
        <v/>
      </c>
      <c r="N61" s="255" t="str">
        <f>IF(G61="","",VLOOKUP(G61,【参考】数式用_1!$A$4:$L$54,MATCH('様式第１号別紙３（個表） '!M61,【参考】数式用_1!$J$3:$L$3,0)+9,FALSE))</f>
        <v/>
      </c>
      <c r="O61" s="289" t="s">
        <v>2379</v>
      </c>
      <c r="P61" s="666"/>
      <c r="Q61" s="182" t="str">
        <f>IFERROR(IF(P61="","",ROUNDDOWN(ROUNDDOWN($H61*$I61,0)*VLOOKUP($G61,【参考】数式用_1!$A$4:$E$54,3, FALSE),0)),"")</f>
        <v/>
      </c>
      <c r="R61" s="182" t="str">
        <f>IF(AK61="×", 0,IF(P61="","",ROUNDDOWN(ROUNDDOWN($H61*$I61,0)*VLOOKUP($G61,【参考】数式用_1!$A$4:$E$54,4,FALSE),0)))</f>
        <v/>
      </c>
      <c r="S61" s="256" t="str">
        <f>IF(AL61="×", 0,IF(P61="","",ROUNDDOWN(ROUNDDOWN($H61*$I61,0)*VLOOKUP($G61,【参考】数式用_1!$A$4:$E$54,5, FALSE),0)))</f>
        <v/>
      </c>
      <c r="T61" s="30"/>
      <c r="U61" s="759"/>
      <c r="V61" s="759"/>
      <c r="W61" s="759"/>
      <c r="X61" s="759"/>
      <c r="Y61" s="759"/>
      <c r="Z61" s="759"/>
      <c r="AA61" s="759"/>
      <c r="AB61" s="759"/>
      <c r="AC61" s="759"/>
      <c r="AD61" s="759"/>
      <c r="AE61" s="759"/>
      <c r="AG61" s="258" t="e">
        <f>IF(#REF!="○", F61, "")</f>
        <v>#REF!</v>
      </c>
      <c r="AH61" s="38" t="e">
        <f>VLOOKUP('様式第１号別紙３（個表） '!$G61,【参考】数式用_1!$P$4:$Q$54,2, FALSE)</f>
        <v>#N/A</v>
      </c>
      <c r="AI61" s="38" t="e">
        <f>VLOOKUP('様式第１号別紙３（個表） '!$G61,【参考】数式用_1!$P$4:$W$54,8, FALSE)</f>
        <v>#N/A</v>
      </c>
      <c r="AJ61" s="38" t="e">
        <f>VLOOKUP('様式第１号別紙３（個表） '!$G61,【参考】数式用_1!$P$4:$AD$54,15, FALSE)</f>
        <v>#N/A</v>
      </c>
      <c r="AK61" s="38" t="str">
        <f t="shared" si="6"/>
        <v/>
      </c>
      <c r="AL61" s="38" t="str">
        <f t="shared" si="7"/>
        <v/>
      </c>
      <c r="AM61" s="38" t="str">
        <f t="shared" si="8"/>
        <v/>
      </c>
      <c r="AN61" s="38" t="str">
        <f>IF(G61="", "", VLOOKUP(G61,【参考】数式用_1!$A$4:$M$54,13,FALSE))</f>
        <v/>
      </c>
      <c r="AO61" s="38" t="str">
        <f t="shared" si="9"/>
        <v>―</v>
      </c>
    </row>
    <row r="62" spans="1:41" ht="45" customHeight="1">
      <c r="A62" s="62">
        <f t="shared" si="5"/>
        <v>48</v>
      </c>
      <c r="B62" s="63" t="str">
        <f>IF(基本情報入力シート!B98="","",基本情報入力シート!B98)</f>
        <v/>
      </c>
      <c r="C62" s="64" t="str">
        <f>IF(基本情報入力シート!L98="","",基本情報入力シート!L98)</f>
        <v/>
      </c>
      <c r="D62" s="64" t="str">
        <f>IF(基本情報入力シート!Q98="","",基本情報入力シート!Q98)</f>
        <v/>
      </c>
      <c r="E62" s="64" t="str">
        <f>IF(基本情報入力シート!V98="","",基本情報入力シート!V98)</f>
        <v/>
      </c>
      <c r="F62" s="64" t="str">
        <f>IF(基本情報入力シート!W98="","",基本情報入力シート!W98)</f>
        <v/>
      </c>
      <c r="G62" s="64" t="str">
        <f>IF(基本情報入力シート!Z98="","",基本情報入力シート!Z98)</f>
        <v/>
      </c>
      <c r="H62" s="144" t="str">
        <f t="shared" si="4"/>
        <v/>
      </c>
      <c r="I62" s="253" t="str">
        <f>IF(基本情報入力シート!AE98="","",基本情報入力シート!AE98)</f>
        <v/>
      </c>
      <c r="J62" s="390"/>
      <c r="K62" s="287"/>
      <c r="L62" s="287"/>
      <c r="M62" s="254" t="str">
        <f>IF(G62="", "", VLOOKUP(AM62,【参考】数式用_1!$AZ$3:$BA$6, 2, FALSE))</f>
        <v/>
      </c>
      <c r="N62" s="255" t="str">
        <f>IF(G62="","",VLOOKUP(G62,【参考】数式用_1!$A$4:$L$54,MATCH('様式第１号別紙３（個表） '!M62,【参考】数式用_1!$J$3:$L$3,0)+9,FALSE))</f>
        <v/>
      </c>
      <c r="O62" s="289" t="s">
        <v>2379</v>
      </c>
      <c r="P62" s="666"/>
      <c r="Q62" s="182" t="str">
        <f>IFERROR(IF(P62="","",ROUNDDOWN(ROUNDDOWN($H62*$I62,0)*VLOOKUP($G62,【参考】数式用_1!$A$4:$E$54,3, FALSE),0)),"")</f>
        <v/>
      </c>
      <c r="R62" s="182" t="str">
        <f>IF(AK62="×", 0,IF(P62="","",ROUNDDOWN(ROUNDDOWN($H62*$I62,0)*VLOOKUP($G62,【参考】数式用_1!$A$4:$E$54,4,FALSE),0)))</f>
        <v/>
      </c>
      <c r="S62" s="256" t="str">
        <f>IF(AL62="×", 0,IF(P62="","",ROUNDDOWN(ROUNDDOWN($H62*$I62,0)*VLOOKUP($G62,【参考】数式用_1!$A$4:$E$54,5, FALSE),0)))</f>
        <v/>
      </c>
      <c r="T62" s="30"/>
      <c r="U62" s="759"/>
      <c r="V62" s="759"/>
      <c r="W62" s="759"/>
      <c r="X62" s="759"/>
      <c r="Y62" s="759"/>
      <c r="Z62" s="759"/>
      <c r="AA62" s="759"/>
      <c r="AB62" s="759"/>
      <c r="AC62" s="759"/>
      <c r="AD62" s="759"/>
      <c r="AE62" s="759"/>
      <c r="AG62" s="258" t="e">
        <f>IF(#REF!="○", F62, "")</f>
        <v>#REF!</v>
      </c>
      <c r="AH62" s="38" t="e">
        <f>VLOOKUP('様式第１号別紙３（個表） '!$G62,【参考】数式用_1!$P$4:$Q$54,2, FALSE)</f>
        <v>#N/A</v>
      </c>
      <c r="AI62" s="38" t="e">
        <f>VLOOKUP('様式第１号別紙３（個表） '!$G62,【参考】数式用_1!$P$4:$W$54,8, FALSE)</f>
        <v>#N/A</v>
      </c>
      <c r="AJ62" s="38" t="e">
        <f>VLOOKUP('様式第１号別紙３（個表） '!$G62,【参考】数式用_1!$P$4:$AD$54,15, FALSE)</f>
        <v>#N/A</v>
      </c>
      <c r="AK62" s="38" t="str">
        <f t="shared" si="6"/>
        <v/>
      </c>
      <c r="AL62" s="38" t="str">
        <f t="shared" si="7"/>
        <v/>
      </c>
      <c r="AM62" s="38" t="str">
        <f t="shared" si="8"/>
        <v/>
      </c>
      <c r="AN62" s="38" t="str">
        <f>IF(G62="", "", VLOOKUP(G62,【参考】数式用_1!$A$4:$M$54,13,FALSE))</f>
        <v/>
      </c>
      <c r="AO62" s="38" t="str">
        <f t="shared" si="9"/>
        <v>―</v>
      </c>
    </row>
    <row r="63" spans="1:41" ht="45" customHeight="1">
      <c r="A63" s="62">
        <f t="shared" si="5"/>
        <v>49</v>
      </c>
      <c r="B63" s="63" t="str">
        <f>IF(基本情報入力シート!B99="","",基本情報入力シート!B99)</f>
        <v/>
      </c>
      <c r="C63" s="64" t="str">
        <f>IF(基本情報入力シート!L99="","",基本情報入力シート!L99)</f>
        <v/>
      </c>
      <c r="D63" s="64" t="str">
        <f>IF(基本情報入力シート!Q99="","",基本情報入力シート!Q99)</f>
        <v/>
      </c>
      <c r="E63" s="64" t="str">
        <f>IF(基本情報入力シート!V99="","",基本情報入力シート!V99)</f>
        <v/>
      </c>
      <c r="F63" s="64" t="str">
        <f>IF(基本情報入力シート!W99="","",基本情報入力シート!W99)</f>
        <v/>
      </c>
      <c r="G63" s="64" t="str">
        <f>IF(基本情報入力シート!Z99="","",基本情報入力シート!Z99)</f>
        <v/>
      </c>
      <c r="H63" s="144" t="str">
        <f t="shared" si="4"/>
        <v/>
      </c>
      <c r="I63" s="253" t="str">
        <f>IF(基本情報入力シート!AE99="","",基本情報入力シート!AE99)</f>
        <v/>
      </c>
      <c r="J63" s="390"/>
      <c r="K63" s="287"/>
      <c r="L63" s="287"/>
      <c r="M63" s="254" t="str">
        <f>IF(G63="", "", VLOOKUP(AM63,【参考】数式用_1!$AZ$3:$BA$6, 2, FALSE))</f>
        <v/>
      </c>
      <c r="N63" s="255" t="str">
        <f>IF(G63="","",VLOOKUP(G63,【参考】数式用_1!$A$4:$L$54,MATCH('様式第１号別紙３（個表） '!M63,【参考】数式用_1!$J$3:$L$3,0)+9,FALSE))</f>
        <v/>
      </c>
      <c r="O63" s="288" t="s">
        <v>2379</v>
      </c>
      <c r="P63" s="666"/>
      <c r="Q63" s="182" t="str">
        <f>IFERROR(IF(P63="","",ROUNDDOWN(ROUNDDOWN($H63*$I63,0)*VLOOKUP($G63,【参考】数式用_1!$A$4:$E$54,3, FALSE),0)),"")</f>
        <v/>
      </c>
      <c r="R63" s="182" t="str">
        <f>IF(AK63="×", 0,IF(P63="","",ROUNDDOWN(ROUNDDOWN($H63*$I63,0)*VLOOKUP($G63,【参考】数式用_1!$A$4:$E$54,4,FALSE),0)))</f>
        <v/>
      </c>
      <c r="S63" s="256" t="str">
        <f>IF(AL63="×", 0,IF(P63="","",ROUNDDOWN(ROUNDDOWN($H63*$I63,0)*VLOOKUP($G63,【参考】数式用_1!$A$4:$E$54,5, FALSE),0)))</f>
        <v/>
      </c>
      <c r="T63" s="30"/>
      <c r="U63" s="759"/>
      <c r="V63" s="759"/>
      <c r="W63" s="759"/>
      <c r="X63" s="759"/>
      <c r="Y63" s="759"/>
      <c r="Z63" s="759"/>
      <c r="AA63" s="759"/>
      <c r="AB63" s="759"/>
      <c r="AC63" s="759"/>
      <c r="AD63" s="759"/>
      <c r="AE63" s="759"/>
      <c r="AG63" s="258" t="e">
        <f>IF(#REF!="○", F63, "")</f>
        <v>#REF!</v>
      </c>
      <c r="AH63" s="38" t="e">
        <f>VLOOKUP('様式第１号別紙３（個表） '!$G63,【参考】数式用_1!$P$4:$Q$54,2, FALSE)</f>
        <v>#N/A</v>
      </c>
      <c r="AI63" s="38" t="e">
        <f>VLOOKUP('様式第１号別紙３（個表） '!$G63,【参考】数式用_1!$P$4:$W$54,8, FALSE)</f>
        <v>#N/A</v>
      </c>
      <c r="AJ63" s="38" t="e">
        <f>VLOOKUP('様式第１号別紙３（個表） '!$G63,【参考】数式用_1!$P$4:$AD$54,15, FALSE)</f>
        <v>#N/A</v>
      </c>
      <c r="AK63" s="38" t="str">
        <f t="shared" si="6"/>
        <v/>
      </c>
      <c r="AL63" s="38" t="str">
        <f t="shared" si="7"/>
        <v/>
      </c>
      <c r="AM63" s="38" t="str">
        <f t="shared" si="8"/>
        <v/>
      </c>
      <c r="AN63" s="38" t="str">
        <f>IF(G63="", "", VLOOKUP(G63,【参考】数式用_1!$A$4:$M$54,13,FALSE))</f>
        <v/>
      </c>
      <c r="AO63" s="38" t="str">
        <f t="shared" si="9"/>
        <v>―</v>
      </c>
    </row>
    <row r="64" spans="1:41" ht="45" customHeight="1">
      <c r="A64" s="62">
        <f t="shared" si="5"/>
        <v>50</v>
      </c>
      <c r="B64" s="63" t="str">
        <f>IF(基本情報入力シート!B100="","",基本情報入力シート!B100)</f>
        <v/>
      </c>
      <c r="C64" s="64" t="str">
        <f>IF(基本情報入力シート!L100="","",基本情報入力シート!L100)</f>
        <v/>
      </c>
      <c r="D64" s="64" t="str">
        <f>IF(基本情報入力シート!Q100="","",基本情報入力シート!Q100)</f>
        <v/>
      </c>
      <c r="E64" s="64" t="str">
        <f>IF(基本情報入力シート!V100="","",基本情報入力シート!V100)</f>
        <v/>
      </c>
      <c r="F64" s="64" t="str">
        <f>IF(基本情報入力シート!W100="","",基本情報入力シート!W100)</f>
        <v/>
      </c>
      <c r="G64" s="64" t="str">
        <f>IF(基本情報入力シート!Z100="","",基本情報入力シート!Z100)</f>
        <v/>
      </c>
      <c r="H64" s="144" t="str">
        <f t="shared" si="4"/>
        <v/>
      </c>
      <c r="I64" s="253" t="str">
        <f>IF(基本情報入力シート!AE100="","",基本情報入力シート!AE100)</f>
        <v/>
      </c>
      <c r="J64" s="390"/>
      <c r="K64" s="287"/>
      <c r="L64" s="287"/>
      <c r="M64" s="254" t="str">
        <f>IF(G64="", "", VLOOKUP(AM64,【参考】数式用_1!$AZ$3:$BA$6, 2, FALSE))</f>
        <v/>
      </c>
      <c r="N64" s="255" t="str">
        <f>IF(G64="","",VLOOKUP(G64,【参考】数式用_1!$A$4:$L$54,MATCH('様式第１号別紙３（個表） '!M64,【参考】数式用_1!$J$3:$L$3,0)+9,FALSE))</f>
        <v/>
      </c>
      <c r="O64" s="289" t="s">
        <v>2379</v>
      </c>
      <c r="P64" s="666"/>
      <c r="Q64" s="182" t="str">
        <f>IFERROR(IF(P64="","",ROUNDDOWN(ROUNDDOWN($H64*$I64,0)*VLOOKUP($G64,【参考】数式用_1!$A$4:$E$54,3, FALSE),0)),"")</f>
        <v/>
      </c>
      <c r="R64" s="182" t="str">
        <f>IF(AK64="×", 0,IF(P64="","",ROUNDDOWN(ROUNDDOWN($H64*$I64,0)*VLOOKUP($G64,【参考】数式用_1!$A$4:$E$54,4,FALSE),0)))</f>
        <v/>
      </c>
      <c r="S64" s="256" t="str">
        <f>IF(AL64="×", 0,IF(P64="","",ROUNDDOWN(ROUNDDOWN($H64*$I64,0)*VLOOKUP($G64,【参考】数式用_1!$A$4:$E$54,5, FALSE),0)))</f>
        <v/>
      </c>
      <c r="T64" s="30"/>
      <c r="U64" s="759"/>
      <c r="V64" s="759"/>
      <c r="W64" s="759"/>
      <c r="X64" s="759"/>
      <c r="Y64" s="759"/>
      <c r="Z64" s="759"/>
      <c r="AA64" s="759"/>
      <c r="AB64" s="759"/>
      <c r="AC64" s="759"/>
      <c r="AD64" s="759"/>
      <c r="AE64" s="759"/>
      <c r="AG64" s="258" t="e">
        <f>IF(#REF!="○", F64, "")</f>
        <v>#REF!</v>
      </c>
      <c r="AH64" s="38" t="e">
        <f>VLOOKUP('様式第１号別紙３（個表） '!$G64,【参考】数式用_1!$P$4:$Q$54,2, FALSE)</f>
        <v>#N/A</v>
      </c>
      <c r="AI64" s="38" t="e">
        <f>VLOOKUP('様式第１号別紙３（個表） '!$G64,【参考】数式用_1!$P$4:$W$54,8, FALSE)</f>
        <v>#N/A</v>
      </c>
      <c r="AJ64" s="38" t="e">
        <f>VLOOKUP('様式第１号別紙３（個表） '!$G64,【参考】数式用_1!$P$4:$AD$54,15, FALSE)</f>
        <v>#N/A</v>
      </c>
      <c r="AK64" s="38" t="str">
        <f t="shared" si="6"/>
        <v/>
      </c>
      <c r="AL64" s="38" t="str">
        <f t="shared" si="7"/>
        <v/>
      </c>
      <c r="AM64" s="38" t="str">
        <f t="shared" si="8"/>
        <v/>
      </c>
      <c r="AN64" s="38" t="str">
        <f>IF(G64="", "", VLOOKUP(G64,【参考】数式用_1!$A$4:$M$54,13,FALSE))</f>
        <v/>
      </c>
      <c r="AO64" s="38" t="str">
        <f t="shared" si="9"/>
        <v>―</v>
      </c>
    </row>
    <row r="65" spans="1:41" ht="45" customHeight="1">
      <c r="A65" s="62">
        <f t="shared" si="5"/>
        <v>51</v>
      </c>
      <c r="B65" s="63" t="str">
        <f>IF(基本情報入力シート!B101="","",基本情報入力シート!B101)</f>
        <v/>
      </c>
      <c r="C65" s="64" t="str">
        <f>IF(基本情報入力シート!L101="","",基本情報入力シート!L101)</f>
        <v/>
      </c>
      <c r="D65" s="64" t="str">
        <f>IF(基本情報入力シート!Q101="","",基本情報入力シート!Q101)</f>
        <v/>
      </c>
      <c r="E65" s="64" t="str">
        <f>IF(基本情報入力シート!V101="","",基本情報入力シート!V101)</f>
        <v/>
      </c>
      <c r="F65" s="64" t="str">
        <f>IF(基本情報入力シート!W101="","",基本情報入力シート!W101)</f>
        <v/>
      </c>
      <c r="G65" s="64" t="str">
        <f>IF(基本情報入力シート!Z101="","",基本情報入力シート!Z101)</f>
        <v/>
      </c>
      <c r="H65" s="144" t="str">
        <f t="shared" si="4"/>
        <v/>
      </c>
      <c r="I65" s="253" t="str">
        <f>IF(基本情報入力シート!AE101="","",基本情報入力シート!AE101)</f>
        <v/>
      </c>
      <c r="J65" s="390"/>
      <c r="K65" s="287"/>
      <c r="L65" s="287"/>
      <c r="M65" s="254" t="str">
        <f>IF(G65="", "", VLOOKUP(AM65,【参考】数式用_1!$AZ$3:$BA$6, 2, FALSE))</f>
        <v/>
      </c>
      <c r="N65" s="255" t="str">
        <f>IF(G65="","",VLOOKUP(G65,【参考】数式用_1!$A$4:$L$54,MATCH('様式第１号別紙３（個表） '!M65,【参考】数式用_1!$J$3:$L$3,0)+9,FALSE))</f>
        <v/>
      </c>
      <c r="O65" s="289" t="s">
        <v>2379</v>
      </c>
      <c r="P65" s="666"/>
      <c r="Q65" s="182" t="str">
        <f>IFERROR(IF(P65="","",ROUNDDOWN(ROUNDDOWN($H65*$I65,0)*VLOOKUP($G65,【参考】数式用_1!$A$4:$E$54,3, FALSE),0)),"")</f>
        <v/>
      </c>
      <c r="R65" s="182" t="str">
        <f>IF(AK65="×", 0,IF(P65="","",ROUNDDOWN(ROUNDDOWN($H65*$I65,0)*VLOOKUP($G65,【参考】数式用_1!$A$4:$E$54,4,FALSE),0)))</f>
        <v/>
      </c>
      <c r="S65" s="256" t="str">
        <f>IF(AL65="×", 0,IF(P65="","",ROUNDDOWN(ROUNDDOWN($H65*$I65,0)*VLOOKUP($G65,【参考】数式用_1!$A$4:$E$54,5, FALSE),0)))</f>
        <v/>
      </c>
      <c r="T65" s="30"/>
      <c r="U65" s="759"/>
      <c r="V65" s="759"/>
      <c r="W65" s="759"/>
      <c r="X65" s="759"/>
      <c r="Y65" s="759"/>
      <c r="Z65" s="759"/>
      <c r="AA65" s="759"/>
      <c r="AB65" s="759"/>
      <c r="AC65" s="759"/>
      <c r="AD65" s="759"/>
      <c r="AE65" s="759"/>
      <c r="AG65" s="258" t="e">
        <f>IF(#REF!="○", F65, "")</f>
        <v>#REF!</v>
      </c>
      <c r="AH65" s="38" t="e">
        <f>VLOOKUP('様式第１号別紙３（個表） '!$G65,【参考】数式用_1!$P$4:$Q$54,2, FALSE)</f>
        <v>#N/A</v>
      </c>
      <c r="AI65" s="38" t="e">
        <f>VLOOKUP('様式第１号別紙３（個表） '!$G65,【参考】数式用_1!$P$4:$W$54,8, FALSE)</f>
        <v>#N/A</v>
      </c>
      <c r="AJ65" s="38" t="e">
        <f>VLOOKUP('様式第１号別紙３（個表） '!$G65,【参考】数式用_1!$P$4:$AD$54,15, FALSE)</f>
        <v>#N/A</v>
      </c>
      <c r="AK65" s="38" t="str">
        <f t="shared" si="6"/>
        <v/>
      </c>
      <c r="AL65" s="38" t="str">
        <f t="shared" si="7"/>
        <v/>
      </c>
      <c r="AM65" s="38" t="str">
        <f t="shared" si="8"/>
        <v/>
      </c>
      <c r="AN65" s="38" t="str">
        <f>IF(G65="", "", VLOOKUP(G65,【参考】数式用_1!$A$4:$M$54,13,FALSE))</f>
        <v/>
      </c>
      <c r="AO65" s="38" t="str">
        <f t="shared" si="9"/>
        <v>―</v>
      </c>
    </row>
    <row r="66" spans="1:41" ht="45" customHeight="1">
      <c r="A66" s="62">
        <f t="shared" si="5"/>
        <v>52</v>
      </c>
      <c r="B66" s="63" t="str">
        <f>IF(基本情報入力シート!B102="","",基本情報入力シート!B102)</f>
        <v/>
      </c>
      <c r="C66" s="64" t="str">
        <f>IF(基本情報入力シート!L102="","",基本情報入力シート!L102)</f>
        <v/>
      </c>
      <c r="D66" s="64" t="str">
        <f>IF(基本情報入力シート!Q102="","",基本情報入力シート!Q102)</f>
        <v/>
      </c>
      <c r="E66" s="64" t="str">
        <f>IF(基本情報入力シート!V102="","",基本情報入力シート!V102)</f>
        <v/>
      </c>
      <c r="F66" s="64" t="str">
        <f>IF(基本情報入力シート!W102="","",基本情報入力シート!W102)</f>
        <v/>
      </c>
      <c r="G66" s="64" t="str">
        <f>IF(基本情報入力シート!Z102="","",基本情報入力シート!Z102)</f>
        <v/>
      </c>
      <c r="H66" s="144" t="str">
        <f t="shared" si="4"/>
        <v/>
      </c>
      <c r="I66" s="253" t="str">
        <f>IF(基本情報入力シート!AE102="","",基本情報入力シート!AE102)</f>
        <v/>
      </c>
      <c r="J66" s="390"/>
      <c r="K66" s="287"/>
      <c r="L66" s="286"/>
      <c r="M66" s="254" t="str">
        <f>IF(G66="", "", VLOOKUP(AM66,【参考】数式用_1!$AZ$3:$BA$6, 2, FALSE))</f>
        <v/>
      </c>
      <c r="N66" s="255" t="str">
        <f>IF(G66="","",VLOOKUP(G66,【参考】数式用_1!$A$4:$L$54,MATCH('様式第１号別紙３（個表） '!M66,【参考】数式用_1!$J$3:$L$3,0)+9,FALSE))</f>
        <v/>
      </c>
      <c r="O66" s="288" t="s">
        <v>2379</v>
      </c>
      <c r="P66" s="666"/>
      <c r="Q66" s="182" t="str">
        <f>IFERROR(IF(P66="","",ROUNDDOWN(ROUNDDOWN($H66*$I66,0)*VLOOKUP($G66,【参考】数式用_1!$A$4:$E$54,3, FALSE),0)),"")</f>
        <v/>
      </c>
      <c r="R66" s="182" t="str">
        <f>IF(AK66="×", 0,IF(P66="","",ROUNDDOWN(ROUNDDOWN($H66*$I66,0)*VLOOKUP($G66,【参考】数式用_1!$A$4:$E$54,4,FALSE),0)))</f>
        <v/>
      </c>
      <c r="S66" s="256" t="str">
        <f>IF(AL66="×", 0,IF(P66="","",ROUNDDOWN(ROUNDDOWN($H66*$I66,0)*VLOOKUP($G66,【参考】数式用_1!$A$4:$E$54,5, FALSE),0)))</f>
        <v/>
      </c>
      <c r="T66" s="30"/>
      <c r="U66" s="759"/>
      <c r="V66" s="759"/>
      <c r="W66" s="759"/>
      <c r="X66" s="759"/>
      <c r="Y66" s="759"/>
      <c r="Z66" s="759"/>
      <c r="AA66" s="759"/>
      <c r="AB66" s="759"/>
      <c r="AC66" s="759"/>
      <c r="AD66" s="759"/>
      <c r="AE66" s="759"/>
      <c r="AG66" s="258" t="e">
        <f>IF(#REF!="○", F66, "")</f>
        <v>#REF!</v>
      </c>
      <c r="AH66" s="38" t="e">
        <f>VLOOKUP('様式第１号別紙３（個表） '!$G66,【参考】数式用_1!$P$4:$Q$54,2, FALSE)</f>
        <v>#N/A</v>
      </c>
      <c r="AI66" s="38" t="e">
        <f>VLOOKUP('様式第１号別紙３（個表） '!$G66,【参考】数式用_1!$P$4:$W$54,8, FALSE)</f>
        <v>#N/A</v>
      </c>
      <c r="AJ66" s="38" t="e">
        <f>VLOOKUP('様式第１号別紙３（個表） '!$G66,【参考】数式用_1!$P$4:$AD$54,15, FALSE)</f>
        <v>#N/A</v>
      </c>
      <c r="AK66" s="38" t="str">
        <f t="shared" si="6"/>
        <v/>
      </c>
      <c r="AL66" s="38" t="str">
        <f t="shared" si="7"/>
        <v/>
      </c>
      <c r="AM66" s="38" t="str">
        <f t="shared" si="8"/>
        <v/>
      </c>
      <c r="AN66" s="38" t="str">
        <f>IF(G66="", "", VLOOKUP(G66,【参考】数式用_1!$A$4:$M$54,13,FALSE))</f>
        <v/>
      </c>
      <c r="AO66" s="38" t="str">
        <f t="shared" si="9"/>
        <v>―</v>
      </c>
    </row>
    <row r="67" spans="1:41" ht="45" customHeight="1">
      <c r="A67" s="62">
        <f t="shared" si="5"/>
        <v>53</v>
      </c>
      <c r="B67" s="63" t="str">
        <f>IF(基本情報入力シート!B103="","",基本情報入力シート!B103)</f>
        <v/>
      </c>
      <c r="C67" s="64" t="str">
        <f>IF(基本情報入力シート!L103="","",基本情報入力シート!L103)</f>
        <v/>
      </c>
      <c r="D67" s="64" t="str">
        <f>IF(基本情報入力シート!Q103="","",基本情報入力シート!Q103)</f>
        <v/>
      </c>
      <c r="E67" s="64" t="str">
        <f>IF(基本情報入力シート!V103="","",基本情報入力シート!V103)</f>
        <v/>
      </c>
      <c r="F67" s="64" t="str">
        <f>IF(基本情報入力シート!W103="","",基本情報入力シート!W103)</f>
        <v/>
      </c>
      <c r="G67" s="64" t="str">
        <f>IF(基本情報入力シート!Z103="","",基本情報入力シート!Z103)</f>
        <v/>
      </c>
      <c r="H67" s="144" t="str">
        <f t="shared" si="4"/>
        <v/>
      </c>
      <c r="I67" s="253" t="str">
        <f>IF(基本情報入力シート!AE103="","",基本情報入力シート!AE103)</f>
        <v/>
      </c>
      <c r="J67" s="390"/>
      <c r="K67" s="287"/>
      <c r="L67" s="286"/>
      <c r="M67" s="254" t="str">
        <f>IF(G67="", "", VLOOKUP(AM67,【参考】数式用_1!$AZ$3:$BA$6, 2, FALSE))</f>
        <v/>
      </c>
      <c r="N67" s="255" t="str">
        <f>IF(G67="","",VLOOKUP(G67,【参考】数式用_1!$A$4:$L$54,MATCH('様式第１号別紙３（個表） '!M67,【参考】数式用_1!$J$3:$L$3,0)+9,FALSE))</f>
        <v/>
      </c>
      <c r="O67" s="289" t="s">
        <v>2379</v>
      </c>
      <c r="P67" s="666"/>
      <c r="Q67" s="182" t="str">
        <f>IFERROR(IF(P67="","",ROUNDDOWN(ROUNDDOWN($H67*$I67,0)*VLOOKUP($G67,【参考】数式用_1!$A$4:$E$54,3, FALSE),0)),"")</f>
        <v/>
      </c>
      <c r="R67" s="182" t="str">
        <f>IF(AK67="×", 0,IF(P67="","",ROUNDDOWN(ROUNDDOWN($H67*$I67,0)*VLOOKUP($G67,【参考】数式用_1!$A$4:$E$54,4,FALSE),0)))</f>
        <v/>
      </c>
      <c r="S67" s="256" t="str">
        <f>IF(AL67="×", 0,IF(P67="","",ROUNDDOWN(ROUNDDOWN($H67*$I67,0)*VLOOKUP($G67,【参考】数式用_1!$A$4:$E$54,5, FALSE),0)))</f>
        <v/>
      </c>
      <c r="T67" s="30"/>
      <c r="U67" s="759"/>
      <c r="V67" s="759"/>
      <c r="W67" s="759"/>
      <c r="X67" s="759"/>
      <c r="Y67" s="759"/>
      <c r="Z67" s="759"/>
      <c r="AA67" s="759"/>
      <c r="AB67" s="759"/>
      <c r="AC67" s="759"/>
      <c r="AD67" s="759"/>
      <c r="AE67" s="759"/>
      <c r="AG67" s="258" t="e">
        <f>IF(#REF!="○", F67, "")</f>
        <v>#REF!</v>
      </c>
      <c r="AH67" s="38" t="e">
        <f>VLOOKUP('様式第１号別紙３（個表） '!$G67,【参考】数式用_1!$P$4:$Q$54,2, FALSE)</f>
        <v>#N/A</v>
      </c>
      <c r="AI67" s="38" t="e">
        <f>VLOOKUP('様式第１号別紙３（個表） '!$G67,【参考】数式用_1!$P$4:$W$54,8, FALSE)</f>
        <v>#N/A</v>
      </c>
      <c r="AJ67" s="38" t="e">
        <f>VLOOKUP('様式第１号別紙３（個表） '!$G67,【参考】数式用_1!$P$4:$AD$54,15, FALSE)</f>
        <v>#N/A</v>
      </c>
      <c r="AK67" s="38" t="str">
        <f t="shared" si="6"/>
        <v/>
      </c>
      <c r="AL67" s="38" t="str">
        <f t="shared" si="7"/>
        <v/>
      </c>
      <c r="AM67" s="38" t="str">
        <f t="shared" si="8"/>
        <v/>
      </c>
      <c r="AN67" s="38" t="str">
        <f>IF(G67="", "", VLOOKUP(G67,【参考】数式用_1!$A$4:$M$54,13,FALSE))</f>
        <v/>
      </c>
      <c r="AO67" s="38" t="str">
        <f t="shared" si="9"/>
        <v>―</v>
      </c>
    </row>
    <row r="68" spans="1:41" ht="45" customHeight="1">
      <c r="A68" s="62">
        <f t="shared" si="5"/>
        <v>54</v>
      </c>
      <c r="B68" s="63" t="str">
        <f>IF(基本情報入力シート!B104="","",基本情報入力シート!B104)</f>
        <v/>
      </c>
      <c r="C68" s="64" t="str">
        <f>IF(基本情報入力シート!L104="","",基本情報入力シート!L104)</f>
        <v/>
      </c>
      <c r="D68" s="64" t="str">
        <f>IF(基本情報入力シート!Q104="","",基本情報入力シート!Q104)</f>
        <v/>
      </c>
      <c r="E68" s="64" t="str">
        <f>IF(基本情報入力シート!V104="","",基本情報入力シート!V104)</f>
        <v/>
      </c>
      <c r="F68" s="64" t="str">
        <f>IF(基本情報入力シート!W104="","",基本情報入力シート!W104)</f>
        <v/>
      </c>
      <c r="G68" s="64" t="str">
        <f>IF(基本情報入力シート!Z104="","",基本情報入力シート!Z104)</f>
        <v/>
      </c>
      <c r="H68" s="144" t="str">
        <f t="shared" si="4"/>
        <v/>
      </c>
      <c r="I68" s="253" t="str">
        <f>IF(基本情報入力シート!AE104="","",基本情報入力シート!AE104)</f>
        <v/>
      </c>
      <c r="J68" s="390"/>
      <c r="K68" s="287"/>
      <c r="L68" s="286"/>
      <c r="M68" s="254" t="str">
        <f>IF(G68="", "", VLOOKUP(AM68,【参考】数式用_1!$AZ$3:$BA$6, 2, FALSE))</f>
        <v/>
      </c>
      <c r="N68" s="255" t="str">
        <f>IF(G68="","",VLOOKUP(G68,【参考】数式用_1!$A$4:$L$54,MATCH('様式第１号別紙３（個表） '!M68,【参考】数式用_1!$J$3:$L$3,0)+9,FALSE))</f>
        <v/>
      </c>
      <c r="O68" s="288" t="s">
        <v>2379</v>
      </c>
      <c r="P68" s="666"/>
      <c r="Q68" s="182" t="str">
        <f>IFERROR(IF(P68="","",ROUNDDOWN(ROUNDDOWN($H68*$I68,0)*VLOOKUP($G68,【参考】数式用_1!$A$4:$E$54,3, FALSE),0)),"")</f>
        <v/>
      </c>
      <c r="R68" s="182" t="str">
        <f>IF(AK68="×", 0,IF(P68="","",ROUNDDOWN(ROUNDDOWN($H68*$I68,0)*VLOOKUP($G68,【参考】数式用_1!$A$4:$E$54,4,FALSE),0)))</f>
        <v/>
      </c>
      <c r="S68" s="256" t="str">
        <f>IF(AL68="×", 0,IF(P68="","",ROUNDDOWN(ROUNDDOWN($H68*$I68,0)*VLOOKUP($G68,【参考】数式用_1!$A$4:$E$54,5, FALSE),0)))</f>
        <v/>
      </c>
      <c r="T68" s="30"/>
      <c r="U68" s="759"/>
      <c r="V68" s="759"/>
      <c r="W68" s="759"/>
      <c r="X68" s="759"/>
      <c r="Y68" s="759"/>
      <c r="Z68" s="759"/>
      <c r="AA68" s="759"/>
      <c r="AB68" s="759"/>
      <c r="AC68" s="759"/>
      <c r="AD68" s="759"/>
      <c r="AE68" s="759"/>
      <c r="AG68" s="258" t="e">
        <f>IF(#REF!="○", F68, "")</f>
        <v>#REF!</v>
      </c>
      <c r="AH68" s="38" t="e">
        <f>VLOOKUP('様式第１号別紙３（個表） '!$G68,【参考】数式用_1!$P$4:$Q$54,2, FALSE)</f>
        <v>#N/A</v>
      </c>
      <c r="AI68" s="38" t="e">
        <f>VLOOKUP('様式第１号別紙３（個表） '!$G68,【参考】数式用_1!$P$4:$W$54,8, FALSE)</f>
        <v>#N/A</v>
      </c>
      <c r="AJ68" s="38" t="e">
        <f>VLOOKUP('様式第１号別紙３（個表） '!$G68,【参考】数式用_1!$P$4:$AD$54,15, FALSE)</f>
        <v>#N/A</v>
      </c>
      <c r="AK68" s="38" t="str">
        <f t="shared" si="6"/>
        <v/>
      </c>
      <c r="AL68" s="38" t="str">
        <f t="shared" si="7"/>
        <v/>
      </c>
      <c r="AM68" s="38" t="str">
        <f t="shared" si="8"/>
        <v/>
      </c>
      <c r="AN68" s="38" t="str">
        <f>IF(G68="", "", VLOOKUP(G68,【参考】数式用_1!$A$4:$M$54,13,FALSE))</f>
        <v/>
      </c>
      <c r="AO68" s="38" t="str">
        <f t="shared" si="9"/>
        <v>―</v>
      </c>
    </row>
    <row r="69" spans="1:41" ht="45" customHeight="1">
      <c r="A69" s="62">
        <f t="shared" si="5"/>
        <v>55</v>
      </c>
      <c r="B69" s="63" t="str">
        <f>IF(基本情報入力シート!B105="","",基本情報入力シート!B105)</f>
        <v/>
      </c>
      <c r="C69" s="64" t="str">
        <f>IF(基本情報入力シート!L105="","",基本情報入力シート!L105)</f>
        <v/>
      </c>
      <c r="D69" s="64" t="str">
        <f>IF(基本情報入力シート!Q105="","",基本情報入力シート!Q105)</f>
        <v/>
      </c>
      <c r="E69" s="64" t="str">
        <f>IF(基本情報入力シート!V105="","",基本情報入力シート!V105)</f>
        <v/>
      </c>
      <c r="F69" s="64" t="str">
        <f>IF(基本情報入力シート!W105="","",基本情報入力シート!W105)</f>
        <v/>
      </c>
      <c r="G69" s="64" t="str">
        <f>IF(基本情報入力シート!Z105="","",基本情報入力シート!Z105)</f>
        <v/>
      </c>
      <c r="H69" s="144" t="str">
        <f t="shared" si="4"/>
        <v/>
      </c>
      <c r="I69" s="253" t="str">
        <f>IF(基本情報入力シート!AE105="","",基本情報入力シート!AE105)</f>
        <v/>
      </c>
      <c r="J69" s="390"/>
      <c r="K69" s="287"/>
      <c r="L69" s="286"/>
      <c r="M69" s="254" t="str">
        <f>IF(G69="", "", VLOOKUP(AM69,【参考】数式用_1!$AZ$3:$BA$6, 2, FALSE))</f>
        <v/>
      </c>
      <c r="N69" s="255" t="str">
        <f>IF(G69="","",VLOOKUP(G69,【参考】数式用_1!$A$4:$L$54,MATCH('様式第１号別紙３（個表） '!M69,【参考】数式用_1!$J$3:$L$3,0)+9,FALSE))</f>
        <v/>
      </c>
      <c r="O69" s="289" t="s">
        <v>2379</v>
      </c>
      <c r="P69" s="666"/>
      <c r="Q69" s="182" t="str">
        <f>IFERROR(IF(P69="","",ROUNDDOWN(ROUNDDOWN($H69*$I69,0)*VLOOKUP($G69,【参考】数式用_1!$A$4:$E$54,3, FALSE),0)),"")</f>
        <v/>
      </c>
      <c r="R69" s="182" t="str">
        <f>IF(AK69="×", 0,IF(P69="","",ROUNDDOWN(ROUNDDOWN($H69*$I69,0)*VLOOKUP($G69,【参考】数式用_1!$A$4:$E$54,4,FALSE),0)))</f>
        <v/>
      </c>
      <c r="S69" s="256" t="str">
        <f>IF(AL69="×", 0,IF(P69="","",ROUNDDOWN(ROUNDDOWN($H69*$I69,0)*VLOOKUP($G69,【参考】数式用_1!$A$4:$E$54,5, FALSE),0)))</f>
        <v/>
      </c>
      <c r="T69" s="30"/>
      <c r="U69" s="759"/>
      <c r="V69" s="759"/>
      <c r="W69" s="759"/>
      <c r="X69" s="759"/>
      <c r="Y69" s="759"/>
      <c r="Z69" s="759"/>
      <c r="AA69" s="759"/>
      <c r="AB69" s="759"/>
      <c r="AC69" s="759"/>
      <c r="AD69" s="759"/>
      <c r="AE69" s="759"/>
      <c r="AG69" s="258" t="e">
        <f>IF(#REF!="○", F69, "")</f>
        <v>#REF!</v>
      </c>
      <c r="AH69" s="38" t="e">
        <f>VLOOKUP('様式第１号別紙３（個表） '!$G69,【参考】数式用_1!$P$4:$Q$54,2, FALSE)</f>
        <v>#N/A</v>
      </c>
      <c r="AI69" s="38" t="e">
        <f>VLOOKUP('様式第１号別紙３（個表） '!$G69,【参考】数式用_1!$P$4:$W$54,8, FALSE)</f>
        <v>#N/A</v>
      </c>
      <c r="AJ69" s="38" t="e">
        <f>VLOOKUP('様式第１号別紙３（個表） '!$G69,【参考】数式用_1!$P$4:$AD$54,15, FALSE)</f>
        <v>#N/A</v>
      </c>
      <c r="AK69" s="38" t="str">
        <f t="shared" si="6"/>
        <v/>
      </c>
      <c r="AL69" s="38" t="str">
        <f t="shared" si="7"/>
        <v/>
      </c>
      <c r="AM69" s="38" t="str">
        <f t="shared" si="8"/>
        <v/>
      </c>
      <c r="AN69" s="38" t="str">
        <f>IF(G69="", "", VLOOKUP(G69,【参考】数式用_1!$A$4:$M$54,13,FALSE))</f>
        <v/>
      </c>
      <c r="AO69" s="38" t="str">
        <f t="shared" si="9"/>
        <v>―</v>
      </c>
    </row>
    <row r="70" spans="1:41" ht="45" customHeight="1">
      <c r="A70" s="62">
        <f t="shared" si="5"/>
        <v>56</v>
      </c>
      <c r="B70" s="63" t="str">
        <f>IF(基本情報入力シート!B106="","",基本情報入力シート!B106)</f>
        <v/>
      </c>
      <c r="C70" s="64" t="str">
        <f>IF(基本情報入力シート!L106="","",基本情報入力シート!L106)</f>
        <v/>
      </c>
      <c r="D70" s="64" t="str">
        <f>IF(基本情報入力シート!Q106="","",基本情報入力シート!Q106)</f>
        <v/>
      </c>
      <c r="E70" s="64" t="str">
        <f>IF(基本情報入力シート!V106="","",基本情報入力シート!V106)</f>
        <v/>
      </c>
      <c r="F70" s="64" t="str">
        <f>IF(基本情報入力シート!W106="","",基本情報入力シート!W106)</f>
        <v/>
      </c>
      <c r="G70" s="64" t="str">
        <f>IF(基本情報入力シート!Z106="","",基本情報入力シート!Z106)</f>
        <v/>
      </c>
      <c r="H70" s="144" t="str">
        <f t="shared" si="4"/>
        <v/>
      </c>
      <c r="I70" s="253" t="str">
        <f>IF(基本情報入力シート!AE106="","",基本情報入力シート!AE106)</f>
        <v/>
      </c>
      <c r="J70" s="390"/>
      <c r="K70" s="287"/>
      <c r="L70" s="286"/>
      <c r="M70" s="254" t="str">
        <f>IF(G70="", "", VLOOKUP(AM70,【参考】数式用_1!$AZ$3:$BA$6, 2, FALSE))</f>
        <v/>
      </c>
      <c r="N70" s="255" t="str">
        <f>IF(G70="","",VLOOKUP(G70,【参考】数式用_1!$A$4:$L$54,MATCH('様式第１号別紙３（個表） '!M70,【参考】数式用_1!$J$3:$L$3,0)+9,FALSE))</f>
        <v/>
      </c>
      <c r="O70" s="289" t="s">
        <v>2379</v>
      </c>
      <c r="P70" s="666"/>
      <c r="Q70" s="182" t="str">
        <f>IFERROR(IF(P70="","",ROUNDDOWN(ROUNDDOWN($H70*$I70,0)*VLOOKUP($G70,【参考】数式用_1!$A$4:$E$54,3, FALSE),0)),"")</f>
        <v/>
      </c>
      <c r="R70" s="182" t="str">
        <f>IF(AK70="×", 0,IF(P70="","",ROUNDDOWN(ROUNDDOWN($H70*$I70,0)*VLOOKUP($G70,【参考】数式用_1!$A$4:$E$54,4,FALSE),0)))</f>
        <v/>
      </c>
      <c r="S70" s="256" t="str">
        <f>IF(AL70="×", 0,IF(P70="","",ROUNDDOWN(ROUNDDOWN($H70*$I70,0)*VLOOKUP($G70,【参考】数式用_1!$A$4:$E$54,5, FALSE),0)))</f>
        <v/>
      </c>
      <c r="T70" s="30"/>
      <c r="U70" s="759"/>
      <c r="V70" s="759"/>
      <c r="W70" s="759"/>
      <c r="X70" s="759"/>
      <c r="Y70" s="759"/>
      <c r="Z70" s="759"/>
      <c r="AA70" s="759"/>
      <c r="AB70" s="759"/>
      <c r="AC70" s="759"/>
      <c r="AD70" s="759"/>
      <c r="AE70" s="759"/>
      <c r="AG70" s="258" t="e">
        <f>IF(#REF!="○", F70, "")</f>
        <v>#REF!</v>
      </c>
      <c r="AH70" s="38" t="e">
        <f>VLOOKUP('様式第１号別紙３（個表） '!$G70,【参考】数式用_1!$P$4:$Q$54,2, FALSE)</f>
        <v>#N/A</v>
      </c>
      <c r="AI70" s="38" t="e">
        <f>VLOOKUP('様式第１号別紙３（個表） '!$G70,【参考】数式用_1!$P$4:$W$54,8, FALSE)</f>
        <v>#N/A</v>
      </c>
      <c r="AJ70" s="38" t="e">
        <f>VLOOKUP('様式第１号別紙３（個表） '!$G70,【参考】数式用_1!$P$4:$AD$54,15, FALSE)</f>
        <v>#N/A</v>
      </c>
      <c r="AK70" s="38" t="str">
        <f t="shared" si="6"/>
        <v/>
      </c>
      <c r="AL70" s="38" t="str">
        <f t="shared" si="7"/>
        <v/>
      </c>
      <c r="AM70" s="38" t="str">
        <f t="shared" si="8"/>
        <v/>
      </c>
      <c r="AN70" s="38" t="str">
        <f>IF(G70="", "", VLOOKUP(G70,【参考】数式用_1!$A$4:$M$54,13,FALSE))</f>
        <v/>
      </c>
      <c r="AO70" s="38" t="str">
        <f t="shared" si="9"/>
        <v>―</v>
      </c>
    </row>
    <row r="71" spans="1:41" ht="45" customHeight="1">
      <c r="A71" s="62">
        <f t="shared" si="5"/>
        <v>57</v>
      </c>
      <c r="B71" s="63" t="str">
        <f>IF(基本情報入力シート!B107="","",基本情報入力シート!B107)</f>
        <v/>
      </c>
      <c r="C71" s="64" t="str">
        <f>IF(基本情報入力シート!L107="","",基本情報入力シート!L107)</f>
        <v/>
      </c>
      <c r="D71" s="64" t="str">
        <f>IF(基本情報入力シート!Q107="","",基本情報入力シート!Q107)</f>
        <v/>
      </c>
      <c r="E71" s="64" t="str">
        <f>IF(基本情報入力シート!V107="","",基本情報入力シート!V107)</f>
        <v/>
      </c>
      <c r="F71" s="64" t="str">
        <f>IF(基本情報入力シート!W107="","",基本情報入力シート!W107)</f>
        <v/>
      </c>
      <c r="G71" s="64" t="str">
        <f>IF(基本情報入力シート!Z107="","",基本情報入力シート!Z107)</f>
        <v/>
      </c>
      <c r="H71" s="144" t="str">
        <f t="shared" si="4"/>
        <v/>
      </c>
      <c r="I71" s="253" t="str">
        <f>IF(基本情報入力シート!AE107="","",基本情報入力シート!AE107)</f>
        <v/>
      </c>
      <c r="J71" s="390"/>
      <c r="K71" s="287"/>
      <c r="L71" s="286"/>
      <c r="M71" s="254" t="str">
        <f>IF(G71="", "", VLOOKUP(AM71,【参考】数式用_1!$AZ$3:$BA$6, 2, FALSE))</f>
        <v/>
      </c>
      <c r="N71" s="255" t="str">
        <f>IF(G71="","",VLOOKUP(G71,【参考】数式用_1!$A$4:$L$54,MATCH('様式第１号別紙３（個表） '!M71,【参考】数式用_1!$J$3:$L$3,0)+9,FALSE))</f>
        <v/>
      </c>
      <c r="O71" s="288" t="s">
        <v>2379</v>
      </c>
      <c r="P71" s="666"/>
      <c r="Q71" s="182" t="str">
        <f>IFERROR(IF(P71="","",ROUNDDOWN(ROUNDDOWN($H71*$I71,0)*VLOOKUP($G71,【参考】数式用_1!$A$4:$E$54,3, FALSE),0)),"")</f>
        <v/>
      </c>
      <c r="R71" s="182" t="str">
        <f>IF(AK71="×", 0,IF(P71="","",ROUNDDOWN(ROUNDDOWN($H71*$I71,0)*VLOOKUP($G71,【参考】数式用_1!$A$4:$E$54,4,FALSE),0)))</f>
        <v/>
      </c>
      <c r="S71" s="256" t="str">
        <f>IF(AL71="×", 0,IF(P71="","",ROUNDDOWN(ROUNDDOWN($H71*$I71,0)*VLOOKUP($G71,【参考】数式用_1!$A$4:$E$54,5, FALSE),0)))</f>
        <v/>
      </c>
      <c r="T71" s="30"/>
      <c r="U71" s="759"/>
      <c r="V71" s="759"/>
      <c r="W71" s="759"/>
      <c r="X71" s="759"/>
      <c r="Y71" s="759"/>
      <c r="Z71" s="759"/>
      <c r="AA71" s="759"/>
      <c r="AB71" s="759"/>
      <c r="AC71" s="759"/>
      <c r="AD71" s="759"/>
      <c r="AE71" s="759"/>
      <c r="AG71" s="258" t="e">
        <f>IF(#REF!="○", F71, "")</f>
        <v>#REF!</v>
      </c>
      <c r="AH71" s="38" t="e">
        <f>VLOOKUP('様式第１号別紙３（個表） '!$G71,【参考】数式用_1!$P$4:$Q$54,2, FALSE)</f>
        <v>#N/A</v>
      </c>
      <c r="AI71" s="38" t="e">
        <f>VLOOKUP('様式第１号別紙３（個表） '!$G71,【参考】数式用_1!$P$4:$W$54,8, FALSE)</f>
        <v>#N/A</v>
      </c>
      <c r="AJ71" s="38" t="e">
        <f>VLOOKUP('様式第１号別紙３（個表） '!$G71,【参考】数式用_1!$P$4:$AD$54,15, FALSE)</f>
        <v>#N/A</v>
      </c>
      <c r="AK71" s="38" t="str">
        <f t="shared" si="6"/>
        <v/>
      </c>
      <c r="AL71" s="38" t="str">
        <f t="shared" si="7"/>
        <v/>
      </c>
      <c r="AM71" s="38" t="str">
        <f t="shared" si="8"/>
        <v/>
      </c>
      <c r="AN71" s="38" t="str">
        <f>IF(G71="", "", VLOOKUP(G71,【参考】数式用_1!$A$4:$M$54,13,FALSE))</f>
        <v/>
      </c>
      <c r="AO71" s="38" t="str">
        <f t="shared" si="9"/>
        <v>―</v>
      </c>
    </row>
    <row r="72" spans="1:41" ht="45" customHeight="1">
      <c r="A72" s="62">
        <f t="shared" si="5"/>
        <v>58</v>
      </c>
      <c r="B72" s="63" t="str">
        <f>IF(基本情報入力シート!B108="","",基本情報入力シート!B108)</f>
        <v/>
      </c>
      <c r="C72" s="64" t="str">
        <f>IF(基本情報入力シート!L108="","",基本情報入力シート!L108)</f>
        <v/>
      </c>
      <c r="D72" s="64" t="str">
        <f>IF(基本情報入力シート!Q108="","",基本情報入力シート!Q108)</f>
        <v/>
      </c>
      <c r="E72" s="64" t="str">
        <f>IF(基本情報入力シート!V108="","",基本情報入力シート!V108)</f>
        <v/>
      </c>
      <c r="F72" s="64" t="str">
        <f>IF(基本情報入力シート!W108="","",基本情報入力シート!W108)</f>
        <v/>
      </c>
      <c r="G72" s="64" t="str">
        <f>IF(基本情報入力シート!Z108="","",基本情報入力シート!Z108)</f>
        <v/>
      </c>
      <c r="H72" s="144" t="str">
        <f t="shared" si="4"/>
        <v/>
      </c>
      <c r="I72" s="253" t="str">
        <f>IF(基本情報入力シート!AE108="","",基本情報入力シート!AE108)</f>
        <v/>
      </c>
      <c r="J72" s="390"/>
      <c r="K72" s="287"/>
      <c r="L72" s="286"/>
      <c r="M72" s="254" t="str">
        <f>IF(G72="", "", VLOOKUP(AM72,【参考】数式用_1!$AZ$3:$BA$6, 2, FALSE))</f>
        <v/>
      </c>
      <c r="N72" s="255" t="str">
        <f>IF(G72="","",VLOOKUP(G72,【参考】数式用_1!$A$4:$L$54,MATCH('様式第１号別紙３（個表） '!M72,【参考】数式用_1!$J$3:$L$3,0)+9,FALSE))</f>
        <v/>
      </c>
      <c r="O72" s="289" t="s">
        <v>2379</v>
      </c>
      <c r="P72" s="666"/>
      <c r="Q72" s="182" t="str">
        <f>IFERROR(IF(P72="","",ROUNDDOWN(ROUNDDOWN($H72*$I72,0)*VLOOKUP($G72,【参考】数式用_1!$A$4:$E$54,3, FALSE),0)),"")</f>
        <v/>
      </c>
      <c r="R72" s="182" t="str">
        <f>IF(AK72="×", 0,IF(P72="","",ROUNDDOWN(ROUNDDOWN($H72*$I72,0)*VLOOKUP($G72,【参考】数式用_1!$A$4:$E$54,4,FALSE),0)))</f>
        <v/>
      </c>
      <c r="S72" s="256" t="str">
        <f>IF(AL72="×", 0,IF(P72="","",ROUNDDOWN(ROUNDDOWN($H72*$I72,0)*VLOOKUP($G72,【参考】数式用_1!$A$4:$E$54,5, FALSE),0)))</f>
        <v/>
      </c>
      <c r="T72" s="30"/>
      <c r="U72" s="759"/>
      <c r="V72" s="759"/>
      <c r="W72" s="759"/>
      <c r="X72" s="759"/>
      <c r="Y72" s="759"/>
      <c r="Z72" s="759"/>
      <c r="AA72" s="759"/>
      <c r="AB72" s="759"/>
      <c r="AC72" s="759"/>
      <c r="AD72" s="759"/>
      <c r="AE72" s="759"/>
      <c r="AG72" s="258" t="e">
        <f>IF(#REF!="○", F72, "")</f>
        <v>#REF!</v>
      </c>
      <c r="AH72" s="38" t="e">
        <f>VLOOKUP('様式第１号別紙３（個表） '!$G72,【参考】数式用_1!$P$4:$Q$54,2, FALSE)</f>
        <v>#N/A</v>
      </c>
      <c r="AI72" s="38" t="e">
        <f>VLOOKUP('様式第１号別紙３（個表） '!$G72,【参考】数式用_1!$P$4:$W$54,8, FALSE)</f>
        <v>#N/A</v>
      </c>
      <c r="AJ72" s="38" t="e">
        <f>VLOOKUP('様式第１号別紙３（個表） '!$G72,【参考】数式用_1!$P$4:$AD$54,15, FALSE)</f>
        <v>#N/A</v>
      </c>
      <c r="AK72" s="38" t="str">
        <f t="shared" si="6"/>
        <v/>
      </c>
      <c r="AL72" s="38" t="str">
        <f t="shared" si="7"/>
        <v/>
      </c>
      <c r="AM72" s="38" t="str">
        <f t="shared" si="8"/>
        <v/>
      </c>
      <c r="AN72" s="38" t="str">
        <f>IF(G72="", "", VLOOKUP(G72,【参考】数式用_1!$A$4:$M$54,13,FALSE))</f>
        <v/>
      </c>
      <c r="AO72" s="38" t="str">
        <f t="shared" si="9"/>
        <v>―</v>
      </c>
    </row>
    <row r="73" spans="1:41" ht="45" customHeight="1">
      <c r="A73" s="62">
        <f t="shared" si="5"/>
        <v>59</v>
      </c>
      <c r="B73" s="63" t="str">
        <f>IF(基本情報入力シート!B109="","",基本情報入力シート!B109)</f>
        <v/>
      </c>
      <c r="C73" s="64" t="str">
        <f>IF(基本情報入力シート!L109="","",基本情報入力シート!L109)</f>
        <v/>
      </c>
      <c r="D73" s="64" t="str">
        <f>IF(基本情報入力シート!Q109="","",基本情報入力シート!Q109)</f>
        <v/>
      </c>
      <c r="E73" s="64" t="str">
        <f>IF(基本情報入力シート!V109="","",基本情報入力シート!V109)</f>
        <v/>
      </c>
      <c r="F73" s="64" t="str">
        <f>IF(基本情報入力シート!W109="","",基本情報入力シート!W109)</f>
        <v/>
      </c>
      <c r="G73" s="64" t="str">
        <f>IF(基本情報入力シート!Z109="","",基本情報入力シート!Z109)</f>
        <v/>
      </c>
      <c r="H73" s="144" t="str">
        <f t="shared" si="4"/>
        <v/>
      </c>
      <c r="I73" s="253" t="str">
        <f>IF(基本情報入力シート!AE109="","",基本情報入力シート!AE109)</f>
        <v/>
      </c>
      <c r="J73" s="390"/>
      <c r="K73" s="287"/>
      <c r="L73" s="286"/>
      <c r="M73" s="254" t="str">
        <f>IF(G73="", "", VLOOKUP(AM73,【参考】数式用_1!$AZ$3:$BA$6, 2, FALSE))</f>
        <v/>
      </c>
      <c r="N73" s="255" t="str">
        <f>IF(G73="","",VLOOKUP(G73,【参考】数式用_1!$A$4:$L$54,MATCH('様式第１号別紙３（個表） '!M73,【参考】数式用_1!$J$3:$L$3,0)+9,FALSE))</f>
        <v/>
      </c>
      <c r="O73" s="289" t="s">
        <v>2379</v>
      </c>
      <c r="P73" s="666"/>
      <c r="Q73" s="182" t="str">
        <f>IFERROR(IF(P73="","",ROUNDDOWN(ROUNDDOWN($H73*$I73,0)*VLOOKUP($G73,【参考】数式用_1!$A$4:$E$54,3, FALSE),0)),"")</f>
        <v/>
      </c>
      <c r="R73" s="182" t="str">
        <f>IF(AK73="×", 0,IF(P73="","",ROUNDDOWN(ROUNDDOWN($H73*$I73,0)*VLOOKUP($G73,【参考】数式用_1!$A$4:$E$54,4,FALSE),0)))</f>
        <v/>
      </c>
      <c r="S73" s="256" t="str">
        <f>IF(AL73="×", 0,IF(P73="","",ROUNDDOWN(ROUNDDOWN($H73*$I73,0)*VLOOKUP($G73,【参考】数式用_1!$A$4:$E$54,5, FALSE),0)))</f>
        <v/>
      </c>
      <c r="T73" s="30"/>
      <c r="U73" s="759"/>
      <c r="V73" s="759"/>
      <c r="W73" s="759"/>
      <c r="X73" s="759"/>
      <c r="Y73" s="759"/>
      <c r="Z73" s="759"/>
      <c r="AA73" s="759"/>
      <c r="AB73" s="759"/>
      <c r="AC73" s="759"/>
      <c r="AD73" s="759"/>
      <c r="AE73" s="759"/>
      <c r="AG73" s="258" t="e">
        <f>IF(#REF!="○", F73, "")</f>
        <v>#REF!</v>
      </c>
      <c r="AH73" s="38" t="e">
        <f>VLOOKUP('様式第１号別紙３（個表） '!$G73,【参考】数式用_1!$P$4:$Q$54,2, FALSE)</f>
        <v>#N/A</v>
      </c>
      <c r="AI73" s="38" t="e">
        <f>VLOOKUP('様式第１号別紙３（個表） '!$G73,【参考】数式用_1!$P$4:$W$54,8, FALSE)</f>
        <v>#N/A</v>
      </c>
      <c r="AJ73" s="38" t="e">
        <f>VLOOKUP('様式第１号別紙３（個表） '!$G73,【参考】数式用_1!$P$4:$AD$54,15, FALSE)</f>
        <v>#N/A</v>
      </c>
      <c r="AK73" s="38" t="str">
        <f t="shared" si="6"/>
        <v/>
      </c>
      <c r="AL73" s="38" t="str">
        <f t="shared" si="7"/>
        <v/>
      </c>
      <c r="AM73" s="38" t="str">
        <f t="shared" si="8"/>
        <v/>
      </c>
      <c r="AN73" s="38" t="str">
        <f>IF(G73="", "", VLOOKUP(G73,【参考】数式用_1!$A$4:$M$54,13,FALSE))</f>
        <v/>
      </c>
      <c r="AO73" s="38" t="str">
        <f t="shared" si="9"/>
        <v>―</v>
      </c>
    </row>
    <row r="74" spans="1:41" ht="45" customHeight="1">
      <c r="A74" s="62">
        <f t="shared" si="5"/>
        <v>60</v>
      </c>
      <c r="B74" s="63" t="str">
        <f>IF(基本情報入力シート!B110="","",基本情報入力シート!B110)</f>
        <v/>
      </c>
      <c r="C74" s="64" t="str">
        <f>IF(基本情報入力シート!L110="","",基本情報入力シート!L110)</f>
        <v/>
      </c>
      <c r="D74" s="64" t="str">
        <f>IF(基本情報入力シート!Q110="","",基本情報入力シート!Q110)</f>
        <v/>
      </c>
      <c r="E74" s="64" t="str">
        <f>IF(基本情報入力シート!V110="","",基本情報入力シート!V110)</f>
        <v/>
      </c>
      <c r="F74" s="64" t="str">
        <f>IF(基本情報入力シート!W110="","",基本情報入力シート!W110)</f>
        <v/>
      </c>
      <c r="G74" s="64" t="str">
        <f>IF(基本情報入力シート!Z110="","",基本情報入力シート!Z110)</f>
        <v/>
      </c>
      <c r="H74" s="144" t="str">
        <f t="shared" si="4"/>
        <v/>
      </c>
      <c r="I74" s="253" t="str">
        <f>IF(基本情報入力シート!AE110="","",基本情報入力シート!AE110)</f>
        <v/>
      </c>
      <c r="J74" s="390"/>
      <c r="K74" s="287"/>
      <c r="L74" s="286"/>
      <c r="M74" s="254" t="str">
        <f>IF(G74="", "", VLOOKUP(AM74,【参考】数式用_1!$AZ$3:$BA$6, 2, FALSE))</f>
        <v/>
      </c>
      <c r="N74" s="255" t="str">
        <f>IF(G74="","",VLOOKUP(G74,【参考】数式用_1!$A$4:$L$54,MATCH('様式第１号別紙３（個表） '!M74,【参考】数式用_1!$J$3:$L$3,0)+9,FALSE))</f>
        <v/>
      </c>
      <c r="O74" s="288" t="s">
        <v>2379</v>
      </c>
      <c r="P74" s="666"/>
      <c r="Q74" s="182" t="str">
        <f>IFERROR(IF(P74="","",ROUNDDOWN(ROUNDDOWN($H74*$I74,0)*VLOOKUP($G74,【参考】数式用_1!$A$4:$E$54,3, FALSE),0)),"")</f>
        <v/>
      </c>
      <c r="R74" s="182" t="str">
        <f>IF(AK74="×", 0,IF(P74="","",ROUNDDOWN(ROUNDDOWN($H74*$I74,0)*VLOOKUP($G74,【参考】数式用_1!$A$4:$E$54,4,FALSE),0)))</f>
        <v/>
      </c>
      <c r="S74" s="256" t="str">
        <f>IF(AL74="×", 0,IF(P74="","",ROUNDDOWN(ROUNDDOWN($H74*$I74,0)*VLOOKUP($G74,【参考】数式用_1!$A$4:$E$54,5, FALSE),0)))</f>
        <v/>
      </c>
      <c r="T74" s="30"/>
      <c r="U74" s="759"/>
      <c r="V74" s="759"/>
      <c r="W74" s="759"/>
      <c r="X74" s="759"/>
      <c r="Y74" s="759"/>
      <c r="Z74" s="759"/>
      <c r="AA74" s="759"/>
      <c r="AB74" s="759"/>
      <c r="AC74" s="759"/>
      <c r="AD74" s="759"/>
      <c r="AE74" s="759"/>
      <c r="AG74" s="258" t="e">
        <f>IF(#REF!="○", F74, "")</f>
        <v>#REF!</v>
      </c>
      <c r="AH74" s="38" t="e">
        <f>VLOOKUP('様式第１号別紙３（個表） '!$G74,【参考】数式用_1!$P$4:$Q$54,2, FALSE)</f>
        <v>#N/A</v>
      </c>
      <c r="AI74" s="38" t="e">
        <f>VLOOKUP('様式第１号別紙３（個表） '!$G74,【参考】数式用_1!$P$4:$W$54,8, FALSE)</f>
        <v>#N/A</v>
      </c>
      <c r="AJ74" s="38" t="e">
        <f>VLOOKUP('様式第１号別紙３（個表） '!$G74,【参考】数式用_1!$P$4:$AD$54,15, FALSE)</f>
        <v>#N/A</v>
      </c>
      <c r="AK74" s="38" t="str">
        <f t="shared" si="6"/>
        <v/>
      </c>
      <c r="AL74" s="38" t="str">
        <f t="shared" si="7"/>
        <v/>
      </c>
      <c r="AM74" s="38" t="str">
        <f t="shared" si="8"/>
        <v/>
      </c>
      <c r="AN74" s="38" t="str">
        <f>IF(G74="", "", VLOOKUP(G74,【参考】数式用_1!$A$4:$M$54,13,FALSE))</f>
        <v/>
      </c>
      <c r="AO74" s="38" t="str">
        <f t="shared" si="9"/>
        <v>―</v>
      </c>
    </row>
    <row r="75" spans="1:41" ht="45" customHeight="1">
      <c r="A75" s="62">
        <f t="shared" si="5"/>
        <v>61</v>
      </c>
      <c r="B75" s="63" t="str">
        <f>IF(基本情報入力シート!B111="","",基本情報入力シート!B111)</f>
        <v/>
      </c>
      <c r="C75" s="64" t="str">
        <f>IF(基本情報入力シート!L111="","",基本情報入力シート!L111)</f>
        <v/>
      </c>
      <c r="D75" s="64" t="str">
        <f>IF(基本情報入力シート!Q111="","",基本情報入力シート!Q111)</f>
        <v/>
      </c>
      <c r="E75" s="64" t="str">
        <f>IF(基本情報入力シート!V111="","",基本情報入力シート!V111)</f>
        <v/>
      </c>
      <c r="F75" s="64" t="str">
        <f>IF(基本情報入力シート!W111="","",基本情報入力シート!W111)</f>
        <v/>
      </c>
      <c r="G75" s="64" t="str">
        <f>IF(基本情報入力シート!Z111="","",基本情報入力シート!Z111)</f>
        <v/>
      </c>
      <c r="H75" s="144" t="str">
        <f t="shared" si="4"/>
        <v/>
      </c>
      <c r="I75" s="253" t="str">
        <f>IF(基本情報入力シート!AE111="","",基本情報入力シート!AE111)</f>
        <v/>
      </c>
      <c r="J75" s="390"/>
      <c r="K75" s="287"/>
      <c r="L75" s="286"/>
      <c r="M75" s="254" t="str">
        <f>IF(G75="", "", VLOOKUP(AM75,【参考】数式用_1!$AZ$3:$BA$6, 2, FALSE))</f>
        <v/>
      </c>
      <c r="N75" s="255" t="str">
        <f>IF(G75="","",VLOOKUP(G75,【参考】数式用_1!$A$4:$L$54,MATCH('様式第１号別紙３（個表） '!M75,【参考】数式用_1!$J$3:$L$3,0)+9,FALSE))</f>
        <v/>
      </c>
      <c r="O75" s="289" t="s">
        <v>2379</v>
      </c>
      <c r="P75" s="666"/>
      <c r="Q75" s="182" t="str">
        <f>IFERROR(IF(P75="","",ROUNDDOWN(ROUNDDOWN($H75*$I75,0)*VLOOKUP($G75,【参考】数式用_1!$A$4:$E$54,3, FALSE),0)),"")</f>
        <v/>
      </c>
      <c r="R75" s="182" t="str">
        <f>IF(AK75="×", 0,IF(P75="","",ROUNDDOWN(ROUNDDOWN($H75*$I75,0)*VLOOKUP($G75,【参考】数式用_1!$A$4:$E$54,4,FALSE),0)))</f>
        <v/>
      </c>
      <c r="S75" s="256" t="str">
        <f>IF(AL75="×", 0,IF(P75="","",ROUNDDOWN(ROUNDDOWN($H75*$I75,0)*VLOOKUP($G75,【参考】数式用_1!$A$4:$E$54,5, FALSE),0)))</f>
        <v/>
      </c>
      <c r="T75" s="30"/>
      <c r="U75" s="759"/>
      <c r="V75" s="759"/>
      <c r="W75" s="759"/>
      <c r="X75" s="759"/>
      <c r="Y75" s="759"/>
      <c r="Z75" s="759"/>
      <c r="AA75" s="759"/>
      <c r="AB75" s="759"/>
      <c r="AC75" s="759"/>
      <c r="AD75" s="759"/>
      <c r="AE75" s="759"/>
      <c r="AG75" s="258" t="e">
        <f>IF(#REF!="○", F75, "")</f>
        <v>#REF!</v>
      </c>
      <c r="AH75" s="38" t="e">
        <f>VLOOKUP('様式第１号別紙３（個表） '!$G75,【参考】数式用_1!$P$4:$Q$54,2, FALSE)</f>
        <v>#N/A</v>
      </c>
      <c r="AI75" s="38" t="e">
        <f>VLOOKUP('様式第１号別紙３（個表） '!$G75,【参考】数式用_1!$P$4:$W$54,8, FALSE)</f>
        <v>#N/A</v>
      </c>
      <c r="AJ75" s="38" t="e">
        <f>VLOOKUP('様式第１号別紙３（個表） '!$G75,【参考】数式用_1!$P$4:$AD$54,15, FALSE)</f>
        <v>#N/A</v>
      </c>
      <c r="AK75" s="38" t="str">
        <f t="shared" si="6"/>
        <v/>
      </c>
      <c r="AL75" s="38" t="str">
        <f t="shared" si="7"/>
        <v/>
      </c>
      <c r="AM75" s="38" t="str">
        <f t="shared" si="8"/>
        <v/>
      </c>
      <c r="AN75" s="38" t="str">
        <f>IF(G75="", "", VLOOKUP(G75,【参考】数式用_1!$A$4:$M$54,13,FALSE))</f>
        <v/>
      </c>
      <c r="AO75" s="38" t="str">
        <f t="shared" si="9"/>
        <v>―</v>
      </c>
    </row>
    <row r="76" spans="1:41" ht="45" customHeight="1">
      <c r="A76" s="62">
        <f t="shared" si="5"/>
        <v>62</v>
      </c>
      <c r="B76" s="63" t="str">
        <f>IF(基本情報入力シート!B112="","",基本情報入力シート!B112)</f>
        <v/>
      </c>
      <c r="C76" s="64" t="str">
        <f>IF(基本情報入力シート!L112="","",基本情報入力シート!L112)</f>
        <v/>
      </c>
      <c r="D76" s="64" t="str">
        <f>IF(基本情報入力シート!Q112="","",基本情報入力シート!Q112)</f>
        <v/>
      </c>
      <c r="E76" s="64" t="str">
        <f>IF(基本情報入力シート!V112="","",基本情報入力シート!V112)</f>
        <v/>
      </c>
      <c r="F76" s="64" t="str">
        <f>IF(基本情報入力シート!W112="","",基本情報入力シート!W112)</f>
        <v/>
      </c>
      <c r="G76" s="64" t="str">
        <f>IF(基本情報入力シート!Z112="","",基本情報入力シート!Z112)</f>
        <v/>
      </c>
      <c r="H76" s="144" t="str">
        <f t="shared" si="4"/>
        <v/>
      </c>
      <c r="I76" s="253" t="str">
        <f>IF(基本情報入力シート!AE112="","",基本情報入力シート!AE112)</f>
        <v/>
      </c>
      <c r="J76" s="390"/>
      <c r="K76" s="287"/>
      <c r="L76" s="286"/>
      <c r="M76" s="254" t="str">
        <f>IF(G76="", "", VLOOKUP(AM76,【参考】数式用_1!$AZ$3:$BA$6, 2, FALSE))</f>
        <v/>
      </c>
      <c r="N76" s="255" t="str">
        <f>IF(G76="","",VLOOKUP(G76,【参考】数式用_1!$A$4:$L$54,MATCH('様式第１号別紙３（個表） '!M76,【参考】数式用_1!$J$3:$L$3,0)+9,FALSE))</f>
        <v/>
      </c>
      <c r="O76" s="289" t="s">
        <v>2379</v>
      </c>
      <c r="P76" s="666"/>
      <c r="Q76" s="182" t="str">
        <f>IFERROR(IF(P76="","",ROUNDDOWN(ROUNDDOWN($H76*$I76,0)*VLOOKUP($G76,【参考】数式用_1!$A$4:$E$54,3, FALSE),0)),"")</f>
        <v/>
      </c>
      <c r="R76" s="182" t="str">
        <f>IF(AK76="×", 0,IF(P76="","",ROUNDDOWN(ROUNDDOWN($H76*$I76,0)*VLOOKUP($G76,【参考】数式用_1!$A$4:$E$54,4,FALSE),0)))</f>
        <v/>
      </c>
      <c r="S76" s="256" t="str">
        <f>IF(AL76="×", 0,IF(P76="","",ROUNDDOWN(ROUNDDOWN($H76*$I76,0)*VLOOKUP($G76,【参考】数式用_1!$A$4:$E$54,5, FALSE),0)))</f>
        <v/>
      </c>
      <c r="T76" s="30"/>
      <c r="U76" s="759"/>
      <c r="V76" s="759"/>
      <c r="W76" s="759"/>
      <c r="X76" s="759"/>
      <c r="Y76" s="759"/>
      <c r="Z76" s="759"/>
      <c r="AA76" s="759"/>
      <c r="AB76" s="759"/>
      <c r="AC76" s="759"/>
      <c r="AD76" s="759"/>
      <c r="AE76" s="759"/>
      <c r="AG76" s="258" t="e">
        <f>IF(#REF!="○", F76, "")</f>
        <v>#REF!</v>
      </c>
      <c r="AH76" s="38" t="e">
        <f>VLOOKUP('様式第１号別紙３（個表） '!$G76,【参考】数式用_1!$P$4:$Q$54,2, FALSE)</f>
        <v>#N/A</v>
      </c>
      <c r="AI76" s="38" t="e">
        <f>VLOOKUP('様式第１号別紙３（個表） '!$G76,【参考】数式用_1!$P$4:$W$54,8, FALSE)</f>
        <v>#N/A</v>
      </c>
      <c r="AJ76" s="38" t="e">
        <f>VLOOKUP('様式第１号別紙３（個表） '!$G76,【参考】数式用_1!$P$4:$AD$54,15, FALSE)</f>
        <v>#N/A</v>
      </c>
      <c r="AK76" s="38" t="str">
        <f t="shared" si="6"/>
        <v/>
      </c>
      <c r="AL76" s="38" t="str">
        <f t="shared" si="7"/>
        <v/>
      </c>
      <c r="AM76" s="38" t="str">
        <f t="shared" si="8"/>
        <v/>
      </c>
      <c r="AN76" s="38" t="str">
        <f>IF(G76="", "", VLOOKUP(G76,【参考】数式用_1!$A$4:$M$54,13,FALSE))</f>
        <v/>
      </c>
      <c r="AO76" s="38" t="str">
        <f t="shared" si="9"/>
        <v>―</v>
      </c>
    </row>
    <row r="77" spans="1:41" ht="45" customHeight="1">
      <c r="A77" s="62">
        <f t="shared" si="5"/>
        <v>63</v>
      </c>
      <c r="B77" s="63" t="str">
        <f>IF(基本情報入力シート!B113="","",基本情報入力シート!B113)</f>
        <v/>
      </c>
      <c r="C77" s="64" t="str">
        <f>IF(基本情報入力シート!L113="","",基本情報入力シート!L113)</f>
        <v/>
      </c>
      <c r="D77" s="64" t="str">
        <f>IF(基本情報入力シート!Q113="","",基本情報入力シート!Q113)</f>
        <v/>
      </c>
      <c r="E77" s="64" t="str">
        <f>IF(基本情報入力シート!V113="","",基本情報入力シート!V113)</f>
        <v/>
      </c>
      <c r="F77" s="64" t="str">
        <f>IF(基本情報入力シート!W113="","",基本情報入力シート!W113)</f>
        <v/>
      </c>
      <c r="G77" s="64" t="str">
        <f>IF(基本情報入力シート!Z113="","",基本情報入力シート!Z113)</f>
        <v/>
      </c>
      <c r="H77" s="144" t="str">
        <f t="shared" si="4"/>
        <v/>
      </c>
      <c r="I77" s="253" t="str">
        <f>IF(基本情報入力シート!AE113="","",基本情報入力シート!AE113)</f>
        <v/>
      </c>
      <c r="J77" s="390"/>
      <c r="K77" s="287"/>
      <c r="L77" s="286"/>
      <c r="M77" s="254" t="str">
        <f>IF(G77="", "", VLOOKUP(AM77,【参考】数式用_1!$AZ$3:$BA$6, 2, FALSE))</f>
        <v/>
      </c>
      <c r="N77" s="255" t="str">
        <f>IF(G77="","",VLOOKUP(G77,【参考】数式用_1!$A$4:$L$54,MATCH('様式第１号別紙３（個表） '!M77,【参考】数式用_1!$J$3:$L$3,0)+9,FALSE))</f>
        <v/>
      </c>
      <c r="O77" s="288" t="s">
        <v>2379</v>
      </c>
      <c r="P77" s="666"/>
      <c r="Q77" s="182" t="str">
        <f>IFERROR(IF(P77="","",ROUNDDOWN(ROUNDDOWN($H77*$I77,0)*VLOOKUP($G77,【参考】数式用_1!$A$4:$E$54,3, FALSE),0)),"")</f>
        <v/>
      </c>
      <c r="R77" s="182" t="str">
        <f>IF(AK77="×", 0,IF(P77="","",ROUNDDOWN(ROUNDDOWN($H77*$I77,0)*VLOOKUP($G77,【参考】数式用_1!$A$4:$E$54,4,FALSE),0)))</f>
        <v/>
      </c>
      <c r="S77" s="256" t="str">
        <f>IF(AL77="×", 0,IF(P77="","",ROUNDDOWN(ROUNDDOWN($H77*$I77,0)*VLOOKUP($G77,【参考】数式用_1!$A$4:$E$54,5, FALSE),0)))</f>
        <v/>
      </c>
      <c r="T77" s="30"/>
      <c r="U77" s="759"/>
      <c r="V77" s="759"/>
      <c r="W77" s="759"/>
      <c r="X77" s="759"/>
      <c r="Y77" s="759"/>
      <c r="Z77" s="759"/>
      <c r="AA77" s="759"/>
      <c r="AB77" s="759"/>
      <c r="AC77" s="759"/>
      <c r="AD77" s="759"/>
      <c r="AE77" s="759"/>
      <c r="AG77" s="258" t="e">
        <f>IF(#REF!="○", F77, "")</f>
        <v>#REF!</v>
      </c>
      <c r="AH77" s="38" t="e">
        <f>VLOOKUP('様式第１号別紙３（個表） '!$G77,【参考】数式用_1!$P$4:$Q$54,2, FALSE)</f>
        <v>#N/A</v>
      </c>
      <c r="AI77" s="38" t="e">
        <f>VLOOKUP('様式第１号別紙３（個表） '!$G77,【参考】数式用_1!$P$4:$W$54,8, FALSE)</f>
        <v>#N/A</v>
      </c>
      <c r="AJ77" s="38" t="e">
        <f>VLOOKUP('様式第１号別紙３（個表） '!$G77,【参考】数式用_1!$P$4:$AD$54,15, FALSE)</f>
        <v>#N/A</v>
      </c>
      <c r="AK77" s="38" t="str">
        <f t="shared" si="6"/>
        <v/>
      </c>
      <c r="AL77" s="38" t="str">
        <f t="shared" si="7"/>
        <v/>
      </c>
      <c r="AM77" s="38" t="str">
        <f t="shared" si="8"/>
        <v/>
      </c>
      <c r="AN77" s="38" t="str">
        <f>IF(G77="", "", VLOOKUP(G77,【参考】数式用_1!$A$4:$M$54,13,FALSE))</f>
        <v/>
      </c>
      <c r="AO77" s="38" t="str">
        <f t="shared" si="9"/>
        <v>―</v>
      </c>
    </row>
    <row r="78" spans="1:41" ht="45" customHeight="1">
      <c r="A78" s="62">
        <f t="shared" si="5"/>
        <v>64</v>
      </c>
      <c r="B78" s="63" t="str">
        <f>IF(基本情報入力シート!B114="","",基本情報入力シート!B114)</f>
        <v/>
      </c>
      <c r="C78" s="64" t="str">
        <f>IF(基本情報入力シート!L114="","",基本情報入力シート!L114)</f>
        <v/>
      </c>
      <c r="D78" s="64" t="str">
        <f>IF(基本情報入力シート!Q114="","",基本情報入力シート!Q114)</f>
        <v/>
      </c>
      <c r="E78" s="64" t="str">
        <f>IF(基本情報入力シート!V114="","",基本情報入力シート!V114)</f>
        <v/>
      </c>
      <c r="F78" s="64" t="str">
        <f>IF(基本情報入力シート!W114="","",基本情報入力シート!W114)</f>
        <v/>
      </c>
      <c r="G78" s="64" t="str">
        <f>IF(基本情報入力シート!Z114="","",基本情報入力シート!Z114)</f>
        <v/>
      </c>
      <c r="H78" s="144" t="str">
        <f t="shared" si="4"/>
        <v/>
      </c>
      <c r="I78" s="253" t="str">
        <f>IF(基本情報入力シート!AE114="","",基本情報入力シート!AE114)</f>
        <v/>
      </c>
      <c r="J78" s="390"/>
      <c r="K78" s="287"/>
      <c r="L78" s="286"/>
      <c r="M78" s="254" t="str">
        <f>IF(G78="", "", VLOOKUP(AM78,【参考】数式用_1!$AZ$3:$BA$6, 2, FALSE))</f>
        <v/>
      </c>
      <c r="N78" s="255" t="str">
        <f>IF(G78="","",VLOOKUP(G78,【参考】数式用_1!$A$4:$L$54,MATCH('様式第１号別紙３（個表） '!M78,【参考】数式用_1!$J$3:$L$3,0)+9,FALSE))</f>
        <v/>
      </c>
      <c r="O78" s="289" t="s">
        <v>2379</v>
      </c>
      <c r="P78" s="666"/>
      <c r="Q78" s="182" t="str">
        <f>IFERROR(IF(P78="","",ROUNDDOWN(ROUNDDOWN($H78*$I78,0)*VLOOKUP($G78,【参考】数式用_1!$A$4:$E$54,3, FALSE),0)),"")</f>
        <v/>
      </c>
      <c r="R78" s="182" t="str">
        <f>IF(AK78="×", 0,IF(P78="","",ROUNDDOWN(ROUNDDOWN($H78*$I78,0)*VLOOKUP($G78,【参考】数式用_1!$A$4:$E$54,4,FALSE),0)))</f>
        <v/>
      </c>
      <c r="S78" s="256" t="str">
        <f>IF(AL78="×", 0,IF(P78="","",ROUNDDOWN(ROUNDDOWN($H78*$I78,0)*VLOOKUP($G78,【参考】数式用_1!$A$4:$E$54,5, FALSE),0)))</f>
        <v/>
      </c>
      <c r="T78" s="30"/>
      <c r="U78" s="759"/>
      <c r="V78" s="759"/>
      <c r="W78" s="759"/>
      <c r="X78" s="759"/>
      <c r="Y78" s="759"/>
      <c r="Z78" s="759"/>
      <c r="AA78" s="759"/>
      <c r="AB78" s="759"/>
      <c r="AC78" s="759"/>
      <c r="AD78" s="759"/>
      <c r="AE78" s="759"/>
      <c r="AG78" s="258" t="e">
        <f>IF(#REF!="○", F78, "")</f>
        <v>#REF!</v>
      </c>
      <c r="AH78" s="38" t="e">
        <f>VLOOKUP('様式第１号別紙３（個表） '!$G78,【参考】数式用_1!$P$4:$Q$54,2, FALSE)</f>
        <v>#N/A</v>
      </c>
      <c r="AI78" s="38" t="e">
        <f>VLOOKUP('様式第１号別紙３（個表） '!$G78,【参考】数式用_1!$P$4:$W$54,8, FALSE)</f>
        <v>#N/A</v>
      </c>
      <c r="AJ78" s="38" t="e">
        <f>VLOOKUP('様式第１号別紙３（個表） '!$G78,【参考】数式用_1!$P$4:$AD$54,15, FALSE)</f>
        <v>#N/A</v>
      </c>
      <c r="AK78" s="38" t="str">
        <f t="shared" si="6"/>
        <v/>
      </c>
      <c r="AL78" s="38" t="str">
        <f t="shared" si="7"/>
        <v/>
      </c>
      <c r="AM78" s="38" t="str">
        <f t="shared" si="8"/>
        <v/>
      </c>
      <c r="AN78" s="38" t="str">
        <f>IF(G78="", "", VLOOKUP(G78,【参考】数式用_1!$A$4:$M$54,13,FALSE))</f>
        <v/>
      </c>
      <c r="AO78" s="38" t="str">
        <f t="shared" si="9"/>
        <v>―</v>
      </c>
    </row>
    <row r="79" spans="1:41" ht="45" customHeight="1">
      <c r="A79" s="62">
        <f t="shared" si="5"/>
        <v>65</v>
      </c>
      <c r="B79" s="63" t="str">
        <f>IF(基本情報入力シート!B115="","",基本情報入力シート!B115)</f>
        <v/>
      </c>
      <c r="C79" s="64" t="str">
        <f>IF(基本情報入力シート!L115="","",基本情報入力シート!L115)</f>
        <v/>
      </c>
      <c r="D79" s="64" t="str">
        <f>IF(基本情報入力シート!Q115="","",基本情報入力シート!Q115)</f>
        <v/>
      </c>
      <c r="E79" s="64" t="str">
        <f>IF(基本情報入力シート!V115="","",基本情報入力シート!V115)</f>
        <v/>
      </c>
      <c r="F79" s="64" t="str">
        <f>IF(基本情報入力シート!W115="","",基本情報入力シート!W115)</f>
        <v/>
      </c>
      <c r="G79" s="64" t="str">
        <f>IF(基本情報入力シート!Z115="","",基本情報入力シート!Z115)</f>
        <v/>
      </c>
      <c r="H79" s="144" t="str">
        <f t="shared" si="4"/>
        <v/>
      </c>
      <c r="I79" s="253" t="str">
        <f>IF(基本情報入力シート!AE115="","",基本情報入力シート!AE115)</f>
        <v/>
      </c>
      <c r="J79" s="390"/>
      <c r="K79" s="287"/>
      <c r="L79" s="286"/>
      <c r="M79" s="254" t="str">
        <f>IF(G79="", "", VLOOKUP(AM79,【参考】数式用_1!$AZ$3:$BA$6, 2, FALSE))</f>
        <v/>
      </c>
      <c r="N79" s="255" t="str">
        <f>IF(G79="","",VLOOKUP(G79,【参考】数式用_1!$A$4:$L$54,MATCH('様式第１号別紙３（個表） '!M79,【参考】数式用_1!$J$3:$L$3,0)+9,FALSE))</f>
        <v/>
      </c>
      <c r="O79" s="289" t="s">
        <v>2379</v>
      </c>
      <c r="P79" s="666"/>
      <c r="Q79" s="182" t="str">
        <f>IFERROR(IF(P79="","",ROUNDDOWN(ROUNDDOWN($H79*$I79,0)*VLOOKUP($G79,【参考】数式用_1!$A$4:$E$54,3, FALSE),0)),"")</f>
        <v/>
      </c>
      <c r="R79" s="182" t="str">
        <f>IF(AK79="×", 0,IF(P79="","",ROUNDDOWN(ROUNDDOWN($H79*$I79,0)*VLOOKUP($G79,【参考】数式用_1!$A$4:$E$54,4,FALSE),0)))</f>
        <v/>
      </c>
      <c r="S79" s="256" t="str">
        <f>IF(AL79="×", 0,IF(P79="","",ROUNDDOWN(ROUNDDOWN($H79*$I79,0)*VLOOKUP($G79,【参考】数式用_1!$A$4:$E$54,5, FALSE),0)))</f>
        <v/>
      </c>
      <c r="T79" s="30"/>
      <c r="U79" s="759"/>
      <c r="V79" s="759"/>
      <c r="W79" s="759"/>
      <c r="X79" s="759"/>
      <c r="Y79" s="759"/>
      <c r="Z79" s="759"/>
      <c r="AA79" s="759"/>
      <c r="AB79" s="759"/>
      <c r="AC79" s="759"/>
      <c r="AD79" s="759"/>
      <c r="AE79" s="759"/>
      <c r="AG79" s="258" t="e">
        <f>IF(#REF!="○", F79, "")</f>
        <v>#REF!</v>
      </c>
      <c r="AH79" s="38" t="e">
        <f>VLOOKUP('様式第１号別紙３（個表） '!$G79,【参考】数式用_1!$P$4:$Q$54,2, FALSE)</f>
        <v>#N/A</v>
      </c>
      <c r="AI79" s="38" t="e">
        <f>VLOOKUP('様式第１号別紙３（個表） '!$G79,【参考】数式用_1!$P$4:$W$54,8, FALSE)</f>
        <v>#N/A</v>
      </c>
      <c r="AJ79" s="38" t="e">
        <f>VLOOKUP('様式第１号別紙３（個表） '!$G79,【参考】数式用_1!$P$4:$AD$54,15, FALSE)</f>
        <v>#N/A</v>
      </c>
      <c r="AK79" s="38" t="str">
        <f t="shared" ref="AK79:AK114" si="10">IF(K79="", "", IF(OR(K79="要件を満たさない",K79="―"), "×","○"))</f>
        <v/>
      </c>
      <c r="AL79" s="38" t="str">
        <f t="shared" ref="AL79:AL114" si="11">IF(L79="", "", IF(OR(L79="要件を満たさない",L79="―"), "×","○"))</f>
        <v/>
      </c>
      <c r="AM79" s="38" t="str">
        <f t="shared" ref="AM79:AM110" si="12">IF(G79="","", "○"&amp;AK79&amp;AL79)</f>
        <v/>
      </c>
      <c r="AN79" s="38" t="str">
        <f>IF(G79="", "", VLOOKUP(G79,【参考】数式用_1!$A$4:$M$54,13,FALSE))</f>
        <v/>
      </c>
      <c r="AO79" s="38" t="str">
        <f t="shared" ref="AO79:AO114" si="13">IF(AND(AK79="×",L79="②の要件を満たしている"),"×","―")</f>
        <v>―</v>
      </c>
    </row>
    <row r="80" spans="1:41" ht="45" customHeight="1">
      <c r="A80" s="62">
        <f t="shared" si="5"/>
        <v>66</v>
      </c>
      <c r="B80" s="63" t="str">
        <f>IF(基本情報入力シート!B116="","",基本情報入力シート!B116)</f>
        <v/>
      </c>
      <c r="C80" s="64" t="str">
        <f>IF(基本情報入力シート!L116="","",基本情報入力シート!L116)</f>
        <v/>
      </c>
      <c r="D80" s="64" t="str">
        <f>IF(基本情報入力シート!Q116="","",基本情報入力シート!Q116)</f>
        <v/>
      </c>
      <c r="E80" s="64" t="str">
        <f>IF(基本情報入力シート!V116="","",基本情報入力シート!V116)</f>
        <v/>
      </c>
      <c r="F80" s="64" t="str">
        <f>IF(基本情報入力シート!W116="","",基本情報入力シート!W116)</f>
        <v/>
      </c>
      <c r="G80" s="64" t="str">
        <f>IF(基本情報入力シート!Z116="","",基本情報入力シート!Z116)</f>
        <v/>
      </c>
      <c r="H80" s="144" t="str">
        <f t="shared" ref="H80:H114" si="14">IFERROR(IF(ROUNDUP($P80/$N80/$I80,0)=0,0,ROUNDUP($P80/$N80/$I80,0)),"")</f>
        <v/>
      </c>
      <c r="I80" s="253" t="str">
        <f>IF(基本情報入力シート!AE116="","",基本情報入力シート!AE116)</f>
        <v/>
      </c>
      <c r="J80" s="390"/>
      <c r="K80" s="287"/>
      <c r="L80" s="286"/>
      <c r="M80" s="254" t="str">
        <f>IF(G80="", "", VLOOKUP(AM80,【参考】数式用_1!$AZ$3:$BA$6, 2, FALSE))</f>
        <v/>
      </c>
      <c r="N80" s="255" t="str">
        <f>IF(G80="","",VLOOKUP(G80,【参考】数式用_1!$A$4:$L$54,MATCH('様式第１号別紙３（個表） '!M80,【参考】数式用_1!$J$3:$L$3,0)+9,FALSE))</f>
        <v/>
      </c>
      <c r="O80" s="288" t="s">
        <v>2379</v>
      </c>
      <c r="P80" s="666"/>
      <c r="Q80" s="182" t="str">
        <f>IFERROR(IF(P80="","",ROUNDDOWN(ROUNDDOWN($H80*$I80,0)*VLOOKUP($G80,【参考】数式用_1!$A$4:$E$54,3, FALSE),0)),"")</f>
        <v/>
      </c>
      <c r="R80" s="182" t="str">
        <f>IF(AK80="×", 0,IF(P80="","",ROUNDDOWN(ROUNDDOWN($H80*$I80,0)*VLOOKUP($G80,【参考】数式用_1!$A$4:$E$54,4,FALSE),0)))</f>
        <v/>
      </c>
      <c r="S80" s="256" t="str">
        <f>IF(AL80="×", 0,IF(P80="","",ROUNDDOWN(ROUNDDOWN($H80*$I80,0)*VLOOKUP($G80,【参考】数式用_1!$A$4:$E$54,5, FALSE),0)))</f>
        <v/>
      </c>
      <c r="T80" s="30"/>
      <c r="U80" s="759"/>
      <c r="V80" s="759"/>
      <c r="W80" s="759"/>
      <c r="X80" s="759"/>
      <c r="Y80" s="759"/>
      <c r="Z80" s="759"/>
      <c r="AA80" s="759"/>
      <c r="AB80" s="759"/>
      <c r="AC80" s="759"/>
      <c r="AD80" s="759"/>
      <c r="AE80" s="759"/>
      <c r="AG80" s="258" t="e">
        <f>IF(#REF!="○", F80, "")</f>
        <v>#REF!</v>
      </c>
      <c r="AH80" s="38" t="e">
        <f>VLOOKUP('様式第１号別紙３（個表） '!$G80,【参考】数式用_1!$P$4:$Q$54,2, FALSE)</f>
        <v>#N/A</v>
      </c>
      <c r="AI80" s="38" t="e">
        <f>VLOOKUP('様式第１号別紙３（個表） '!$G80,【参考】数式用_1!$P$4:$W$54,8, FALSE)</f>
        <v>#N/A</v>
      </c>
      <c r="AJ80" s="38" t="e">
        <f>VLOOKUP('様式第１号別紙３（個表） '!$G80,【参考】数式用_1!$P$4:$AD$54,15, FALSE)</f>
        <v>#N/A</v>
      </c>
      <c r="AK80" s="38" t="str">
        <f t="shared" si="10"/>
        <v/>
      </c>
      <c r="AL80" s="38" t="str">
        <f t="shared" si="11"/>
        <v/>
      </c>
      <c r="AM80" s="38" t="str">
        <f t="shared" si="12"/>
        <v/>
      </c>
      <c r="AN80" s="38" t="str">
        <f>IF(G80="", "", VLOOKUP(G80,【参考】数式用_1!$A$4:$M$54,13,FALSE))</f>
        <v/>
      </c>
      <c r="AO80" s="38" t="str">
        <f t="shared" si="13"/>
        <v>―</v>
      </c>
    </row>
    <row r="81" spans="1:41" ht="45" customHeight="1">
      <c r="A81" s="62">
        <f t="shared" ref="A81:A114" si="15">A80+1</f>
        <v>67</v>
      </c>
      <c r="B81" s="63" t="str">
        <f>IF(基本情報入力シート!B117="","",基本情報入力シート!B117)</f>
        <v/>
      </c>
      <c r="C81" s="64" t="str">
        <f>IF(基本情報入力シート!L117="","",基本情報入力シート!L117)</f>
        <v/>
      </c>
      <c r="D81" s="64" t="str">
        <f>IF(基本情報入力シート!Q117="","",基本情報入力シート!Q117)</f>
        <v/>
      </c>
      <c r="E81" s="64" t="str">
        <f>IF(基本情報入力シート!V117="","",基本情報入力シート!V117)</f>
        <v/>
      </c>
      <c r="F81" s="64" t="str">
        <f>IF(基本情報入力シート!W117="","",基本情報入力シート!W117)</f>
        <v/>
      </c>
      <c r="G81" s="64" t="str">
        <f>IF(基本情報入力シート!Z117="","",基本情報入力シート!Z117)</f>
        <v/>
      </c>
      <c r="H81" s="144" t="str">
        <f t="shared" si="14"/>
        <v/>
      </c>
      <c r="I81" s="253" t="str">
        <f>IF(基本情報入力シート!AE117="","",基本情報入力シート!AE117)</f>
        <v/>
      </c>
      <c r="J81" s="390"/>
      <c r="K81" s="287"/>
      <c r="L81" s="286"/>
      <c r="M81" s="254" t="str">
        <f>IF(G81="", "", VLOOKUP(AM81,【参考】数式用_1!$AZ$3:$BA$6, 2, FALSE))</f>
        <v/>
      </c>
      <c r="N81" s="255" t="str">
        <f>IF(G81="","",VLOOKUP(G81,【参考】数式用_1!$A$4:$L$54,MATCH('様式第１号別紙３（個表） '!M81,【参考】数式用_1!$J$3:$L$3,0)+9,FALSE))</f>
        <v/>
      </c>
      <c r="O81" s="289" t="s">
        <v>2379</v>
      </c>
      <c r="P81" s="666"/>
      <c r="Q81" s="182" t="str">
        <f>IFERROR(IF(P81="","",ROUNDDOWN(ROUNDDOWN($H81*$I81,0)*VLOOKUP($G81,【参考】数式用_1!$A$4:$E$54,3, FALSE),0)),"")</f>
        <v/>
      </c>
      <c r="R81" s="182" t="str">
        <f>IF(AK81="×", 0,IF(P81="","",ROUNDDOWN(ROUNDDOWN($H81*$I81,0)*VLOOKUP($G81,【参考】数式用_1!$A$4:$E$54,4,FALSE),0)))</f>
        <v/>
      </c>
      <c r="S81" s="256" t="str">
        <f>IF(AL81="×", 0,IF(P81="","",ROUNDDOWN(ROUNDDOWN($H81*$I81,0)*VLOOKUP($G81,【参考】数式用_1!$A$4:$E$54,5, FALSE),0)))</f>
        <v/>
      </c>
      <c r="T81" s="30"/>
      <c r="U81" s="759"/>
      <c r="V81" s="759"/>
      <c r="W81" s="759"/>
      <c r="X81" s="759"/>
      <c r="Y81" s="759"/>
      <c r="Z81" s="759"/>
      <c r="AA81" s="759"/>
      <c r="AB81" s="759"/>
      <c r="AC81" s="759"/>
      <c r="AD81" s="759"/>
      <c r="AE81" s="759"/>
      <c r="AG81" s="258" t="e">
        <f>IF(#REF!="○", F81, "")</f>
        <v>#REF!</v>
      </c>
      <c r="AH81" s="38" t="e">
        <f>VLOOKUP('様式第１号別紙３（個表） '!$G81,【参考】数式用_1!$P$4:$Q$54,2, FALSE)</f>
        <v>#N/A</v>
      </c>
      <c r="AI81" s="38" t="e">
        <f>VLOOKUP('様式第１号別紙３（個表） '!$G81,【参考】数式用_1!$P$4:$W$54,8, FALSE)</f>
        <v>#N/A</v>
      </c>
      <c r="AJ81" s="38" t="e">
        <f>VLOOKUP('様式第１号別紙３（個表） '!$G81,【参考】数式用_1!$P$4:$AD$54,15, FALSE)</f>
        <v>#N/A</v>
      </c>
      <c r="AK81" s="38" t="str">
        <f t="shared" si="10"/>
        <v/>
      </c>
      <c r="AL81" s="38" t="str">
        <f t="shared" si="11"/>
        <v/>
      </c>
      <c r="AM81" s="38" t="str">
        <f t="shared" si="12"/>
        <v/>
      </c>
      <c r="AN81" s="38" t="str">
        <f>IF(G81="", "", VLOOKUP(G81,【参考】数式用_1!$A$4:$M$54,13,FALSE))</f>
        <v/>
      </c>
      <c r="AO81" s="38" t="str">
        <f t="shared" si="13"/>
        <v>―</v>
      </c>
    </row>
    <row r="82" spans="1:41" ht="45" customHeight="1">
      <c r="A82" s="62">
        <f t="shared" si="15"/>
        <v>68</v>
      </c>
      <c r="B82" s="63" t="str">
        <f>IF(基本情報入力シート!B118="","",基本情報入力シート!B118)</f>
        <v/>
      </c>
      <c r="C82" s="64" t="str">
        <f>IF(基本情報入力シート!L118="","",基本情報入力シート!L118)</f>
        <v/>
      </c>
      <c r="D82" s="64" t="str">
        <f>IF(基本情報入力シート!Q118="","",基本情報入力シート!Q118)</f>
        <v/>
      </c>
      <c r="E82" s="64" t="str">
        <f>IF(基本情報入力シート!V118="","",基本情報入力シート!V118)</f>
        <v/>
      </c>
      <c r="F82" s="64" t="str">
        <f>IF(基本情報入力シート!W118="","",基本情報入力シート!W118)</f>
        <v/>
      </c>
      <c r="G82" s="64" t="str">
        <f>IF(基本情報入力シート!Z118="","",基本情報入力シート!Z118)</f>
        <v/>
      </c>
      <c r="H82" s="144" t="str">
        <f t="shared" si="14"/>
        <v/>
      </c>
      <c r="I82" s="253" t="str">
        <f>IF(基本情報入力シート!AE118="","",基本情報入力シート!AE118)</f>
        <v/>
      </c>
      <c r="J82" s="390"/>
      <c r="K82" s="287"/>
      <c r="L82" s="286"/>
      <c r="M82" s="254" t="str">
        <f>IF(G82="", "", VLOOKUP(AM82,【参考】数式用_1!$AZ$3:$BA$6, 2, FALSE))</f>
        <v/>
      </c>
      <c r="N82" s="255" t="str">
        <f>IF(G82="","",VLOOKUP(G82,【参考】数式用_1!$A$4:$L$54,MATCH('様式第１号別紙３（個表） '!M82,【参考】数式用_1!$J$3:$L$3,0)+9,FALSE))</f>
        <v/>
      </c>
      <c r="O82" s="289" t="s">
        <v>2379</v>
      </c>
      <c r="P82" s="666"/>
      <c r="Q82" s="182" t="str">
        <f>IFERROR(IF(P82="","",ROUNDDOWN(ROUNDDOWN($H82*$I82,0)*VLOOKUP($G82,【参考】数式用_1!$A$4:$E$54,3, FALSE),0)),"")</f>
        <v/>
      </c>
      <c r="R82" s="182" t="str">
        <f>IF(AK82="×", 0,IF(P82="","",ROUNDDOWN(ROUNDDOWN($H82*$I82,0)*VLOOKUP($G82,【参考】数式用_1!$A$4:$E$54,4,FALSE),0)))</f>
        <v/>
      </c>
      <c r="S82" s="256" t="str">
        <f>IF(AL82="×", 0,IF(P82="","",ROUNDDOWN(ROUNDDOWN($H82*$I82,0)*VLOOKUP($G82,【参考】数式用_1!$A$4:$E$54,5, FALSE),0)))</f>
        <v/>
      </c>
      <c r="T82" s="30"/>
      <c r="U82" s="759"/>
      <c r="V82" s="759"/>
      <c r="W82" s="759"/>
      <c r="X82" s="759"/>
      <c r="Y82" s="759"/>
      <c r="Z82" s="759"/>
      <c r="AA82" s="759"/>
      <c r="AB82" s="759"/>
      <c r="AC82" s="759"/>
      <c r="AD82" s="759"/>
      <c r="AE82" s="759"/>
      <c r="AG82" s="258" t="e">
        <f>IF(#REF!="○", F82, "")</f>
        <v>#REF!</v>
      </c>
      <c r="AH82" s="38" t="e">
        <f>VLOOKUP('様式第１号別紙３（個表） '!$G82,【参考】数式用_1!$P$4:$Q$54,2, FALSE)</f>
        <v>#N/A</v>
      </c>
      <c r="AI82" s="38" t="e">
        <f>VLOOKUP('様式第１号別紙３（個表） '!$G82,【参考】数式用_1!$P$4:$W$54,8, FALSE)</f>
        <v>#N/A</v>
      </c>
      <c r="AJ82" s="38" t="e">
        <f>VLOOKUP('様式第１号別紙３（個表） '!$G82,【参考】数式用_1!$P$4:$AD$54,15, FALSE)</f>
        <v>#N/A</v>
      </c>
      <c r="AK82" s="38" t="str">
        <f t="shared" si="10"/>
        <v/>
      </c>
      <c r="AL82" s="38" t="str">
        <f t="shared" si="11"/>
        <v/>
      </c>
      <c r="AM82" s="38" t="str">
        <f t="shared" si="12"/>
        <v/>
      </c>
      <c r="AN82" s="38" t="str">
        <f>IF(G82="", "", VLOOKUP(G82,【参考】数式用_1!$A$4:$M$54,13,FALSE))</f>
        <v/>
      </c>
      <c r="AO82" s="38" t="str">
        <f t="shared" si="13"/>
        <v>―</v>
      </c>
    </row>
    <row r="83" spans="1:41" ht="45" customHeight="1">
      <c r="A83" s="62">
        <f t="shared" si="15"/>
        <v>69</v>
      </c>
      <c r="B83" s="63" t="str">
        <f>IF(基本情報入力シート!B119="","",基本情報入力シート!B119)</f>
        <v/>
      </c>
      <c r="C83" s="64" t="str">
        <f>IF(基本情報入力シート!L119="","",基本情報入力シート!L119)</f>
        <v/>
      </c>
      <c r="D83" s="64" t="str">
        <f>IF(基本情報入力シート!Q119="","",基本情報入力シート!Q119)</f>
        <v/>
      </c>
      <c r="E83" s="64" t="str">
        <f>IF(基本情報入力シート!V119="","",基本情報入力シート!V119)</f>
        <v/>
      </c>
      <c r="F83" s="64" t="str">
        <f>IF(基本情報入力シート!W119="","",基本情報入力シート!W119)</f>
        <v/>
      </c>
      <c r="G83" s="64" t="str">
        <f>IF(基本情報入力シート!Z119="","",基本情報入力シート!Z119)</f>
        <v/>
      </c>
      <c r="H83" s="144" t="str">
        <f t="shared" si="14"/>
        <v/>
      </c>
      <c r="I83" s="253" t="str">
        <f>IF(基本情報入力シート!AE119="","",基本情報入力シート!AE119)</f>
        <v/>
      </c>
      <c r="J83" s="390"/>
      <c r="K83" s="287"/>
      <c r="L83" s="286"/>
      <c r="M83" s="254" t="str">
        <f>IF(G83="", "", VLOOKUP(AM83,【参考】数式用_1!$AZ$3:$BA$6, 2, FALSE))</f>
        <v/>
      </c>
      <c r="N83" s="255" t="str">
        <f>IF(G83="","",VLOOKUP(G83,【参考】数式用_1!$A$4:$L$54,MATCH('様式第１号別紙３（個表） '!M83,【参考】数式用_1!$J$3:$L$3,0)+9,FALSE))</f>
        <v/>
      </c>
      <c r="O83" s="288" t="s">
        <v>2379</v>
      </c>
      <c r="P83" s="666"/>
      <c r="Q83" s="182" t="str">
        <f>IFERROR(IF(P83="","",ROUNDDOWN(ROUNDDOWN($H83*$I83,0)*VLOOKUP($G83,【参考】数式用_1!$A$4:$E$54,3, FALSE),0)),"")</f>
        <v/>
      </c>
      <c r="R83" s="182" t="str">
        <f>IF(AK83="×", 0,IF(P83="","",ROUNDDOWN(ROUNDDOWN($H83*$I83,0)*VLOOKUP($G83,【参考】数式用_1!$A$4:$E$54,4,FALSE),0)))</f>
        <v/>
      </c>
      <c r="S83" s="256" t="str">
        <f>IF(AL83="×", 0,IF(P83="","",ROUNDDOWN(ROUNDDOWN($H83*$I83,0)*VLOOKUP($G83,【参考】数式用_1!$A$4:$E$54,5, FALSE),0)))</f>
        <v/>
      </c>
      <c r="T83" s="30"/>
      <c r="U83" s="759"/>
      <c r="V83" s="759"/>
      <c r="W83" s="759"/>
      <c r="X83" s="759"/>
      <c r="Y83" s="759"/>
      <c r="Z83" s="759"/>
      <c r="AA83" s="759"/>
      <c r="AB83" s="759"/>
      <c r="AC83" s="759"/>
      <c r="AD83" s="759"/>
      <c r="AE83" s="759"/>
      <c r="AG83" s="258" t="e">
        <f>IF(#REF!="○", F83, "")</f>
        <v>#REF!</v>
      </c>
      <c r="AH83" s="38" t="e">
        <f>VLOOKUP('様式第１号別紙３（個表） '!$G83,【参考】数式用_1!$P$4:$Q$54,2, FALSE)</f>
        <v>#N/A</v>
      </c>
      <c r="AI83" s="38" t="e">
        <f>VLOOKUP('様式第１号別紙３（個表） '!$G83,【参考】数式用_1!$P$4:$W$54,8, FALSE)</f>
        <v>#N/A</v>
      </c>
      <c r="AJ83" s="38" t="e">
        <f>VLOOKUP('様式第１号別紙３（個表） '!$G83,【参考】数式用_1!$P$4:$AD$54,15, FALSE)</f>
        <v>#N/A</v>
      </c>
      <c r="AK83" s="38" t="str">
        <f t="shared" si="10"/>
        <v/>
      </c>
      <c r="AL83" s="38" t="str">
        <f t="shared" si="11"/>
        <v/>
      </c>
      <c r="AM83" s="38" t="str">
        <f t="shared" si="12"/>
        <v/>
      </c>
      <c r="AN83" s="38" t="str">
        <f>IF(G83="", "", VLOOKUP(G83,【参考】数式用_1!$A$4:$M$54,13,FALSE))</f>
        <v/>
      </c>
      <c r="AO83" s="38" t="str">
        <f t="shared" si="13"/>
        <v>―</v>
      </c>
    </row>
    <row r="84" spans="1:41" ht="45" customHeight="1">
      <c r="A84" s="62">
        <f t="shared" si="15"/>
        <v>70</v>
      </c>
      <c r="B84" s="63" t="str">
        <f>IF(基本情報入力シート!B120="","",基本情報入力シート!B120)</f>
        <v/>
      </c>
      <c r="C84" s="64" t="str">
        <f>IF(基本情報入力シート!L120="","",基本情報入力シート!L120)</f>
        <v/>
      </c>
      <c r="D84" s="64" t="str">
        <f>IF(基本情報入力シート!Q120="","",基本情報入力シート!Q120)</f>
        <v/>
      </c>
      <c r="E84" s="64" t="str">
        <f>IF(基本情報入力シート!V120="","",基本情報入力シート!V120)</f>
        <v/>
      </c>
      <c r="F84" s="64" t="str">
        <f>IF(基本情報入力シート!W120="","",基本情報入力シート!W120)</f>
        <v/>
      </c>
      <c r="G84" s="64" t="str">
        <f>IF(基本情報入力シート!Z120="","",基本情報入力シート!Z120)</f>
        <v/>
      </c>
      <c r="H84" s="144" t="str">
        <f t="shared" si="14"/>
        <v/>
      </c>
      <c r="I84" s="253" t="str">
        <f>IF(基本情報入力シート!AE120="","",基本情報入力シート!AE120)</f>
        <v/>
      </c>
      <c r="J84" s="390"/>
      <c r="K84" s="287"/>
      <c r="L84" s="286"/>
      <c r="M84" s="254" t="str">
        <f>IF(G84="", "", VLOOKUP(AM84,【参考】数式用_1!$AZ$3:$BA$6, 2, FALSE))</f>
        <v/>
      </c>
      <c r="N84" s="255" t="str">
        <f>IF(G84="","",VLOOKUP(G84,【参考】数式用_1!$A$4:$L$54,MATCH('様式第１号別紙３（個表） '!M84,【参考】数式用_1!$J$3:$L$3,0)+9,FALSE))</f>
        <v/>
      </c>
      <c r="O84" s="289" t="s">
        <v>2379</v>
      </c>
      <c r="P84" s="666"/>
      <c r="Q84" s="182" t="str">
        <f>IFERROR(IF(P84="","",ROUNDDOWN(ROUNDDOWN($H84*$I84,0)*VLOOKUP($G84,【参考】数式用_1!$A$4:$E$54,3, FALSE),0)),"")</f>
        <v/>
      </c>
      <c r="R84" s="182" t="str">
        <f>IF(AK84="×", 0,IF(P84="","",ROUNDDOWN(ROUNDDOWN($H84*$I84,0)*VLOOKUP($G84,【参考】数式用_1!$A$4:$E$54,4,FALSE),0)))</f>
        <v/>
      </c>
      <c r="S84" s="256" t="str">
        <f>IF(AL84="×", 0,IF(P84="","",ROUNDDOWN(ROUNDDOWN($H84*$I84,0)*VLOOKUP($G84,【参考】数式用_1!$A$4:$E$54,5, FALSE),0)))</f>
        <v/>
      </c>
      <c r="T84" s="30"/>
      <c r="U84" s="759"/>
      <c r="V84" s="759"/>
      <c r="W84" s="759"/>
      <c r="X84" s="759"/>
      <c r="Y84" s="759"/>
      <c r="Z84" s="759"/>
      <c r="AA84" s="759"/>
      <c r="AB84" s="759"/>
      <c r="AC84" s="759"/>
      <c r="AD84" s="759"/>
      <c r="AE84" s="759"/>
      <c r="AG84" s="258" t="e">
        <f>IF(#REF!="○", F84, "")</f>
        <v>#REF!</v>
      </c>
      <c r="AH84" s="38" t="e">
        <f>VLOOKUP('様式第１号別紙３（個表） '!$G84,【参考】数式用_1!$P$4:$Q$54,2, FALSE)</f>
        <v>#N/A</v>
      </c>
      <c r="AI84" s="38" t="e">
        <f>VLOOKUP('様式第１号別紙３（個表） '!$G84,【参考】数式用_1!$P$4:$W$54,8, FALSE)</f>
        <v>#N/A</v>
      </c>
      <c r="AJ84" s="38" t="e">
        <f>VLOOKUP('様式第１号別紙３（個表） '!$G84,【参考】数式用_1!$P$4:$AD$54,15, FALSE)</f>
        <v>#N/A</v>
      </c>
      <c r="AK84" s="38" t="str">
        <f t="shared" si="10"/>
        <v/>
      </c>
      <c r="AL84" s="38" t="str">
        <f t="shared" si="11"/>
        <v/>
      </c>
      <c r="AM84" s="38" t="str">
        <f t="shared" si="12"/>
        <v/>
      </c>
      <c r="AN84" s="38" t="str">
        <f>IF(G84="", "", VLOOKUP(G84,【参考】数式用_1!$A$4:$M$54,13,FALSE))</f>
        <v/>
      </c>
      <c r="AO84" s="38" t="str">
        <f t="shared" si="13"/>
        <v>―</v>
      </c>
    </row>
    <row r="85" spans="1:41" ht="45" customHeight="1">
      <c r="A85" s="62">
        <f t="shared" si="15"/>
        <v>71</v>
      </c>
      <c r="B85" s="63" t="str">
        <f>IF(基本情報入力シート!B121="","",基本情報入力シート!B121)</f>
        <v/>
      </c>
      <c r="C85" s="64" t="str">
        <f>IF(基本情報入力シート!L121="","",基本情報入力シート!L121)</f>
        <v/>
      </c>
      <c r="D85" s="64" t="str">
        <f>IF(基本情報入力シート!Q121="","",基本情報入力シート!Q121)</f>
        <v/>
      </c>
      <c r="E85" s="64" t="str">
        <f>IF(基本情報入力シート!V121="","",基本情報入力シート!V121)</f>
        <v/>
      </c>
      <c r="F85" s="64" t="str">
        <f>IF(基本情報入力シート!W121="","",基本情報入力シート!W121)</f>
        <v/>
      </c>
      <c r="G85" s="64" t="str">
        <f>IF(基本情報入力シート!Z121="","",基本情報入力シート!Z121)</f>
        <v/>
      </c>
      <c r="H85" s="144" t="str">
        <f t="shared" si="14"/>
        <v/>
      </c>
      <c r="I85" s="253" t="str">
        <f>IF(基本情報入力シート!AE121="","",基本情報入力シート!AE121)</f>
        <v/>
      </c>
      <c r="J85" s="390"/>
      <c r="K85" s="287"/>
      <c r="L85" s="286"/>
      <c r="M85" s="254" t="str">
        <f>IF(G85="", "", VLOOKUP(AM85,【参考】数式用_1!$AZ$3:$BA$6, 2, FALSE))</f>
        <v/>
      </c>
      <c r="N85" s="255" t="str">
        <f>IF(G85="","",VLOOKUP(G85,【参考】数式用_1!$A$4:$L$54,MATCH('様式第１号別紙３（個表） '!M85,【参考】数式用_1!$J$3:$L$3,0)+9,FALSE))</f>
        <v/>
      </c>
      <c r="O85" s="289" t="s">
        <v>2379</v>
      </c>
      <c r="P85" s="666"/>
      <c r="Q85" s="182" t="str">
        <f>IFERROR(IF(P85="","",ROUNDDOWN(ROUNDDOWN($H85*$I85,0)*VLOOKUP($G85,【参考】数式用_1!$A$4:$E$54,3, FALSE),0)),"")</f>
        <v/>
      </c>
      <c r="R85" s="182" t="str">
        <f>IF(AK85="×", 0,IF(P85="","",ROUNDDOWN(ROUNDDOWN($H85*$I85,0)*VLOOKUP($G85,【参考】数式用_1!$A$4:$E$54,4,FALSE),0)))</f>
        <v/>
      </c>
      <c r="S85" s="256" t="str">
        <f>IF(AL85="×", 0,IF(P85="","",ROUNDDOWN(ROUNDDOWN($H85*$I85,0)*VLOOKUP($G85,【参考】数式用_1!$A$4:$E$54,5, FALSE),0)))</f>
        <v/>
      </c>
      <c r="T85" s="30"/>
      <c r="U85" s="759"/>
      <c r="V85" s="759"/>
      <c r="W85" s="759"/>
      <c r="X85" s="759"/>
      <c r="Y85" s="759"/>
      <c r="Z85" s="759"/>
      <c r="AA85" s="759"/>
      <c r="AB85" s="759"/>
      <c r="AC85" s="759"/>
      <c r="AD85" s="759"/>
      <c r="AE85" s="759"/>
      <c r="AG85" s="258" t="e">
        <f>IF(#REF!="○", F85, "")</f>
        <v>#REF!</v>
      </c>
      <c r="AH85" s="38" t="e">
        <f>VLOOKUP('様式第１号別紙３（個表） '!$G85,【参考】数式用_1!$P$4:$Q$54,2, FALSE)</f>
        <v>#N/A</v>
      </c>
      <c r="AI85" s="38" t="e">
        <f>VLOOKUP('様式第１号別紙３（個表） '!$G85,【参考】数式用_1!$P$4:$W$54,8, FALSE)</f>
        <v>#N/A</v>
      </c>
      <c r="AJ85" s="38" t="e">
        <f>VLOOKUP('様式第１号別紙３（個表） '!$G85,【参考】数式用_1!$P$4:$AD$54,15, FALSE)</f>
        <v>#N/A</v>
      </c>
      <c r="AK85" s="38" t="str">
        <f t="shared" si="10"/>
        <v/>
      </c>
      <c r="AL85" s="38" t="str">
        <f t="shared" si="11"/>
        <v/>
      </c>
      <c r="AM85" s="38" t="str">
        <f t="shared" si="12"/>
        <v/>
      </c>
      <c r="AN85" s="38" t="str">
        <f>IF(G85="", "", VLOOKUP(G85,【参考】数式用_1!$A$4:$M$54,13,FALSE))</f>
        <v/>
      </c>
      <c r="AO85" s="38" t="str">
        <f t="shared" si="13"/>
        <v>―</v>
      </c>
    </row>
    <row r="86" spans="1:41" ht="45" customHeight="1">
      <c r="A86" s="62">
        <f t="shared" si="15"/>
        <v>72</v>
      </c>
      <c r="B86" s="63" t="str">
        <f>IF(基本情報入力シート!B122="","",基本情報入力シート!B122)</f>
        <v/>
      </c>
      <c r="C86" s="64" t="str">
        <f>IF(基本情報入力シート!L122="","",基本情報入力シート!L122)</f>
        <v/>
      </c>
      <c r="D86" s="64" t="str">
        <f>IF(基本情報入力シート!Q122="","",基本情報入力シート!Q122)</f>
        <v/>
      </c>
      <c r="E86" s="64" t="str">
        <f>IF(基本情報入力シート!V122="","",基本情報入力シート!V122)</f>
        <v/>
      </c>
      <c r="F86" s="64" t="str">
        <f>IF(基本情報入力シート!W122="","",基本情報入力シート!W122)</f>
        <v/>
      </c>
      <c r="G86" s="64" t="str">
        <f>IF(基本情報入力シート!Z122="","",基本情報入力シート!Z122)</f>
        <v/>
      </c>
      <c r="H86" s="144" t="str">
        <f t="shared" si="14"/>
        <v/>
      </c>
      <c r="I86" s="253" t="str">
        <f>IF(基本情報入力シート!AE122="","",基本情報入力シート!AE122)</f>
        <v/>
      </c>
      <c r="J86" s="390"/>
      <c r="K86" s="287"/>
      <c r="L86" s="286"/>
      <c r="M86" s="254" t="str">
        <f>IF(G86="", "", VLOOKUP(AM86,【参考】数式用_1!$AZ$3:$BA$6, 2, FALSE))</f>
        <v/>
      </c>
      <c r="N86" s="255" t="str">
        <f>IF(G86="","",VLOOKUP(G86,【参考】数式用_1!$A$4:$L$54,MATCH('様式第１号別紙３（個表） '!M86,【参考】数式用_1!$J$3:$L$3,0)+9,FALSE))</f>
        <v/>
      </c>
      <c r="O86" s="288" t="s">
        <v>2379</v>
      </c>
      <c r="P86" s="666"/>
      <c r="Q86" s="182" t="str">
        <f>IFERROR(IF(P86="","",ROUNDDOWN(ROUNDDOWN($H86*$I86,0)*VLOOKUP($G86,【参考】数式用_1!$A$4:$E$54,3, FALSE),0)),"")</f>
        <v/>
      </c>
      <c r="R86" s="182" t="str">
        <f>IF(AK86="×", 0,IF(P86="","",ROUNDDOWN(ROUNDDOWN($H86*$I86,0)*VLOOKUP($G86,【参考】数式用_1!$A$4:$E$54,4,FALSE),0)))</f>
        <v/>
      </c>
      <c r="S86" s="256" t="str">
        <f>IF(AL86="×", 0,IF(P86="","",ROUNDDOWN(ROUNDDOWN($H86*$I86,0)*VLOOKUP($G86,【参考】数式用_1!$A$4:$E$54,5, FALSE),0)))</f>
        <v/>
      </c>
      <c r="T86" s="30"/>
      <c r="U86" s="759"/>
      <c r="V86" s="759"/>
      <c r="W86" s="759"/>
      <c r="X86" s="759"/>
      <c r="Y86" s="759"/>
      <c r="Z86" s="759"/>
      <c r="AA86" s="759"/>
      <c r="AB86" s="759"/>
      <c r="AC86" s="759"/>
      <c r="AD86" s="759"/>
      <c r="AE86" s="759"/>
      <c r="AG86" s="258" t="e">
        <f>IF(#REF!="○", F86, "")</f>
        <v>#REF!</v>
      </c>
      <c r="AH86" s="38" t="e">
        <f>VLOOKUP('様式第１号別紙３（個表） '!$G86,【参考】数式用_1!$P$4:$Q$54,2, FALSE)</f>
        <v>#N/A</v>
      </c>
      <c r="AI86" s="38" t="e">
        <f>VLOOKUP('様式第１号別紙３（個表） '!$G86,【参考】数式用_1!$P$4:$W$54,8, FALSE)</f>
        <v>#N/A</v>
      </c>
      <c r="AJ86" s="38" t="e">
        <f>VLOOKUP('様式第１号別紙３（個表） '!$G86,【参考】数式用_1!$P$4:$AD$54,15, FALSE)</f>
        <v>#N/A</v>
      </c>
      <c r="AK86" s="38" t="str">
        <f t="shared" si="10"/>
        <v/>
      </c>
      <c r="AL86" s="38" t="str">
        <f t="shared" si="11"/>
        <v/>
      </c>
      <c r="AM86" s="38" t="str">
        <f t="shared" si="12"/>
        <v/>
      </c>
      <c r="AN86" s="38" t="str">
        <f>IF(G86="", "", VLOOKUP(G86,【参考】数式用_1!$A$4:$M$54,13,FALSE))</f>
        <v/>
      </c>
      <c r="AO86" s="38" t="str">
        <f t="shared" si="13"/>
        <v>―</v>
      </c>
    </row>
    <row r="87" spans="1:41" ht="45" customHeight="1">
      <c r="A87" s="62">
        <f t="shared" si="15"/>
        <v>73</v>
      </c>
      <c r="B87" s="63" t="str">
        <f>IF(基本情報入力シート!B123="","",基本情報入力シート!B123)</f>
        <v/>
      </c>
      <c r="C87" s="64" t="str">
        <f>IF(基本情報入力シート!L123="","",基本情報入力シート!L123)</f>
        <v/>
      </c>
      <c r="D87" s="64" t="str">
        <f>IF(基本情報入力シート!Q123="","",基本情報入力シート!Q123)</f>
        <v/>
      </c>
      <c r="E87" s="64" t="str">
        <f>IF(基本情報入力シート!V123="","",基本情報入力シート!V123)</f>
        <v/>
      </c>
      <c r="F87" s="64" t="str">
        <f>IF(基本情報入力シート!W123="","",基本情報入力シート!W123)</f>
        <v/>
      </c>
      <c r="G87" s="64" t="str">
        <f>IF(基本情報入力シート!Z123="","",基本情報入力シート!Z123)</f>
        <v/>
      </c>
      <c r="H87" s="144" t="str">
        <f t="shared" si="14"/>
        <v/>
      </c>
      <c r="I87" s="253" t="str">
        <f>IF(基本情報入力シート!AE123="","",基本情報入力シート!AE123)</f>
        <v/>
      </c>
      <c r="J87" s="390"/>
      <c r="K87" s="287"/>
      <c r="L87" s="286"/>
      <c r="M87" s="254" t="str">
        <f>IF(G87="", "", VLOOKUP(AM87,【参考】数式用_1!$AZ$3:$BA$6, 2, FALSE))</f>
        <v/>
      </c>
      <c r="N87" s="255" t="str">
        <f>IF(G87="","",VLOOKUP(G87,【参考】数式用_1!$A$4:$L$54,MATCH('様式第１号別紙３（個表） '!M87,【参考】数式用_1!$J$3:$L$3,0)+9,FALSE))</f>
        <v/>
      </c>
      <c r="O87" s="289" t="s">
        <v>2379</v>
      </c>
      <c r="P87" s="666"/>
      <c r="Q87" s="182" t="str">
        <f>IFERROR(IF(P87="","",ROUNDDOWN(ROUNDDOWN($H87*$I87,0)*VLOOKUP($G87,【参考】数式用_1!$A$4:$E$54,3, FALSE),0)),"")</f>
        <v/>
      </c>
      <c r="R87" s="182" t="str">
        <f>IF(AK87="×", 0,IF(P87="","",ROUNDDOWN(ROUNDDOWN($H87*$I87,0)*VLOOKUP($G87,【参考】数式用_1!$A$4:$E$54,4,FALSE),0)))</f>
        <v/>
      </c>
      <c r="S87" s="256" t="str">
        <f>IF(AL87="×", 0,IF(P87="","",ROUNDDOWN(ROUNDDOWN($H87*$I87,0)*VLOOKUP($G87,【参考】数式用_1!$A$4:$E$54,5, FALSE),0)))</f>
        <v/>
      </c>
      <c r="T87" s="30"/>
      <c r="U87" s="759"/>
      <c r="V87" s="759"/>
      <c r="W87" s="759"/>
      <c r="X87" s="759"/>
      <c r="Y87" s="759"/>
      <c r="Z87" s="759"/>
      <c r="AA87" s="759"/>
      <c r="AB87" s="759"/>
      <c r="AC87" s="759"/>
      <c r="AD87" s="759"/>
      <c r="AE87" s="759"/>
      <c r="AG87" s="258" t="e">
        <f>IF(#REF!="○", F87, "")</f>
        <v>#REF!</v>
      </c>
      <c r="AH87" s="38" t="e">
        <f>VLOOKUP('様式第１号別紙３（個表） '!$G87,【参考】数式用_1!$P$4:$Q$54,2, FALSE)</f>
        <v>#N/A</v>
      </c>
      <c r="AI87" s="38" t="e">
        <f>VLOOKUP('様式第１号別紙３（個表） '!$G87,【参考】数式用_1!$P$4:$W$54,8, FALSE)</f>
        <v>#N/A</v>
      </c>
      <c r="AJ87" s="38" t="e">
        <f>VLOOKUP('様式第１号別紙３（個表） '!$G87,【参考】数式用_1!$P$4:$AD$54,15, FALSE)</f>
        <v>#N/A</v>
      </c>
      <c r="AK87" s="38" t="str">
        <f t="shared" si="10"/>
        <v/>
      </c>
      <c r="AL87" s="38" t="str">
        <f t="shared" si="11"/>
        <v/>
      </c>
      <c r="AM87" s="38" t="str">
        <f t="shared" si="12"/>
        <v/>
      </c>
      <c r="AN87" s="38" t="str">
        <f>IF(G87="", "", VLOOKUP(G87,【参考】数式用_1!$A$4:$M$54,13,FALSE))</f>
        <v/>
      </c>
      <c r="AO87" s="38" t="str">
        <f t="shared" si="13"/>
        <v>―</v>
      </c>
    </row>
    <row r="88" spans="1:41" ht="45" customHeight="1">
      <c r="A88" s="62">
        <f t="shared" si="15"/>
        <v>74</v>
      </c>
      <c r="B88" s="63" t="str">
        <f>IF(基本情報入力シート!B124="","",基本情報入力シート!B124)</f>
        <v/>
      </c>
      <c r="C88" s="64" t="str">
        <f>IF(基本情報入力シート!L124="","",基本情報入力シート!L124)</f>
        <v/>
      </c>
      <c r="D88" s="64" t="str">
        <f>IF(基本情報入力シート!Q124="","",基本情報入力シート!Q124)</f>
        <v/>
      </c>
      <c r="E88" s="64" t="str">
        <f>IF(基本情報入力シート!V124="","",基本情報入力シート!V124)</f>
        <v/>
      </c>
      <c r="F88" s="64" t="str">
        <f>IF(基本情報入力シート!W124="","",基本情報入力シート!W124)</f>
        <v/>
      </c>
      <c r="G88" s="64" t="str">
        <f>IF(基本情報入力シート!Z124="","",基本情報入力シート!Z124)</f>
        <v/>
      </c>
      <c r="H88" s="144" t="str">
        <f t="shared" si="14"/>
        <v/>
      </c>
      <c r="I88" s="253" t="str">
        <f>IF(基本情報入力シート!AE124="","",基本情報入力シート!AE124)</f>
        <v/>
      </c>
      <c r="J88" s="390"/>
      <c r="K88" s="287"/>
      <c r="L88" s="286"/>
      <c r="M88" s="254" t="str">
        <f>IF(G88="", "", VLOOKUP(AM88,【参考】数式用_1!$AZ$3:$BA$6, 2, FALSE))</f>
        <v/>
      </c>
      <c r="N88" s="255" t="str">
        <f>IF(G88="","",VLOOKUP(G88,【参考】数式用_1!$A$4:$L$54,MATCH('様式第１号別紙３（個表） '!M88,【参考】数式用_1!$J$3:$L$3,0)+9,FALSE))</f>
        <v/>
      </c>
      <c r="O88" s="289" t="s">
        <v>2379</v>
      </c>
      <c r="P88" s="666"/>
      <c r="Q88" s="182" t="str">
        <f>IFERROR(IF(P88="","",ROUNDDOWN(ROUNDDOWN($H88*$I88,0)*VLOOKUP($G88,【参考】数式用_1!$A$4:$E$54,3, FALSE),0)),"")</f>
        <v/>
      </c>
      <c r="R88" s="182" t="str">
        <f>IF(AK88="×", 0,IF(P88="","",ROUNDDOWN(ROUNDDOWN($H88*$I88,0)*VLOOKUP($G88,【参考】数式用_1!$A$4:$E$54,4,FALSE),0)))</f>
        <v/>
      </c>
      <c r="S88" s="256" t="str">
        <f>IF(AL88="×", 0,IF(P88="","",ROUNDDOWN(ROUNDDOWN($H88*$I88,0)*VLOOKUP($G88,【参考】数式用_1!$A$4:$E$54,5, FALSE),0)))</f>
        <v/>
      </c>
      <c r="T88" s="30"/>
      <c r="U88" s="759"/>
      <c r="V88" s="759"/>
      <c r="W88" s="759"/>
      <c r="X88" s="759"/>
      <c r="Y88" s="759"/>
      <c r="Z88" s="759"/>
      <c r="AA88" s="759"/>
      <c r="AB88" s="759"/>
      <c r="AC88" s="759"/>
      <c r="AD88" s="759"/>
      <c r="AE88" s="759"/>
      <c r="AG88" s="258" t="e">
        <f>IF(#REF!="○", F88, "")</f>
        <v>#REF!</v>
      </c>
      <c r="AH88" s="38" t="e">
        <f>VLOOKUP('様式第１号別紙３（個表） '!$G88,【参考】数式用_1!$P$4:$Q$54,2, FALSE)</f>
        <v>#N/A</v>
      </c>
      <c r="AI88" s="38" t="e">
        <f>VLOOKUP('様式第１号別紙３（個表） '!$G88,【参考】数式用_1!$P$4:$W$54,8, FALSE)</f>
        <v>#N/A</v>
      </c>
      <c r="AJ88" s="38" t="e">
        <f>VLOOKUP('様式第１号別紙３（個表） '!$G88,【参考】数式用_1!$P$4:$AD$54,15, FALSE)</f>
        <v>#N/A</v>
      </c>
      <c r="AK88" s="38" t="str">
        <f t="shared" si="10"/>
        <v/>
      </c>
      <c r="AL88" s="38" t="str">
        <f t="shared" si="11"/>
        <v/>
      </c>
      <c r="AM88" s="38" t="str">
        <f t="shared" si="12"/>
        <v/>
      </c>
      <c r="AN88" s="38" t="str">
        <f>IF(G88="", "", VLOOKUP(G88,【参考】数式用_1!$A$4:$M$54,13,FALSE))</f>
        <v/>
      </c>
      <c r="AO88" s="38" t="str">
        <f t="shared" si="13"/>
        <v>―</v>
      </c>
    </row>
    <row r="89" spans="1:41" ht="45" customHeight="1">
      <c r="A89" s="62">
        <f t="shared" si="15"/>
        <v>75</v>
      </c>
      <c r="B89" s="63" t="str">
        <f>IF(基本情報入力シート!B125="","",基本情報入力シート!B125)</f>
        <v/>
      </c>
      <c r="C89" s="64" t="str">
        <f>IF(基本情報入力シート!L125="","",基本情報入力シート!L125)</f>
        <v/>
      </c>
      <c r="D89" s="64" t="str">
        <f>IF(基本情報入力シート!Q125="","",基本情報入力シート!Q125)</f>
        <v/>
      </c>
      <c r="E89" s="64" t="str">
        <f>IF(基本情報入力シート!V125="","",基本情報入力シート!V125)</f>
        <v/>
      </c>
      <c r="F89" s="64" t="str">
        <f>IF(基本情報入力シート!W125="","",基本情報入力シート!W125)</f>
        <v/>
      </c>
      <c r="G89" s="64" t="str">
        <f>IF(基本情報入力シート!Z125="","",基本情報入力シート!Z125)</f>
        <v/>
      </c>
      <c r="H89" s="144" t="str">
        <f t="shared" si="14"/>
        <v/>
      </c>
      <c r="I89" s="253" t="str">
        <f>IF(基本情報入力シート!AE125="","",基本情報入力シート!AE125)</f>
        <v/>
      </c>
      <c r="J89" s="390"/>
      <c r="K89" s="287"/>
      <c r="L89" s="286"/>
      <c r="M89" s="254" t="str">
        <f>IF(G89="", "", VLOOKUP(AM89,【参考】数式用_1!$AZ$3:$BA$6, 2, FALSE))</f>
        <v/>
      </c>
      <c r="N89" s="255" t="str">
        <f>IF(G89="","",VLOOKUP(G89,【参考】数式用_1!$A$4:$L$54,MATCH('様式第１号別紙３（個表） '!M89,【参考】数式用_1!$J$3:$L$3,0)+9,FALSE))</f>
        <v/>
      </c>
      <c r="O89" s="288" t="s">
        <v>2379</v>
      </c>
      <c r="P89" s="666"/>
      <c r="Q89" s="182" t="str">
        <f>IFERROR(IF(P89="","",ROUNDDOWN(ROUNDDOWN($H89*$I89,0)*VLOOKUP($G89,【参考】数式用_1!$A$4:$E$54,3, FALSE),0)),"")</f>
        <v/>
      </c>
      <c r="R89" s="182" t="str">
        <f>IF(AK89="×", 0,IF(P89="","",ROUNDDOWN(ROUNDDOWN($H89*$I89,0)*VLOOKUP($G89,【参考】数式用_1!$A$4:$E$54,4,FALSE),0)))</f>
        <v/>
      </c>
      <c r="S89" s="256" t="str">
        <f>IF(AL89="×", 0,IF(P89="","",ROUNDDOWN(ROUNDDOWN($H89*$I89,0)*VLOOKUP($G89,【参考】数式用_1!$A$4:$E$54,5, FALSE),0)))</f>
        <v/>
      </c>
      <c r="T89" s="30"/>
      <c r="U89" s="759"/>
      <c r="V89" s="759"/>
      <c r="W89" s="759"/>
      <c r="X89" s="759"/>
      <c r="Y89" s="759"/>
      <c r="Z89" s="759"/>
      <c r="AA89" s="759"/>
      <c r="AB89" s="759"/>
      <c r="AC89" s="759"/>
      <c r="AD89" s="759"/>
      <c r="AE89" s="759"/>
      <c r="AG89" s="258" t="e">
        <f>IF(#REF!="○", F89, "")</f>
        <v>#REF!</v>
      </c>
      <c r="AH89" s="38" t="e">
        <f>VLOOKUP('様式第１号別紙３（個表） '!$G89,【参考】数式用_1!$P$4:$Q$54,2, FALSE)</f>
        <v>#N/A</v>
      </c>
      <c r="AI89" s="38" t="e">
        <f>VLOOKUP('様式第１号別紙３（個表） '!$G89,【参考】数式用_1!$P$4:$W$54,8, FALSE)</f>
        <v>#N/A</v>
      </c>
      <c r="AJ89" s="38" t="e">
        <f>VLOOKUP('様式第１号別紙３（個表） '!$G89,【参考】数式用_1!$P$4:$AD$54,15, FALSE)</f>
        <v>#N/A</v>
      </c>
      <c r="AK89" s="38" t="str">
        <f t="shared" si="10"/>
        <v/>
      </c>
      <c r="AL89" s="38" t="str">
        <f t="shared" si="11"/>
        <v/>
      </c>
      <c r="AM89" s="38" t="str">
        <f t="shared" si="12"/>
        <v/>
      </c>
      <c r="AN89" s="38" t="str">
        <f>IF(G89="", "", VLOOKUP(G89,【参考】数式用_1!$A$4:$M$54,13,FALSE))</f>
        <v/>
      </c>
      <c r="AO89" s="38" t="str">
        <f t="shared" si="13"/>
        <v>―</v>
      </c>
    </row>
    <row r="90" spans="1:41" ht="45" customHeight="1">
      <c r="A90" s="62">
        <f t="shared" si="15"/>
        <v>76</v>
      </c>
      <c r="B90" s="63" t="str">
        <f>IF(基本情報入力シート!B126="","",基本情報入力シート!B126)</f>
        <v/>
      </c>
      <c r="C90" s="64" t="str">
        <f>IF(基本情報入力シート!L126="","",基本情報入力シート!L126)</f>
        <v/>
      </c>
      <c r="D90" s="64" t="str">
        <f>IF(基本情報入力シート!Q126="","",基本情報入力シート!Q126)</f>
        <v/>
      </c>
      <c r="E90" s="64" t="str">
        <f>IF(基本情報入力シート!V126="","",基本情報入力シート!V126)</f>
        <v/>
      </c>
      <c r="F90" s="64" t="str">
        <f>IF(基本情報入力シート!W126="","",基本情報入力シート!W126)</f>
        <v/>
      </c>
      <c r="G90" s="64" t="str">
        <f>IF(基本情報入力シート!Z126="","",基本情報入力シート!Z126)</f>
        <v/>
      </c>
      <c r="H90" s="144" t="str">
        <f t="shared" si="14"/>
        <v/>
      </c>
      <c r="I90" s="253" t="str">
        <f>IF(基本情報入力シート!AE126="","",基本情報入力シート!AE126)</f>
        <v/>
      </c>
      <c r="J90" s="390"/>
      <c r="K90" s="287"/>
      <c r="L90" s="286"/>
      <c r="M90" s="254" t="str">
        <f>IF(G90="", "", VLOOKUP(AM90,【参考】数式用_1!$AZ$3:$BA$6, 2, FALSE))</f>
        <v/>
      </c>
      <c r="N90" s="255" t="str">
        <f>IF(G90="","",VLOOKUP(G90,【参考】数式用_1!$A$4:$L$54,MATCH('様式第１号別紙３（個表） '!M90,【参考】数式用_1!$J$3:$L$3,0)+9,FALSE))</f>
        <v/>
      </c>
      <c r="O90" s="289" t="s">
        <v>2379</v>
      </c>
      <c r="P90" s="666"/>
      <c r="Q90" s="182" t="str">
        <f>IFERROR(IF(P90="","",ROUNDDOWN(ROUNDDOWN($H90*$I90,0)*VLOOKUP($G90,【参考】数式用_1!$A$4:$E$54,3, FALSE),0)),"")</f>
        <v/>
      </c>
      <c r="R90" s="182" t="str">
        <f>IF(AK90="×", 0,IF(P90="","",ROUNDDOWN(ROUNDDOWN($H90*$I90,0)*VLOOKUP($G90,【参考】数式用_1!$A$4:$E$54,4,FALSE),0)))</f>
        <v/>
      </c>
      <c r="S90" s="256" t="str">
        <f>IF(AL90="×", 0,IF(P90="","",ROUNDDOWN(ROUNDDOWN($H90*$I90,0)*VLOOKUP($G90,【参考】数式用_1!$A$4:$E$54,5, FALSE),0)))</f>
        <v/>
      </c>
      <c r="T90" s="30"/>
      <c r="U90" s="759"/>
      <c r="V90" s="759"/>
      <c r="W90" s="759"/>
      <c r="X90" s="759"/>
      <c r="Y90" s="759"/>
      <c r="Z90" s="759"/>
      <c r="AA90" s="759"/>
      <c r="AB90" s="759"/>
      <c r="AC90" s="759"/>
      <c r="AD90" s="759"/>
      <c r="AE90" s="759"/>
      <c r="AG90" s="258" t="e">
        <f>IF(#REF!="○", F90, "")</f>
        <v>#REF!</v>
      </c>
      <c r="AH90" s="38" t="e">
        <f>VLOOKUP('様式第１号別紙３（個表） '!$G90,【参考】数式用_1!$P$4:$Q$54,2, FALSE)</f>
        <v>#N/A</v>
      </c>
      <c r="AI90" s="38" t="e">
        <f>VLOOKUP('様式第１号別紙３（個表） '!$G90,【参考】数式用_1!$P$4:$W$54,8, FALSE)</f>
        <v>#N/A</v>
      </c>
      <c r="AJ90" s="38" t="e">
        <f>VLOOKUP('様式第１号別紙３（個表） '!$G90,【参考】数式用_1!$P$4:$AD$54,15, FALSE)</f>
        <v>#N/A</v>
      </c>
      <c r="AK90" s="38" t="str">
        <f t="shared" si="10"/>
        <v/>
      </c>
      <c r="AL90" s="38" t="str">
        <f t="shared" si="11"/>
        <v/>
      </c>
      <c r="AM90" s="38" t="str">
        <f t="shared" si="12"/>
        <v/>
      </c>
      <c r="AN90" s="38" t="str">
        <f>IF(G90="", "", VLOOKUP(G90,【参考】数式用_1!$A$4:$M$54,13,FALSE))</f>
        <v/>
      </c>
      <c r="AO90" s="38" t="str">
        <f t="shared" si="13"/>
        <v>―</v>
      </c>
    </row>
    <row r="91" spans="1:41" ht="45" customHeight="1">
      <c r="A91" s="62">
        <f t="shared" si="15"/>
        <v>77</v>
      </c>
      <c r="B91" s="63" t="str">
        <f>IF(基本情報入力シート!B127="","",基本情報入力シート!B127)</f>
        <v/>
      </c>
      <c r="C91" s="64" t="str">
        <f>IF(基本情報入力シート!L127="","",基本情報入力シート!L127)</f>
        <v/>
      </c>
      <c r="D91" s="64" t="str">
        <f>IF(基本情報入力シート!Q127="","",基本情報入力シート!Q127)</f>
        <v/>
      </c>
      <c r="E91" s="64" t="str">
        <f>IF(基本情報入力シート!V127="","",基本情報入力シート!V127)</f>
        <v/>
      </c>
      <c r="F91" s="64" t="str">
        <f>IF(基本情報入力シート!W127="","",基本情報入力シート!W127)</f>
        <v/>
      </c>
      <c r="G91" s="64" t="str">
        <f>IF(基本情報入力シート!Z127="","",基本情報入力シート!Z127)</f>
        <v/>
      </c>
      <c r="H91" s="144" t="str">
        <f t="shared" si="14"/>
        <v/>
      </c>
      <c r="I91" s="253" t="str">
        <f>IF(基本情報入力シート!AE127="","",基本情報入力シート!AE127)</f>
        <v/>
      </c>
      <c r="J91" s="390"/>
      <c r="K91" s="287"/>
      <c r="L91" s="286"/>
      <c r="M91" s="254" t="str">
        <f>IF(G91="", "", VLOOKUP(AM91,【参考】数式用_1!$AZ$3:$BA$6, 2, FALSE))</f>
        <v/>
      </c>
      <c r="N91" s="255" t="str">
        <f>IF(G91="","",VLOOKUP(G91,【参考】数式用_1!$A$4:$L$54,MATCH('様式第１号別紙３（個表） '!M91,【参考】数式用_1!$J$3:$L$3,0)+9,FALSE))</f>
        <v/>
      </c>
      <c r="O91" s="289" t="s">
        <v>2379</v>
      </c>
      <c r="P91" s="666"/>
      <c r="Q91" s="182" t="str">
        <f>IFERROR(IF(P91="","",ROUNDDOWN(ROUNDDOWN($H91*$I91,0)*VLOOKUP($G91,【参考】数式用_1!$A$4:$E$54,3, FALSE),0)),"")</f>
        <v/>
      </c>
      <c r="R91" s="182" t="str">
        <f>IF(AK91="×", 0,IF(P91="","",ROUNDDOWN(ROUNDDOWN($H91*$I91,0)*VLOOKUP($G91,【参考】数式用_1!$A$4:$E$54,4,FALSE),0)))</f>
        <v/>
      </c>
      <c r="S91" s="256" t="str">
        <f>IF(AL91="×", 0,IF(P91="","",ROUNDDOWN(ROUNDDOWN($H91*$I91,0)*VLOOKUP($G91,【参考】数式用_1!$A$4:$E$54,5, FALSE),0)))</f>
        <v/>
      </c>
      <c r="T91" s="30"/>
      <c r="U91" s="759"/>
      <c r="V91" s="759"/>
      <c r="W91" s="759"/>
      <c r="X91" s="759"/>
      <c r="Y91" s="759"/>
      <c r="Z91" s="759"/>
      <c r="AA91" s="759"/>
      <c r="AB91" s="759"/>
      <c r="AC91" s="759"/>
      <c r="AD91" s="759"/>
      <c r="AE91" s="759"/>
      <c r="AG91" s="258" t="e">
        <f>IF(#REF!="○", F91, "")</f>
        <v>#REF!</v>
      </c>
      <c r="AH91" s="38" t="e">
        <f>VLOOKUP('様式第１号別紙３（個表） '!$G91,【参考】数式用_1!$P$4:$Q$54,2, FALSE)</f>
        <v>#N/A</v>
      </c>
      <c r="AI91" s="38" t="e">
        <f>VLOOKUP('様式第１号別紙３（個表） '!$G91,【参考】数式用_1!$P$4:$W$54,8, FALSE)</f>
        <v>#N/A</v>
      </c>
      <c r="AJ91" s="38" t="e">
        <f>VLOOKUP('様式第１号別紙３（個表） '!$G91,【参考】数式用_1!$P$4:$AD$54,15, FALSE)</f>
        <v>#N/A</v>
      </c>
      <c r="AK91" s="38" t="str">
        <f t="shared" si="10"/>
        <v/>
      </c>
      <c r="AL91" s="38" t="str">
        <f t="shared" si="11"/>
        <v/>
      </c>
      <c r="AM91" s="38" t="str">
        <f t="shared" si="12"/>
        <v/>
      </c>
      <c r="AN91" s="38" t="str">
        <f>IF(G91="", "", VLOOKUP(G91,【参考】数式用_1!$A$4:$M$54,13,FALSE))</f>
        <v/>
      </c>
      <c r="AO91" s="38" t="str">
        <f t="shared" si="13"/>
        <v>―</v>
      </c>
    </row>
    <row r="92" spans="1:41" ht="45" customHeight="1">
      <c r="A92" s="62">
        <f t="shared" si="15"/>
        <v>78</v>
      </c>
      <c r="B92" s="63" t="str">
        <f>IF(基本情報入力シート!B128="","",基本情報入力シート!B128)</f>
        <v/>
      </c>
      <c r="C92" s="64" t="str">
        <f>IF(基本情報入力シート!L128="","",基本情報入力シート!L128)</f>
        <v/>
      </c>
      <c r="D92" s="64" t="str">
        <f>IF(基本情報入力シート!Q128="","",基本情報入力シート!Q128)</f>
        <v/>
      </c>
      <c r="E92" s="64" t="str">
        <f>IF(基本情報入力シート!V128="","",基本情報入力シート!V128)</f>
        <v/>
      </c>
      <c r="F92" s="64" t="str">
        <f>IF(基本情報入力シート!W128="","",基本情報入力シート!W128)</f>
        <v/>
      </c>
      <c r="G92" s="64" t="str">
        <f>IF(基本情報入力シート!Z128="","",基本情報入力シート!Z128)</f>
        <v/>
      </c>
      <c r="H92" s="144" t="str">
        <f t="shared" si="14"/>
        <v/>
      </c>
      <c r="I92" s="253" t="str">
        <f>IF(基本情報入力シート!AE128="","",基本情報入力シート!AE128)</f>
        <v/>
      </c>
      <c r="J92" s="390"/>
      <c r="K92" s="287"/>
      <c r="L92" s="286"/>
      <c r="M92" s="254" t="str">
        <f>IF(G92="", "", VLOOKUP(AM92,【参考】数式用_1!$AZ$3:$BA$6, 2, FALSE))</f>
        <v/>
      </c>
      <c r="N92" s="255" t="str">
        <f>IF(G92="","",VLOOKUP(G92,【参考】数式用_1!$A$4:$L$54,MATCH('様式第１号別紙３（個表） '!M92,【参考】数式用_1!$J$3:$L$3,0)+9,FALSE))</f>
        <v/>
      </c>
      <c r="O92" s="288" t="s">
        <v>2379</v>
      </c>
      <c r="P92" s="666"/>
      <c r="Q92" s="182" t="str">
        <f>IFERROR(IF(P92="","",ROUNDDOWN(ROUNDDOWN($H92*$I92,0)*VLOOKUP($G92,【参考】数式用_1!$A$4:$E$54,3, FALSE),0)),"")</f>
        <v/>
      </c>
      <c r="R92" s="182" t="str">
        <f>IF(AK92="×", 0,IF(P92="","",ROUNDDOWN(ROUNDDOWN($H92*$I92,0)*VLOOKUP($G92,【参考】数式用_1!$A$4:$E$54,4,FALSE),0)))</f>
        <v/>
      </c>
      <c r="S92" s="256" t="str">
        <f>IF(AL92="×", 0,IF(P92="","",ROUNDDOWN(ROUNDDOWN($H92*$I92,0)*VLOOKUP($G92,【参考】数式用_1!$A$4:$E$54,5, FALSE),0)))</f>
        <v/>
      </c>
      <c r="T92" s="30"/>
      <c r="U92" s="759"/>
      <c r="V92" s="759"/>
      <c r="W92" s="759"/>
      <c r="X92" s="759"/>
      <c r="Y92" s="759"/>
      <c r="Z92" s="759"/>
      <c r="AA92" s="759"/>
      <c r="AB92" s="759"/>
      <c r="AC92" s="759"/>
      <c r="AD92" s="759"/>
      <c r="AE92" s="759"/>
      <c r="AG92" s="258" t="e">
        <f>IF(#REF!="○", F92, "")</f>
        <v>#REF!</v>
      </c>
      <c r="AH92" s="38" t="e">
        <f>VLOOKUP('様式第１号別紙３（個表） '!$G92,【参考】数式用_1!$P$4:$Q$54,2, FALSE)</f>
        <v>#N/A</v>
      </c>
      <c r="AI92" s="38" t="e">
        <f>VLOOKUP('様式第１号別紙３（個表） '!$G92,【参考】数式用_1!$P$4:$W$54,8, FALSE)</f>
        <v>#N/A</v>
      </c>
      <c r="AJ92" s="38" t="e">
        <f>VLOOKUP('様式第１号別紙３（個表） '!$G92,【参考】数式用_1!$P$4:$AD$54,15, FALSE)</f>
        <v>#N/A</v>
      </c>
      <c r="AK92" s="38" t="str">
        <f t="shared" si="10"/>
        <v/>
      </c>
      <c r="AL92" s="38" t="str">
        <f t="shared" si="11"/>
        <v/>
      </c>
      <c r="AM92" s="38" t="str">
        <f t="shared" si="12"/>
        <v/>
      </c>
      <c r="AN92" s="38" t="str">
        <f>IF(G92="", "", VLOOKUP(G92,【参考】数式用_1!$A$4:$M$54,13,FALSE))</f>
        <v/>
      </c>
      <c r="AO92" s="38" t="str">
        <f t="shared" si="13"/>
        <v>―</v>
      </c>
    </row>
    <row r="93" spans="1:41" ht="45" customHeight="1">
      <c r="A93" s="62">
        <f t="shared" si="15"/>
        <v>79</v>
      </c>
      <c r="B93" s="63" t="str">
        <f>IF(基本情報入力シート!B129="","",基本情報入力シート!B129)</f>
        <v/>
      </c>
      <c r="C93" s="64" t="str">
        <f>IF(基本情報入力シート!L129="","",基本情報入力シート!L129)</f>
        <v/>
      </c>
      <c r="D93" s="64" t="str">
        <f>IF(基本情報入力シート!Q129="","",基本情報入力シート!Q129)</f>
        <v/>
      </c>
      <c r="E93" s="64" t="str">
        <f>IF(基本情報入力シート!V129="","",基本情報入力シート!V129)</f>
        <v/>
      </c>
      <c r="F93" s="64" t="str">
        <f>IF(基本情報入力シート!W129="","",基本情報入力シート!W129)</f>
        <v/>
      </c>
      <c r="G93" s="64" t="str">
        <f>IF(基本情報入力シート!Z129="","",基本情報入力シート!Z129)</f>
        <v/>
      </c>
      <c r="H93" s="144" t="str">
        <f t="shared" si="14"/>
        <v/>
      </c>
      <c r="I93" s="253" t="str">
        <f>IF(基本情報入力シート!AE129="","",基本情報入力シート!AE129)</f>
        <v/>
      </c>
      <c r="J93" s="390"/>
      <c r="K93" s="287"/>
      <c r="L93" s="286"/>
      <c r="M93" s="254" t="str">
        <f>IF(G93="", "", VLOOKUP(AM93,【参考】数式用_1!$AZ$3:$BA$6, 2, FALSE))</f>
        <v/>
      </c>
      <c r="N93" s="255" t="str">
        <f>IF(G93="","",VLOOKUP(G93,【参考】数式用_1!$A$4:$L$54,MATCH('様式第１号別紙３（個表） '!M93,【参考】数式用_1!$J$3:$L$3,0)+9,FALSE))</f>
        <v/>
      </c>
      <c r="O93" s="289" t="s">
        <v>2379</v>
      </c>
      <c r="P93" s="666"/>
      <c r="Q93" s="182" t="str">
        <f>IFERROR(IF(P93="","",ROUNDDOWN(ROUNDDOWN($H93*$I93,0)*VLOOKUP($G93,【参考】数式用_1!$A$4:$E$54,3, FALSE),0)),"")</f>
        <v/>
      </c>
      <c r="R93" s="182" t="str">
        <f>IF(AK93="×", 0,IF(P93="","",ROUNDDOWN(ROUNDDOWN($H93*$I93,0)*VLOOKUP($G93,【参考】数式用_1!$A$4:$E$54,4,FALSE),0)))</f>
        <v/>
      </c>
      <c r="S93" s="256" t="str">
        <f>IF(AL93="×", 0,IF(P93="","",ROUNDDOWN(ROUNDDOWN($H93*$I93,0)*VLOOKUP($G93,【参考】数式用_1!$A$4:$E$54,5, FALSE),0)))</f>
        <v/>
      </c>
      <c r="T93" s="30"/>
      <c r="U93" s="759"/>
      <c r="V93" s="759"/>
      <c r="W93" s="759"/>
      <c r="X93" s="759"/>
      <c r="Y93" s="759"/>
      <c r="Z93" s="759"/>
      <c r="AA93" s="759"/>
      <c r="AB93" s="759"/>
      <c r="AC93" s="759"/>
      <c r="AD93" s="759"/>
      <c r="AE93" s="759"/>
      <c r="AG93" s="258" t="e">
        <f>IF(#REF!="○", F93, "")</f>
        <v>#REF!</v>
      </c>
      <c r="AH93" s="38" t="e">
        <f>VLOOKUP('様式第１号別紙３（個表） '!$G93,【参考】数式用_1!$P$4:$Q$54,2, FALSE)</f>
        <v>#N/A</v>
      </c>
      <c r="AI93" s="38" t="e">
        <f>VLOOKUP('様式第１号別紙３（個表） '!$G93,【参考】数式用_1!$P$4:$W$54,8, FALSE)</f>
        <v>#N/A</v>
      </c>
      <c r="AJ93" s="38" t="e">
        <f>VLOOKUP('様式第１号別紙３（個表） '!$G93,【参考】数式用_1!$P$4:$AD$54,15, FALSE)</f>
        <v>#N/A</v>
      </c>
      <c r="AK93" s="38" t="str">
        <f t="shared" si="10"/>
        <v/>
      </c>
      <c r="AL93" s="38" t="str">
        <f t="shared" si="11"/>
        <v/>
      </c>
      <c r="AM93" s="38" t="str">
        <f t="shared" si="12"/>
        <v/>
      </c>
      <c r="AN93" s="38" t="str">
        <f>IF(G93="", "", VLOOKUP(G93,【参考】数式用_1!$A$4:$M$54,13,FALSE))</f>
        <v/>
      </c>
      <c r="AO93" s="38" t="str">
        <f t="shared" si="13"/>
        <v>―</v>
      </c>
    </row>
    <row r="94" spans="1:41" ht="45" customHeight="1">
      <c r="A94" s="62">
        <f t="shared" si="15"/>
        <v>80</v>
      </c>
      <c r="B94" s="63" t="str">
        <f>IF(基本情報入力シート!B130="","",基本情報入力シート!B130)</f>
        <v/>
      </c>
      <c r="C94" s="64" t="str">
        <f>IF(基本情報入力シート!L130="","",基本情報入力シート!L130)</f>
        <v/>
      </c>
      <c r="D94" s="64" t="str">
        <f>IF(基本情報入力シート!Q130="","",基本情報入力シート!Q130)</f>
        <v/>
      </c>
      <c r="E94" s="64" t="str">
        <f>IF(基本情報入力シート!V130="","",基本情報入力シート!V130)</f>
        <v/>
      </c>
      <c r="F94" s="64" t="str">
        <f>IF(基本情報入力シート!W130="","",基本情報入力シート!W130)</f>
        <v/>
      </c>
      <c r="G94" s="64" t="str">
        <f>IF(基本情報入力シート!Z130="","",基本情報入力シート!Z130)</f>
        <v/>
      </c>
      <c r="H94" s="144" t="str">
        <f t="shared" si="14"/>
        <v/>
      </c>
      <c r="I94" s="253" t="str">
        <f>IF(基本情報入力シート!AE130="","",基本情報入力シート!AE130)</f>
        <v/>
      </c>
      <c r="J94" s="390"/>
      <c r="K94" s="287"/>
      <c r="L94" s="286"/>
      <c r="M94" s="254" t="str">
        <f>IF(G94="", "", VLOOKUP(AM94,【参考】数式用_1!$AZ$3:$BA$6, 2, FALSE))</f>
        <v/>
      </c>
      <c r="N94" s="255" t="str">
        <f>IF(G94="","",VLOOKUP(G94,【参考】数式用_1!$A$4:$L$54,MATCH('様式第１号別紙３（個表） '!M94,【参考】数式用_1!$J$3:$L$3,0)+9,FALSE))</f>
        <v/>
      </c>
      <c r="O94" s="288" t="s">
        <v>2379</v>
      </c>
      <c r="P94" s="666"/>
      <c r="Q94" s="182" t="str">
        <f>IFERROR(IF(P94="","",ROUNDDOWN(ROUNDDOWN($H94*$I94,0)*VLOOKUP($G94,【参考】数式用_1!$A$4:$E$54,3, FALSE),0)),"")</f>
        <v/>
      </c>
      <c r="R94" s="182" t="str">
        <f>IF(AK94="×", 0,IF(P94="","",ROUNDDOWN(ROUNDDOWN($H94*$I94,0)*VLOOKUP($G94,【参考】数式用_1!$A$4:$E$54,4,FALSE),0)))</f>
        <v/>
      </c>
      <c r="S94" s="256" t="str">
        <f>IF(AL94="×", 0,IF(P94="","",ROUNDDOWN(ROUNDDOWN($H94*$I94,0)*VLOOKUP($G94,【参考】数式用_1!$A$4:$E$54,5, FALSE),0)))</f>
        <v/>
      </c>
      <c r="T94" s="30"/>
      <c r="U94" s="759"/>
      <c r="V94" s="759"/>
      <c r="W94" s="759"/>
      <c r="X94" s="759"/>
      <c r="Y94" s="759"/>
      <c r="Z94" s="759"/>
      <c r="AA94" s="759"/>
      <c r="AB94" s="759"/>
      <c r="AC94" s="759"/>
      <c r="AD94" s="759"/>
      <c r="AE94" s="759"/>
      <c r="AG94" s="258" t="e">
        <f>IF(#REF!="○", F94, "")</f>
        <v>#REF!</v>
      </c>
      <c r="AH94" s="38" t="e">
        <f>VLOOKUP('様式第１号別紙３（個表） '!$G94,【参考】数式用_1!$P$4:$Q$54,2, FALSE)</f>
        <v>#N/A</v>
      </c>
      <c r="AI94" s="38" t="e">
        <f>VLOOKUP('様式第１号別紙３（個表） '!$G94,【参考】数式用_1!$P$4:$W$54,8, FALSE)</f>
        <v>#N/A</v>
      </c>
      <c r="AJ94" s="38" t="e">
        <f>VLOOKUP('様式第１号別紙３（個表） '!$G94,【参考】数式用_1!$P$4:$AD$54,15, FALSE)</f>
        <v>#N/A</v>
      </c>
      <c r="AK94" s="38" t="str">
        <f t="shared" si="10"/>
        <v/>
      </c>
      <c r="AL94" s="38" t="str">
        <f t="shared" si="11"/>
        <v/>
      </c>
      <c r="AM94" s="38" t="str">
        <f t="shared" si="12"/>
        <v/>
      </c>
      <c r="AN94" s="38" t="str">
        <f>IF(G94="", "", VLOOKUP(G94,【参考】数式用_1!$A$4:$M$54,13,FALSE))</f>
        <v/>
      </c>
      <c r="AO94" s="38" t="str">
        <f t="shared" si="13"/>
        <v>―</v>
      </c>
    </row>
    <row r="95" spans="1:41" ht="45" customHeight="1">
      <c r="A95" s="62">
        <f t="shared" si="15"/>
        <v>81</v>
      </c>
      <c r="B95" s="63" t="str">
        <f>IF(基本情報入力シート!B131="","",基本情報入力シート!B131)</f>
        <v/>
      </c>
      <c r="C95" s="64" t="str">
        <f>IF(基本情報入力シート!L131="","",基本情報入力シート!L131)</f>
        <v/>
      </c>
      <c r="D95" s="64" t="str">
        <f>IF(基本情報入力シート!Q131="","",基本情報入力シート!Q131)</f>
        <v/>
      </c>
      <c r="E95" s="64" t="str">
        <f>IF(基本情報入力シート!V131="","",基本情報入力シート!V131)</f>
        <v/>
      </c>
      <c r="F95" s="64" t="str">
        <f>IF(基本情報入力シート!W131="","",基本情報入力シート!W131)</f>
        <v/>
      </c>
      <c r="G95" s="64" t="str">
        <f>IF(基本情報入力シート!Z131="","",基本情報入力シート!Z131)</f>
        <v/>
      </c>
      <c r="H95" s="144" t="str">
        <f t="shared" si="14"/>
        <v/>
      </c>
      <c r="I95" s="253" t="str">
        <f>IF(基本情報入力シート!AE131="","",基本情報入力シート!AE131)</f>
        <v/>
      </c>
      <c r="J95" s="390"/>
      <c r="K95" s="287"/>
      <c r="L95" s="286"/>
      <c r="M95" s="254" t="str">
        <f>IF(G95="", "", VLOOKUP(AM95,【参考】数式用_1!$AZ$3:$BA$6, 2, FALSE))</f>
        <v/>
      </c>
      <c r="N95" s="255" t="str">
        <f>IF(G95="","",VLOOKUP(G95,【参考】数式用_1!$A$4:$L$54,MATCH('様式第１号別紙３（個表） '!M95,【参考】数式用_1!$J$3:$L$3,0)+9,FALSE))</f>
        <v/>
      </c>
      <c r="O95" s="289" t="s">
        <v>2379</v>
      </c>
      <c r="P95" s="666"/>
      <c r="Q95" s="182" t="str">
        <f>IFERROR(IF(P95="","",ROUNDDOWN(ROUNDDOWN($H95*$I95,0)*VLOOKUP($G95,【参考】数式用_1!$A$4:$E$54,3, FALSE),0)),"")</f>
        <v/>
      </c>
      <c r="R95" s="182" t="str">
        <f>IF(AK95="×", 0,IF(P95="","",ROUNDDOWN(ROUNDDOWN($H95*$I95,0)*VLOOKUP($G95,【参考】数式用_1!$A$4:$E$54,4,FALSE),0)))</f>
        <v/>
      </c>
      <c r="S95" s="256" t="str">
        <f>IF(AL95="×", 0,IF(P95="","",ROUNDDOWN(ROUNDDOWN($H95*$I95,0)*VLOOKUP($G95,【参考】数式用_1!$A$4:$E$54,5, FALSE),0)))</f>
        <v/>
      </c>
      <c r="T95" s="30"/>
      <c r="U95" s="759"/>
      <c r="V95" s="759"/>
      <c r="W95" s="759"/>
      <c r="X95" s="759"/>
      <c r="Y95" s="759"/>
      <c r="Z95" s="759"/>
      <c r="AA95" s="759"/>
      <c r="AB95" s="759"/>
      <c r="AC95" s="759"/>
      <c r="AD95" s="759"/>
      <c r="AE95" s="759"/>
      <c r="AG95" s="258" t="e">
        <f>IF(#REF!="○", F95, "")</f>
        <v>#REF!</v>
      </c>
      <c r="AH95" s="38" t="e">
        <f>VLOOKUP('様式第１号別紙３（個表） '!$G95,【参考】数式用_1!$P$4:$Q$54,2, FALSE)</f>
        <v>#N/A</v>
      </c>
      <c r="AI95" s="38" t="e">
        <f>VLOOKUP('様式第１号別紙３（個表） '!$G95,【参考】数式用_1!$P$4:$W$54,8, FALSE)</f>
        <v>#N/A</v>
      </c>
      <c r="AJ95" s="38" t="e">
        <f>VLOOKUP('様式第１号別紙３（個表） '!$G95,【参考】数式用_1!$P$4:$AD$54,15, FALSE)</f>
        <v>#N/A</v>
      </c>
      <c r="AK95" s="38" t="str">
        <f t="shared" si="10"/>
        <v/>
      </c>
      <c r="AL95" s="38" t="str">
        <f t="shared" si="11"/>
        <v/>
      </c>
      <c r="AM95" s="38" t="str">
        <f t="shared" si="12"/>
        <v/>
      </c>
      <c r="AN95" s="38" t="str">
        <f>IF(G95="", "", VLOOKUP(G95,【参考】数式用_1!$A$4:$M$54,13,FALSE))</f>
        <v/>
      </c>
      <c r="AO95" s="38" t="str">
        <f t="shared" si="13"/>
        <v>―</v>
      </c>
    </row>
    <row r="96" spans="1:41" ht="45" customHeight="1">
      <c r="A96" s="62">
        <f t="shared" si="15"/>
        <v>82</v>
      </c>
      <c r="B96" s="63" t="str">
        <f>IF(基本情報入力シート!B132="","",基本情報入力シート!B132)</f>
        <v/>
      </c>
      <c r="C96" s="64" t="str">
        <f>IF(基本情報入力シート!L132="","",基本情報入力シート!L132)</f>
        <v/>
      </c>
      <c r="D96" s="64" t="str">
        <f>IF(基本情報入力シート!Q132="","",基本情報入力シート!Q132)</f>
        <v/>
      </c>
      <c r="E96" s="64" t="str">
        <f>IF(基本情報入力シート!V132="","",基本情報入力シート!V132)</f>
        <v/>
      </c>
      <c r="F96" s="64" t="str">
        <f>IF(基本情報入力シート!W132="","",基本情報入力シート!W132)</f>
        <v/>
      </c>
      <c r="G96" s="64" t="str">
        <f>IF(基本情報入力シート!Z132="","",基本情報入力シート!Z132)</f>
        <v/>
      </c>
      <c r="H96" s="144" t="str">
        <f t="shared" si="14"/>
        <v/>
      </c>
      <c r="I96" s="253" t="str">
        <f>IF(基本情報入力シート!AE132="","",基本情報入力シート!AE132)</f>
        <v/>
      </c>
      <c r="J96" s="390"/>
      <c r="K96" s="287"/>
      <c r="L96" s="286"/>
      <c r="M96" s="254" t="str">
        <f>IF(G96="", "", VLOOKUP(AM96,【参考】数式用_1!$AZ$3:$BA$6, 2, FALSE))</f>
        <v/>
      </c>
      <c r="N96" s="255" t="str">
        <f>IF(G96="","",VLOOKUP(G96,【参考】数式用_1!$A$4:$L$54,MATCH('様式第１号別紙３（個表） '!M96,【参考】数式用_1!$J$3:$L$3,0)+9,FALSE))</f>
        <v/>
      </c>
      <c r="O96" s="289" t="s">
        <v>2379</v>
      </c>
      <c r="P96" s="666"/>
      <c r="Q96" s="182" t="str">
        <f>IFERROR(IF(P96="","",ROUNDDOWN(ROUNDDOWN($H96*$I96,0)*VLOOKUP($G96,【参考】数式用_1!$A$4:$E$54,3, FALSE),0)),"")</f>
        <v/>
      </c>
      <c r="R96" s="182" t="str">
        <f>IF(AK96="×", 0,IF(P96="","",ROUNDDOWN(ROUNDDOWN($H96*$I96,0)*VLOOKUP($G96,【参考】数式用_1!$A$4:$E$54,4,FALSE),0)))</f>
        <v/>
      </c>
      <c r="S96" s="256" t="str">
        <f>IF(AL96="×", 0,IF(P96="","",ROUNDDOWN(ROUNDDOWN($H96*$I96,0)*VLOOKUP($G96,【参考】数式用_1!$A$4:$E$54,5, FALSE),0)))</f>
        <v/>
      </c>
      <c r="T96" s="30"/>
      <c r="U96" s="759"/>
      <c r="V96" s="759"/>
      <c r="W96" s="759"/>
      <c r="X96" s="759"/>
      <c r="Y96" s="759"/>
      <c r="Z96" s="759"/>
      <c r="AA96" s="759"/>
      <c r="AB96" s="759"/>
      <c r="AC96" s="759"/>
      <c r="AD96" s="759"/>
      <c r="AE96" s="759"/>
      <c r="AG96" s="258" t="e">
        <f>IF(#REF!="○", F96, "")</f>
        <v>#REF!</v>
      </c>
      <c r="AH96" s="38" t="e">
        <f>VLOOKUP('様式第１号別紙３（個表） '!$G96,【参考】数式用_1!$P$4:$Q$54,2, FALSE)</f>
        <v>#N/A</v>
      </c>
      <c r="AI96" s="38" t="e">
        <f>VLOOKUP('様式第１号別紙３（個表） '!$G96,【参考】数式用_1!$P$4:$W$54,8, FALSE)</f>
        <v>#N/A</v>
      </c>
      <c r="AJ96" s="38" t="e">
        <f>VLOOKUP('様式第１号別紙３（個表） '!$G96,【参考】数式用_1!$P$4:$AD$54,15, FALSE)</f>
        <v>#N/A</v>
      </c>
      <c r="AK96" s="38" t="str">
        <f t="shared" si="10"/>
        <v/>
      </c>
      <c r="AL96" s="38" t="str">
        <f t="shared" si="11"/>
        <v/>
      </c>
      <c r="AM96" s="38" t="str">
        <f t="shared" si="12"/>
        <v/>
      </c>
      <c r="AN96" s="38" t="str">
        <f>IF(G96="", "", VLOOKUP(G96,【参考】数式用_1!$A$4:$M$54,13,FALSE))</f>
        <v/>
      </c>
      <c r="AO96" s="38" t="str">
        <f t="shared" si="13"/>
        <v>―</v>
      </c>
    </row>
    <row r="97" spans="1:41" ht="45" customHeight="1">
      <c r="A97" s="62">
        <f t="shared" si="15"/>
        <v>83</v>
      </c>
      <c r="B97" s="63" t="str">
        <f>IF(基本情報入力シート!B133="","",基本情報入力シート!B133)</f>
        <v/>
      </c>
      <c r="C97" s="64" t="str">
        <f>IF(基本情報入力シート!L133="","",基本情報入力シート!L133)</f>
        <v/>
      </c>
      <c r="D97" s="64" t="str">
        <f>IF(基本情報入力シート!Q133="","",基本情報入力シート!Q133)</f>
        <v/>
      </c>
      <c r="E97" s="64" t="str">
        <f>IF(基本情報入力シート!V133="","",基本情報入力シート!V133)</f>
        <v/>
      </c>
      <c r="F97" s="64" t="str">
        <f>IF(基本情報入力シート!W133="","",基本情報入力シート!W133)</f>
        <v/>
      </c>
      <c r="G97" s="64" t="str">
        <f>IF(基本情報入力シート!Z133="","",基本情報入力シート!Z133)</f>
        <v/>
      </c>
      <c r="H97" s="144" t="str">
        <f t="shared" si="14"/>
        <v/>
      </c>
      <c r="I97" s="253" t="str">
        <f>IF(基本情報入力シート!AE133="","",基本情報入力シート!AE133)</f>
        <v/>
      </c>
      <c r="J97" s="390"/>
      <c r="K97" s="287"/>
      <c r="L97" s="286"/>
      <c r="M97" s="254" t="str">
        <f>IF(G97="", "", VLOOKUP(AM97,【参考】数式用_1!$AZ$3:$BA$6, 2, FALSE))</f>
        <v/>
      </c>
      <c r="N97" s="255" t="str">
        <f>IF(G97="","",VLOOKUP(G97,【参考】数式用_1!$A$4:$L$54,MATCH('様式第１号別紙３（個表） '!M97,【参考】数式用_1!$J$3:$L$3,0)+9,FALSE))</f>
        <v/>
      </c>
      <c r="O97" s="288" t="s">
        <v>2379</v>
      </c>
      <c r="P97" s="666"/>
      <c r="Q97" s="182" t="str">
        <f>IFERROR(IF(P97="","",ROUNDDOWN(ROUNDDOWN($H97*$I97,0)*VLOOKUP($G97,【参考】数式用_1!$A$4:$E$54,3, FALSE),0)),"")</f>
        <v/>
      </c>
      <c r="R97" s="182" t="str">
        <f>IF(AK97="×", 0,IF(P97="","",ROUNDDOWN(ROUNDDOWN($H97*$I97,0)*VLOOKUP($G97,【参考】数式用_1!$A$4:$E$54,4,FALSE),0)))</f>
        <v/>
      </c>
      <c r="S97" s="256" t="str">
        <f>IF(AL97="×", 0,IF(P97="","",ROUNDDOWN(ROUNDDOWN($H97*$I97,0)*VLOOKUP($G97,【参考】数式用_1!$A$4:$E$54,5, FALSE),0)))</f>
        <v/>
      </c>
      <c r="T97" s="30"/>
      <c r="U97" s="759"/>
      <c r="V97" s="759"/>
      <c r="W97" s="759"/>
      <c r="X97" s="759"/>
      <c r="Y97" s="759"/>
      <c r="Z97" s="759"/>
      <c r="AA97" s="759"/>
      <c r="AB97" s="759"/>
      <c r="AC97" s="759"/>
      <c r="AD97" s="759"/>
      <c r="AE97" s="759"/>
      <c r="AG97" s="258" t="e">
        <f>IF(#REF!="○", F97, "")</f>
        <v>#REF!</v>
      </c>
      <c r="AH97" s="38" t="e">
        <f>VLOOKUP('様式第１号別紙３（個表） '!$G97,【参考】数式用_1!$P$4:$Q$54,2, FALSE)</f>
        <v>#N/A</v>
      </c>
      <c r="AI97" s="38" t="e">
        <f>VLOOKUP('様式第１号別紙３（個表） '!$G97,【参考】数式用_1!$P$4:$W$54,8, FALSE)</f>
        <v>#N/A</v>
      </c>
      <c r="AJ97" s="38" t="e">
        <f>VLOOKUP('様式第１号別紙３（個表） '!$G97,【参考】数式用_1!$P$4:$AD$54,15, FALSE)</f>
        <v>#N/A</v>
      </c>
      <c r="AK97" s="38" t="str">
        <f t="shared" si="10"/>
        <v/>
      </c>
      <c r="AL97" s="38" t="str">
        <f t="shared" si="11"/>
        <v/>
      </c>
      <c r="AM97" s="38" t="str">
        <f t="shared" si="12"/>
        <v/>
      </c>
      <c r="AN97" s="38" t="str">
        <f>IF(G97="", "", VLOOKUP(G97,【参考】数式用_1!$A$4:$M$54,13,FALSE))</f>
        <v/>
      </c>
      <c r="AO97" s="38" t="str">
        <f t="shared" si="13"/>
        <v>―</v>
      </c>
    </row>
    <row r="98" spans="1:41" ht="45" customHeight="1">
      <c r="A98" s="62">
        <f t="shared" si="15"/>
        <v>84</v>
      </c>
      <c r="B98" s="63" t="str">
        <f>IF(基本情報入力シート!B134="","",基本情報入力シート!B134)</f>
        <v/>
      </c>
      <c r="C98" s="64" t="str">
        <f>IF(基本情報入力シート!L134="","",基本情報入力シート!L134)</f>
        <v/>
      </c>
      <c r="D98" s="64" t="str">
        <f>IF(基本情報入力シート!Q134="","",基本情報入力シート!Q134)</f>
        <v/>
      </c>
      <c r="E98" s="64" t="str">
        <f>IF(基本情報入力シート!V134="","",基本情報入力シート!V134)</f>
        <v/>
      </c>
      <c r="F98" s="64" t="str">
        <f>IF(基本情報入力シート!W134="","",基本情報入力シート!W134)</f>
        <v/>
      </c>
      <c r="G98" s="64" t="str">
        <f>IF(基本情報入力シート!Z134="","",基本情報入力シート!Z134)</f>
        <v/>
      </c>
      <c r="H98" s="144" t="str">
        <f t="shared" si="14"/>
        <v/>
      </c>
      <c r="I98" s="253" t="str">
        <f>IF(基本情報入力シート!AE134="","",基本情報入力シート!AE134)</f>
        <v/>
      </c>
      <c r="J98" s="390"/>
      <c r="K98" s="287"/>
      <c r="L98" s="286"/>
      <c r="M98" s="254" t="str">
        <f>IF(G98="", "", VLOOKUP(AM98,【参考】数式用_1!$AZ$3:$BA$6, 2, FALSE))</f>
        <v/>
      </c>
      <c r="N98" s="255" t="str">
        <f>IF(G98="","",VLOOKUP(G98,【参考】数式用_1!$A$4:$L$54,MATCH('様式第１号別紙３（個表） '!M98,【参考】数式用_1!$J$3:$L$3,0)+9,FALSE))</f>
        <v/>
      </c>
      <c r="O98" s="289" t="s">
        <v>2379</v>
      </c>
      <c r="P98" s="666"/>
      <c r="Q98" s="182" t="str">
        <f>IFERROR(IF(P98="","",ROUNDDOWN(ROUNDDOWN($H98*$I98,0)*VLOOKUP($G98,【参考】数式用_1!$A$4:$E$54,3, FALSE),0)),"")</f>
        <v/>
      </c>
      <c r="R98" s="182" t="str">
        <f>IF(AK98="×", 0,IF(P98="","",ROUNDDOWN(ROUNDDOWN($H98*$I98,0)*VLOOKUP($G98,【参考】数式用_1!$A$4:$E$54,4,FALSE),0)))</f>
        <v/>
      </c>
      <c r="S98" s="256" t="str">
        <f>IF(AL98="×", 0,IF(P98="","",ROUNDDOWN(ROUNDDOWN($H98*$I98,0)*VLOOKUP($G98,【参考】数式用_1!$A$4:$E$54,5, FALSE),0)))</f>
        <v/>
      </c>
      <c r="T98" s="30"/>
      <c r="U98" s="759"/>
      <c r="V98" s="759"/>
      <c r="W98" s="759"/>
      <c r="X98" s="759"/>
      <c r="Y98" s="759"/>
      <c r="Z98" s="759"/>
      <c r="AA98" s="759"/>
      <c r="AB98" s="759"/>
      <c r="AC98" s="759"/>
      <c r="AD98" s="759"/>
      <c r="AE98" s="759"/>
      <c r="AG98" s="258" t="e">
        <f>IF(#REF!="○", F98, "")</f>
        <v>#REF!</v>
      </c>
      <c r="AH98" s="38" t="e">
        <f>VLOOKUP('様式第１号別紙３（個表） '!$G98,【参考】数式用_1!$P$4:$Q$54,2, FALSE)</f>
        <v>#N/A</v>
      </c>
      <c r="AI98" s="38" t="e">
        <f>VLOOKUP('様式第１号別紙３（個表） '!$G98,【参考】数式用_1!$P$4:$W$54,8, FALSE)</f>
        <v>#N/A</v>
      </c>
      <c r="AJ98" s="38" t="e">
        <f>VLOOKUP('様式第１号別紙３（個表） '!$G98,【参考】数式用_1!$P$4:$AD$54,15, FALSE)</f>
        <v>#N/A</v>
      </c>
      <c r="AK98" s="38" t="str">
        <f t="shared" si="10"/>
        <v/>
      </c>
      <c r="AL98" s="38" t="str">
        <f t="shared" si="11"/>
        <v/>
      </c>
      <c r="AM98" s="38" t="str">
        <f t="shared" si="12"/>
        <v/>
      </c>
      <c r="AN98" s="38" t="str">
        <f>IF(G98="", "", VLOOKUP(G98,【参考】数式用_1!$A$4:$M$54,13,FALSE))</f>
        <v/>
      </c>
      <c r="AO98" s="38" t="str">
        <f t="shared" si="13"/>
        <v>―</v>
      </c>
    </row>
    <row r="99" spans="1:41" ht="45" customHeight="1">
      <c r="A99" s="62">
        <f t="shared" si="15"/>
        <v>85</v>
      </c>
      <c r="B99" s="63" t="str">
        <f>IF(基本情報入力シート!B135="","",基本情報入力シート!B135)</f>
        <v/>
      </c>
      <c r="C99" s="64" t="str">
        <f>IF(基本情報入力シート!L135="","",基本情報入力シート!L135)</f>
        <v/>
      </c>
      <c r="D99" s="64" t="str">
        <f>IF(基本情報入力シート!Q135="","",基本情報入力シート!Q135)</f>
        <v/>
      </c>
      <c r="E99" s="64" t="str">
        <f>IF(基本情報入力シート!V135="","",基本情報入力シート!V135)</f>
        <v/>
      </c>
      <c r="F99" s="64" t="str">
        <f>IF(基本情報入力シート!W135="","",基本情報入力シート!W135)</f>
        <v/>
      </c>
      <c r="G99" s="64" t="str">
        <f>IF(基本情報入力シート!Z135="","",基本情報入力シート!Z135)</f>
        <v/>
      </c>
      <c r="H99" s="144" t="str">
        <f t="shared" si="14"/>
        <v/>
      </c>
      <c r="I99" s="253" t="str">
        <f>IF(基本情報入力シート!AE135="","",基本情報入力シート!AE135)</f>
        <v/>
      </c>
      <c r="J99" s="390"/>
      <c r="K99" s="287"/>
      <c r="L99" s="286"/>
      <c r="M99" s="254" t="str">
        <f>IF(G99="", "", VLOOKUP(AM99,【参考】数式用_1!$AZ$3:$BA$6, 2, FALSE))</f>
        <v/>
      </c>
      <c r="N99" s="255" t="str">
        <f>IF(G99="","",VLOOKUP(G99,【参考】数式用_1!$A$4:$L$54,MATCH('様式第１号別紙３（個表） '!M99,【参考】数式用_1!$J$3:$L$3,0)+9,FALSE))</f>
        <v/>
      </c>
      <c r="O99" s="289" t="s">
        <v>2379</v>
      </c>
      <c r="P99" s="666"/>
      <c r="Q99" s="182" t="str">
        <f>IFERROR(IF(P99="","",ROUNDDOWN(ROUNDDOWN($H99*$I99,0)*VLOOKUP($G99,【参考】数式用_1!$A$4:$E$54,3, FALSE),0)),"")</f>
        <v/>
      </c>
      <c r="R99" s="182" t="str">
        <f>IF(AK99="×", 0,IF(P99="","",ROUNDDOWN(ROUNDDOWN($H99*$I99,0)*VLOOKUP($G99,【参考】数式用_1!$A$4:$E$54,4,FALSE),0)))</f>
        <v/>
      </c>
      <c r="S99" s="256" t="str">
        <f>IF(AL99="×", 0,IF(P99="","",ROUNDDOWN(ROUNDDOWN($H99*$I99,0)*VLOOKUP($G99,【参考】数式用_1!$A$4:$E$54,5, FALSE),0)))</f>
        <v/>
      </c>
      <c r="T99" s="30"/>
      <c r="U99" s="759"/>
      <c r="V99" s="759"/>
      <c r="W99" s="759"/>
      <c r="X99" s="759"/>
      <c r="Y99" s="759"/>
      <c r="Z99" s="759"/>
      <c r="AA99" s="759"/>
      <c r="AB99" s="759"/>
      <c r="AC99" s="759"/>
      <c r="AD99" s="759"/>
      <c r="AE99" s="759"/>
      <c r="AG99" s="258" t="e">
        <f>IF(#REF!="○", F99, "")</f>
        <v>#REF!</v>
      </c>
      <c r="AH99" s="38" t="e">
        <f>VLOOKUP('様式第１号別紙３（個表） '!$G99,【参考】数式用_1!$P$4:$Q$54,2, FALSE)</f>
        <v>#N/A</v>
      </c>
      <c r="AI99" s="38" t="e">
        <f>VLOOKUP('様式第１号別紙３（個表） '!$G99,【参考】数式用_1!$P$4:$W$54,8, FALSE)</f>
        <v>#N/A</v>
      </c>
      <c r="AJ99" s="38" t="e">
        <f>VLOOKUP('様式第１号別紙３（個表） '!$G99,【参考】数式用_1!$P$4:$AD$54,15, FALSE)</f>
        <v>#N/A</v>
      </c>
      <c r="AK99" s="38" t="str">
        <f t="shared" si="10"/>
        <v/>
      </c>
      <c r="AL99" s="38" t="str">
        <f t="shared" si="11"/>
        <v/>
      </c>
      <c r="AM99" s="38" t="str">
        <f t="shared" si="12"/>
        <v/>
      </c>
      <c r="AN99" s="38" t="str">
        <f>IF(G99="", "", VLOOKUP(G99,【参考】数式用_1!$A$4:$M$54,13,FALSE))</f>
        <v/>
      </c>
      <c r="AO99" s="38" t="str">
        <f t="shared" si="13"/>
        <v>―</v>
      </c>
    </row>
    <row r="100" spans="1:41" ht="45" customHeight="1">
      <c r="A100" s="62">
        <f t="shared" si="15"/>
        <v>86</v>
      </c>
      <c r="B100" s="63" t="str">
        <f>IF(基本情報入力シート!B136="","",基本情報入力シート!B136)</f>
        <v/>
      </c>
      <c r="C100" s="64" t="str">
        <f>IF(基本情報入力シート!L136="","",基本情報入力シート!L136)</f>
        <v/>
      </c>
      <c r="D100" s="64" t="str">
        <f>IF(基本情報入力シート!Q136="","",基本情報入力シート!Q136)</f>
        <v/>
      </c>
      <c r="E100" s="64" t="str">
        <f>IF(基本情報入力シート!V136="","",基本情報入力シート!V136)</f>
        <v/>
      </c>
      <c r="F100" s="64" t="str">
        <f>IF(基本情報入力シート!W136="","",基本情報入力シート!W136)</f>
        <v/>
      </c>
      <c r="G100" s="64" t="str">
        <f>IF(基本情報入力シート!Z136="","",基本情報入力シート!Z136)</f>
        <v/>
      </c>
      <c r="H100" s="144" t="str">
        <f t="shared" si="14"/>
        <v/>
      </c>
      <c r="I100" s="253" t="str">
        <f>IF(基本情報入力シート!AE136="","",基本情報入力シート!AE136)</f>
        <v/>
      </c>
      <c r="J100" s="390"/>
      <c r="K100" s="287"/>
      <c r="L100" s="286"/>
      <c r="M100" s="254" t="str">
        <f>IF(G100="", "", VLOOKUP(AM100,【参考】数式用_1!$AZ$3:$BA$6, 2, FALSE))</f>
        <v/>
      </c>
      <c r="N100" s="255" t="str">
        <f>IF(G100="","",VLOOKUP(G100,【参考】数式用_1!$A$4:$L$54,MATCH('様式第１号別紙３（個表） '!M100,【参考】数式用_1!$J$3:$L$3,0)+9,FALSE))</f>
        <v/>
      </c>
      <c r="O100" s="288" t="s">
        <v>2379</v>
      </c>
      <c r="P100" s="666"/>
      <c r="Q100" s="182" t="str">
        <f>IFERROR(IF(P100="","",ROUNDDOWN(ROUNDDOWN($H100*$I100,0)*VLOOKUP($G100,【参考】数式用_1!$A$4:$E$54,3, FALSE),0)),"")</f>
        <v/>
      </c>
      <c r="R100" s="182" t="str">
        <f>IF(AK100="×", 0,IF(P100="","",ROUNDDOWN(ROUNDDOWN($H100*$I100,0)*VLOOKUP($G100,【参考】数式用_1!$A$4:$E$54,4,FALSE),0)))</f>
        <v/>
      </c>
      <c r="S100" s="256" t="str">
        <f>IF(AL100="×", 0,IF(P100="","",ROUNDDOWN(ROUNDDOWN($H100*$I100,0)*VLOOKUP($G100,【参考】数式用_1!$A$4:$E$54,5, FALSE),0)))</f>
        <v/>
      </c>
      <c r="T100" s="30"/>
      <c r="U100" s="759"/>
      <c r="V100" s="759"/>
      <c r="W100" s="759"/>
      <c r="X100" s="759"/>
      <c r="Y100" s="759"/>
      <c r="Z100" s="759"/>
      <c r="AA100" s="759"/>
      <c r="AB100" s="759"/>
      <c r="AC100" s="759"/>
      <c r="AD100" s="759"/>
      <c r="AE100" s="759"/>
      <c r="AG100" s="258" t="e">
        <f>IF(#REF!="○", F100, "")</f>
        <v>#REF!</v>
      </c>
      <c r="AH100" s="38" t="e">
        <f>VLOOKUP('様式第１号別紙３（個表） '!$G100,【参考】数式用_1!$P$4:$Q$54,2, FALSE)</f>
        <v>#N/A</v>
      </c>
      <c r="AI100" s="38" t="e">
        <f>VLOOKUP('様式第１号別紙３（個表） '!$G100,【参考】数式用_1!$P$4:$W$54,8, FALSE)</f>
        <v>#N/A</v>
      </c>
      <c r="AJ100" s="38" t="e">
        <f>VLOOKUP('様式第１号別紙３（個表） '!$G100,【参考】数式用_1!$P$4:$AD$54,15, FALSE)</f>
        <v>#N/A</v>
      </c>
      <c r="AK100" s="38" t="str">
        <f t="shared" si="10"/>
        <v/>
      </c>
      <c r="AL100" s="38" t="str">
        <f t="shared" si="11"/>
        <v/>
      </c>
      <c r="AM100" s="38" t="str">
        <f t="shared" si="12"/>
        <v/>
      </c>
      <c r="AN100" s="38" t="str">
        <f>IF(G100="", "", VLOOKUP(G100,【参考】数式用_1!$A$4:$M$54,13,FALSE))</f>
        <v/>
      </c>
      <c r="AO100" s="38" t="str">
        <f t="shared" si="13"/>
        <v>―</v>
      </c>
    </row>
    <row r="101" spans="1:41" ht="45" customHeight="1">
      <c r="A101" s="62">
        <f t="shared" si="15"/>
        <v>87</v>
      </c>
      <c r="B101" s="63" t="str">
        <f>IF(基本情報入力シート!B137="","",基本情報入力シート!B137)</f>
        <v/>
      </c>
      <c r="C101" s="64" t="str">
        <f>IF(基本情報入力シート!L137="","",基本情報入力シート!L137)</f>
        <v/>
      </c>
      <c r="D101" s="64" t="str">
        <f>IF(基本情報入力シート!Q137="","",基本情報入力シート!Q137)</f>
        <v/>
      </c>
      <c r="E101" s="64" t="str">
        <f>IF(基本情報入力シート!V137="","",基本情報入力シート!V137)</f>
        <v/>
      </c>
      <c r="F101" s="64" t="str">
        <f>IF(基本情報入力シート!W137="","",基本情報入力シート!W137)</f>
        <v/>
      </c>
      <c r="G101" s="64" t="str">
        <f>IF(基本情報入力シート!Z137="","",基本情報入力シート!Z137)</f>
        <v/>
      </c>
      <c r="H101" s="144" t="str">
        <f t="shared" si="14"/>
        <v/>
      </c>
      <c r="I101" s="253" t="str">
        <f>IF(基本情報入力シート!AE137="","",基本情報入力シート!AE137)</f>
        <v/>
      </c>
      <c r="J101" s="390"/>
      <c r="K101" s="287"/>
      <c r="L101" s="286"/>
      <c r="M101" s="254" t="str">
        <f>IF(G101="", "", VLOOKUP(AM101,【参考】数式用_1!$AZ$3:$BA$6, 2, FALSE))</f>
        <v/>
      </c>
      <c r="N101" s="255" t="str">
        <f>IF(G101="","",VLOOKUP(G101,【参考】数式用_1!$A$4:$L$54,MATCH('様式第１号別紙３（個表） '!M101,【参考】数式用_1!$J$3:$L$3,0)+9,FALSE))</f>
        <v/>
      </c>
      <c r="O101" s="289" t="s">
        <v>2379</v>
      </c>
      <c r="P101" s="666"/>
      <c r="Q101" s="182" t="str">
        <f>IFERROR(IF(P101="","",ROUNDDOWN(ROUNDDOWN($H101*$I101,0)*VLOOKUP($G101,【参考】数式用_1!$A$4:$E$54,3, FALSE),0)),"")</f>
        <v/>
      </c>
      <c r="R101" s="182" t="str">
        <f>IF(AK101="×", 0,IF(P101="","",ROUNDDOWN(ROUNDDOWN($H101*$I101,0)*VLOOKUP($G101,【参考】数式用_1!$A$4:$E$54,4,FALSE),0)))</f>
        <v/>
      </c>
      <c r="S101" s="256" t="str">
        <f>IF(AL101="×", 0,IF(P101="","",ROUNDDOWN(ROUNDDOWN($H101*$I101,0)*VLOOKUP($G101,【参考】数式用_1!$A$4:$E$54,5, FALSE),0)))</f>
        <v/>
      </c>
      <c r="T101" s="30"/>
      <c r="U101" s="759"/>
      <c r="V101" s="759"/>
      <c r="W101" s="759"/>
      <c r="X101" s="759"/>
      <c r="Y101" s="759"/>
      <c r="Z101" s="759"/>
      <c r="AA101" s="759"/>
      <c r="AB101" s="759"/>
      <c r="AC101" s="759"/>
      <c r="AD101" s="759"/>
      <c r="AE101" s="759"/>
      <c r="AG101" s="258" t="e">
        <f>IF(#REF!="○", F101, "")</f>
        <v>#REF!</v>
      </c>
      <c r="AH101" s="38" t="e">
        <f>VLOOKUP('様式第１号別紙３（個表） '!$G101,【参考】数式用_1!$P$4:$Q$54,2, FALSE)</f>
        <v>#N/A</v>
      </c>
      <c r="AI101" s="38" t="e">
        <f>VLOOKUP('様式第１号別紙３（個表） '!$G101,【参考】数式用_1!$P$4:$W$54,8, FALSE)</f>
        <v>#N/A</v>
      </c>
      <c r="AJ101" s="38" t="e">
        <f>VLOOKUP('様式第１号別紙３（個表） '!$G101,【参考】数式用_1!$P$4:$AD$54,15, FALSE)</f>
        <v>#N/A</v>
      </c>
      <c r="AK101" s="38" t="str">
        <f t="shared" si="10"/>
        <v/>
      </c>
      <c r="AL101" s="38" t="str">
        <f t="shared" si="11"/>
        <v/>
      </c>
      <c r="AM101" s="38" t="str">
        <f t="shared" si="12"/>
        <v/>
      </c>
      <c r="AN101" s="38" t="str">
        <f>IF(G101="", "", VLOOKUP(G101,【参考】数式用_1!$A$4:$M$54,13,FALSE))</f>
        <v/>
      </c>
      <c r="AO101" s="38" t="str">
        <f t="shared" si="13"/>
        <v>―</v>
      </c>
    </row>
    <row r="102" spans="1:41" ht="45" customHeight="1">
      <c r="A102" s="62">
        <f t="shared" si="15"/>
        <v>88</v>
      </c>
      <c r="B102" s="63" t="str">
        <f>IF(基本情報入力シート!B138="","",基本情報入力シート!B138)</f>
        <v/>
      </c>
      <c r="C102" s="64" t="str">
        <f>IF(基本情報入力シート!L138="","",基本情報入力シート!L138)</f>
        <v/>
      </c>
      <c r="D102" s="64" t="str">
        <f>IF(基本情報入力シート!Q138="","",基本情報入力シート!Q138)</f>
        <v/>
      </c>
      <c r="E102" s="64" t="str">
        <f>IF(基本情報入力シート!V138="","",基本情報入力シート!V138)</f>
        <v/>
      </c>
      <c r="F102" s="64" t="str">
        <f>IF(基本情報入力シート!W138="","",基本情報入力シート!W138)</f>
        <v/>
      </c>
      <c r="G102" s="64" t="str">
        <f>IF(基本情報入力シート!Z138="","",基本情報入力シート!Z138)</f>
        <v/>
      </c>
      <c r="H102" s="144" t="str">
        <f t="shared" si="14"/>
        <v/>
      </c>
      <c r="I102" s="253" t="str">
        <f>IF(基本情報入力シート!AE138="","",基本情報入力シート!AE138)</f>
        <v/>
      </c>
      <c r="J102" s="390"/>
      <c r="K102" s="287"/>
      <c r="L102" s="286"/>
      <c r="M102" s="254" t="str">
        <f>IF(G102="", "", VLOOKUP(AM102,【参考】数式用_1!$AZ$3:$BA$6, 2, FALSE))</f>
        <v/>
      </c>
      <c r="N102" s="255" t="str">
        <f>IF(G102="","",VLOOKUP(G102,【参考】数式用_1!$A$4:$L$54,MATCH('様式第１号別紙３（個表） '!M102,【参考】数式用_1!$J$3:$L$3,0)+9,FALSE))</f>
        <v/>
      </c>
      <c r="O102" s="289" t="s">
        <v>2379</v>
      </c>
      <c r="P102" s="666"/>
      <c r="Q102" s="182" t="str">
        <f>IFERROR(IF(P102="","",ROUNDDOWN(ROUNDDOWN($H102*$I102,0)*VLOOKUP($G102,【参考】数式用_1!$A$4:$E$54,3, FALSE),0)),"")</f>
        <v/>
      </c>
      <c r="R102" s="182" t="str">
        <f>IF(AK102="×", 0,IF(P102="","",ROUNDDOWN(ROUNDDOWN($H102*$I102,0)*VLOOKUP($G102,【参考】数式用_1!$A$4:$E$54,4,FALSE),0)))</f>
        <v/>
      </c>
      <c r="S102" s="256" t="str">
        <f>IF(AL102="×", 0,IF(P102="","",ROUNDDOWN(ROUNDDOWN($H102*$I102,0)*VLOOKUP($G102,【参考】数式用_1!$A$4:$E$54,5, FALSE),0)))</f>
        <v/>
      </c>
      <c r="T102" s="30"/>
      <c r="U102" s="759"/>
      <c r="V102" s="759"/>
      <c r="W102" s="759"/>
      <c r="X102" s="759"/>
      <c r="Y102" s="759"/>
      <c r="Z102" s="759"/>
      <c r="AA102" s="759"/>
      <c r="AB102" s="759"/>
      <c r="AC102" s="759"/>
      <c r="AD102" s="759"/>
      <c r="AE102" s="759"/>
      <c r="AG102" s="258" t="e">
        <f>IF(#REF!="○", F102, "")</f>
        <v>#REF!</v>
      </c>
      <c r="AH102" s="38" t="e">
        <f>VLOOKUP('様式第１号別紙３（個表） '!$G102,【参考】数式用_1!$P$4:$Q$54,2, FALSE)</f>
        <v>#N/A</v>
      </c>
      <c r="AI102" s="38" t="e">
        <f>VLOOKUP('様式第１号別紙３（個表） '!$G102,【参考】数式用_1!$P$4:$W$54,8, FALSE)</f>
        <v>#N/A</v>
      </c>
      <c r="AJ102" s="38" t="e">
        <f>VLOOKUP('様式第１号別紙３（個表） '!$G102,【参考】数式用_1!$P$4:$AD$54,15, FALSE)</f>
        <v>#N/A</v>
      </c>
      <c r="AK102" s="38" t="str">
        <f t="shared" si="10"/>
        <v/>
      </c>
      <c r="AL102" s="38" t="str">
        <f t="shared" si="11"/>
        <v/>
      </c>
      <c r="AM102" s="38" t="str">
        <f t="shared" si="12"/>
        <v/>
      </c>
      <c r="AN102" s="38" t="str">
        <f>IF(G102="", "", VLOOKUP(G102,【参考】数式用_1!$A$4:$M$54,13,FALSE))</f>
        <v/>
      </c>
      <c r="AO102" s="38" t="str">
        <f t="shared" si="13"/>
        <v>―</v>
      </c>
    </row>
    <row r="103" spans="1:41" ht="45" customHeight="1">
      <c r="A103" s="62">
        <f t="shared" si="15"/>
        <v>89</v>
      </c>
      <c r="B103" s="63" t="str">
        <f>IF(基本情報入力シート!B139="","",基本情報入力シート!B139)</f>
        <v/>
      </c>
      <c r="C103" s="64" t="str">
        <f>IF(基本情報入力シート!L139="","",基本情報入力シート!L139)</f>
        <v/>
      </c>
      <c r="D103" s="64" t="str">
        <f>IF(基本情報入力シート!Q139="","",基本情報入力シート!Q139)</f>
        <v/>
      </c>
      <c r="E103" s="64" t="str">
        <f>IF(基本情報入力シート!V139="","",基本情報入力シート!V139)</f>
        <v/>
      </c>
      <c r="F103" s="64" t="str">
        <f>IF(基本情報入力シート!W139="","",基本情報入力シート!W139)</f>
        <v/>
      </c>
      <c r="G103" s="64" t="str">
        <f>IF(基本情報入力シート!Z139="","",基本情報入力シート!Z139)</f>
        <v/>
      </c>
      <c r="H103" s="144" t="str">
        <f t="shared" si="14"/>
        <v/>
      </c>
      <c r="I103" s="253" t="str">
        <f>IF(基本情報入力シート!AE139="","",基本情報入力シート!AE139)</f>
        <v/>
      </c>
      <c r="J103" s="390"/>
      <c r="K103" s="287"/>
      <c r="L103" s="286"/>
      <c r="M103" s="254" t="str">
        <f>IF(G103="", "", VLOOKUP(AM103,【参考】数式用_1!$AZ$3:$BA$6, 2, FALSE))</f>
        <v/>
      </c>
      <c r="N103" s="255" t="str">
        <f>IF(G103="","",VLOOKUP(G103,【参考】数式用_1!$A$4:$L$54,MATCH('様式第１号別紙３（個表） '!M103,【参考】数式用_1!$J$3:$L$3,0)+9,FALSE))</f>
        <v/>
      </c>
      <c r="O103" s="288" t="s">
        <v>2379</v>
      </c>
      <c r="P103" s="666"/>
      <c r="Q103" s="182" t="str">
        <f>IFERROR(IF(P103="","",ROUNDDOWN(ROUNDDOWN($H103*$I103,0)*VLOOKUP($G103,【参考】数式用_1!$A$4:$E$54,3, FALSE),0)),"")</f>
        <v/>
      </c>
      <c r="R103" s="182" t="str">
        <f>IF(AK103="×", 0,IF(P103="","",ROUNDDOWN(ROUNDDOWN($H103*$I103,0)*VLOOKUP($G103,【参考】数式用_1!$A$4:$E$54,4,FALSE),0)))</f>
        <v/>
      </c>
      <c r="S103" s="256" t="str">
        <f>IF(AL103="×", 0,IF(P103="","",ROUNDDOWN(ROUNDDOWN($H103*$I103,0)*VLOOKUP($G103,【参考】数式用_1!$A$4:$E$54,5, FALSE),0)))</f>
        <v/>
      </c>
      <c r="T103" s="30"/>
      <c r="U103" s="759"/>
      <c r="V103" s="759"/>
      <c r="W103" s="759"/>
      <c r="X103" s="759"/>
      <c r="Y103" s="759"/>
      <c r="Z103" s="759"/>
      <c r="AA103" s="759"/>
      <c r="AB103" s="759"/>
      <c r="AC103" s="759"/>
      <c r="AD103" s="759"/>
      <c r="AE103" s="759"/>
      <c r="AG103" s="258" t="e">
        <f>IF(#REF!="○", F103, "")</f>
        <v>#REF!</v>
      </c>
      <c r="AH103" s="38" t="e">
        <f>VLOOKUP('様式第１号別紙３（個表） '!$G103,【参考】数式用_1!$P$4:$Q$54,2, FALSE)</f>
        <v>#N/A</v>
      </c>
      <c r="AI103" s="38" t="e">
        <f>VLOOKUP('様式第１号別紙３（個表） '!$G103,【参考】数式用_1!$P$4:$W$54,8, FALSE)</f>
        <v>#N/A</v>
      </c>
      <c r="AJ103" s="38" t="e">
        <f>VLOOKUP('様式第１号別紙３（個表） '!$G103,【参考】数式用_1!$P$4:$AD$54,15, FALSE)</f>
        <v>#N/A</v>
      </c>
      <c r="AK103" s="38" t="str">
        <f t="shared" si="10"/>
        <v/>
      </c>
      <c r="AL103" s="38" t="str">
        <f t="shared" si="11"/>
        <v/>
      </c>
      <c r="AM103" s="38" t="str">
        <f t="shared" si="12"/>
        <v/>
      </c>
      <c r="AN103" s="38" t="str">
        <f>IF(G103="", "", VLOOKUP(G103,【参考】数式用_1!$A$4:$M$54,13,FALSE))</f>
        <v/>
      </c>
      <c r="AO103" s="38" t="str">
        <f t="shared" si="13"/>
        <v>―</v>
      </c>
    </row>
    <row r="104" spans="1:41" ht="45" customHeight="1">
      <c r="A104" s="62">
        <f t="shared" si="15"/>
        <v>90</v>
      </c>
      <c r="B104" s="63" t="str">
        <f>IF(基本情報入力シート!B140="","",基本情報入力シート!B140)</f>
        <v/>
      </c>
      <c r="C104" s="64" t="str">
        <f>IF(基本情報入力シート!L140="","",基本情報入力シート!L140)</f>
        <v/>
      </c>
      <c r="D104" s="64" t="str">
        <f>IF(基本情報入力シート!Q140="","",基本情報入力シート!Q140)</f>
        <v/>
      </c>
      <c r="E104" s="64" t="str">
        <f>IF(基本情報入力シート!V140="","",基本情報入力シート!V140)</f>
        <v/>
      </c>
      <c r="F104" s="64" t="str">
        <f>IF(基本情報入力シート!W140="","",基本情報入力シート!W140)</f>
        <v/>
      </c>
      <c r="G104" s="64" t="str">
        <f>IF(基本情報入力シート!Z140="","",基本情報入力シート!Z140)</f>
        <v/>
      </c>
      <c r="H104" s="144" t="str">
        <f t="shared" si="14"/>
        <v/>
      </c>
      <c r="I104" s="253" t="str">
        <f>IF(基本情報入力シート!AE140="","",基本情報入力シート!AE140)</f>
        <v/>
      </c>
      <c r="J104" s="390"/>
      <c r="K104" s="287"/>
      <c r="L104" s="286"/>
      <c r="M104" s="254" t="str">
        <f>IF(G104="", "", VLOOKUP(AM104,【参考】数式用_1!$AZ$3:$BA$6, 2, FALSE))</f>
        <v/>
      </c>
      <c r="N104" s="255" t="str">
        <f>IF(G104="","",VLOOKUP(G104,【参考】数式用_1!$A$4:$L$54,MATCH('様式第１号別紙３（個表） '!M104,【参考】数式用_1!$J$3:$L$3,0)+9,FALSE))</f>
        <v/>
      </c>
      <c r="O104" s="289" t="s">
        <v>2379</v>
      </c>
      <c r="P104" s="666"/>
      <c r="Q104" s="182" t="str">
        <f>IFERROR(IF(P104="","",ROUNDDOWN(ROUNDDOWN($H104*$I104,0)*VLOOKUP($G104,【参考】数式用_1!$A$4:$E$54,3, FALSE),0)),"")</f>
        <v/>
      </c>
      <c r="R104" s="182" t="str">
        <f>IF(AK104="×", 0,IF(P104="","",ROUNDDOWN(ROUNDDOWN($H104*$I104,0)*VLOOKUP($G104,【参考】数式用_1!$A$4:$E$54,4,FALSE),0)))</f>
        <v/>
      </c>
      <c r="S104" s="256" t="str">
        <f>IF(AL104="×", 0,IF(P104="","",ROUNDDOWN(ROUNDDOWN($H104*$I104,0)*VLOOKUP($G104,【参考】数式用_1!$A$4:$E$54,5, FALSE),0)))</f>
        <v/>
      </c>
      <c r="T104" s="30"/>
      <c r="U104" s="759"/>
      <c r="V104" s="759"/>
      <c r="W104" s="759"/>
      <c r="X104" s="759"/>
      <c r="Y104" s="759"/>
      <c r="Z104" s="759"/>
      <c r="AA104" s="759"/>
      <c r="AB104" s="759"/>
      <c r="AC104" s="759"/>
      <c r="AD104" s="759"/>
      <c r="AE104" s="759"/>
      <c r="AG104" s="258" t="e">
        <f>IF(#REF!="○", F104, "")</f>
        <v>#REF!</v>
      </c>
      <c r="AH104" s="38" t="e">
        <f>VLOOKUP('様式第１号別紙３（個表） '!$G104,【参考】数式用_1!$P$4:$Q$54,2, FALSE)</f>
        <v>#N/A</v>
      </c>
      <c r="AI104" s="38" t="e">
        <f>VLOOKUP('様式第１号別紙３（個表） '!$G104,【参考】数式用_1!$P$4:$W$54,8, FALSE)</f>
        <v>#N/A</v>
      </c>
      <c r="AJ104" s="38" t="e">
        <f>VLOOKUP('様式第１号別紙３（個表） '!$G104,【参考】数式用_1!$P$4:$AD$54,15, FALSE)</f>
        <v>#N/A</v>
      </c>
      <c r="AK104" s="38" t="str">
        <f t="shared" si="10"/>
        <v/>
      </c>
      <c r="AL104" s="38" t="str">
        <f t="shared" si="11"/>
        <v/>
      </c>
      <c r="AM104" s="38" t="str">
        <f t="shared" si="12"/>
        <v/>
      </c>
      <c r="AN104" s="38" t="str">
        <f>IF(G104="", "", VLOOKUP(G104,【参考】数式用_1!$A$4:$M$54,13,FALSE))</f>
        <v/>
      </c>
      <c r="AO104" s="38" t="str">
        <f t="shared" si="13"/>
        <v>―</v>
      </c>
    </row>
    <row r="105" spans="1:41" ht="45" customHeight="1">
      <c r="A105" s="62">
        <f t="shared" si="15"/>
        <v>91</v>
      </c>
      <c r="B105" s="63" t="str">
        <f>IF(基本情報入力シート!B141="","",基本情報入力シート!B141)</f>
        <v/>
      </c>
      <c r="C105" s="64" t="str">
        <f>IF(基本情報入力シート!L141="","",基本情報入力シート!L141)</f>
        <v/>
      </c>
      <c r="D105" s="64" t="str">
        <f>IF(基本情報入力シート!Q141="","",基本情報入力シート!Q141)</f>
        <v/>
      </c>
      <c r="E105" s="64" t="str">
        <f>IF(基本情報入力シート!V141="","",基本情報入力シート!V141)</f>
        <v/>
      </c>
      <c r="F105" s="64" t="str">
        <f>IF(基本情報入力シート!W141="","",基本情報入力シート!W141)</f>
        <v/>
      </c>
      <c r="G105" s="64" t="str">
        <f>IF(基本情報入力シート!Z141="","",基本情報入力シート!Z141)</f>
        <v/>
      </c>
      <c r="H105" s="144" t="str">
        <f t="shared" si="14"/>
        <v/>
      </c>
      <c r="I105" s="253" t="str">
        <f>IF(基本情報入力シート!AE141="","",基本情報入力シート!AE141)</f>
        <v/>
      </c>
      <c r="J105" s="390"/>
      <c r="K105" s="287"/>
      <c r="L105" s="286"/>
      <c r="M105" s="254" t="str">
        <f>IF(G105="", "", VLOOKUP(AM105,【参考】数式用_1!$AZ$3:$BA$6, 2, FALSE))</f>
        <v/>
      </c>
      <c r="N105" s="255" t="str">
        <f>IF(G105="","",VLOOKUP(G105,【参考】数式用_1!$A$4:$L$54,MATCH('様式第１号別紙３（個表） '!M105,【参考】数式用_1!$J$3:$L$3,0)+9,FALSE))</f>
        <v/>
      </c>
      <c r="O105" s="289" t="s">
        <v>2379</v>
      </c>
      <c r="P105" s="666"/>
      <c r="Q105" s="182" t="str">
        <f>IFERROR(IF(P105="","",ROUNDDOWN(ROUNDDOWN($H105*$I105,0)*VLOOKUP($G105,【参考】数式用_1!$A$4:$E$54,3, FALSE),0)),"")</f>
        <v/>
      </c>
      <c r="R105" s="182" t="str">
        <f>IF(AK105="×", 0,IF(P105="","",ROUNDDOWN(ROUNDDOWN($H105*$I105,0)*VLOOKUP($G105,【参考】数式用_1!$A$4:$E$54,4,FALSE),0)))</f>
        <v/>
      </c>
      <c r="S105" s="256" t="str">
        <f>IF(AL105="×", 0,IF(P105="","",ROUNDDOWN(ROUNDDOWN($H105*$I105,0)*VLOOKUP($G105,【参考】数式用_1!$A$4:$E$54,5, FALSE),0)))</f>
        <v/>
      </c>
      <c r="T105" s="30"/>
      <c r="U105" s="759"/>
      <c r="V105" s="759"/>
      <c r="W105" s="759"/>
      <c r="X105" s="759"/>
      <c r="Y105" s="759"/>
      <c r="Z105" s="759"/>
      <c r="AA105" s="759"/>
      <c r="AB105" s="759"/>
      <c r="AC105" s="759"/>
      <c r="AD105" s="759"/>
      <c r="AE105" s="759"/>
      <c r="AG105" s="258" t="e">
        <f>IF(#REF!="○", F105, "")</f>
        <v>#REF!</v>
      </c>
      <c r="AH105" s="38" t="e">
        <f>VLOOKUP('様式第１号別紙３（個表） '!$G105,【参考】数式用_1!$P$4:$Q$54,2, FALSE)</f>
        <v>#N/A</v>
      </c>
      <c r="AI105" s="38" t="e">
        <f>VLOOKUP('様式第１号別紙３（個表） '!$G105,【参考】数式用_1!$P$4:$W$54,8, FALSE)</f>
        <v>#N/A</v>
      </c>
      <c r="AJ105" s="38" t="e">
        <f>VLOOKUP('様式第１号別紙３（個表） '!$G105,【参考】数式用_1!$P$4:$AD$54,15, FALSE)</f>
        <v>#N/A</v>
      </c>
      <c r="AK105" s="38" t="str">
        <f t="shared" si="10"/>
        <v/>
      </c>
      <c r="AL105" s="38" t="str">
        <f t="shared" si="11"/>
        <v/>
      </c>
      <c r="AM105" s="38" t="str">
        <f t="shared" si="12"/>
        <v/>
      </c>
      <c r="AN105" s="38" t="str">
        <f>IF(G105="", "", VLOOKUP(G105,【参考】数式用_1!$A$4:$M$54,13,FALSE))</f>
        <v/>
      </c>
      <c r="AO105" s="38" t="str">
        <f t="shared" si="13"/>
        <v>―</v>
      </c>
    </row>
    <row r="106" spans="1:41" ht="45" customHeight="1">
      <c r="A106" s="62">
        <f t="shared" si="15"/>
        <v>92</v>
      </c>
      <c r="B106" s="63" t="str">
        <f>IF(基本情報入力シート!B142="","",基本情報入力シート!B142)</f>
        <v/>
      </c>
      <c r="C106" s="64" t="str">
        <f>IF(基本情報入力シート!L142="","",基本情報入力シート!L142)</f>
        <v/>
      </c>
      <c r="D106" s="64" t="str">
        <f>IF(基本情報入力シート!Q142="","",基本情報入力シート!Q142)</f>
        <v/>
      </c>
      <c r="E106" s="64" t="str">
        <f>IF(基本情報入力シート!V142="","",基本情報入力シート!V142)</f>
        <v/>
      </c>
      <c r="F106" s="64" t="str">
        <f>IF(基本情報入力シート!W142="","",基本情報入力シート!W142)</f>
        <v/>
      </c>
      <c r="G106" s="64" t="str">
        <f>IF(基本情報入力シート!Z142="","",基本情報入力シート!Z142)</f>
        <v/>
      </c>
      <c r="H106" s="144" t="str">
        <f t="shared" si="14"/>
        <v/>
      </c>
      <c r="I106" s="253" t="str">
        <f>IF(基本情報入力シート!AE142="","",基本情報入力シート!AE142)</f>
        <v/>
      </c>
      <c r="J106" s="390"/>
      <c r="K106" s="287"/>
      <c r="L106" s="286"/>
      <c r="M106" s="254" t="str">
        <f>IF(G106="", "", VLOOKUP(AM106,【参考】数式用_1!$AZ$3:$BA$6, 2, FALSE))</f>
        <v/>
      </c>
      <c r="N106" s="255" t="str">
        <f>IF(G106="","",VLOOKUP(G106,【参考】数式用_1!$A$4:$L$54,MATCH('様式第１号別紙３（個表） '!M106,【参考】数式用_1!$J$3:$L$3,0)+9,FALSE))</f>
        <v/>
      </c>
      <c r="O106" s="288" t="s">
        <v>2379</v>
      </c>
      <c r="P106" s="666"/>
      <c r="Q106" s="182" t="str">
        <f>IFERROR(IF(P106="","",ROUNDDOWN(ROUNDDOWN($H106*$I106,0)*VLOOKUP($G106,【参考】数式用_1!$A$4:$E$54,3, FALSE),0)),"")</f>
        <v/>
      </c>
      <c r="R106" s="182" t="str">
        <f>IF(AK106="×", 0,IF(P106="","",ROUNDDOWN(ROUNDDOWN($H106*$I106,0)*VLOOKUP($G106,【参考】数式用_1!$A$4:$E$54,4,FALSE),0)))</f>
        <v/>
      </c>
      <c r="S106" s="256" t="str">
        <f>IF(AL106="×", 0,IF(P106="","",ROUNDDOWN(ROUNDDOWN($H106*$I106,0)*VLOOKUP($G106,【参考】数式用_1!$A$4:$E$54,5, FALSE),0)))</f>
        <v/>
      </c>
      <c r="T106" s="30"/>
      <c r="U106" s="759"/>
      <c r="V106" s="759"/>
      <c r="W106" s="759"/>
      <c r="X106" s="759"/>
      <c r="Y106" s="759"/>
      <c r="Z106" s="759"/>
      <c r="AA106" s="759"/>
      <c r="AB106" s="759"/>
      <c r="AC106" s="759"/>
      <c r="AD106" s="759"/>
      <c r="AE106" s="759"/>
      <c r="AG106" s="258" t="e">
        <f>IF(#REF!="○", F106, "")</f>
        <v>#REF!</v>
      </c>
      <c r="AH106" s="38" t="e">
        <f>VLOOKUP('様式第１号別紙３（個表） '!$G106,【参考】数式用_1!$P$4:$Q$54,2, FALSE)</f>
        <v>#N/A</v>
      </c>
      <c r="AI106" s="38" t="e">
        <f>VLOOKUP('様式第１号別紙３（個表） '!$G106,【参考】数式用_1!$P$4:$W$54,8, FALSE)</f>
        <v>#N/A</v>
      </c>
      <c r="AJ106" s="38" t="e">
        <f>VLOOKUP('様式第１号別紙３（個表） '!$G106,【参考】数式用_1!$P$4:$AD$54,15, FALSE)</f>
        <v>#N/A</v>
      </c>
      <c r="AK106" s="38" t="str">
        <f t="shared" si="10"/>
        <v/>
      </c>
      <c r="AL106" s="38" t="str">
        <f t="shared" si="11"/>
        <v/>
      </c>
      <c r="AM106" s="38" t="str">
        <f t="shared" si="12"/>
        <v/>
      </c>
      <c r="AN106" s="38" t="str">
        <f>IF(G106="", "", VLOOKUP(G106,【参考】数式用_1!$A$4:$M$54,13,FALSE))</f>
        <v/>
      </c>
      <c r="AO106" s="38" t="str">
        <f t="shared" si="13"/>
        <v>―</v>
      </c>
    </row>
    <row r="107" spans="1:41" ht="45" customHeight="1">
      <c r="A107" s="62">
        <f t="shared" si="15"/>
        <v>93</v>
      </c>
      <c r="B107" s="63" t="str">
        <f>IF(基本情報入力シート!B143="","",基本情報入力シート!B143)</f>
        <v/>
      </c>
      <c r="C107" s="64" t="str">
        <f>IF(基本情報入力シート!L143="","",基本情報入力シート!L143)</f>
        <v/>
      </c>
      <c r="D107" s="64" t="str">
        <f>IF(基本情報入力シート!Q143="","",基本情報入力シート!Q143)</f>
        <v/>
      </c>
      <c r="E107" s="64" t="str">
        <f>IF(基本情報入力シート!V143="","",基本情報入力シート!V143)</f>
        <v/>
      </c>
      <c r="F107" s="64" t="str">
        <f>IF(基本情報入力シート!W143="","",基本情報入力シート!W143)</f>
        <v/>
      </c>
      <c r="G107" s="64" t="str">
        <f>IF(基本情報入力シート!Z143="","",基本情報入力シート!Z143)</f>
        <v/>
      </c>
      <c r="H107" s="144" t="str">
        <f t="shared" si="14"/>
        <v/>
      </c>
      <c r="I107" s="253" t="str">
        <f>IF(基本情報入力シート!AE143="","",基本情報入力シート!AE143)</f>
        <v/>
      </c>
      <c r="J107" s="390"/>
      <c r="K107" s="287"/>
      <c r="L107" s="286"/>
      <c r="M107" s="254" t="str">
        <f>IF(G107="", "", VLOOKUP(AM107,【参考】数式用_1!$AZ$3:$BA$6, 2, FALSE))</f>
        <v/>
      </c>
      <c r="N107" s="255" t="str">
        <f>IF(G107="","",VLOOKUP(G107,【参考】数式用_1!$A$4:$L$54,MATCH('様式第１号別紙３（個表） '!M107,【参考】数式用_1!$J$3:$L$3,0)+9,FALSE))</f>
        <v/>
      </c>
      <c r="O107" s="289" t="s">
        <v>2379</v>
      </c>
      <c r="P107" s="666"/>
      <c r="Q107" s="182" t="str">
        <f>IFERROR(IF(P107="","",ROUNDDOWN(ROUNDDOWN($H107*$I107,0)*VLOOKUP($G107,【参考】数式用_1!$A$4:$E$54,3, FALSE),0)),"")</f>
        <v/>
      </c>
      <c r="R107" s="182" t="str">
        <f>IF(AK107="×", 0,IF(P107="","",ROUNDDOWN(ROUNDDOWN($H107*$I107,0)*VLOOKUP($G107,【参考】数式用_1!$A$4:$E$54,4,FALSE),0)))</f>
        <v/>
      </c>
      <c r="S107" s="256" t="str">
        <f>IF(AL107="×", 0,IF(P107="","",ROUNDDOWN(ROUNDDOWN($H107*$I107,0)*VLOOKUP($G107,【参考】数式用_1!$A$4:$E$54,5, FALSE),0)))</f>
        <v/>
      </c>
      <c r="T107" s="30"/>
      <c r="U107" s="759"/>
      <c r="V107" s="759"/>
      <c r="W107" s="759"/>
      <c r="X107" s="759"/>
      <c r="Y107" s="759"/>
      <c r="Z107" s="759"/>
      <c r="AA107" s="759"/>
      <c r="AB107" s="759"/>
      <c r="AC107" s="759"/>
      <c r="AD107" s="759"/>
      <c r="AE107" s="759"/>
      <c r="AG107" s="258" t="e">
        <f>IF(#REF!="○", F107, "")</f>
        <v>#REF!</v>
      </c>
      <c r="AH107" s="38" t="e">
        <f>VLOOKUP('様式第１号別紙３（個表） '!$G107,【参考】数式用_1!$P$4:$Q$54,2, FALSE)</f>
        <v>#N/A</v>
      </c>
      <c r="AI107" s="38" t="e">
        <f>VLOOKUP('様式第１号別紙３（個表） '!$G107,【参考】数式用_1!$P$4:$W$54,8, FALSE)</f>
        <v>#N/A</v>
      </c>
      <c r="AJ107" s="38" t="e">
        <f>VLOOKUP('様式第１号別紙３（個表） '!$G107,【参考】数式用_1!$P$4:$AD$54,15, FALSE)</f>
        <v>#N/A</v>
      </c>
      <c r="AK107" s="38" t="str">
        <f t="shared" si="10"/>
        <v/>
      </c>
      <c r="AL107" s="38" t="str">
        <f t="shared" si="11"/>
        <v/>
      </c>
      <c r="AM107" s="38" t="str">
        <f t="shared" si="12"/>
        <v/>
      </c>
      <c r="AN107" s="38" t="str">
        <f>IF(G107="", "", VLOOKUP(G107,【参考】数式用_1!$A$4:$M$54,13,FALSE))</f>
        <v/>
      </c>
      <c r="AO107" s="38" t="str">
        <f t="shared" si="13"/>
        <v>―</v>
      </c>
    </row>
    <row r="108" spans="1:41" ht="45" customHeight="1">
      <c r="A108" s="62">
        <f t="shared" si="15"/>
        <v>94</v>
      </c>
      <c r="B108" s="63" t="str">
        <f>IF(基本情報入力シート!B144="","",基本情報入力シート!B144)</f>
        <v/>
      </c>
      <c r="C108" s="64" t="str">
        <f>IF(基本情報入力シート!L144="","",基本情報入力シート!L144)</f>
        <v/>
      </c>
      <c r="D108" s="64" t="str">
        <f>IF(基本情報入力シート!Q144="","",基本情報入力シート!Q144)</f>
        <v/>
      </c>
      <c r="E108" s="64" t="str">
        <f>IF(基本情報入力シート!V144="","",基本情報入力シート!V144)</f>
        <v/>
      </c>
      <c r="F108" s="64" t="str">
        <f>IF(基本情報入力シート!W144="","",基本情報入力シート!W144)</f>
        <v/>
      </c>
      <c r="G108" s="64" t="str">
        <f>IF(基本情報入力シート!Z144="","",基本情報入力シート!Z144)</f>
        <v/>
      </c>
      <c r="H108" s="144" t="str">
        <f t="shared" si="14"/>
        <v/>
      </c>
      <c r="I108" s="253" t="str">
        <f>IF(基本情報入力シート!AE144="","",基本情報入力シート!AE144)</f>
        <v/>
      </c>
      <c r="J108" s="390"/>
      <c r="K108" s="287"/>
      <c r="L108" s="286"/>
      <c r="M108" s="254" t="str">
        <f>IF(G108="", "", VLOOKUP(AM108,【参考】数式用_1!$AZ$3:$BA$6, 2, FALSE))</f>
        <v/>
      </c>
      <c r="N108" s="255" t="str">
        <f>IF(G108="","",VLOOKUP(G108,【参考】数式用_1!$A$4:$L$54,MATCH('様式第１号別紙３（個表） '!M108,【参考】数式用_1!$J$3:$L$3,0)+9,FALSE))</f>
        <v/>
      </c>
      <c r="O108" s="289" t="s">
        <v>2379</v>
      </c>
      <c r="P108" s="666"/>
      <c r="Q108" s="182" t="str">
        <f>IFERROR(IF(P108="","",ROUNDDOWN(ROUNDDOWN($H108*$I108,0)*VLOOKUP($G108,【参考】数式用_1!$A$4:$E$54,3, FALSE),0)),"")</f>
        <v/>
      </c>
      <c r="R108" s="182" t="str">
        <f>IF(AK108="×", 0,IF(P108="","",ROUNDDOWN(ROUNDDOWN($H108*$I108,0)*VLOOKUP($G108,【参考】数式用_1!$A$4:$E$54,4,FALSE),0)))</f>
        <v/>
      </c>
      <c r="S108" s="256" t="str">
        <f>IF(AL108="×", 0,IF(P108="","",ROUNDDOWN(ROUNDDOWN($H108*$I108,0)*VLOOKUP($G108,【参考】数式用_1!$A$4:$E$54,5, FALSE),0)))</f>
        <v/>
      </c>
      <c r="T108" s="30"/>
      <c r="U108" s="759"/>
      <c r="V108" s="759"/>
      <c r="W108" s="759"/>
      <c r="X108" s="759"/>
      <c r="Y108" s="759"/>
      <c r="Z108" s="759"/>
      <c r="AA108" s="759"/>
      <c r="AB108" s="759"/>
      <c r="AC108" s="759"/>
      <c r="AD108" s="759"/>
      <c r="AE108" s="759"/>
      <c r="AG108" s="258" t="e">
        <f>IF(#REF!="○", F108, "")</f>
        <v>#REF!</v>
      </c>
      <c r="AH108" s="38" t="e">
        <f>VLOOKUP('様式第１号別紙３（個表） '!$G108,【参考】数式用_1!$P$4:$Q$54,2, FALSE)</f>
        <v>#N/A</v>
      </c>
      <c r="AI108" s="38" t="e">
        <f>VLOOKUP('様式第１号別紙３（個表） '!$G108,【参考】数式用_1!$P$4:$W$54,8, FALSE)</f>
        <v>#N/A</v>
      </c>
      <c r="AJ108" s="38" t="e">
        <f>VLOOKUP('様式第１号別紙３（個表） '!$G108,【参考】数式用_1!$P$4:$AD$54,15, FALSE)</f>
        <v>#N/A</v>
      </c>
      <c r="AK108" s="38" t="str">
        <f t="shared" si="10"/>
        <v/>
      </c>
      <c r="AL108" s="38" t="str">
        <f t="shared" si="11"/>
        <v/>
      </c>
      <c r="AM108" s="38" t="str">
        <f t="shared" si="12"/>
        <v/>
      </c>
      <c r="AN108" s="38" t="str">
        <f>IF(G108="", "", VLOOKUP(G108,【参考】数式用_1!$A$4:$M$54,13,FALSE))</f>
        <v/>
      </c>
      <c r="AO108" s="38" t="str">
        <f t="shared" si="13"/>
        <v>―</v>
      </c>
    </row>
    <row r="109" spans="1:41" ht="45" customHeight="1">
      <c r="A109" s="62">
        <f t="shared" si="15"/>
        <v>95</v>
      </c>
      <c r="B109" s="63" t="str">
        <f>IF(基本情報入力シート!B145="","",基本情報入力シート!B145)</f>
        <v/>
      </c>
      <c r="C109" s="64" t="str">
        <f>IF(基本情報入力シート!L145="","",基本情報入力シート!L145)</f>
        <v/>
      </c>
      <c r="D109" s="64" t="str">
        <f>IF(基本情報入力シート!Q145="","",基本情報入力シート!Q145)</f>
        <v/>
      </c>
      <c r="E109" s="64" t="str">
        <f>IF(基本情報入力シート!V145="","",基本情報入力シート!V145)</f>
        <v/>
      </c>
      <c r="F109" s="64" t="str">
        <f>IF(基本情報入力シート!W145="","",基本情報入力シート!W145)</f>
        <v/>
      </c>
      <c r="G109" s="64" t="str">
        <f>IF(基本情報入力シート!Z145="","",基本情報入力シート!Z145)</f>
        <v/>
      </c>
      <c r="H109" s="144" t="str">
        <f t="shared" si="14"/>
        <v/>
      </c>
      <c r="I109" s="253" t="str">
        <f>IF(基本情報入力シート!AE145="","",基本情報入力シート!AE145)</f>
        <v/>
      </c>
      <c r="J109" s="390"/>
      <c r="K109" s="287"/>
      <c r="L109" s="286"/>
      <c r="M109" s="254" t="str">
        <f>IF(G109="", "", VLOOKUP(AM109,【参考】数式用_1!$AZ$3:$BA$6, 2, FALSE))</f>
        <v/>
      </c>
      <c r="N109" s="255" t="str">
        <f>IF(G109="","",VLOOKUP(G109,【参考】数式用_1!$A$4:$L$54,MATCH('様式第１号別紙３（個表） '!M109,【参考】数式用_1!$J$3:$L$3,0)+9,FALSE))</f>
        <v/>
      </c>
      <c r="O109" s="288" t="s">
        <v>2379</v>
      </c>
      <c r="P109" s="666"/>
      <c r="Q109" s="182" t="str">
        <f>IFERROR(IF(P109="","",ROUNDDOWN(ROUNDDOWN($H109*$I109,0)*VLOOKUP($G109,【参考】数式用_1!$A$4:$E$54,3, FALSE),0)),"")</f>
        <v/>
      </c>
      <c r="R109" s="182" t="str">
        <f>IF(AK109="×", 0,IF(P109="","",ROUNDDOWN(ROUNDDOWN($H109*$I109,0)*VLOOKUP($G109,【参考】数式用_1!$A$4:$E$54,4,FALSE),0)))</f>
        <v/>
      </c>
      <c r="S109" s="256" t="str">
        <f>IF(AL109="×", 0,IF(P109="","",ROUNDDOWN(ROUNDDOWN($H109*$I109,0)*VLOOKUP($G109,【参考】数式用_1!$A$4:$E$54,5, FALSE),0)))</f>
        <v/>
      </c>
      <c r="T109" s="30"/>
      <c r="U109" s="759"/>
      <c r="V109" s="759"/>
      <c r="W109" s="759"/>
      <c r="X109" s="759"/>
      <c r="Y109" s="759"/>
      <c r="Z109" s="759"/>
      <c r="AA109" s="759"/>
      <c r="AB109" s="759"/>
      <c r="AC109" s="759"/>
      <c r="AD109" s="759"/>
      <c r="AE109" s="759"/>
      <c r="AG109" s="258" t="e">
        <f>IF(#REF!="○", F109, "")</f>
        <v>#REF!</v>
      </c>
      <c r="AH109" s="38" t="e">
        <f>VLOOKUP('様式第１号別紙３（個表） '!$G109,【参考】数式用_1!$P$4:$Q$54,2, FALSE)</f>
        <v>#N/A</v>
      </c>
      <c r="AI109" s="38" t="e">
        <f>VLOOKUP('様式第１号別紙３（個表） '!$G109,【参考】数式用_1!$P$4:$W$54,8, FALSE)</f>
        <v>#N/A</v>
      </c>
      <c r="AJ109" s="38" t="e">
        <f>VLOOKUP('様式第１号別紙３（個表） '!$G109,【参考】数式用_1!$P$4:$AD$54,15, FALSE)</f>
        <v>#N/A</v>
      </c>
      <c r="AK109" s="38" t="str">
        <f t="shared" si="10"/>
        <v/>
      </c>
      <c r="AL109" s="38" t="str">
        <f t="shared" si="11"/>
        <v/>
      </c>
      <c r="AM109" s="38" t="str">
        <f t="shared" si="12"/>
        <v/>
      </c>
      <c r="AN109" s="38" t="str">
        <f>IF(G109="", "", VLOOKUP(G109,【参考】数式用_1!$A$4:$M$54,13,FALSE))</f>
        <v/>
      </c>
      <c r="AO109" s="38" t="str">
        <f t="shared" si="13"/>
        <v>―</v>
      </c>
    </row>
    <row r="110" spans="1:41" ht="45" customHeight="1">
      <c r="A110" s="62">
        <f t="shared" si="15"/>
        <v>96</v>
      </c>
      <c r="B110" s="63" t="str">
        <f>IF(基本情報入力シート!B146="","",基本情報入力シート!B146)</f>
        <v/>
      </c>
      <c r="C110" s="64" t="str">
        <f>IF(基本情報入力シート!L146="","",基本情報入力シート!L146)</f>
        <v/>
      </c>
      <c r="D110" s="64" t="str">
        <f>IF(基本情報入力シート!Q146="","",基本情報入力シート!Q146)</f>
        <v/>
      </c>
      <c r="E110" s="64" t="str">
        <f>IF(基本情報入力シート!V146="","",基本情報入力シート!V146)</f>
        <v/>
      </c>
      <c r="F110" s="64" t="str">
        <f>IF(基本情報入力シート!W146="","",基本情報入力シート!W146)</f>
        <v/>
      </c>
      <c r="G110" s="64" t="str">
        <f>IF(基本情報入力シート!Z146="","",基本情報入力シート!Z146)</f>
        <v/>
      </c>
      <c r="H110" s="144" t="str">
        <f t="shared" si="14"/>
        <v/>
      </c>
      <c r="I110" s="253" t="str">
        <f>IF(基本情報入力シート!AE146="","",基本情報入力シート!AE146)</f>
        <v/>
      </c>
      <c r="J110" s="390"/>
      <c r="K110" s="287"/>
      <c r="L110" s="286"/>
      <c r="M110" s="254" t="str">
        <f>IF(G110="", "", VLOOKUP(AM110,【参考】数式用_1!$AZ$3:$BA$6, 2, FALSE))</f>
        <v/>
      </c>
      <c r="N110" s="255" t="str">
        <f>IF(G110="","",VLOOKUP(G110,【参考】数式用_1!$A$4:$L$54,MATCH('様式第１号別紙３（個表） '!M110,【参考】数式用_1!$J$3:$L$3,0)+9,FALSE))</f>
        <v/>
      </c>
      <c r="O110" s="289" t="s">
        <v>2379</v>
      </c>
      <c r="P110" s="666"/>
      <c r="Q110" s="182" t="str">
        <f>IFERROR(IF(P110="","",ROUNDDOWN(ROUNDDOWN($H110*$I110,0)*VLOOKUP($G110,【参考】数式用_1!$A$4:$E$54,3, FALSE),0)),"")</f>
        <v/>
      </c>
      <c r="R110" s="182" t="str">
        <f>IF(AK110="×", 0,IF(P110="","",ROUNDDOWN(ROUNDDOWN($H110*$I110,0)*VLOOKUP($G110,【参考】数式用_1!$A$4:$E$54,4,FALSE),0)))</f>
        <v/>
      </c>
      <c r="S110" s="256" t="str">
        <f>IF(AL110="×", 0,IF(P110="","",ROUNDDOWN(ROUNDDOWN($H110*$I110,0)*VLOOKUP($G110,【参考】数式用_1!$A$4:$E$54,5, FALSE),0)))</f>
        <v/>
      </c>
      <c r="T110" s="30"/>
      <c r="U110" s="759"/>
      <c r="V110" s="759"/>
      <c r="W110" s="759"/>
      <c r="X110" s="759"/>
      <c r="Y110" s="759"/>
      <c r="Z110" s="759"/>
      <c r="AA110" s="759"/>
      <c r="AB110" s="759"/>
      <c r="AC110" s="759"/>
      <c r="AD110" s="759"/>
      <c r="AE110" s="759"/>
      <c r="AG110" s="258" t="e">
        <f>IF(#REF!="○", F110, "")</f>
        <v>#REF!</v>
      </c>
      <c r="AH110" s="38" t="e">
        <f>VLOOKUP('様式第１号別紙３（個表） '!$G110,【参考】数式用_1!$P$4:$Q$54,2, FALSE)</f>
        <v>#N/A</v>
      </c>
      <c r="AI110" s="38" t="e">
        <f>VLOOKUP('様式第１号別紙３（個表） '!$G110,【参考】数式用_1!$P$4:$W$54,8, FALSE)</f>
        <v>#N/A</v>
      </c>
      <c r="AJ110" s="38" t="e">
        <f>VLOOKUP('様式第１号別紙３（個表） '!$G110,【参考】数式用_1!$P$4:$AD$54,15, FALSE)</f>
        <v>#N/A</v>
      </c>
      <c r="AK110" s="38" t="str">
        <f t="shared" si="10"/>
        <v/>
      </c>
      <c r="AL110" s="38" t="str">
        <f t="shared" si="11"/>
        <v/>
      </c>
      <c r="AM110" s="38" t="str">
        <f t="shared" si="12"/>
        <v/>
      </c>
      <c r="AN110" s="38" t="str">
        <f>IF(G110="", "", VLOOKUP(G110,【参考】数式用_1!$A$4:$M$54,13,FALSE))</f>
        <v/>
      </c>
      <c r="AO110" s="38" t="str">
        <f t="shared" si="13"/>
        <v>―</v>
      </c>
    </row>
    <row r="111" spans="1:41" ht="45" customHeight="1">
      <c r="A111" s="62">
        <f t="shared" si="15"/>
        <v>97</v>
      </c>
      <c r="B111" s="63" t="str">
        <f>IF(基本情報入力シート!B147="","",基本情報入力シート!B147)</f>
        <v/>
      </c>
      <c r="C111" s="64" t="str">
        <f>IF(基本情報入力シート!L147="","",基本情報入力シート!L147)</f>
        <v/>
      </c>
      <c r="D111" s="64" t="str">
        <f>IF(基本情報入力シート!Q147="","",基本情報入力シート!Q147)</f>
        <v/>
      </c>
      <c r="E111" s="64" t="str">
        <f>IF(基本情報入力シート!V147="","",基本情報入力シート!V147)</f>
        <v/>
      </c>
      <c r="F111" s="64" t="str">
        <f>IF(基本情報入力シート!W147="","",基本情報入力シート!W147)</f>
        <v/>
      </c>
      <c r="G111" s="64" t="str">
        <f>IF(基本情報入力シート!Z147="","",基本情報入力シート!Z147)</f>
        <v/>
      </c>
      <c r="H111" s="144" t="str">
        <f t="shared" si="14"/>
        <v/>
      </c>
      <c r="I111" s="253" t="str">
        <f>IF(基本情報入力シート!AE147="","",基本情報入力シート!AE147)</f>
        <v/>
      </c>
      <c r="J111" s="390"/>
      <c r="K111" s="287"/>
      <c r="L111" s="286"/>
      <c r="M111" s="254" t="str">
        <f>IF(G111="", "", VLOOKUP(AM111,【参考】数式用_1!$AZ$3:$BA$6, 2, FALSE))</f>
        <v/>
      </c>
      <c r="N111" s="255" t="str">
        <f>IF(G111="","",VLOOKUP(G111,【参考】数式用_1!$A$4:$L$54,MATCH('様式第１号別紙３（個表） '!M111,【参考】数式用_1!$J$3:$L$3,0)+9,FALSE))</f>
        <v/>
      </c>
      <c r="O111" s="289" t="s">
        <v>2379</v>
      </c>
      <c r="P111" s="666"/>
      <c r="Q111" s="182" t="str">
        <f>IFERROR(IF(P111="","",ROUNDDOWN(ROUNDDOWN($H111*$I111,0)*VLOOKUP($G111,【参考】数式用_1!$A$4:$E$54,3, FALSE),0)),"")</f>
        <v/>
      </c>
      <c r="R111" s="182" t="str">
        <f>IF(AK111="×", 0,IF(P111="","",ROUNDDOWN(ROUNDDOWN($H111*$I111,0)*VLOOKUP($G111,【参考】数式用_1!$A$4:$E$54,4,FALSE),0)))</f>
        <v/>
      </c>
      <c r="S111" s="256" t="str">
        <f>IF(AL111="×", 0,IF(P111="","",ROUNDDOWN(ROUNDDOWN($H111*$I111,0)*VLOOKUP($G111,【参考】数式用_1!$A$4:$E$54,5, FALSE),0)))</f>
        <v/>
      </c>
      <c r="T111" s="30"/>
      <c r="U111" s="759"/>
      <c r="V111" s="759"/>
      <c r="W111" s="759"/>
      <c r="X111" s="759"/>
      <c r="Y111" s="759"/>
      <c r="Z111" s="759"/>
      <c r="AA111" s="759"/>
      <c r="AB111" s="759"/>
      <c r="AC111" s="759"/>
      <c r="AD111" s="759"/>
      <c r="AE111" s="759"/>
      <c r="AG111" s="258" t="e">
        <f>IF(#REF!="○", F111, "")</f>
        <v>#REF!</v>
      </c>
      <c r="AH111" s="38" t="e">
        <f>VLOOKUP('様式第１号別紙３（個表） '!$G111,【参考】数式用_1!$P$4:$Q$54,2, FALSE)</f>
        <v>#N/A</v>
      </c>
      <c r="AI111" s="38" t="e">
        <f>VLOOKUP('様式第１号別紙３（個表） '!$G111,【参考】数式用_1!$P$4:$W$54,8, FALSE)</f>
        <v>#N/A</v>
      </c>
      <c r="AJ111" s="38" t="e">
        <f>VLOOKUP('様式第１号別紙３（個表） '!$G111,【参考】数式用_1!$P$4:$AD$54,15, FALSE)</f>
        <v>#N/A</v>
      </c>
      <c r="AK111" s="38" t="str">
        <f t="shared" si="10"/>
        <v/>
      </c>
      <c r="AL111" s="38" t="str">
        <f t="shared" si="11"/>
        <v/>
      </c>
      <c r="AM111" s="38" t="str">
        <f t="shared" ref="AM111:AM114" si="16">IF(G111="","", "○"&amp;AK111&amp;AL111)</f>
        <v/>
      </c>
      <c r="AN111" s="38" t="str">
        <f>IF(G111="", "", VLOOKUP(G111,【参考】数式用_1!$A$4:$M$54,13,FALSE))</f>
        <v/>
      </c>
      <c r="AO111" s="38" t="str">
        <f t="shared" si="13"/>
        <v>―</v>
      </c>
    </row>
    <row r="112" spans="1:41" ht="45" customHeight="1">
      <c r="A112" s="62">
        <f t="shared" si="15"/>
        <v>98</v>
      </c>
      <c r="B112" s="63" t="str">
        <f>IF(基本情報入力シート!B148="","",基本情報入力シート!B148)</f>
        <v/>
      </c>
      <c r="C112" s="64" t="str">
        <f>IF(基本情報入力シート!L148="","",基本情報入力シート!L148)</f>
        <v/>
      </c>
      <c r="D112" s="64" t="str">
        <f>IF(基本情報入力シート!Q148="","",基本情報入力シート!Q148)</f>
        <v/>
      </c>
      <c r="E112" s="64" t="str">
        <f>IF(基本情報入力シート!V148="","",基本情報入力シート!V148)</f>
        <v/>
      </c>
      <c r="F112" s="64" t="str">
        <f>IF(基本情報入力シート!W148="","",基本情報入力シート!W148)</f>
        <v/>
      </c>
      <c r="G112" s="64" t="str">
        <f>IF(基本情報入力シート!Z148="","",基本情報入力シート!Z148)</f>
        <v/>
      </c>
      <c r="H112" s="144" t="str">
        <f t="shared" si="14"/>
        <v/>
      </c>
      <c r="I112" s="253" t="str">
        <f>IF(基本情報入力シート!AE148="","",基本情報入力シート!AE148)</f>
        <v/>
      </c>
      <c r="J112" s="390"/>
      <c r="K112" s="287"/>
      <c r="L112" s="286"/>
      <c r="M112" s="254" t="str">
        <f>IF(G112="", "", VLOOKUP(AM112,【参考】数式用_1!$AZ$3:$BA$6, 2, FALSE))</f>
        <v/>
      </c>
      <c r="N112" s="255" t="str">
        <f>IF(G112="","",VLOOKUP(G112,【参考】数式用_1!$A$4:$L$54,MATCH('様式第１号別紙３（個表） '!M112,【参考】数式用_1!$J$3:$L$3,0)+9,FALSE))</f>
        <v/>
      </c>
      <c r="O112" s="288" t="s">
        <v>2379</v>
      </c>
      <c r="P112" s="666"/>
      <c r="Q112" s="182" t="str">
        <f>IFERROR(IF(P112="","",ROUNDDOWN(ROUNDDOWN($H112*$I112,0)*VLOOKUP($G112,【参考】数式用_1!$A$4:$E$54,3, FALSE),0)),"")</f>
        <v/>
      </c>
      <c r="R112" s="182" t="str">
        <f>IF(AK112="×", 0,IF(P112="","",ROUNDDOWN(ROUNDDOWN($H112*$I112,0)*VLOOKUP($G112,【参考】数式用_1!$A$4:$E$54,4,FALSE),0)))</f>
        <v/>
      </c>
      <c r="S112" s="256" t="str">
        <f>IF(AL112="×", 0,IF(P112="","",ROUNDDOWN(ROUNDDOWN($H112*$I112,0)*VLOOKUP($G112,【参考】数式用_1!$A$4:$E$54,5, FALSE),0)))</f>
        <v/>
      </c>
      <c r="T112" s="30"/>
      <c r="U112" s="759"/>
      <c r="V112" s="759"/>
      <c r="W112" s="759"/>
      <c r="X112" s="759"/>
      <c r="Y112" s="759"/>
      <c r="Z112" s="759"/>
      <c r="AA112" s="759"/>
      <c r="AB112" s="759"/>
      <c r="AC112" s="759"/>
      <c r="AD112" s="759"/>
      <c r="AE112" s="759"/>
      <c r="AG112" s="258" t="e">
        <f>IF(#REF!="○", F112, "")</f>
        <v>#REF!</v>
      </c>
      <c r="AH112" s="38" t="e">
        <f>VLOOKUP('様式第１号別紙３（個表） '!$G112,【参考】数式用_1!$P$4:$Q$54,2, FALSE)</f>
        <v>#N/A</v>
      </c>
      <c r="AI112" s="38" t="e">
        <f>VLOOKUP('様式第１号別紙３（個表） '!$G112,【参考】数式用_1!$P$4:$W$54,8, FALSE)</f>
        <v>#N/A</v>
      </c>
      <c r="AJ112" s="38" t="e">
        <f>VLOOKUP('様式第１号別紙３（個表） '!$G112,【参考】数式用_1!$P$4:$AD$54,15, FALSE)</f>
        <v>#N/A</v>
      </c>
      <c r="AK112" s="38" t="str">
        <f t="shared" si="10"/>
        <v/>
      </c>
      <c r="AL112" s="38" t="str">
        <f t="shared" si="11"/>
        <v/>
      </c>
      <c r="AM112" s="38" t="str">
        <f t="shared" si="16"/>
        <v/>
      </c>
      <c r="AN112" s="38" t="str">
        <f>IF(G112="", "", VLOOKUP(G112,【参考】数式用_1!$A$4:$M$54,13,FALSE))</f>
        <v/>
      </c>
      <c r="AO112" s="38" t="str">
        <f t="shared" si="13"/>
        <v>―</v>
      </c>
    </row>
    <row r="113" spans="1:41" ht="45" customHeight="1">
      <c r="A113" s="62">
        <f t="shared" si="15"/>
        <v>99</v>
      </c>
      <c r="B113" s="63" t="str">
        <f>IF(基本情報入力シート!B149="","",基本情報入力シート!B149)</f>
        <v/>
      </c>
      <c r="C113" s="64" t="str">
        <f>IF(基本情報入力シート!L149="","",基本情報入力シート!L149)</f>
        <v/>
      </c>
      <c r="D113" s="64" t="str">
        <f>IF(基本情報入力シート!Q149="","",基本情報入力シート!Q149)</f>
        <v/>
      </c>
      <c r="E113" s="64" t="str">
        <f>IF(基本情報入力シート!V149="","",基本情報入力シート!V149)</f>
        <v/>
      </c>
      <c r="F113" s="64" t="str">
        <f>IF(基本情報入力シート!W149="","",基本情報入力シート!W149)</f>
        <v/>
      </c>
      <c r="G113" s="64" t="str">
        <f>IF(基本情報入力シート!Z149="","",基本情報入力シート!Z149)</f>
        <v/>
      </c>
      <c r="H113" s="144" t="str">
        <f t="shared" si="14"/>
        <v/>
      </c>
      <c r="I113" s="253" t="str">
        <f>IF(基本情報入力シート!AE149="","",基本情報入力シート!AE149)</f>
        <v/>
      </c>
      <c r="J113" s="390"/>
      <c r="K113" s="287"/>
      <c r="L113" s="286"/>
      <c r="M113" s="254" t="str">
        <f>IF(G113="", "", VLOOKUP(AM113,【参考】数式用_1!$AZ$3:$BA$6, 2, FALSE))</f>
        <v/>
      </c>
      <c r="N113" s="255" t="str">
        <f>IF(G113="","",VLOOKUP(G113,【参考】数式用_1!$A$4:$L$54,MATCH('様式第１号別紙３（個表） '!M113,【参考】数式用_1!$J$3:$L$3,0)+9,FALSE))</f>
        <v/>
      </c>
      <c r="O113" s="289" t="s">
        <v>2379</v>
      </c>
      <c r="P113" s="666"/>
      <c r="Q113" s="182" t="str">
        <f>IFERROR(IF(P113="","",ROUNDDOWN(ROUNDDOWN($H113*$I113,0)*VLOOKUP($G113,【参考】数式用_1!$A$4:$E$54,3, FALSE),0)),"")</f>
        <v/>
      </c>
      <c r="R113" s="182" t="str">
        <f>IF(AK113="×", 0,IF(P113="","",ROUNDDOWN(ROUNDDOWN($H113*$I113,0)*VLOOKUP($G113,【参考】数式用_1!$A$4:$E$54,4,FALSE),0)))</f>
        <v/>
      </c>
      <c r="S113" s="256" t="str">
        <f>IF(AL113="×", 0,IF(P113="","",ROUNDDOWN(ROUNDDOWN($H113*$I113,0)*VLOOKUP($G113,【参考】数式用_1!$A$4:$E$54,5, FALSE),0)))</f>
        <v/>
      </c>
      <c r="T113" s="30"/>
      <c r="U113" s="759"/>
      <c r="V113" s="759"/>
      <c r="W113" s="759"/>
      <c r="X113" s="759"/>
      <c r="Y113" s="759"/>
      <c r="Z113" s="759"/>
      <c r="AA113" s="759"/>
      <c r="AB113" s="759"/>
      <c r="AC113" s="759"/>
      <c r="AD113" s="759"/>
      <c r="AE113" s="759"/>
      <c r="AG113" s="258" t="e">
        <f>IF(#REF!="○", F113, "")</f>
        <v>#REF!</v>
      </c>
      <c r="AH113" s="38" t="e">
        <f>VLOOKUP('様式第１号別紙３（個表） '!$G113,【参考】数式用_1!$P$4:$Q$54,2, FALSE)</f>
        <v>#N/A</v>
      </c>
      <c r="AI113" s="38" t="e">
        <f>VLOOKUP('様式第１号別紙３（個表） '!$G113,【参考】数式用_1!$P$4:$W$54,8, FALSE)</f>
        <v>#N/A</v>
      </c>
      <c r="AJ113" s="38" t="e">
        <f>VLOOKUP('様式第１号別紙３（個表） '!$G113,【参考】数式用_1!$P$4:$AD$54,15, FALSE)</f>
        <v>#N/A</v>
      </c>
      <c r="AK113" s="38" t="str">
        <f t="shared" si="10"/>
        <v/>
      </c>
      <c r="AL113" s="38" t="str">
        <f t="shared" si="11"/>
        <v/>
      </c>
      <c r="AM113" s="38" t="str">
        <f t="shared" si="16"/>
        <v/>
      </c>
      <c r="AN113" s="38" t="str">
        <f>IF(G113="", "", VLOOKUP(G113,【参考】数式用_1!$A$4:$M$54,13,FALSE))</f>
        <v/>
      </c>
      <c r="AO113" s="38" t="str">
        <f t="shared" si="13"/>
        <v>―</v>
      </c>
    </row>
    <row r="114" spans="1:41" ht="45" customHeight="1">
      <c r="A114" s="62">
        <f t="shared" si="15"/>
        <v>100</v>
      </c>
      <c r="B114" s="63" t="str">
        <f>IF(基本情報入力シート!B150="","",基本情報入力シート!B150)</f>
        <v/>
      </c>
      <c r="C114" s="64" t="str">
        <f>IF(基本情報入力シート!L150="","",基本情報入力シート!L150)</f>
        <v/>
      </c>
      <c r="D114" s="64" t="str">
        <f>IF(基本情報入力シート!Q150="","",基本情報入力シート!Q150)</f>
        <v/>
      </c>
      <c r="E114" s="64" t="str">
        <f>IF(基本情報入力シート!V150="","",基本情報入力シート!V150)</f>
        <v/>
      </c>
      <c r="F114" s="64" t="str">
        <f>IF(基本情報入力シート!W150="","",基本情報入力シート!W150)</f>
        <v/>
      </c>
      <c r="G114" s="64" t="str">
        <f>IF(基本情報入力シート!Z150="","",基本情報入力シート!Z150)</f>
        <v/>
      </c>
      <c r="H114" s="144" t="str">
        <f t="shared" si="14"/>
        <v/>
      </c>
      <c r="I114" s="253" t="str">
        <f>IF(基本情報入力シート!AE150="","",基本情報入力シート!AE150)</f>
        <v/>
      </c>
      <c r="J114" s="390"/>
      <c r="K114" s="287"/>
      <c r="L114" s="286"/>
      <c r="M114" s="254" t="str">
        <f>IF(G114="", "", VLOOKUP(AM114,【参考】数式用_1!$AZ$3:$BA$6, 2, FALSE))</f>
        <v/>
      </c>
      <c r="N114" s="255" t="str">
        <f>IF(G114="","",VLOOKUP(G114,【参考】数式用_1!$A$4:$L$54,MATCH('様式第１号別紙３（個表） '!M114,【参考】数式用_1!$J$3:$L$3,0)+9,FALSE))</f>
        <v/>
      </c>
      <c r="O114" s="289" t="s">
        <v>2379</v>
      </c>
      <c r="P114" s="666"/>
      <c r="Q114" s="182" t="str">
        <f>IFERROR(IF(P114="","",ROUNDDOWN(ROUNDDOWN($H114*$I114,0)*VLOOKUP($G114,【参考】数式用_1!$A$4:$E$54,3, FALSE),0)),"")</f>
        <v/>
      </c>
      <c r="R114" s="182" t="str">
        <f>IF(AK114="×", 0,IF(P114="","",ROUNDDOWN(ROUNDDOWN($H114*$I114,0)*VLOOKUP($G114,【参考】数式用_1!$A$4:$E$54,4,FALSE),0)))</f>
        <v/>
      </c>
      <c r="S114" s="256" t="str">
        <f>IF(AL114="×", 0,IF(P114="","",ROUNDDOWN(ROUNDDOWN($H114*$I114,0)*VLOOKUP($G114,【参考】数式用_1!$A$4:$E$54,5, FALSE),0)))</f>
        <v/>
      </c>
      <c r="T114" s="30"/>
      <c r="U114" s="759"/>
      <c r="V114" s="759"/>
      <c r="W114" s="759"/>
      <c r="X114" s="759"/>
      <c r="Y114" s="759"/>
      <c r="Z114" s="759"/>
      <c r="AA114" s="759"/>
      <c r="AB114" s="759"/>
      <c r="AC114" s="759"/>
      <c r="AD114" s="759"/>
      <c r="AE114" s="759"/>
      <c r="AG114" s="258" t="e">
        <f>IF(#REF!="○", F114, "")</f>
        <v>#REF!</v>
      </c>
      <c r="AH114" s="38" t="e">
        <f>VLOOKUP('様式第１号別紙３（個表） '!$G114,【参考】数式用_1!$P$4:$Q$54,2, FALSE)</f>
        <v>#N/A</v>
      </c>
      <c r="AI114" s="38" t="e">
        <f>VLOOKUP('様式第１号別紙３（個表） '!$G114,【参考】数式用_1!$P$4:$W$54,8, FALSE)</f>
        <v>#N/A</v>
      </c>
      <c r="AJ114" s="38" t="e">
        <f>VLOOKUP('様式第１号別紙３（個表） '!$G114,【参考】数式用_1!$P$4:$AD$54,15, FALSE)</f>
        <v>#N/A</v>
      </c>
      <c r="AK114" s="38" t="str">
        <f t="shared" si="10"/>
        <v/>
      </c>
      <c r="AL114" s="38" t="str">
        <f t="shared" si="11"/>
        <v/>
      </c>
      <c r="AM114" s="38" t="str">
        <f t="shared" si="16"/>
        <v/>
      </c>
      <c r="AN114" s="38" t="str">
        <f>IF(G114="", "", VLOOKUP(G114,【参考】数式用_1!$A$4:$M$54,13,FALSE))</f>
        <v/>
      </c>
      <c r="AO114" s="38" t="str">
        <f t="shared" si="13"/>
        <v>―</v>
      </c>
    </row>
  </sheetData>
  <sheetProtection algorithmName="SHA-512" hashValue="eWFbBXSDWt6tmOKnJ/XgP70pQpPLXWIRO3fDT1tVqXPsZ7uhOvrGme8qdLYc0GUPOzJRJ9MHIE053nw1kL/v6Q==" saltValue="jjYJh+S+c8PnFE+UQUX2PQ==" spinCount="100000" sheet="1" objects="1" scenarios="1"/>
  <dataConsolidate/>
  <mergeCells count="138">
    <mergeCell ref="U60:AE60"/>
    <mergeCell ref="U34:AE34"/>
    <mergeCell ref="U35:AE35"/>
    <mergeCell ref="U36:AE36"/>
    <mergeCell ref="U54:AE54"/>
    <mergeCell ref="U55:AE55"/>
    <mergeCell ref="U56:AE56"/>
    <mergeCell ref="U37:AE37"/>
    <mergeCell ref="U48:AE48"/>
    <mergeCell ref="U49:AE49"/>
    <mergeCell ref="U50:AE50"/>
    <mergeCell ref="U51:AE51"/>
    <mergeCell ref="U40:AE40"/>
    <mergeCell ref="U41:AE41"/>
    <mergeCell ref="U42:AE42"/>
    <mergeCell ref="A2:B2"/>
    <mergeCell ref="C2:F2"/>
    <mergeCell ref="A12:A14"/>
    <mergeCell ref="B12:B14"/>
    <mergeCell ref="C12:C14"/>
    <mergeCell ref="F12:F14"/>
    <mergeCell ref="U13:AE13"/>
    <mergeCell ref="U14:AE14"/>
    <mergeCell ref="A4:D5"/>
    <mergeCell ref="B6:D6"/>
    <mergeCell ref="C7:D7"/>
    <mergeCell ref="C10:D10"/>
    <mergeCell ref="B7:B10"/>
    <mergeCell ref="H12:H14"/>
    <mergeCell ref="E4:E5"/>
    <mergeCell ref="G12:G14"/>
    <mergeCell ref="D12:E13"/>
    <mergeCell ref="U12:AE12"/>
    <mergeCell ref="O12:O14"/>
    <mergeCell ref="R13:R14"/>
    <mergeCell ref="S13:S14"/>
    <mergeCell ref="Q3:T4"/>
    <mergeCell ref="Q5:T5"/>
    <mergeCell ref="S1:T1"/>
    <mergeCell ref="I3:L9"/>
    <mergeCell ref="N12:N14"/>
    <mergeCell ref="P12:S12"/>
    <mergeCell ref="I12:I14"/>
    <mergeCell ref="J12:J14"/>
    <mergeCell ref="N3:P4"/>
    <mergeCell ref="N5:P5"/>
    <mergeCell ref="N6:P7"/>
    <mergeCell ref="Q6:T7"/>
    <mergeCell ref="U19:AE19"/>
    <mergeCell ref="U20:AE20"/>
    <mergeCell ref="U21:AE21"/>
    <mergeCell ref="U15:AE15"/>
    <mergeCell ref="K12:K14"/>
    <mergeCell ref="U28:AE28"/>
    <mergeCell ref="U16:AE16"/>
    <mergeCell ref="U17:AE17"/>
    <mergeCell ref="U33:AE33"/>
    <mergeCell ref="P13:P14"/>
    <mergeCell ref="Q13:Q14"/>
    <mergeCell ref="M12:M14"/>
    <mergeCell ref="L12:L14"/>
    <mergeCell ref="U22:AE22"/>
    <mergeCell ref="U29:AE29"/>
    <mergeCell ref="U18:AE18"/>
    <mergeCell ref="U30:AE30"/>
    <mergeCell ref="U31:AE31"/>
    <mergeCell ref="U32:AE32"/>
    <mergeCell ref="U23:AE23"/>
    <mergeCell ref="U24:AE24"/>
    <mergeCell ref="U25:AE25"/>
    <mergeCell ref="U26:AE26"/>
    <mergeCell ref="U27:AE27"/>
    <mergeCell ref="U79:AE79"/>
    <mergeCell ref="U80:AE80"/>
    <mergeCell ref="U81:AE81"/>
    <mergeCell ref="U82:AE82"/>
    <mergeCell ref="U58:AE58"/>
    <mergeCell ref="U59:AE59"/>
    <mergeCell ref="U38:AE38"/>
    <mergeCell ref="U39:AE39"/>
    <mergeCell ref="U57:AE57"/>
    <mergeCell ref="U53:AE53"/>
    <mergeCell ref="U63:AE63"/>
    <mergeCell ref="U64:AE64"/>
    <mergeCell ref="U65:AE65"/>
    <mergeCell ref="U66:AE66"/>
    <mergeCell ref="U67:AE67"/>
    <mergeCell ref="U78:AE78"/>
    <mergeCell ref="U52:AE52"/>
    <mergeCell ref="U43:AE43"/>
    <mergeCell ref="U44:AE44"/>
    <mergeCell ref="U45:AE45"/>
    <mergeCell ref="U46:AE46"/>
    <mergeCell ref="U47:AE47"/>
    <mergeCell ref="U61:AE61"/>
    <mergeCell ref="U62:AE62"/>
    <mergeCell ref="U97:AE97"/>
    <mergeCell ref="U113:AE113"/>
    <mergeCell ref="U114:AE114"/>
    <mergeCell ref="U108:AE108"/>
    <mergeCell ref="U109:AE109"/>
    <mergeCell ref="U110:AE110"/>
    <mergeCell ref="U111:AE111"/>
    <mergeCell ref="U112:AE112"/>
    <mergeCell ref="U103:AE103"/>
    <mergeCell ref="U104:AE104"/>
    <mergeCell ref="U105:AE105"/>
    <mergeCell ref="U106:AE106"/>
    <mergeCell ref="U107:AE107"/>
    <mergeCell ref="U98:AE98"/>
    <mergeCell ref="U99:AE99"/>
    <mergeCell ref="U100:AE100"/>
    <mergeCell ref="U101:AE101"/>
    <mergeCell ref="U102:AE102"/>
    <mergeCell ref="U93:AE93"/>
    <mergeCell ref="U94:AE94"/>
    <mergeCell ref="U95:AE95"/>
    <mergeCell ref="U96:AE96"/>
    <mergeCell ref="U73:AE73"/>
    <mergeCell ref="U68:AE68"/>
    <mergeCell ref="U69:AE69"/>
    <mergeCell ref="U70:AE70"/>
    <mergeCell ref="U71:AE71"/>
    <mergeCell ref="U72:AE72"/>
    <mergeCell ref="U74:AE74"/>
    <mergeCell ref="U75:AE75"/>
    <mergeCell ref="U76:AE76"/>
    <mergeCell ref="U77:AE77"/>
    <mergeCell ref="U89:AE89"/>
    <mergeCell ref="U90:AE90"/>
    <mergeCell ref="U91:AE91"/>
    <mergeCell ref="U92:AE92"/>
    <mergeCell ref="U83:AE83"/>
    <mergeCell ref="U84:AE84"/>
    <mergeCell ref="U85:AE85"/>
    <mergeCell ref="U86:AE86"/>
    <mergeCell ref="U87:AE87"/>
    <mergeCell ref="U88:AE88"/>
  </mergeCells>
  <phoneticPr fontId="12"/>
  <dataValidations count="3">
    <dataValidation imeMode="halfAlpha" allowBlank="1" showInputMessage="1" showErrorMessage="1" sqref="B15:I114" xr:uid="{72E87541-58B0-4FF7-A94A-3F65979E7F7F}"/>
    <dataValidation type="list" allowBlank="1" showInputMessage="1" showErrorMessage="1" sqref="J15:J114" xr:uid="{2A5692EA-BBE3-4318-9A7A-7777081DAE52}">
      <formula1>INDIRECT(AH15)</formula1>
    </dataValidation>
    <dataValidation type="list" imeMode="halfAlpha" allowBlank="1" showInputMessage="1" showErrorMessage="1" sqref="K15:L114" xr:uid="{C489E0F8-8709-4F2C-9013-89BA9810D5FC}">
      <formula1>INDIRECT(AI15)</formula1>
    </dataValidation>
  </dataValidations>
  <pageMargins left="0.39370078740157483" right="0.39370078740157483" top="0.6692913385826772" bottom="0.62992125984251968" header="0.31496062992125984" footer="0.35433070866141736"/>
  <pageSetup paperSize="9" scale="39" fitToHeight="0" orientation="landscape" r:id="rId1"/>
  <headerFooter alignWithMargins="0"/>
  <rowBreaks count="1" manualBreakCount="1">
    <brk id="30" max="21"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364E4E0-43DA-4E20-8EBB-6BA0EC13BEB1}">
          <x14:formula1>
            <xm:f>【参考】数式用_1!$BI$2:$BI$5</xm:f>
          </x14:formula1>
          <xm:sqref>O15:O114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93DF6-E796-4E75-ABD8-2D1F8E2AE7FA}">
  <sheetPr>
    <tabColor rgb="FF0070C0"/>
    <pageSetUpPr fitToPage="1"/>
  </sheetPr>
  <dimension ref="A1:AV37"/>
  <sheetViews>
    <sheetView showGridLines="0" view="pageBreakPreview" zoomScale="80" zoomScaleNormal="100" zoomScaleSheetLayoutView="80" workbookViewId="0"/>
  </sheetViews>
  <sheetFormatPr defaultColWidth="4.109375" defaultRowHeight="13.2"/>
  <cols>
    <col min="1" max="3" width="4.109375" style="598"/>
    <col min="4" max="4" width="4.109375" style="598" customWidth="1"/>
    <col min="5" max="6" width="3.5546875" style="598" customWidth="1"/>
    <col min="7" max="11" width="4.109375" style="598"/>
    <col min="12" max="12" width="4.109375" style="598" customWidth="1"/>
    <col min="13" max="13" width="4.109375" style="598"/>
    <col min="14" max="14" width="3.5546875" style="598" customWidth="1"/>
    <col min="15" max="22" width="4.109375" style="598"/>
    <col min="23" max="23" width="3.5546875" style="598" customWidth="1"/>
    <col min="24" max="32" width="4.109375" style="598"/>
    <col min="33" max="16384" width="4.109375" style="599"/>
  </cols>
  <sheetData>
    <row r="1" spans="1:35" ht="14.4">
      <c r="A1" s="597" t="s">
        <v>2548</v>
      </c>
    </row>
    <row r="2" spans="1:35" ht="16.2">
      <c r="A2" s="600"/>
      <c r="B2" s="601"/>
      <c r="C2" s="602"/>
      <c r="D2" s="601"/>
      <c r="E2" s="601"/>
      <c r="F2" s="601"/>
      <c r="G2" s="601"/>
      <c r="H2" s="601"/>
      <c r="I2" s="601"/>
      <c r="J2" s="601"/>
      <c r="K2" s="601"/>
      <c r="L2" s="601"/>
      <c r="M2" s="601"/>
      <c r="N2" s="601"/>
      <c r="O2" s="601"/>
      <c r="P2" s="601"/>
      <c r="Q2" s="601"/>
      <c r="R2" s="601"/>
      <c r="S2" s="601"/>
      <c r="T2" s="601"/>
      <c r="U2" s="601"/>
      <c r="V2" s="601"/>
      <c r="W2" s="603"/>
      <c r="X2" s="601"/>
    </row>
    <row r="3" spans="1:35" ht="33" customHeight="1">
      <c r="A3" s="1094" t="s">
        <v>2549</v>
      </c>
      <c r="B3" s="1095"/>
      <c r="C3" s="1095"/>
      <c r="D3" s="1095"/>
      <c r="E3" s="1095"/>
      <c r="F3" s="1095"/>
      <c r="G3" s="1095"/>
      <c r="H3" s="1095"/>
      <c r="I3" s="1095"/>
      <c r="J3" s="1095"/>
      <c r="K3" s="1095"/>
      <c r="L3" s="1095"/>
      <c r="M3" s="1095"/>
      <c r="N3" s="1095"/>
      <c r="O3" s="1095"/>
      <c r="P3" s="1095"/>
      <c r="Q3" s="1095"/>
      <c r="R3" s="1095"/>
      <c r="S3" s="1095"/>
      <c r="T3" s="1095"/>
      <c r="U3" s="1095"/>
      <c r="V3" s="1095"/>
      <c r="W3" s="1095"/>
      <c r="X3" s="1095"/>
      <c r="Y3" s="1095"/>
      <c r="Z3" s="1095"/>
      <c r="AA3" s="1095"/>
      <c r="AB3" s="1095"/>
      <c r="AC3" s="1095"/>
      <c r="AD3" s="1095"/>
      <c r="AE3" s="1095"/>
      <c r="AF3" s="1095"/>
    </row>
    <row r="4" spans="1:35" ht="14.4">
      <c r="A4" s="603"/>
      <c r="B4" s="601"/>
      <c r="C4" s="602"/>
      <c r="D4" s="601"/>
      <c r="E4" s="601"/>
      <c r="F4" s="601"/>
      <c r="G4" s="604"/>
      <c r="H4" s="604"/>
      <c r="I4" s="605"/>
      <c r="J4" s="605"/>
      <c r="K4" s="605"/>
      <c r="L4" s="605"/>
      <c r="M4" s="605"/>
      <c r="N4" s="605"/>
      <c r="O4" s="601"/>
      <c r="P4" s="601"/>
      <c r="Q4" s="601"/>
      <c r="R4" s="601"/>
      <c r="S4" s="601"/>
      <c r="T4" s="601"/>
      <c r="U4" s="601"/>
      <c r="V4" s="601"/>
      <c r="W4" s="603"/>
      <c r="X4" s="603"/>
    </row>
    <row r="5" spans="1:35" s="607" customFormat="1">
      <c r="A5" s="598" t="s">
        <v>2550</v>
      </c>
      <c r="B5" s="598"/>
      <c r="C5" s="598"/>
      <c r="D5" s="598"/>
      <c r="E5" s="598"/>
      <c r="F5" s="598"/>
      <c r="G5" s="598"/>
      <c r="H5" s="598"/>
      <c r="I5" s="598"/>
      <c r="J5" s="598"/>
      <c r="K5" s="598"/>
      <c r="L5" s="598"/>
      <c r="M5" s="598"/>
      <c r="N5" s="598"/>
      <c r="O5" s="598"/>
      <c r="P5" s="598"/>
      <c r="Q5" s="598"/>
      <c r="R5" s="598"/>
      <c r="S5" s="598"/>
      <c r="T5" s="598"/>
      <c r="U5" s="598"/>
      <c r="V5" s="598"/>
      <c r="W5" s="598"/>
      <c r="X5" s="598"/>
      <c r="Y5" s="598"/>
      <c r="Z5" s="598"/>
      <c r="AA5" s="598"/>
      <c r="AB5" s="598"/>
      <c r="AC5" s="598"/>
      <c r="AD5" s="598"/>
      <c r="AE5" s="598"/>
      <c r="AF5" s="598"/>
      <c r="AG5" s="606"/>
      <c r="AH5" s="606"/>
      <c r="AI5" s="606"/>
    </row>
    <row r="6" spans="1:35" s="607" customFormat="1" ht="7.5" customHeight="1">
      <c r="A6" s="598"/>
      <c r="B6" s="598"/>
      <c r="C6" s="598"/>
      <c r="D6" s="598"/>
      <c r="E6" s="598"/>
      <c r="F6" s="598"/>
      <c r="G6" s="598"/>
      <c r="H6" s="598"/>
      <c r="I6" s="598"/>
      <c r="J6" s="598"/>
      <c r="K6" s="598"/>
      <c r="L6" s="598"/>
      <c r="M6" s="598"/>
      <c r="N6" s="598"/>
      <c r="O6" s="598"/>
      <c r="P6" s="598"/>
      <c r="Q6" s="598"/>
      <c r="R6" s="598"/>
      <c r="S6" s="598"/>
      <c r="T6" s="598"/>
      <c r="U6" s="598"/>
      <c r="V6" s="598"/>
      <c r="W6" s="598"/>
      <c r="X6" s="598"/>
      <c r="Y6" s="598"/>
      <c r="Z6" s="598"/>
      <c r="AA6" s="598"/>
      <c r="AB6" s="598"/>
      <c r="AC6" s="598"/>
      <c r="AD6" s="598"/>
      <c r="AE6" s="598"/>
      <c r="AF6" s="598"/>
      <c r="AG6" s="606"/>
      <c r="AH6" s="606"/>
      <c r="AI6" s="606"/>
    </row>
    <row r="7" spans="1:35" s="607" customFormat="1" ht="18.75" customHeight="1">
      <c r="A7" s="1096" t="s">
        <v>4</v>
      </c>
      <c r="B7" s="1097"/>
      <c r="C7" s="1097"/>
      <c r="D7" s="1098"/>
      <c r="E7" s="1072" t="str">
        <f>IF(基本情報入力シート!L17="","",基本情報入力シート!L17)</f>
        <v/>
      </c>
      <c r="F7" s="1073"/>
      <c r="G7" s="1073"/>
      <c r="H7" s="1073"/>
      <c r="I7" s="1073"/>
      <c r="J7" s="1073"/>
      <c r="K7" s="1073"/>
      <c r="L7" s="1073"/>
      <c r="M7" s="1073"/>
      <c r="N7" s="1073"/>
      <c r="O7" s="1073"/>
      <c r="P7" s="1073"/>
      <c r="Q7" s="1073"/>
      <c r="R7" s="1073"/>
      <c r="S7" s="1073"/>
      <c r="T7" s="1073"/>
      <c r="U7" s="1073"/>
      <c r="V7" s="1073"/>
      <c r="W7" s="1073"/>
      <c r="X7" s="1073"/>
      <c r="Y7" s="1073"/>
      <c r="Z7" s="1073"/>
      <c r="AA7" s="1073"/>
      <c r="AB7" s="1073"/>
      <c r="AC7" s="1073"/>
      <c r="AD7" s="1073"/>
      <c r="AE7" s="1074"/>
      <c r="AF7" s="608"/>
    </row>
    <row r="8" spans="1:35" s="607" customFormat="1" ht="24" customHeight="1">
      <c r="A8" s="1085" t="s">
        <v>28</v>
      </c>
      <c r="B8" s="1099"/>
      <c r="C8" s="1099"/>
      <c r="D8" s="1089"/>
      <c r="E8" s="1100" t="str">
        <f>IF(基本情報入力シート!L18="","",基本情報入力シート!L18)</f>
        <v/>
      </c>
      <c r="F8" s="1101"/>
      <c r="G8" s="1101"/>
      <c r="H8" s="1101"/>
      <c r="I8" s="1101"/>
      <c r="J8" s="1101"/>
      <c r="K8" s="1101"/>
      <c r="L8" s="1101"/>
      <c r="M8" s="1101"/>
      <c r="N8" s="1101"/>
      <c r="O8" s="1101"/>
      <c r="P8" s="1101"/>
      <c r="Q8" s="1101"/>
      <c r="R8" s="1101"/>
      <c r="S8" s="1101"/>
      <c r="T8" s="1101"/>
      <c r="U8" s="1101"/>
      <c r="V8" s="1101"/>
      <c r="W8" s="1101"/>
      <c r="X8" s="1101"/>
      <c r="Y8" s="1101"/>
      <c r="Z8" s="1101"/>
      <c r="AA8" s="1101"/>
      <c r="AB8" s="1101"/>
      <c r="AC8" s="1101"/>
      <c r="AD8" s="1101"/>
      <c r="AE8" s="1102"/>
      <c r="AF8" s="608"/>
    </row>
    <row r="9" spans="1:35" s="607" customFormat="1" ht="13.5" customHeight="1">
      <c r="A9" s="1050" t="s">
        <v>29</v>
      </c>
      <c r="B9" s="1051"/>
      <c r="C9" s="1051"/>
      <c r="D9" s="1052"/>
      <c r="E9" s="609" t="s">
        <v>2551</v>
      </c>
      <c r="F9" s="1059" t="str">
        <f>IF(基本情報入力シート!AN20="－","",基本情報入力シート!AN20)</f>
        <v>-</v>
      </c>
      <c r="G9" s="1059"/>
      <c r="H9" s="1059"/>
      <c r="I9" s="1059"/>
      <c r="J9" s="610"/>
      <c r="K9" s="611"/>
      <c r="L9" s="611"/>
      <c r="M9" s="611"/>
      <c r="N9" s="611"/>
      <c r="O9" s="611"/>
      <c r="P9" s="611"/>
      <c r="Q9" s="611"/>
      <c r="R9" s="611"/>
      <c r="S9" s="611"/>
      <c r="T9" s="611"/>
      <c r="U9" s="611"/>
      <c r="V9" s="611"/>
      <c r="W9" s="611"/>
      <c r="X9" s="611"/>
      <c r="Y9" s="611"/>
      <c r="Z9" s="611"/>
      <c r="AA9" s="611"/>
      <c r="AB9" s="611"/>
      <c r="AC9" s="611"/>
      <c r="AD9" s="611"/>
      <c r="AE9" s="612"/>
      <c r="AF9" s="608"/>
    </row>
    <row r="10" spans="1:35" s="607" customFormat="1" ht="20.25" customHeight="1">
      <c r="A10" s="1053"/>
      <c r="B10" s="1054"/>
      <c r="C10" s="1054"/>
      <c r="D10" s="1055"/>
      <c r="E10" s="1060" t="str">
        <f>IF(基本情報入力シート!L20="","",基本情報入力シート!L20)</f>
        <v/>
      </c>
      <c r="F10" s="1061"/>
      <c r="G10" s="1061"/>
      <c r="H10" s="1061"/>
      <c r="I10" s="1061"/>
      <c r="J10" s="1061"/>
      <c r="K10" s="1061"/>
      <c r="L10" s="1061"/>
      <c r="M10" s="1061"/>
      <c r="N10" s="1061"/>
      <c r="O10" s="1061"/>
      <c r="P10" s="1061"/>
      <c r="Q10" s="1061"/>
      <c r="R10" s="1061"/>
      <c r="S10" s="1061"/>
      <c r="T10" s="1061"/>
      <c r="U10" s="1061"/>
      <c r="V10" s="1061"/>
      <c r="W10" s="1061"/>
      <c r="X10" s="1061"/>
      <c r="Y10" s="1061"/>
      <c r="Z10" s="1061"/>
      <c r="AA10" s="1061"/>
      <c r="AB10" s="1061"/>
      <c r="AC10" s="1061"/>
      <c r="AD10" s="1061"/>
      <c r="AE10" s="1062"/>
      <c r="AF10" s="608"/>
    </row>
    <row r="11" spans="1:35" s="607" customFormat="1" ht="20.25" customHeight="1">
      <c r="A11" s="1056"/>
      <c r="B11" s="1057"/>
      <c r="C11" s="1057"/>
      <c r="D11" s="1058"/>
      <c r="E11" s="1063" t="str">
        <f>IF(基本情報入力シート!L21="","",基本情報入力シート!L21)</f>
        <v/>
      </c>
      <c r="F11" s="1064"/>
      <c r="G11" s="1064"/>
      <c r="H11" s="1064"/>
      <c r="I11" s="1064"/>
      <c r="J11" s="1064"/>
      <c r="K11" s="1064"/>
      <c r="L11" s="1064"/>
      <c r="M11" s="1064"/>
      <c r="N11" s="1064"/>
      <c r="O11" s="1064"/>
      <c r="P11" s="1064"/>
      <c r="Q11" s="1064"/>
      <c r="R11" s="1064"/>
      <c r="S11" s="1064"/>
      <c r="T11" s="1064"/>
      <c r="U11" s="1064"/>
      <c r="V11" s="1064"/>
      <c r="W11" s="1064"/>
      <c r="X11" s="1064"/>
      <c r="Y11" s="1064"/>
      <c r="Z11" s="1064"/>
      <c r="AA11" s="1064"/>
      <c r="AB11" s="1064"/>
      <c r="AC11" s="1064"/>
      <c r="AD11" s="1064"/>
      <c r="AE11" s="1065"/>
      <c r="AF11" s="608"/>
    </row>
    <row r="12" spans="1:35" s="607" customFormat="1" ht="13.5" customHeight="1">
      <c r="A12" s="1069" t="s">
        <v>4</v>
      </c>
      <c r="B12" s="1070"/>
      <c r="C12" s="1070"/>
      <c r="D12" s="1071"/>
      <c r="E12" s="1072" t="str">
        <f>IF(基本情報入力シート!L25="","",基本情報入力シート!L25)</f>
        <v/>
      </c>
      <c r="F12" s="1073"/>
      <c r="G12" s="1073"/>
      <c r="H12" s="1073"/>
      <c r="I12" s="1073"/>
      <c r="J12" s="1073"/>
      <c r="K12" s="1073"/>
      <c r="L12" s="1073"/>
      <c r="M12" s="1073"/>
      <c r="N12" s="1073"/>
      <c r="O12" s="1073"/>
      <c r="P12" s="1073"/>
      <c r="Q12" s="1073"/>
      <c r="R12" s="1073"/>
      <c r="S12" s="1073"/>
      <c r="T12" s="1073"/>
      <c r="U12" s="1073"/>
      <c r="V12" s="1073"/>
      <c r="W12" s="1073"/>
      <c r="X12" s="1073"/>
      <c r="Y12" s="1073"/>
      <c r="Z12" s="1073"/>
      <c r="AA12" s="1073"/>
      <c r="AB12" s="1073"/>
      <c r="AC12" s="1073"/>
      <c r="AD12" s="1073"/>
      <c r="AE12" s="1074"/>
      <c r="AF12" s="608"/>
    </row>
    <row r="13" spans="1:35" s="607" customFormat="1" ht="21" customHeight="1">
      <c r="A13" s="1075" t="s">
        <v>30</v>
      </c>
      <c r="B13" s="1076"/>
      <c r="C13" s="1076"/>
      <c r="D13" s="1077"/>
      <c r="E13" s="1078" t="str">
        <f>IF(基本情報入力シート!L26="","",基本情報入力シート!L26)</f>
        <v/>
      </c>
      <c r="F13" s="1079"/>
      <c r="G13" s="1079"/>
      <c r="H13" s="1079"/>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80"/>
      <c r="AF13" s="608"/>
    </row>
    <row r="14" spans="1:35" s="607" customFormat="1" ht="18" customHeight="1">
      <c r="A14" s="1081" t="s">
        <v>31</v>
      </c>
      <c r="B14" s="1082"/>
      <c r="C14" s="1082"/>
      <c r="D14" s="1083"/>
      <c r="E14" s="1084" t="s">
        <v>16</v>
      </c>
      <c r="F14" s="1084"/>
      <c r="G14" s="1085"/>
      <c r="H14" s="1086" t="str">
        <f>IF(基本情報入力シート!L27="","",基本情報入力シート!L27)</f>
        <v/>
      </c>
      <c r="I14" s="1087"/>
      <c r="J14" s="1087"/>
      <c r="K14" s="1087"/>
      <c r="L14" s="1087"/>
      <c r="M14" s="1087"/>
      <c r="N14" s="1087"/>
      <c r="O14" s="1087"/>
      <c r="P14" s="1087"/>
      <c r="Q14" s="1088"/>
      <c r="R14" s="1089" t="s">
        <v>2552</v>
      </c>
      <c r="S14" s="1084"/>
      <c r="T14" s="1084"/>
      <c r="U14" s="1085"/>
      <c r="V14" s="1086" t="str">
        <f>IF(基本情報入力シート!L28="","",基本情報入力シート!L28)</f>
        <v/>
      </c>
      <c r="W14" s="1087"/>
      <c r="X14" s="1087"/>
      <c r="Y14" s="1087"/>
      <c r="Z14" s="1087"/>
      <c r="AA14" s="1087"/>
      <c r="AB14" s="1087"/>
      <c r="AC14" s="1087"/>
      <c r="AD14" s="1087"/>
      <c r="AE14" s="1088"/>
      <c r="AF14" s="608"/>
    </row>
    <row r="15" spans="1:35" ht="14.25" customHeight="1">
      <c r="A15" s="603"/>
      <c r="B15" s="605"/>
      <c r="C15" s="600"/>
      <c r="D15" s="600"/>
      <c r="E15" s="600"/>
      <c r="F15" s="600"/>
      <c r="G15" s="600"/>
      <c r="H15" s="600"/>
      <c r="I15" s="600"/>
      <c r="J15" s="600"/>
      <c r="K15" s="600"/>
      <c r="L15" s="600"/>
      <c r="M15" s="600"/>
      <c r="N15" s="600"/>
      <c r="O15" s="600"/>
      <c r="P15" s="600"/>
      <c r="Q15" s="600"/>
      <c r="R15" s="600"/>
      <c r="S15" s="600"/>
      <c r="T15" s="600"/>
      <c r="U15" s="613"/>
      <c r="V15" s="613"/>
      <c r="W15" s="613"/>
      <c r="X15" s="613"/>
      <c r="Y15" s="613"/>
      <c r="Z15" s="613"/>
    </row>
    <row r="16" spans="1:35" ht="18" customHeight="1">
      <c r="A16" s="1090" t="s">
        <v>2553</v>
      </c>
      <c r="B16" s="1090"/>
      <c r="C16" s="1090"/>
      <c r="D16" s="1090"/>
      <c r="E16" s="1090"/>
      <c r="F16" s="1090"/>
      <c r="G16" s="1090"/>
      <c r="H16" s="1090"/>
      <c r="I16" s="1090"/>
      <c r="J16" s="1090"/>
      <c r="K16" s="1090"/>
      <c r="L16" s="1090"/>
      <c r="M16" s="1090"/>
      <c r="N16" s="1090"/>
      <c r="O16" s="1090"/>
      <c r="P16" s="1090"/>
      <c r="Q16" s="1090"/>
      <c r="R16" s="1090"/>
      <c r="S16" s="1090"/>
      <c r="T16" s="1090"/>
      <c r="U16" s="1090"/>
      <c r="V16" s="1090"/>
      <c r="W16" s="1090"/>
      <c r="X16" s="1090"/>
      <c r="Y16" s="1090"/>
      <c r="Z16" s="1090"/>
      <c r="AA16" s="1090"/>
      <c r="AB16" s="1090"/>
      <c r="AC16" s="1090"/>
      <c r="AD16" s="1090"/>
      <c r="AE16" s="1090"/>
    </row>
    <row r="17" spans="1:48" ht="18" customHeight="1">
      <c r="A17" s="1090"/>
      <c r="B17" s="1090"/>
      <c r="C17" s="1090"/>
      <c r="D17" s="1090"/>
      <c r="E17" s="1090"/>
      <c r="F17" s="1090"/>
      <c r="G17" s="1090"/>
      <c r="H17" s="1090"/>
      <c r="I17" s="1090"/>
      <c r="J17" s="1090"/>
      <c r="K17" s="1090"/>
      <c r="L17" s="1090"/>
      <c r="M17" s="1090"/>
      <c r="N17" s="1090"/>
      <c r="O17" s="1090"/>
      <c r="P17" s="1090"/>
      <c r="Q17" s="1090"/>
      <c r="R17" s="1090"/>
      <c r="S17" s="1090"/>
      <c r="T17" s="1090"/>
      <c r="U17" s="1090"/>
      <c r="V17" s="1090"/>
      <c r="W17" s="1090"/>
      <c r="X17" s="1090"/>
      <c r="Y17" s="1090"/>
      <c r="Z17" s="1090"/>
      <c r="AA17" s="1090"/>
      <c r="AB17" s="1090"/>
      <c r="AC17" s="1090"/>
      <c r="AD17" s="1090"/>
      <c r="AE17" s="1090"/>
    </row>
    <row r="18" spans="1:48" ht="36" customHeight="1">
      <c r="A18" s="1091" t="s">
        <v>2554</v>
      </c>
      <c r="B18" s="1092"/>
      <c r="C18" s="1092"/>
      <c r="D18" s="1093"/>
      <c r="E18" s="1103" t="s">
        <v>73</v>
      </c>
      <c r="F18" s="1104"/>
      <c r="G18" s="1105">
        <f>基本情報入力シート!J35</f>
        <v>8</v>
      </c>
      <c r="H18" s="1106"/>
      <c r="I18" s="614" t="s">
        <v>2555</v>
      </c>
      <c r="J18" s="1105" t="str">
        <f>IF(基本情報入力シート!O35="","",基本情報入力シート!O35)</f>
        <v/>
      </c>
      <c r="K18" s="1106"/>
      <c r="L18" s="614" t="s">
        <v>2556</v>
      </c>
      <c r="M18" s="1106" t="str">
        <f>IF(基本情報入力シート!T35="","",基本情報入力シート!T35)</f>
        <v/>
      </c>
      <c r="N18" s="1106"/>
      <c r="O18" s="614" t="s">
        <v>2557</v>
      </c>
      <c r="P18" s="615"/>
      <c r="Q18" s="614"/>
      <c r="R18" s="616"/>
      <c r="S18" s="616"/>
      <c r="T18" s="616"/>
      <c r="U18" s="616"/>
      <c r="V18" s="616"/>
      <c r="W18" s="616"/>
      <c r="X18" s="616"/>
      <c r="Y18" s="616"/>
      <c r="Z18" s="616"/>
      <c r="AA18" s="614"/>
      <c r="AB18" s="616"/>
      <c r="AC18" s="616"/>
      <c r="AD18" s="616"/>
      <c r="AE18" s="616"/>
      <c r="AF18" s="617"/>
    </row>
    <row r="19" spans="1:48" ht="17.399999999999999" customHeight="1">
      <c r="A19" s="1110" t="s">
        <v>2558</v>
      </c>
      <c r="B19" s="1111"/>
      <c r="C19" s="1111"/>
      <c r="D19" s="1112"/>
      <c r="E19" s="1066" t="str">
        <f>'様式第2号（別表第２関係)'!E21</f>
        <v>---------------選択してください---------------</v>
      </c>
      <c r="F19" s="1067"/>
      <c r="G19" s="1067"/>
      <c r="H19" s="1067"/>
      <c r="I19" s="1067"/>
      <c r="J19" s="1067"/>
      <c r="K19" s="1067"/>
      <c r="L19" s="1067"/>
      <c r="M19" s="1067"/>
      <c r="N19" s="1067"/>
      <c r="O19" s="1067"/>
      <c r="P19" s="1067"/>
      <c r="Q19" s="1067"/>
      <c r="R19" s="1067"/>
      <c r="S19" s="1067"/>
      <c r="T19" s="1067"/>
      <c r="U19" s="1067"/>
      <c r="V19" s="1067"/>
      <c r="W19" s="1067"/>
      <c r="X19" s="1067"/>
      <c r="Y19" s="1067"/>
      <c r="Z19" s="1067"/>
      <c r="AA19" s="1067"/>
      <c r="AB19" s="1067"/>
      <c r="AC19" s="1067"/>
      <c r="AD19" s="1067"/>
      <c r="AE19" s="1067"/>
      <c r="AF19" s="1068"/>
    </row>
    <row r="20" spans="1:48" ht="210.9" customHeight="1">
      <c r="A20" s="618"/>
      <c r="B20" s="619"/>
      <c r="C20" s="619"/>
      <c r="D20" s="619"/>
      <c r="E20" s="1115"/>
      <c r="F20" s="1116"/>
      <c r="G20" s="1116"/>
      <c r="H20" s="1116"/>
      <c r="I20" s="1116"/>
      <c r="J20" s="1116"/>
      <c r="K20" s="1116"/>
      <c r="L20" s="1116"/>
      <c r="M20" s="1116"/>
      <c r="N20" s="1116"/>
      <c r="O20" s="1116"/>
      <c r="P20" s="1116"/>
      <c r="Q20" s="1116"/>
      <c r="R20" s="1116"/>
      <c r="S20" s="1116"/>
      <c r="T20" s="1116"/>
      <c r="U20" s="1116"/>
      <c r="V20" s="1116"/>
      <c r="W20" s="1116"/>
      <c r="X20" s="1116"/>
      <c r="Y20" s="1116"/>
      <c r="Z20" s="1116"/>
      <c r="AA20" s="1116"/>
      <c r="AB20" s="1116"/>
      <c r="AC20" s="1116"/>
      <c r="AD20" s="1116"/>
      <c r="AE20" s="1116"/>
      <c r="AF20" s="1117"/>
      <c r="AV20" s="620"/>
    </row>
    <row r="21" spans="1:48" ht="14.4">
      <c r="B21" s="601"/>
      <c r="C21" s="602"/>
      <c r="D21" s="621"/>
      <c r="E21" s="621"/>
      <c r="F21" s="621"/>
      <c r="G21" s="621"/>
      <c r="H21" s="621"/>
      <c r="I21" s="621"/>
      <c r="J21" s="621"/>
      <c r="K21" s="621"/>
      <c r="L21" s="621"/>
      <c r="M21" s="621"/>
      <c r="N21" s="621"/>
      <c r="O21" s="621"/>
      <c r="P21" s="621"/>
      <c r="Q21" s="621"/>
      <c r="R21" s="621"/>
      <c r="S21" s="621"/>
      <c r="T21" s="621"/>
      <c r="U21" s="621"/>
      <c r="V21" s="601"/>
    </row>
    <row r="22" spans="1:48" s="627" customFormat="1" ht="19.5" customHeight="1">
      <c r="A22" s="622"/>
      <c r="B22" s="623"/>
      <c r="C22" s="622" t="s">
        <v>73</v>
      </c>
      <c r="D22" s="622"/>
      <c r="E22" s="624">
        <f>基本情報入力シート!J35</f>
        <v>8</v>
      </c>
      <c r="F22" s="622" t="s">
        <v>74</v>
      </c>
      <c r="G22" s="1113" t="str">
        <f>IF(基本情報入力シート!O35="","",基本情報入力シート!O35)</f>
        <v/>
      </c>
      <c r="H22" s="1114"/>
      <c r="I22" s="622" t="s">
        <v>75</v>
      </c>
      <c r="J22" s="1113" t="str">
        <f>IF(基本情報入力シート!T35="","",基本情報入力シート!T35)</f>
        <v/>
      </c>
      <c r="K22" s="1114"/>
      <c r="L22" s="622" t="s">
        <v>76</v>
      </c>
      <c r="M22" s="625"/>
      <c r="N22" s="625"/>
      <c r="O22" s="1107" t="s">
        <v>2559</v>
      </c>
      <c r="P22" s="1107"/>
      <c r="Q22" s="1107"/>
      <c r="R22" s="1107"/>
      <c r="S22" s="1107"/>
      <c r="T22" s="1109" t="str">
        <f>IF(基本情報入力シート!L18="","",基本情報入力シート!L18)</f>
        <v/>
      </c>
      <c r="U22" s="1109"/>
      <c r="V22" s="1109"/>
      <c r="W22" s="1109"/>
      <c r="X22" s="1109"/>
      <c r="Y22" s="1109"/>
      <c r="Z22" s="1109"/>
      <c r="AA22" s="1109"/>
      <c r="AB22" s="1109"/>
      <c r="AC22" s="1109"/>
      <c r="AD22" s="1109"/>
      <c r="AE22" s="1109"/>
      <c r="AF22" s="626"/>
      <c r="AG22" s="453"/>
    </row>
    <row r="23" spans="1:48" s="627" customFormat="1" ht="19.5" customHeight="1">
      <c r="A23" s="622"/>
      <c r="B23" s="625"/>
      <c r="C23" s="622"/>
      <c r="D23" s="622"/>
      <c r="E23" s="622"/>
      <c r="F23" s="622"/>
      <c r="G23" s="622"/>
      <c r="H23" s="622"/>
      <c r="I23" s="622"/>
      <c r="J23" s="622"/>
      <c r="K23" s="622"/>
      <c r="L23" s="622"/>
      <c r="M23" s="622"/>
      <c r="N23" s="625"/>
      <c r="O23" s="1107" t="s">
        <v>2560</v>
      </c>
      <c r="P23" s="1107"/>
      <c r="Q23" s="1107"/>
      <c r="R23" s="1107"/>
      <c r="S23" s="1107"/>
      <c r="T23" s="1108" t="str">
        <f>IF(基本情報入力シート!L23="","",基本情報入力シート!L23)</f>
        <v/>
      </c>
      <c r="U23" s="1109"/>
      <c r="V23" s="1109"/>
      <c r="W23" s="1109"/>
      <c r="X23" s="1109"/>
      <c r="Y23" s="1109"/>
      <c r="Z23" s="1109"/>
      <c r="AA23" s="1109"/>
      <c r="AB23" s="1109"/>
      <c r="AC23" s="1109"/>
      <c r="AD23" s="1109"/>
      <c r="AE23" s="1109"/>
      <c r="AF23" s="628"/>
      <c r="AG23" s="453"/>
    </row>
    <row r="24" spans="1:48" ht="14.4">
      <c r="B24" s="601"/>
      <c r="C24" s="602"/>
      <c r="D24" s="601"/>
      <c r="E24" s="601"/>
      <c r="F24" s="601"/>
      <c r="G24" s="601"/>
      <c r="H24" s="601"/>
      <c r="I24" s="601"/>
      <c r="J24" s="601"/>
      <c r="K24" s="601"/>
      <c r="L24" s="601"/>
      <c r="M24" s="601"/>
      <c r="N24" s="601"/>
      <c r="O24" s="601"/>
      <c r="P24" s="601"/>
      <c r="Q24" s="601"/>
      <c r="R24" s="601"/>
      <c r="S24" s="601"/>
      <c r="T24" s="601"/>
      <c r="U24" s="601"/>
      <c r="V24" s="601"/>
    </row>
    <row r="25" spans="1:48" ht="14.4">
      <c r="B25" s="601"/>
      <c r="C25" s="602"/>
      <c r="D25" s="601"/>
      <c r="E25" s="601"/>
      <c r="F25" s="601"/>
      <c r="G25" s="601"/>
      <c r="H25" s="601"/>
      <c r="I25" s="601"/>
      <c r="J25" s="601"/>
      <c r="K25" s="601"/>
      <c r="L25" s="601"/>
      <c r="M25" s="601"/>
      <c r="N25" s="601"/>
      <c r="O25" s="601"/>
      <c r="P25" s="601"/>
      <c r="Q25" s="601"/>
      <c r="R25" s="601"/>
      <c r="S25" s="601"/>
      <c r="T25" s="601"/>
      <c r="U25" s="601"/>
      <c r="V25" s="601"/>
    </row>
    <row r="26" spans="1:48" ht="14.4">
      <c r="B26" s="601"/>
      <c r="C26" s="602"/>
      <c r="D26" s="601"/>
      <c r="E26" s="601"/>
      <c r="F26" s="601"/>
      <c r="G26" s="601"/>
      <c r="H26" s="601"/>
      <c r="I26" s="601"/>
      <c r="J26" s="601"/>
      <c r="K26" s="601"/>
      <c r="L26" s="601"/>
      <c r="M26" s="601"/>
      <c r="N26" s="601"/>
      <c r="O26" s="601"/>
      <c r="P26" s="601"/>
      <c r="Q26" s="601"/>
      <c r="R26" s="601"/>
      <c r="S26" s="601"/>
      <c r="T26" s="601"/>
      <c r="U26" s="601"/>
      <c r="V26" s="601"/>
    </row>
    <row r="27" spans="1:48" ht="14.4">
      <c r="B27" s="601"/>
      <c r="C27" s="602"/>
      <c r="D27" s="601"/>
      <c r="E27" s="601"/>
      <c r="F27" s="601"/>
      <c r="G27" s="601"/>
      <c r="H27" s="601"/>
      <c r="I27" s="601"/>
      <c r="J27" s="601"/>
      <c r="K27" s="601"/>
      <c r="L27" s="601"/>
      <c r="M27" s="601"/>
      <c r="N27" s="601"/>
      <c r="O27" s="601"/>
      <c r="P27" s="601"/>
      <c r="Q27" s="601"/>
      <c r="R27" s="601"/>
      <c r="S27" s="601"/>
      <c r="T27" s="601"/>
      <c r="U27" s="601"/>
      <c r="V27" s="601"/>
    </row>
    <row r="28" spans="1:48" ht="14.4">
      <c r="B28" s="601"/>
      <c r="C28" s="602"/>
      <c r="D28" s="601"/>
      <c r="E28" s="601"/>
      <c r="F28" s="601"/>
      <c r="G28" s="601"/>
      <c r="H28" s="601"/>
      <c r="I28" s="601"/>
      <c r="J28" s="601"/>
      <c r="K28" s="601"/>
      <c r="L28" s="601"/>
      <c r="M28" s="601"/>
      <c r="N28" s="601"/>
      <c r="O28" s="601"/>
      <c r="P28" s="601"/>
      <c r="Q28" s="601"/>
      <c r="R28" s="601"/>
      <c r="S28" s="601"/>
      <c r="T28" s="601"/>
      <c r="U28" s="601"/>
      <c r="V28" s="601"/>
    </row>
    <row r="29" spans="1:48" ht="14.4">
      <c r="B29" s="601"/>
      <c r="C29" s="602"/>
      <c r="D29" s="601"/>
      <c r="E29" s="601"/>
      <c r="F29" s="601"/>
      <c r="G29" s="601"/>
      <c r="H29" s="601"/>
      <c r="I29" s="601"/>
      <c r="J29" s="601"/>
      <c r="K29" s="601"/>
      <c r="L29" s="601"/>
      <c r="M29" s="601"/>
      <c r="N29" s="601"/>
      <c r="O29" s="601"/>
      <c r="P29" s="601"/>
      <c r="Q29" s="601"/>
      <c r="R29" s="601"/>
      <c r="S29" s="601"/>
      <c r="T29" s="601"/>
      <c r="U29" s="601"/>
      <c r="V29" s="601"/>
    </row>
    <row r="30" spans="1:48" ht="14.4">
      <c r="B30" s="601"/>
      <c r="C30" s="602"/>
      <c r="D30" s="601"/>
      <c r="E30" s="601"/>
      <c r="F30" s="601"/>
      <c r="G30" s="601"/>
      <c r="H30" s="601"/>
      <c r="I30" s="601"/>
      <c r="J30" s="601"/>
      <c r="K30" s="601"/>
      <c r="L30" s="601"/>
      <c r="M30" s="601"/>
      <c r="N30" s="601"/>
      <c r="O30" s="601"/>
      <c r="P30" s="601"/>
      <c r="Q30" s="601"/>
      <c r="R30" s="601"/>
      <c r="S30" s="601"/>
      <c r="T30" s="601"/>
      <c r="U30" s="601"/>
      <c r="V30" s="601"/>
    </row>
    <row r="31" spans="1:48" ht="14.4">
      <c r="B31" s="601"/>
      <c r="C31" s="602"/>
      <c r="D31" s="601"/>
      <c r="E31" s="601"/>
      <c r="F31" s="601"/>
      <c r="G31" s="601"/>
      <c r="H31" s="601"/>
      <c r="I31" s="601"/>
      <c r="J31" s="601"/>
      <c r="K31" s="601"/>
      <c r="L31" s="601"/>
      <c r="M31" s="601"/>
      <c r="N31" s="601"/>
      <c r="O31" s="601"/>
      <c r="P31" s="601"/>
      <c r="Q31" s="601"/>
      <c r="R31" s="601"/>
      <c r="S31" s="601"/>
      <c r="T31" s="601"/>
      <c r="U31" s="601"/>
      <c r="V31" s="601"/>
    </row>
    <row r="32" spans="1:48" ht="14.4">
      <c r="B32" s="601"/>
      <c r="C32" s="602"/>
      <c r="D32" s="601"/>
      <c r="E32" s="601"/>
      <c r="F32" s="601"/>
      <c r="G32" s="601"/>
      <c r="H32" s="601"/>
      <c r="I32" s="601"/>
      <c r="J32" s="601"/>
      <c r="K32" s="601"/>
      <c r="L32" s="601"/>
      <c r="M32" s="601"/>
      <c r="N32" s="601"/>
      <c r="O32" s="601"/>
      <c r="P32" s="601"/>
      <c r="Q32" s="601"/>
      <c r="R32" s="601"/>
      <c r="S32" s="601"/>
      <c r="T32" s="601"/>
      <c r="U32" s="601"/>
      <c r="V32" s="601"/>
    </row>
    <row r="33" spans="2:22" ht="14.4">
      <c r="B33" s="601"/>
      <c r="C33" s="602"/>
      <c r="D33" s="601"/>
      <c r="E33" s="601"/>
      <c r="F33" s="601"/>
      <c r="G33" s="601"/>
      <c r="H33" s="601"/>
      <c r="I33" s="601"/>
      <c r="J33" s="601"/>
      <c r="K33" s="601"/>
      <c r="L33" s="601"/>
      <c r="M33" s="601"/>
      <c r="N33" s="601"/>
      <c r="O33" s="601"/>
      <c r="P33" s="601"/>
      <c r="Q33" s="601"/>
      <c r="R33" s="601"/>
      <c r="S33" s="601"/>
      <c r="T33" s="601"/>
      <c r="U33" s="601"/>
      <c r="V33" s="601"/>
    </row>
    <row r="34" spans="2:22" ht="14.4">
      <c r="B34" s="601"/>
      <c r="C34" s="602"/>
      <c r="D34" s="601"/>
      <c r="E34" s="601"/>
      <c r="F34" s="601"/>
      <c r="G34" s="601"/>
      <c r="H34" s="601"/>
      <c r="I34" s="601"/>
      <c r="J34" s="601"/>
      <c r="K34" s="601"/>
      <c r="L34" s="601"/>
      <c r="M34" s="601"/>
      <c r="N34" s="601"/>
      <c r="O34" s="601"/>
      <c r="P34" s="601"/>
      <c r="Q34" s="601"/>
      <c r="R34" s="601"/>
      <c r="S34" s="601"/>
      <c r="T34" s="601"/>
      <c r="U34" s="601"/>
      <c r="V34" s="601"/>
    </row>
    <row r="35" spans="2:22" ht="14.4">
      <c r="B35" s="601"/>
      <c r="C35" s="602"/>
      <c r="D35" s="601"/>
      <c r="E35" s="601"/>
      <c r="F35" s="601"/>
      <c r="G35" s="601"/>
      <c r="H35" s="601"/>
      <c r="I35" s="601"/>
      <c r="J35" s="601"/>
      <c r="K35" s="601"/>
      <c r="L35" s="601"/>
      <c r="M35" s="601"/>
      <c r="N35" s="601"/>
      <c r="O35" s="601"/>
      <c r="P35" s="601"/>
      <c r="Q35" s="601"/>
      <c r="R35" s="601"/>
      <c r="S35" s="601"/>
      <c r="T35" s="601"/>
      <c r="U35" s="601"/>
      <c r="V35" s="601"/>
    </row>
    <row r="36" spans="2:22" ht="14.4">
      <c r="B36" s="601"/>
      <c r="C36" s="602"/>
      <c r="D36" s="601"/>
      <c r="E36" s="601"/>
      <c r="F36" s="601"/>
      <c r="G36" s="601"/>
      <c r="H36" s="601"/>
      <c r="I36" s="601"/>
      <c r="J36" s="601"/>
      <c r="K36" s="601"/>
      <c r="L36" s="601"/>
      <c r="M36" s="601"/>
      <c r="N36" s="601"/>
      <c r="O36" s="601"/>
      <c r="P36" s="601"/>
      <c r="Q36" s="601"/>
      <c r="R36" s="601"/>
      <c r="S36" s="601"/>
      <c r="T36" s="601"/>
      <c r="U36" s="601"/>
      <c r="V36" s="601"/>
    </row>
    <row r="37" spans="2:22" ht="14.4">
      <c r="B37" s="603"/>
      <c r="C37" s="603"/>
      <c r="D37" s="601"/>
      <c r="E37" s="601"/>
      <c r="F37" s="601"/>
      <c r="G37" s="601"/>
      <c r="H37" s="601"/>
      <c r="I37" s="601"/>
      <c r="J37" s="601"/>
      <c r="K37" s="601"/>
      <c r="L37" s="601"/>
      <c r="M37" s="601"/>
      <c r="N37" s="601"/>
      <c r="O37" s="601"/>
      <c r="P37" s="601"/>
      <c r="Q37" s="601"/>
      <c r="R37" s="601"/>
      <c r="S37" s="601"/>
      <c r="T37" s="601"/>
      <c r="U37" s="601"/>
      <c r="V37" s="603"/>
    </row>
  </sheetData>
  <sheetProtection algorithmName="SHA-512" hashValue="M2Sp4NGefhRNrUFLj0GvNUrlSw17yUOAOZwDvmz3WO+WyacGO5THFiJiaJ6L01OYjHN8pzg2g55lUhF9wQvuqA==" saltValue="2MMcS7sQMu+PM/jIHRBq0Q==" spinCount="100000" sheet="1" objects="1" scenarios="1"/>
  <mergeCells count="33">
    <mergeCell ref="T23:AE23"/>
    <mergeCell ref="A19:D19"/>
    <mergeCell ref="G22:H22"/>
    <mergeCell ref="J22:K22"/>
    <mergeCell ref="O22:S22"/>
    <mergeCell ref="T22:AE22"/>
    <mergeCell ref="E20:AF20"/>
    <mergeCell ref="E18:F18"/>
    <mergeCell ref="G18:H18"/>
    <mergeCell ref="J18:K18"/>
    <mergeCell ref="M18:N18"/>
    <mergeCell ref="O23:S23"/>
    <mergeCell ref="A3:AF3"/>
    <mergeCell ref="A7:D7"/>
    <mergeCell ref="E7:AE7"/>
    <mergeCell ref="A8:D8"/>
    <mergeCell ref="E8:AE8"/>
    <mergeCell ref="A9:D11"/>
    <mergeCell ref="F9:I9"/>
    <mergeCell ref="E10:AE10"/>
    <mergeCell ref="E11:AE11"/>
    <mergeCell ref="E19:AF19"/>
    <mergeCell ref="A12:D12"/>
    <mergeCell ref="E12:AE12"/>
    <mergeCell ref="A13:D13"/>
    <mergeCell ref="E13:AE13"/>
    <mergeCell ref="A14:D14"/>
    <mergeCell ref="E14:G14"/>
    <mergeCell ref="H14:Q14"/>
    <mergeCell ref="R14:U14"/>
    <mergeCell ref="V14:AE14"/>
    <mergeCell ref="A16:AE17"/>
    <mergeCell ref="A18:D18"/>
  </mergeCells>
  <phoneticPr fontId="12"/>
  <dataValidations count="2">
    <dataValidation imeMode="hiragana" allowBlank="1" showInputMessage="1" showErrorMessage="1" sqref="T23" xr:uid="{EF44A52B-CE40-4307-8541-236FC7254575}"/>
    <dataValidation imeMode="halfAlpha" allowBlank="1" showInputMessage="1" showErrorMessage="1" sqref="A14 H14 E22 G22:H22 J22:K22" xr:uid="{EFCD6358-2687-4916-993B-80EEE63060FA}"/>
  </dataValidations>
  <pageMargins left="0.7" right="0.7" top="0.75" bottom="0.75"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3796C-CFCA-434F-B812-2E64D0544150}">
  <sheetPr>
    <tabColor rgb="FF0070C0"/>
  </sheetPr>
  <dimension ref="A1:BN60"/>
  <sheetViews>
    <sheetView showGridLines="0" zoomScale="90" zoomScaleNormal="90" zoomScaleSheetLayoutView="90" workbookViewId="0">
      <selection activeCell="AQ5" sqref="AQ5"/>
    </sheetView>
  </sheetViews>
  <sheetFormatPr defaultColWidth="9" defaultRowHeight="13.2"/>
  <cols>
    <col min="1" max="1" width="0.88671875" style="453" customWidth="1"/>
    <col min="2" max="3" width="2.109375" style="453" customWidth="1"/>
    <col min="4" max="4" width="3.44140625" style="453" customWidth="1"/>
    <col min="5" max="5" width="2" style="453" customWidth="1"/>
    <col min="6" max="6" width="2.5546875" style="453" customWidth="1"/>
    <col min="7" max="17" width="2.109375" style="453" customWidth="1"/>
    <col min="18" max="18" width="4.33203125" style="453" customWidth="1"/>
    <col min="19" max="36" width="2.109375" style="453" customWidth="1"/>
    <col min="37" max="37" width="3.21875" style="453" customWidth="1"/>
    <col min="38" max="38" width="7.6640625" style="453" customWidth="1"/>
    <col min="39" max="39" width="3.33203125" style="453" customWidth="1"/>
    <col min="40" max="40" width="7.44140625" style="410" customWidth="1"/>
    <col min="41" max="41" width="4.6640625" style="450" customWidth="1"/>
    <col min="42" max="42" width="16.109375" style="450" customWidth="1"/>
    <col min="43" max="43" width="8.33203125" style="451" customWidth="1"/>
    <col min="44" max="44" width="5.77734375" style="451" customWidth="1"/>
    <col min="45" max="45" width="8.33203125" style="450" customWidth="1"/>
    <col min="46" max="46" width="3.5546875" style="450" customWidth="1"/>
    <col min="47" max="47" width="5.33203125" style="450" customWidth="1"/>
    <col min="48" max="48" width="3.77734375" style="450" customWidth="1"/>
    <col min="49" max="49" width="5.33203125" style="450" customWidth="1"/>
    <col min="50" max="50" width="5" style="450" customWidth="1"/>
    <col min="51" max="51" width="3.33203125" style="409" customWidth="1"/>
    <col min="52" max="52" width="24.6640625" style="408" customWidth="1"/>
    <col min="53" max="66" width="9" style="408"/>
    <col min="67" max="16384" width="9" style="410"/>
  </cols>
  <sheetData>
    <row r="1" spans="1:52" ht="15" customHeight="1" thickBot="1">
      <c r="A1" s="418"/>
      <c r="B1" s="412" t="s">
        <v>2628</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08"/>
      <c r="AO1" s="409"/>
      <c r="AP1" s="409"/>
      <c r="AQ1" s="409"/>
      <c r="AR1" s="409"/>
      <c r="AS1" s="409"/>
      <c r="AT1" s="433"/>
      <c r="AU1" s="409"/>
      <c r="AV1" s="409"/>
      <c r="AW1" s="409"/>
      <c r="AX1" s="409"/>
    </row>
    <row r="2" spans="1:52" ht="15" customHeight="1">
      <c r="A2" s="418"/>
      <c r="B2" s="418"/>
      <c r="C2" s="418"/>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N2" s="408"/>
      <c r="AO2" s="510"/>
      <c r="AP2" s="1124" t="s">
        <v>2524</v>
      </c>
      <c r="AQ2" s="411"/>
      <c r="AR2" s="411"/>
      <c r="AS2" s="411"/>
      <c r="AT2" s="493"/>
      <c r="AU2" s="493"/>
      <c r="AV2" s="493"/>
      <c r="AW2" s="493"/>
      <c r="AX2" s="493"/>
      <c r="AY2" s="492"/>
      <c r="AZ2" s="511"/>
    </row>
    <row r="3" spans="1:52" ht="15" customHeight="1">
      <c r="A3" s="418"/>
      <c r="B3" s="412"/>
      <c r="C3" s="412"/>
      <c r="D3" s="418"/>
      <c r="E3" s="413"/>
      <c r="F3" s="413"/>
      <c r="G3" s="413"/>
      <c r="H3" s="413"/>
      <c r="I3" s="413"/>
      <c r="J3" s="413"/>
      <c r="K3" s="413"/>
      <c r="L3" s="413"/>
      <c r="M3" s="413"/>
      <c r="N3" s="413"/>
      <c r="O3" s="413"/>
      <c r="P3" s="413"/>
      <c r="Q3" s="413"/>
      <c r="R3" s="413"/>
      <c r="S3" s="413"/>
      <c r="T3" s="413"/>
      <c r="U3" s="413"/>
      <c r="V3" s="413"/>
      <c r="W3" s="413"/>
      <c r="X3" s="413"/>
      <c r="Y3" s="413"/>
      <c r="Z3" s="413"/>
      <c r="AA3" s="418"/>
      <c r="AB3" s="413"/>
      <c r="AC3" s="413"/>
      <c r="AD3" s="418"/>
      <c r="AE3" s="418"/>
      <c r="AF3" s="413"/>
      <c r="AG3" s="413"/>
      <c r="AH3" s="413"/>
      <c r="AI3" s="413"/>
      <c r="AJ3" s="418"/>
      <c r="AL3" s="414" t="str">
        <f>IF(AQ15="","番　　　    　　号",AQ15)</f>
        <v>番　　　    　　号</v>
      </c>
      <c r="AM3" s="412"/>
      <c r="AN3" s="415"/>
      <c r="AO3" s="512"/>
      <c r="AP3" s="1125"/>
      <c r="AQ3" s="416" t="s">
        <v>2525</v>
      </c>
      <c r="AR3" s="417"/>
      <c r="AS3" s="503"/>
      <c r="AT3" s="494"/>
      <c r="AU3" s="494"/>
      <c r="AV3" s="494"/>
      <c r="AW3" s="494"/>
      <c r="AX3" s="494"/>
      <c r="AY3" s="450"/>
      <c r="AZ3" s="513"/>
    </row>
    <row r="4" spans="1:52" ht="15" customHeight="1" thickBot="1">
      <c r="A4" s="412"/>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8"/>
      <c r="AD4" s="412"/>
      <c r="AE4" s="412"/>
      <c r="AF4" s="412"/>
      <c r="AG4" s="412"/>
      <c r="AH4" s="412"/>
      <c r="AI4" s="412"/>
      <c r="AJ4" s="412"/>
      <c r="AK4" s="412"/>
      <c r="AL4" s="419" t="str">
        <f>基本情報入力シート!AN35</f>
        <v>令和8年月日</v>
      </c>
      <c r="AM4" s="412"/>
      <c r="AN4" s="420"/>
      <c r="AO4" s="512"/>
      <c r="AP4" s="417"/>
      <c r="AQ4" s="417"/>
      <c r="AR4" s="417"/>
      <c r="AS4" s="430"/>
      <c r="AT4" s="496"/>
      <c r="AU4" s="494"/>
      <c r="AV4" s="494"/>
      <c r="AW4" s="494"/>
      <c r="AX4" s="494"/>
      <c r="AY4" s="450"/>
      <c r="AZ4" s="513"/>
    </row>
    <row r="5" spans="1:52" ht="15" customHeight="1" thickBot="1">
      <c r="A5" s="412"/>
      <c r="B5" s="412"/>
      <c r="C5" s="412" t="s">
        <v>2526</v>
      </c>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N5" s="408"/>
      <c r="AO5" s="508"/>
      <c r="AP5" s="421" t="s">
        <v>2614</v>
      </c>
      <c r="AQ5" s="422"/>
      <c r="AR5" s="557" t="s">
        <v>2615</v>
      </c>
      <c r="AS5" s="422"/>
      <c r="AT5" s="558" t="s">
        <v>76</v>
      </c>
      <c r="AU5" s="495" t="s">
        <v>2616</v>
      </c>
      <c r="AV5" s="495"/>
      <c r="AW5" s="495"/>
      <c r="AX5" s="494"/>
      <c r="AY5" s="450"/>
      <c r="AZ5" s="513"/>
    </row>
    <row r="6" spans="1:52" ht="15" customHeight="1" thickBot="1">
      <c r="A6" s="412"/>
      <c r="B6" s="412"/>
      <c r="C6" s="412"/>
      <c r="D6" s="412"/>
      <c r="E6" s="412"/>
      <c r="F6" s="412"/>
      <c r="G6" s="412"/>
      <c r="H6" s="412"/>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c r="AJ6" s="412"/>
      <c r="AK6" s="412"/>
      <c r="AL6" s="412"/>
      <c r="AM6" s="412"/>
      <c r="AN6" s="408"/>
      <c r="AO6" s="508"/>
      <c r="AT6" s="496"/>
      <c r="AU6" s="494"/>
      <c r="AV6" s="494"/>
      <c r="AW6" s="494"/>
      <c r="AX6" s="494"/>
      <c r="AY6" s="450"/>
      <c r="AZ6" s="513"/>
    </row>
    <row r="7" spans="1:52" ht="15" customHeight="1" thickBot="1">
      <c r="A7" s="412"/>
      <c r="B7" s="423"/>
      <c r="C7" s="423"/>
      <c r="D7" s="423"/>
      <c r="E7" s="423"/>
      <c r="F7" s="418"/>
      <c r="G7" s="423"/>
      <c r="H7" s="424" t="s">
        <v>2702</v>
      </c>
      <c r="K7" s="423"/>
      <c r="L7" s="423"/>
      <c r="M7" s="418"/>
      <c r="N7" s="423"/>
      <c r="O7" s="423"/>
      <c r="P7" s="423"/>
      <c r="Q7" s="423"/>
      <c r="R7" s="423"/>
      <c r="T7" s="425"/>
      <c r="U7" s="425"/>
      <c r="V7" s="425"/>
      <c r="W7" s="425"/>
      <c r="X7" s="425"/>
      <c r="Y7" s="425"/>
      <c r="Z7" s="425"/>
      <c r="AA7" s="425"/>
      <c r="AB7" s="425"/>
      <c r="AC7" s="425"/>
      <c r="AD7" s="425"/>
      <c r="AE7" s="425"/>
      <c r="AF7" s="425"/>
      <c r="AG7" s="425"/>
      <c r="AH7" s="425"/>
      <c r="AI7" s="425"/>
      <c r="AJ7" s="425"/>
      <c r="AL7" s="426" t="str">
        <f>IF(基本情報入力シート!L20="","",基本情報入力シート!L20)</f>
        <v/>
      </c>
      <c r="AM7" s="427"/>
      <c r="AN7" s="408"/>
      <c r="AO7" s="512"/>
      <c r="AP7" s="421" t="s">
        <v>2678</v>
      </c>
      <c r="AQ7" s="451" t="s">
        <v>2649</v>
      </c>
      <c r="AS7" s="422"/>
      <c r="AT7" s="559" t="s">
        <v>8</v>
      </c>
      <c r="AU7" s="422"/>
      <c r="AV7" s="494" t="s">
        <v>2648</v>
      </c>
      <c r="AW7" s="560" t="s">
        <v>2547</v>
      </c>
      <c r="AY7" s="450"/>
      <c r="AZ7" s="527"/>
    </row>
    <row r="8" spans="1:52" ht="15" customHeight="1" thickBot="1">
      <c r="A8" s="412"/>
      <c r="B8" s="423"/>
      <c r="C8" s="423"/>
      <c r="D8" s="423"/>
      <c r="E8" s="423"/>
      <c r="F8" s="418"/>
      <c r="G8" s="423"/>
      <c r="H8" s="424"/>
      <c r="K8" s="423"/>
      <c r="L8" s="423"/>
      <c r="M8" s="418"/>
      <c r="N8" s="423"/>
      <c r="O8" s="423"/>
      <c r="P8" s="423"/>
      <c r="Q8" s="423"/>
      <c r="R8" s="423"/>
      <c r="S8" s="428"/>
      <c r="T8" s="428"/>
      <c r="U8" s="428"/>
      <c r="V8" s="428"/>
      <c r="W8" s="428"/>
      <c r="X8" s="428"/>
      <c r="Y8" s="428"/>
      <c r="Z8" s="428"/>
      <c r="AA8" s="428"/>
      <c r="AB8" s="428"/>
      <c r="AC8" s="428"/>
      <c r="AD8" s="428"/>
      <c r="AE8" s="428"/>
      <c r="AF8" s="428"/>
      <c r="AG8" s="428"/>
      <c r="AH8" s="428"/>
      <c r="AI8" s="428"/>
      <c r="AJ8" s="428"/>
      <c r="AL8" s="429" t="str">
        <f>IF(基本情報入力シート!L21="","",基本情報入力シート!L21)</f>
        <v/>
      </c>
      <c r="AM8" s="427"/>
      <c r="AN8" s="408"/>
      <c r="AO8" s="512"/>
      <c r="AP8" s="421"/>
      <c r="AQ8" s="417"/>
      <c r="AR8" s="1131"/>
      <c r="AS8" s="1131"/>
      <c r="AT8" s="496"/>
      <c r="AU8" s="494"/>
      <c r="AV8" s="494"/>
      <c r="AW8" s="494"/>
      <c r="AX8" s="494"/>
      <c r="AY8" s="450"/>
      <c r="AZ8" s="513"/>
    </row>
    <row r="9" spans="1:52" ht="15" customHeight="1" thickBot="1">
      <c r="A9" s="412"/>
      <c r="B9" s="423"/>
      <c r="C9" s="423"/>
      <c r="D9" s="423"/>
      <c r="E9" s="423"/>
      <c r="F9" s="418"/>
      <c r="G9" s="423"/>
      <c r="H9" s="418" t="s">
        <v>2529</v>
      </c>
      <c r="K9" s="423"/>
      <c r="L9" s="423"/>
      <c r="M9" s="418"/>
      <c r="N9" s="423"/>
      <c r="O9" s="423"/>
      <c r="P9" s="423"/>
      <c r="Q9" s="423"/>
      <c r="R9" s="423"/>
      <c r="S9" s="423"/>
      <c r="T9" s="423"/>
      <c r="U9" s="423"/>
      <c r="V9" s="423"/>
      <c r="W9" s="423"/>
      <c r="X9" s="423"/>
      <c r="Y9" s="423"/>
      <c r="Z9" s="423"/>
      <c r="AA9" s="423"/>
      <c r="AB9" s="423"/>
      <c r="AC9" s="423"/>
      <c r="AD9" s="423"/>
      <c r="AE9" s="423"/>
      <c r="AF9" s="423"/>
      <c r="AG9" s="423"/>
      <c r="AH9" s="423"/>
      <c r="AI9" s="423"/>
      <c r="AJ9" s="412"/>
      <c r="AL9" s="429" t="str">
        <f>IF(基本情報入力シート!L18="","",基本情報入力シート!L18)</f>
        <v/>
      </c>
      <c r="AM9" s="427"/>
      <c r="AN9" s="408"/>
      <c r="AO9" s="512"/>
      <c r="AP9" s="421" t="s">
        <v>2679</v>
      </c>
      <c r="AQ9" s="1126" t="s">
        <v>2545</v>
      </c>
      <c r="AR9" s="1127"/>
      <c r="AS9" s="1127"/>
      <c r="AT9" s="1127"/>
      <c r="AU9" s="1127"/>
      <c r="AV9" s="1127"/>
      <c r="AW9" s="1127"/>
      <c r="AX9" s="1128"/>
      <c r="AY9" s="561"/>
      <c r="AZ9" s="668" t="s">
        <v>2700</v>
      </c>
    </row>
    <row r="10" spans="1:52" ht="15" customHeight="1">
      <c r="A10" s="412"/>
      <c r="B10" s="423"/>
      <c r="C10" s="423"/>
      <c r="D10" s="423"/>
      <c r="E10" s="423"/>
      <c r="F10" s="418"/>
      <c r="G10" s="423"/>
      <c r="H10" s="418" t="s">
        <v>2531</v>
      </c>
      <c r="K10" s="423"/>
      <c r="L10" s="423"/>
      <c r="M10" s="418"/>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L10" s="429" t="str">
        <f>IF(基本情報入力シート!L22="","",基本情報入力シート!L22&amp;"　"&amp;基本情報入力シート!L23)</f>
        <v/>
      </c>
      <c r="AM10" s="427"/>
      <c r="AN10" s="408"/>
      <c r="AO10" s="512"/>
      <c r="AP10" s="421"/>
      <c r="AQ10" s="562" t="s">
        <v>2528</v>
      </c>
      <c r="AR10" s="546"/>
      <c r="AS10" s="563"/>
      <c r="AT10" s="496"/>
      <c r="AU10" s="494"/>
      <c r="AV10" s="494"/>
      <c r="AW10" s="494"/>
      <c r="AX10" s="494"/>
      <c r="AY10" s="450"/>
      <c r="AZ10" s="513"/>
    </row>
    <row r="11" spans="1:52" ht="15" customHeight="1">
      <c r="A11" s="412"/>
      <c r="B11" s="423"/>
      <c r="C11" s="423"/>
      <c r="D11" s="423"/>
      <c r="E11" s="423"/>
      <c r="F11" s="418"/>
      <c r="G11" s="423"/>
      <c r="I11" s="423"/>
      <c r="J11" s="418"/>
      <c r="K11" s="423"/>
      <c r="L11" s="423"/>
      <c r="M11" s="418"/>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9"/>
      <c r="AL11" s="423"/>
      <c r="AM11" s="427"/>
      <c r="AN11" s="408"/>
      <c r="AO11" s="512"/>
      <c r="AP11" s="421"/>
      <c r="AQ11" s="562" t="s">
        <v>2530</v>
      </c>
      <c r="AR11" s="546"/>
      <c r="AS11" s="563"/>
      <c r="AT11" s="496"/>
      <c r="AU11" s="494"/>
      <c r="AV11" s="494"/>
      <c r="AW11" s="494"/>
      <c r="AX11" s="494"/>
      <c r="AY11" s="450"/>
      <c r="AZ11" s="513"/>
    </row>
    <row r="12" spans="1:52" ht="15" customHeight="1" thickBot="1">
      <c r="A12" s="412"/>
      <c r="B12" s="423"/>
      <c r="C12" s="423"/>
      <c r="D12" s="423"/>
      <c r="E12" s="423"/>
      <c r="F12" s="418"/>
      <c r="G12" s="423"/>
      <c r="I12" s="423"/>
      <c r="J12" s="418"/>
      <c r="K12" s="423"/>
      <c r="L12" s="423"/>
      <c r="M12" s="418"/>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9"/>
      <c r="AL12" s="423"/>
      <c r="AM12" s="427"/>
      <c r="AN12" s="408"/>
      <c r="AO12" s="514"/>
      <c r="AP12" s="430"/>
      <c r="AQ12" s="430"/>
      <c r="AR12" s="430"/>
      <c r="AS12" s="430"/>
      <c r="AT12" s="515"/>
      <c r="AU12" s="498"/>
      <c r="AV12" s="498"/>
      <c r="AW12" s="498"/>
      <c r="AX12" s="498"/>
      <c r="AY12" s="526"/>
      <c r="AZ12" s="516"/>
    </row>
    <row r="13" spans="1:52" ht="15" customHeight="1">
      <c r="A13" s="412"/>
      <c r="B13" s="412"/>
      <c r="C13" s="1120" t="s">
        <v>2629</v>
      </c>
      <c r="D13" s="1120"/>
      <c r="E13" s="1120"/>
      <c r="F13" s="1120"/>
      <c r="G13" s="1120"/>
      <c r="H13" s="1120"/>
      <c r="I13" s="1120"/>
      <c r="J13" s="1120"/>
      <c r="K13" s="1120"/>
      <c r="L13" s="1120"/>
      <c r="M13" s="1120"/>
      <c r="N13" s="1120"/>
      <c r="O13" s="1120"/>
      <c r="P13" s="1120"/>
      <c r="Q13" s="1120"/>
      <c r="R13" s="1120"/>
      <c r="S13" s="1120"/>
      <c r="T13" s="1120"/>
      <c r="U13" s="1120"/>
      <c r="V13" s="1120"/>
      <c r="W13" s="1120"/>
      <c r="X13" s="1120"/>
      <c r="Y13" s="1120"/>
      <c r="Z13" s="1120"/>
      <c r="AA13" s="1120"/>
      <c r="AB13" s="1120"/>
      <c r="AC13" s="1120"/>
      <c r="AD13" s="1120"/>
      <c r="AE13" s="1120"/>
      <c r="AF13" s="1120"/>
      <c r="AG13" s="1120"/>
      <c r="AH13" s="1120"/>
      <c r="AI13" s="1120"/>
      <c r="AJ13" s="1120"/>
      <c r="AK13" s="1120"/>
      <c r="AL13" s="1120"/>
      <c r="AM13" s="412"/>
      <c r="AN13" s="408"/>
      <c r="AO13" s="512"/>
      <c r="AQ13" s="417"/>
      <c r="AR13" s="417"/>
      <c r="AS13" s="504"/>
      <c r="AT13" s="494"/>
      <c r="AU13" s="494"/>
      <c r="AV13" s="494"/>
      <c r="AW13" s="494"/>
      <c r="AX13" s="494"/>
      <c r="AY13" s="450"/>
      <c r="AZ13" s="513"/>
    </row>
    <row r="14" spans="1:52" ht="15" customHeight="1" thickBot="1">
      <c r="A14" s="412"/>
      <c r="B14" s="412"/>
      <c r="C14" s="1120" t="s">
        <v>2630</v>
      </c>
      <c r="D14" s="1120"/>
      <c r="E14" s="1120"/>
      <c r="F14" s="1120"/>
      <c r="G14" s="1120"/>
      <c r="H14" s="1120"/>
      <c r="I14" s="1120"/>
      <c r="J14" s="1120"/>
      <c r="K14" s="1120"/>
      <c r="L14" s="1120"/>
      <c r="M14" s="1120"/>
      <c r="N14" s="1120"/>
      <c r="O14" s="1120"/>
      <c r="P14" s="1120"/>
      <c r="Q14" s="1120"/>
      <c r="R14" s="1120"/>
      <c r="S14" s="1120"/>
      <c r="T14" s="1120"/>
      <c r="U14" s="1120"/>
      <c r="V14" s="1120"/>
      <c r="W14" s="1120"/>
      <c r="X14" s="1120"/>
      <c r="Y14" s="1120"/>
      <c r="Z14" s="1120"/>
      <c r="AA14" s="1120"/>
      <c r="AB14" s="1120"/>
      <c r="AC14" s="1120"/>
      <c r="AD14" s="1120"/>
      <c r="AE14" s="1120"/>
      <c r="AF14" s="1120"/>
      <c r="AG14" s="1120"/>
      <c r="AH14" s="1120"/>
      <c r="AI14" s="1120"/>
      <c r="AJ14" s="1120"/>
      <c r="AK14" s="1120"/>
      <c r="AL14" s="1120"/>
      <c r="AM14" s="412"/>
      <c r="AN14" s="408"/>
      <c r="AO14" s="512"/>
      <c r="AP14" s="528" t="s">
        <v>2532</v>
      </c>
      <c r="AQ14" s="417"/>
      <c r="AR14" s="417"/>
      <c r="AS14" s="504"/>
      <c r="AT14" s="494"/>
      <c r="AU14" s="494"/>
      <c r="AV14" s="494"/>
      <c r="AW14" s="494"/>
      <c r="AX14" s="494"/>
      <c r="AY14" s="450"/>
      <c r="AZ14" s="513"/>
    </row>
    <row r="15" spans="1:52" ht="15" customHeight="1" thickBot="1">
      <c r="A15" s="412"/>
      <c r="B15" s="412"/>
      <c r="C15" s="1135" t="s">
        <v>2534</v>
      </c>
      <c r="D15" s="1135"/>
      <c r="E15" s="1135"/>
      <c r="F15" s="1135"/>
      <c r="G15" s="1135"/>
      <c r="H15" s="1135"/>
      <c r="I15" s="1135"/>
      <c r="J15" s="1135"/>
      <c r="K15" s="1135"/>
      <c r="L15" s="1135"/>
      <c r="M15" s="1135"/>
      <c r="N15" s="1135"/>
      <c r="O15" s="1135"/>
      <c r="P15" s="1135"/>
      <c r="Q15" s="1135"/>
      <c r="R15" s="1135"/>
      <c r="S15" s="1135"/>
      <c r="T15" s="1135"/>
      <c r="U15" s="1135"/>
      <c r="V15" s="1135"/>
      <c r="W15" s="1135"/>
      <c r="X15" s="1135"/>
      <c r="Y15" s="1135"/>
      <c r="Z15" s="1135"/>
      <c r="AA15" s="1135"/>
      <c r="AB15" s="1135"/>
      <c r="AC15" s="1135"/>
      <c r="AD15" s="1135"/>
      <c r="AE15" s="1135"/>
      <c r="AF15" s="1135"/>
      <c r="AG15" s="1135"/>
      <c r="AH15" s="1135"/>
      <c r="AI15" s="1135"/>
      <c r="AJ15" s="1135"/>
      <c r="AK15" s="1135"/>
      <c r="AL15" s="1135"/>
      <c r="AM15" s="412"/>
      <c r="AN15" s="408"/>
      <c r="AO15" s="512"/>
      <c r="AP15" s="431" t="s">
        <v>2533</v>
      </c>
      <c r="AQ15" s="1132"/>
      <c r="AR15" s="1133"/>
      <c r="AS15" s="1134"/>
      <c r="AT15" s="494"/>
      <c r="AU15" s="494"/>
      <c r="AV15" s="494"/>
      <c r="AW15" s="494"/>
      <c r="AX15" s="494"/>
      <c r="AY15" s="450"/>
      <c r="AZ15" s="513"/>
    </row>
    <row r="16" spans="1:52" ht="15" customHeight="1" thickBot="1">
      <c r="A16" s="412"/>
      <c r="B16" s="412"/>
      <c r="C16" s="1121" t="str">
        <f>AQ30&amp;AQ31&amp;AQ32</f>
        <v xml:space="preserve"> 令和8年月日付け岩手県指令長第-号で交付決定の通知がありました標記事業</v>
      </c>
      <c r="D16" s="1121"/>
      <c r="E16" s="1121"/>
      <c r="F16" s="1121"/>
      <c r="G16" s="1121"/>
      <c r="H16" s="1121"/>
      <c r="I16" s="1121"/>
      <c r="J16" s="1121"/>
      <c r="K16" s="1121"/>
      <c r="L16" s="1121"/>
      <c r="M16" s="1121"/>
      <c r="N16" s="1121"/>
      <c r="O16" s="1121"/>
      <c r="P16" s="1121"/>
      <c r="Q16" s="1121"/>
      <c r="R16" s="1121"/>
      <c r="S16" s="1121"/>
      <c r="T16" s="1121"/>
      <c r="U16" s="1121"/>
      <c r="V16" s="1121"/>
      <c r="W16" s="1121"/>
      <c r="X16" s="1121"/>
      <c r="Y16" s="1121"/>
      <c r="Z16" s="1121"/>
      <c r="AA16" s="1121"/>
      <c r="AB16" s="1121"/>
      <c r="AC16" s="1121"/>
      <c r="AD16" s="1121"/>
      <c r="AE16" s="1121"/>
      <c r="AF16" s="1121"/>
      <c r="AG16" s="1121"/>
      <c r="AH16" s="1121"/>
      <c r="AI16" s="1121"/>
      <c r="AJ16" s="1121"/>
      <c r="AK16" s="1121"/>
      <c r="AL16" s="1121"/>
      <c r="AM16" s="412"/>
      <c r="AN16" s="408"/>
      <c r="AO16" s="514"/>
      <c r="AP16" s="430"/>
      <c r="AQ16" s="430"/>
      <c r="AR16" s="430"/>
      <c r="AS16" s="430"/>
      <c r="AT16" s="498"/>
      <c r="AU16" s="498"/>
      <c r="AV16" s="498"/>
      <c r="AW16" s="498"/>
      <c r="AX16" s="498"/>
      <c r="AY16" s="526"/>
      <c r="AZ16" s="516"/>
    </row>
    <row r="17" spans="1:52" ht="15" customHeight="1">
      <c r="A17" s="412"/>
      <c r="B17" s="412"/>
      <c r="C17" s="1129" t="s">
        <v>2535</v>
      </c>
      <c r="D17" s="1129"/>
      <c r="E17" s="1129"/>
      <c r="F17" s="1129"/>
      <c r="G17" s="1129"/>
      <c r="H17" s="1129"/>
      <c r="I17" s="1129"/>
      <c r="J17" s="1129"/>
      <c r="K17" s="1129"/>
      <c r="L17" s="1129"/>
      <c r="M17" s="1129"/>
      <c r="N17" s="1129"/>
      <c r="O17" s="1129"/>
      <c r="P17" s="1129"/>
      <c r="Q17" s="1129"/>
      <c r="R17" s="1129"/>
      <c r="S17" s="1129"/>
      <c r="T17" s="1129"/>
      <c r="U17" s="1129"/>
      <c r="V17" s="1129"/>
      <c r="W17" s="1129"/>
      <c r="X17" s="1129"/>
      <c r="Y17" s="1129"/>
      <c r="Z17" s="1129"/>
      <c r="AA17" s="1129"/>
      <c r="AB17" s="1129"/>
      <c r="AC17" s="1129"/>
      <c r="AD17" s="1129"/>
      <c r="AE17" s="1129"/>
      <c r="AF17" s="1129"/>
      <c r="AG17" s="1129"/>
      <c r="AH17" s="1129"/>
      <c r="AI17" s="1129"/>
      <c r="AJ17" s="1129"/>
      <c r="AK17" s="1129"/>
      <c r="AL17" s="1129"/>
      <c r="AM17" s="412"/>
      <c r="AN17" s="408"/>
      <c r="AO17" s="509"/>
      <c r="AP17" s="509"/>
      <c r="AQ17" s="509"/>
      <c r="AR17" s="509"/>
      <c r="AS17" s="509"/>
      <c r="AT17" s="409"/>
      <c r="AU17" s="409"/>
      <c r="AV17" s="409"/>
      <c r="AW17" s="409"/>
      <c r="AX17" s="409"/>
    </row>
    <row r="18" spans="1:52" ht="15" customHeight="1">
      <c r="A18" s="412"/>
      <c r="B18" s="412"/>
      <c r="C18" s="1130" t="s">
        <v>2536</v>
      </c>
      <c r="D18" s="1130"/>
      <c r="E18" s="1130"/>
      <c r="F18" s="1130"/>
      <c r="G18" s="1130"/>
      <c r="H18" s="1130"/>
      <c r="I18" s="1130"/>
      <c r="J18" s="1130"/>
      <c r="K18" s="1130"/>
      <c r="L18" s="1130"/>
      <c r="M18" s="1130"/>
      <c r="N18" s="1130"/>
      <c r="O18" s="1130"/>
      <c r="P18" s="1130"/>
      <c r="Q18" s="1130"/>
      <c r="R18" s="1130"/>
      <c r="S18" s="1130"/>
      <c r="T18" s="1130"/>
      <c r="U18" s="1130"/>
      <c r="V18" s="1130"/>
      <c r="W18" s="1130"/>
      <c r="X18" s="1130"/>
      <c r="Y18" s="1130"/>
      <c r="Z18" s="1130"/>
      <c r="AA18" s="1130"/>
      <c r="AB18" s="1130"/>
      <c r="AC18" s="1130"/>
      <c r="AD18" s="1130"/>
      <c r="AE18" s="1130"/>
      <c r="AF18" s="1130"/>
      <c r="AG18" s="1130"/>
      <c r="AH18" s="1130"/>
      <c r="AI18" s="1130"/>
      <c r="AJ18" s="1130"/>
      <c r="AK18" s="1130"/>
      <c r="AL18" s="1130"/>
      <c r="AM18" s="412"/>
      <c r="AN18" s="408"/>
      <c r="AO18" s="409"/>
      <c r="AP18" s="409"/>
      <c r="AQ18" s="409"/>
      <c r="AR18" s="409"/>
      <c r="AS18" s="409"/>
      <c r="AT18" s="409"/>
      <c r="AU18" s="409"/>
      <c r="AV18" s="409"/>
      <c r="AW18" s="409"/>
      <c r="AX18" s="409"/>
    </row>
    <row r="19" spans="1:52" ht="15" customHeight="1">
      <c r="A19" s="412"/>
      <c r="B19" s="412"/>
      <c r="C19" s="718"/>
      <c r="D19" s="427"/>
      <c r="E19" s="427"/>
      <c r="F19" s="427"/>
      <c r="G19" s="1119"/>
      <c r="H19" s="1119"/>
      <c r="I19" s="1119"/>
      <c r="J19" s="1119"/>
      <c r="K19" s="1119"/>
      <c r="L19" s="1119"/>
      <c r="M19" s="1119"/>
      <c r="N19" s="427"/>
      <c r="O19" s="427"/>
      <c r="P19" s="427"/>
      <c r="Q19" s="427"/>
      <c r="R19" s="427"/>
      <c r="S19" s="519" t="s">
        <v>2537</v>
      </c>
      <c r="U19" s="427"/>
      <c r="V19" s="427"/>
      <c r="W19" s="427"/>
      <c r="X19" s="427"/>
      <c r="Y19" s="427"/>
      <c r="Z19" s="427"/>
      <c r="AA19" s="427"/>
      <c r="AB19" s="427"/>
      <c r="AC19" s="427"/>
      <c r="AD19" s="427"/>
      <c r="AE19" s="427"/>
      <c r="AF19" s="427"/>
      <c r="AG19" s="427"/>
      <c r="AH19" s="427"/>
      <c r="AI19" s="427"/>
      <c r="AJ19" s="427"/>
      <c r="AK19" s="427"/>
      <c r="AL19" s="427"/>
      <c r="AM19" s="412"/>
      <c r="AN19" s="408"/>
      <c r="AO19" s="409"/>
      <c r="AP19" s="409"/>
      <c r="AQ19" s="432"/>
      <c r="AR19" s="432"/>
      <c r="AS19" s="409"/>
      <c r="AT19" s="409"/>
      <c r="AU19" s="409"/>
      <c r="AV19" s="409"/>
      <c r="AW19" s="409"/>
      <c r="AX19" s="409"/>
    </row>
    <row r="20" spans="1:52" ht="15" customHeight="1">
      <c r="A20" s="412"/>
      <c r="B20" s="418"/>
      <c r="C20" s="424" t="s">
        <v>2538</v>
      </c>
      <c r="D20" s="520"/>
      <c r="E20" s="418"/>
      <c r="F20" s="418"/>
      <c r="G20" s="418"/>
      <c r="H20" s="418"/>
      <c r="I20" s="418"/>
      <c r="J20" s="418"/>
      <c r="K20" s="418"/>
      <c r="L20" s="418"/>
      <c r="M20" s="423"/>
      <c r="N20" s="521"/>
      <c r="O20" s="521"/>
      <c r="P20" s="521"/>
      <c r="Q20" s="521"/>
      <c r="R20" s="521"/>
      <c r="S20" s="521"/>
      <c r="T20" s="521"/>
      <c r="U20" s="521"/>
      <c r="V20" s="521"/>
      <c r="W20" s="427"/>
      <c r="X20" s="427"/>
      <c r="Y20" s="427"/>
      <c r="Z20" s="427"/>
      <c r="AA20" s="427"/>
      <c r="AB20" s="427"/>
      <c r="AC20" s="427"/>
      <c r="AD20" s="427"/>
      <c r="AE20" s="427"/>
      <c r="AF20" s="427"/>
      <c r="AG20" s="427"/>
      <c r="AH20" s="427"/>
      <c r="AI20" s="427"/>
      <c r="AJ20" s="427"/>
      <c r="AK20" s="427"/>
      <c r="AL20" s="427"/>
      <c r="AM20" s="412"/>
      <c r="AN20" s="408"/>
      <c r="AO20" s="409"/>
      <c r="AP20" s="409"/>
      <c r="AQ20" s="432"/>
      <c r="AR20" s="434"/>
      <c r="AS20" s="435"/>
      <c r="AT20" s="409"/>
      <c r="AU20" s="409"/>
      <c r="AV20" s="409"/>
      <c r="AW20" s="409"/>
      <c r="AX20" s="409"/>
    </row>
    <row r="21" spans="1:52" ht="15" customHeight="1">
      <c r="A21" s="412"/>
      <c r="B21" s="418"/>
      <c r="C21" s="424"/>
      <c r="D21" s="520"/>
      <c r="E21" s="418" t="str">
        <f>AQ9</f>
        <v>---------------選択してください---------------</v>
      </c>
      <c r="G21" s="418"/>
      <c r="H21" s="418"/>
      <c r="I21" s="418"/>
      <c r="J21" s="418"/>
      <c r="K21" s="418"/>
      <c r="L21" s="418"/>
      <c r="M21" s="423"/>
      <c r="N21" s="521"/>
      <c r="O21" s="521"/>
      <c r="P21" s="521"/>
      <c r="Q21" s="521"/>
      <c r="R21" s="521"/>
      <c r="S21" s="521"/>
      <c r="T21" s="521"/>
      <c r="U21" s="521"/>
      <c r="V21" s="521"/>
      <c r="W21" s="427"/>
      <c r="X21" s="427"/>
      <c r="Y21" s="427"/>
      <c r="Z21" s="427"/>
      <c r="AA21" s="427"/>
      <c r="AB21" s="427"/>
      <c r="AC21" s="427"/>
      <c r="AD21" s="427"/>
      <c r="AE21" s="427"/>
      <c r="AF21" s="427"/>
      <c r="AG21" s="427"/>
      <c r="AH21" s="427"/>
      <c r="AI21" s="427"/>
      <c r="AJ21" s="427"/>
      <c r="AK21" s="427"/>
      <c r="AL21" s="427"/>
      <c r="AM21" s="412"/>
      <c r="AN21" s="408"/>
      <c r="AO21" s="409"/>
      <c r="AP21" s="409"/>
      <c r="AQ21" s="432"/>
      <c r="AR21" s="434"/>
      <c r="AS21" s="435"/>
      <c r="AT21" s="409"/>
      <c r="AU21" s="409"/>
      <c r="AV21" s="409"/>
      <c r="AW21" s="409"/>
      <c r="AX21" s="409"/>
    </row>
    <row r="22" spans="1:52" ht="15" customHeight="1">
      <c r="A22" s="412"/>
      <c r="B22" s="418"/>
      <c r="C22" s="424"/>
      <c r="D22" s="520"/>
      <c r="E22" s="418"/>
      <c r="G22" s="418"/>
      <c r="H22" s="418"/>
      <c r="I22" s="418"/>
      <c r="J22" s="418"/>
      <c r="K22" s="418"/>
      <c r="L22" s="418"/>
      <c r="M22" s="423"/>
      <c r="N22" s="521"/>
      <c r="O22" s="521"/>
      <c r="P22" s="521"/>
      <c r="Q22" s="521"/>
      <c r="R22" s="521"/>
      <c r="S22" s="521"/>
      <c r="T22" s="521"/>
      <c r="U22" s="521"/>
      <c r="V22" s="521"/>
      <c r="W22" s="427"/>
      <c r="X22" s="427"/>
      <c r="Y22" s="427"/>
      <c r="Z22" s="427"/>
      <c r="AA22" s="427"/>
      <c r="AB22" s="427"/>
      <c r="AC22" s="427"/>
      <c r="AD22" s="427"/>
      <c r="AE22" s="427"/>
      <c r="AF22" s="427"/>
      <c r="AG22" s="427"/>
      <c r="AH22" s="427"/>
      <c r="AI22" s="427"/>
      <c r="AJ22" s="427"/>
      <c r="AK22" s="427"/>
      <c r="AL22" s="427"/>
      <c r="AM22" s="412"/>
      <c r="AN22" s="408"/>
      <c r="AO22" s="409"/>
      <c r="AP22" s="409"/>
      <c r="AQ22" s="432"/>
      <c r="AR22" s="434"/>
      <c r="AS22" s="435"/>
      <c r="AT22" s="409"/>
      <c r="AU22" s="409"/>
      <c r="AV22" s="409"/>
      <c r="AW22" s="409"/>
      <c r="AX22" s="409"/>
    </row>
    <row r="23" spans="1:52" ht="15" customHeight="1">
      <c r="A23" s="412"/>
      <c r="B23" s="424"/>
      <c r="C23" s="418"/>
      <c r="D23" s="418"/>
      <c r="E23" s="418"/>
      <c r="F23" s="418"/>
      <c r="G23" s="418"/>
      <c r="H23" s="418"/>
      <c r="I23" s="418"/>
      <c r="J23" s="418"/>
      <c r="K23" s="418"/>
      <c r="L23" s="418"/>
      <c r="M23" s="418"/>
      <c r="N23" s="418"/>
      <c r="O23" s="418"/>
      <c r="P23" s="418"/>
      <c r="Q23" s="418"/>
      <c r="R23" s="418"/>
      <c r="S23" s="418"/>
      <c r="T23" s="418"/>
      <c r="U23" s="418"/>
      <c r="V23" s="418"/>
      <c r="W23" s="423"/>
      <c r="X23" s="427"/>
      <c r="Y23" s="423"/>
      <c r="Z23" s="423"/>
      <c r="AA23" s="423"/>
      <c r="AB23" s="423"/>
      <c r="AC23" s="423"/>
      <c r="AD23" s="423"/>
      <c r="AE23" s="423"/>
      <c r="AF23" s="423"/>
      <c r="AG23" s="423"/>
      <c r="AH23" s="423"/>
      <c r="AI23" s="423"/>
      <c r="AJ23" s="423"/>
      <c r="AK23" s="423"/>
      <c r="AL23" s="423"/>
      <c r="AM23" s="427"/>
      <c r="AN23" s="408"/>
      <c r="AO23" s="409"/>
      <c r="AP23" s="409"/>
      <c r="AQ23" s="432"/>
      <c r="AR23" s="434"/>
      <c r="AS23" s="436"/>
      <c r="AT23" s="409"/>
      <c r="AU23" s="409"/>
      <c r="AV23" s="409"/>
      <c r="AW23" s="409"/>
      <c r="AX23" s="409"/>
    </row>
    <row r="24" spans="1:52" ht="15" customHeight="1">
      <c r="A24" s="412"/>
      <c r="B24" s="438"/>
      <c r="C24" s="412" t="s">
        <v>2539</v>
      </c>
      <c r="D24" s="522"/>
      <c r="E24" s="418"/>
      <c r="F24" s="418"/>
      <c r="G24" s="418"/>
      <c r="H24" s="418"/>
      <c r="I24" s="418"/>
      <c r="J24" s="418"/>
      <c r="K24" s="418"/>
      <c r="L24" s="418"/>
      <c r="M24" s="423"/>
      <c r="N24" s="423"/>
      <c r="O24" s="427"/>
      <c r="P24" s="423"/>
      <c r="Q24" s="564"/>
      <c r="R24" s="564"/>
      <c r="S24" s="564"/>
      <c r="T24" s="564"/>
      <c r="U24" s="564"/>
      <c r="V24" s="564"/>
      <c r="W24" s="423"/>
      <c r="X24" s="427"/>
      <c r="Y24" s="423"/>
      <c r="Z24" s="423"/>
      <c r="AA24" s="423"/>
      <c r="AB24" s="423"/>
      <c r="AC24" s="423"/>
      <c r="AD24" s="423"/>
      <c r="AE24" s="423"/>
      <c r="AF24" s="423"/>
      <c r="AG24" s="423"/>
      <c r="AH24" s="423"/>
      <c r="AI24" s="423"/>
      <c r="AJ24" s="423"/>
      <c r="AK24" s="423"/>
      <c r="AL24" s="423"/>
      <c r="AM24" s="427"/>
      <c r="AN24" s="408"/>
      <c r="AO24" s="409"/>
      <c r="AP24" s="409"/>
      <c r="AQ24" s="432"/>
      <c r="AR24" s="437"/>
      <c r="AS24" s="435"/>
      <c r="AT24" s="409"/>
      <c r="AU24" s="409"/>
      <c r="AV24" s="409"/>
      <c r="AW24" s="409"/>
      <c r="AX24" s="409"/>
    </row>
    <row r="25" spans="1:52" ht="15" customHeight="1">
      <c r="A25" s="412"/>
      <c r="B25" s="424"/>
      <c r="D25" s="523" t="s">
        <v>2633</v>
      </c>
      <c r="E25" s="440"/>
      <c r="F25" s="1122" t="s">
        <v>2635</v>
      </c>
      <c r="G25" s="1122"/>
      <c r="H25" s="1122"/>
      <c r="I25" s="1122"/>
      <c r="J25" s="1122"/>
      <c r="K25" s="1122"/>
      <c r="L25" s="1122"/>
      <c r="M25" s="1122"/>
      <c r="N25" s="1122"/>
      <c r="O25" s="1122"/>
      <c r="P25" s="1122"/>
      <c r="Q25" s="1122"/>
      <c r="R25" s="1122"/>
      <c r="S25" s="1122"/>
      <c r="T25" s="1122"/>
      <c r="U25" s="1122"/>
      <c r="V25" s="1122"/>
      <c r="W25" s="1122"/>
      <c r="X25" s="1122"/>
      <c r="Y25" s="1122"/>
      <c r="Z25" s="1122"/>
      <c r="AA25" s="1122"/>
      <c r="AB25" s="1122"/>
      <c r="AC25" s="1122"/>
      <c r="AD25" s="1122"/>
      <c r="AE25" s="1122"/>
      <c r="AF25" s="1122"/>
      <c r="AG25" s="1122"/>
      <c r="AH25" s="1122"/>
      <c r="AI25" s="1122"/>
      <c r="AJ25" s="1122"/>
      <c r="AK25" s="1122"/>
      <c r="AL25" s="1122"/>
      <c r="AM25" s="427"/>
      <c r="AN25" s="408"/>
      <c r="AO25" s="409"/>
      <c r="AP25" s="409"/>
      <c r="AQ25" s="432"/>
      <c r="AR25" s="439"/>
      <c r="AS25" s="435"/>
      <c r="AT25" s="409"/>
      <c r="AU25" s="409"/>
      <c r="AV25" s="409"/>
      <c r="AW25" s="409"/>
      <c r="AX25" s="409"/>
    </row>
    <row r="26" spans="1:52" ht="15" customHeight="1">
      <c r="A26" s="412"/>
      <c r="B26" s="424"/>
      <c r="D26" s="440"/>
      <c r="E26" s="440"/>
      <c r="F26" s="1123" t="s">
        <v>2631</v>
      </c>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427"/>
      <c r="AN26" s="502"/>
      <c r="AO26" s="502"/>
      <c r="AP26" s="502"/>
      <c r="AQ26" s="499"/>
      <c r="AR26" s="499"/>
      <c r="AS26" s="502"/>
      <c r="AT26" s="667"/>
      <c r="AU26" s="502"/>
      <c r="AV26" s="502"/>
      <c r="AW26" s="502"/>
      <c r="AX26" s="502"/>
      <c r="AY26" s="502"/>
      <c r="AZ26" s="502"/>
    </row>
    <row r="27" spans="1:52" ht="15" customHeight="1">
      <c r="A27" s="412"/>
      <c r="B27" s="424"/>
      <c r="D27" s="440"/>
      <c r="E27" s="440"/>
      <c r="F27" s="1123" t="s">
        <v>2632</v>
      </c>
      <c r="G27" s="1123"/>
      <c r="H27" s="1123"/>
      <c r="I27" s="1123"/>
      <c r="J27" s="1123"/>
      <c r="K27" s="1123"/>
      <c r="L27" s="1123"/>
      <c r="M27" s="1123"/>
      <c r="N27" s="1123"/>
      <c r="O27" s="1123"/>
      <c r="P27" s="1123"/>
      <c r="Q27" s="1123"/>
      <c r="R27" s="1123"/>
      <c r="S27" s="1123"/>
      <c r="T27" s="1123"/>
      <c r="U27" s="1123"/>
      <c r="V27" s="1123"/>
      <c r="W27" s="1123"/>
      <c r="X27" s="1123"/>
      <c r="Y27" s="1123"/>
      <c r="Z27" s="1123"/>
      <c r="AA27" s="1123"/>
      <c r="AB27" s="1123"/>
      <c r="AC27" s="1123"/>
      <c r="AD27" s="1123"/>
      <c r="AE27" s="1123"/>
      <c r="AF27" s="1123"/>
      <c r="AG27" s="1123"/>
      <c r="AH27" s="1123"/>
      <c r="AI27" s="1123"/>
      <c r="AJ27" s="1123"/>
      <c r="AK27" s="1123"/>
      <c r="AL27" s="1123"/>
      <c r="AM27" s="427"/>
      <c r="AN27" s="502"/>
      <c r="AO27" s="502"/>
      <c r="AP27" s="502"/>
      <c r="AQ27" s="499"/>
      <c r="AR27" s="499"/>
      <c r="AS27" s="502"/>
      <c r="AT27" s="667"/>
      <c r="AU27" s="502"/>
      <c r="AV27" s="502"/>
      <c r="AW27" s="502"/>
      <c r="AX27" s="502"/>
      <c r="AY27" s="502"/>
      <c r="AZ27" s="502"/>
    </row>
    <row r="28" spans="1:52" ht="15" customHeight="1">
      <c r="A28" s="412"/>
      <c r="B28" s="424"/>
      <c r="D28" s="523" t="s">
        <v>2634</v>
      </c>
      <c r="E28" s="440"/>
      <c r="F28" s="1122" t="s">
        <v>2636</v>
      </c>
      <c r="G28" s="1122"/>
      <c r="H28" s="1122"/>
      <c r="I28" s="1122"/>
      <c r="J28" s="1122"/>
      <c r="K28" s="1122"/>
      <c r="L28" s="1122"/>
      <c r="M28" s="1122"/>
      <c r="N28" s="1122"/>
      <c r="O28" s="1122"/>
      <c r="P28" s="1122"/>
      <c r="Q28" s="1122"/>
      <c r="R28" s="1122"/>
      <c r="S28" s="1122"/>
      <c r="T28" s="1122"/>
      <c r="U28" s="1122"/>
      <c r="V28" s="1122"/>
      <c r="W28" s="1122"/>
      <c r="X28" s="1122"/>
      <c r="Y28" s="1122"/>
      <c r="Z28" s="1122"/>
      <c r="AA28" s="1122"/>
      <c r="AB28" s="1122"/>
      <c r="AC28" s="1122"/>
      <c r="AD28" s="1122"/>
      <c r="AE28" s="1122"/>
      <c r="AF28" s="1122"/>
      <c r="AG28" s="1122"/>
      <c r="AH28" s="1122"/>
      <c r="AI28" s="1122"/>
      <c r="AJ28" s="1122"/>
      <c r="AK28" s="1122"/>
      <c r="AL28" s="1122"/>
      <c r="AM28" s="427"/>
      <c r="AN28" s="502"/>
      <c r="AO28" s="502"/>
      <c r="AP28" s="502"/>
      <c r="AQ28" s="499"/>
      <c r="AR28" s="500"/>
      <c r="AS28" s="502"/>
      <c r="AT28" s="502"/>
      <c r="AU28" s="502"/>
      <c r="AV28" s="502"/>
      <c r="AW28" s="502"/>
      <c r="AX28" s="502"/>
      <c r="AY28" s="502"/>
      <c r="AZ28" s="502"/>
    </row>
    <row r="29" spans="1:52" ht="15" customHeight="1">
      <c r="A29" s="412"/>
      <c r="B29" s="424"/>
      <c r="D29" s="440"/>
      <c r="E29" s="1122" t="s">
        <v>2637</v>
      </c>
      <c r="F29" s="1122"/>
      <c r="G29" s="1122"/>
      <c r="H29" s="1122"/>
      <c r="I29" s="1122"/>
      <c r="J29" s="1122"/>
      <c r="K29" s="1122"/>
      <c r="L29" s="1122"/>
      <c r="M29" s="1122"/>
      <c r="N29" s="1122"/>
      <c r="O29" s="1122"/>
      <c r="P29" s="1122"/>
      <c r="Q29" s="1122"/>
      <c r="R29" s="1122"/>
      <c r="S29" s="1122"/>
      <c r="T29" s="1122"/>
      <c r="U29" s="1122"/>
      <c r="V29" s="1122"/>
      <c r="W29" s="1122"/>
      <c r="X29" s="1122"/>
      <c r="Y29" s="1122"/>
      <c r="Z29" s="1122"/>
      <c r="AA29" s="1122"/>
      <c r="AB29" s="1122"/>
      <c r="AC29" s="1122"/>
      <c r="AD29" s="1122"/>
      <c r="AE29" s="1122"/>
      <c r="AF29" s="1122"/>
      <c r="AG29" s="1122"/>
      <c r="AH29" s="1122"/>
      <c r="AI29" s="1122"/>
      <c r="AJ29" s="1122"/>
      <c r="AK29" s="1122"/>
      <c r="AL29" s="1122"/>
      <c r="AM29" s="427"/>
      <c r="AN29" s="502"/>
      <c r="AO29" s="502"/>
      <c r="AP29" s="502"/>
      <c r="AQ29" s="499"/>
      <c r="AR29" s="501"/>
      <c r="AS29" s="502"/>
      <c r="AT29" s="502"/>
      <c r="AU29" s="502"/>
      <c r="AV29" s="502"/>
      <c r="AW29" s="502"/>
      <c r="AX29" s="502"/>
      <c r="AY29" s="502"/>
      <c r="AZ29" s="502"/>
    </row>
    <row r="30" spans="1:52" ht="15" customHeight="1">
      <c r="A30" s="412"/>
      <c r="B30" s="424"/>
      <c r="D30" s="440"/>
      <c r="E30" s="1123" t="s">
        <v>2638</v>
      </c>
      <c r="F30" s="1123"/>
      <c r="G30" s="1123"/>
      <c r="H30" s="1123"/>
      <c r="I30" s="1123"/>
      <c r="J30" s="1123"/>
      <c r="K30" s="1123"/>
      <c r="L30" s="1123"/>
      <c r="M30" s="1123"/>
      <c r="N30" s="1123"/>
      <c r="O30" s="1123"/>
      <c r="P30" s="1123"/>
      <c r="Q30" s="1123"/>
      <c r="R30" s="1123"/>
      <c r="S30" s="1123"/>
      <c r="T30" s="1123"/>
      <c r="U30" s="1123"/>
      <c r="V30" s="1123"/>
      <c r="W30" s="1123"/>
      <c r="X30" s="1123"/>
      <c r="Y30" s="1123"/>
      <c r="Z30" s="1123"/>
      <c r="AA30" s="1123"/>
      <c r="AB30" s="1123"/>
      <c r="AC30" s="1123"/>
      <c r="AD30" s="1123"/>
      <c r="AE30" s="1123"/>
      <c r="AF30" s="1123"/>
      <c r="AG30" s="1123"/>
      <c r="AH30" s="1123"/>
      <c r="AI30" s="1123"/>
      <c r="AJ30" s="1123"/>
      <c r="AK30" s="1123"/>
      <c r="AL30" s="1123"/>
      <c r="AM30" s="427"/>
      <c r="AN30" s="502"/>
      <c r="AO30" s="555"/>
      <c r="AP30" s="497" t="s">
        <v>2541</v>
      </c>
      <c r="AQ30" s="497" t="str">
        <f>" 令和8年"&amp;AQ5&amp;AR5&amp;AS5&amp;AT5&amp;"付け"</f>
        <v xml:space="preserve"> 令和8年月日付け</v>
      </c>
      <c r="AR30" s="553"/>
      <c r="AS30" s="554"/>
      <c r="AT30" s="499"/>
      <c r="AU30" s="499"/>
      <c r="AV30" s="499"/>
      <c r="AW30" s="499"/>
      <c r="AX30" s="502"/>
      <c r="AY30" s="502"/>
      <c r="AZ30" s="502"/>
    </row>
    <row r="31" spans="1:52" ht="15" customHeight="1">
      <c r="A31" s="412"/>
      <c r="B31" s="418"/>
      <c r="D31" s="523" t="s">
        <v>2639</v>
      </c>
      <c r="E31" s="440"/>
      <c r="F31" s="1122" t="s">
        <v>2640</v>
      </c>
      <c r="G31" s="1122"/>
      <c r="H31" s="1122"/>
      <c r="I31" s="1122"/>
      <c r="J31" s="1122"/>
      <c r="K31" s="1122"/>
      <c r="L31" s="1122"/>
      <c r="M31" s="1122"/>
      <c r="N31" s="1122"/>
      <c r="O31" s="1122"/>
      <c r="P31" s="1122"/>
      <c r="Q31" s="1122"/>
      <c r="R31" s="1122"/>
      <c r="S31" s="1122"/>
      <c r="T31" s="1122"/>
      <c r="U31" s="1122"/>
      <c r="V31" s="1122"/>
      <c r="W31" s="1122"/>
      <c r="X31" s="1122"/>
      <c r="Y31" s="1122"/>
      <c r="Z31" s="1122"/>
      <c r="AA31" s="1122"/>
      <c r="AB31" s="1122"/>
      <c r="AC31" s="1122"/>
      <c r="AD31" s="1122"/>
      <c r="AE31" s="1122"/>
      <c r="AF31" s="1122"/>
      <c r="AG31" s="1122"/>
      <c r="AH31" s="1122"/>
      <c r="AI31" s="1122"/>
      <c r="AJ31" s="1122"/>
      <c r="AK31" s="1122"/>
      <c r="AL31" s="1122"/>
      <c r="AM31" s="427"/>
      <c r="AN31" s="502"/>
      <c r="AO31" s="555"/>
      <c r="AP31" s="497" t="s">
        <v>2620</v>
      </c>
      <c r="AQ31" s="556" t="str">
        <f>AQ7&amp;AS7&amp;AT7&amp;AU7&amp;AV7</f>
        <v>岩手県指令長第-号</v>
      </c>
      <c r="AR31" s="497"/>
      <c r="AS31" s="497"/>
      <c r="AT31" s="499"/>
      <c r="AU31" s="499"/>
      <c r="AV31" s="499"/>
      <c r="AW31" s="499"/>
      <c r="AX31" s="502"/>
      <c r="AY31" s="502"/>
      <c r="AZ31" s="502"/>
    </row>
    <row r="32" spans="1:52" ht="15" customHeight="1">
      <c r="A32" s="412"/>
      <c r="B32" s="418"/>
      <c r="D32" s="440"/>
      <c r="E32" s="1122" t="s">
        <v>2641</v>
      </c>
      <c r="F32" s="1122"/>
      <c r="G32" s="1122"/>
      <c r="H32" s="1122"/>
      <c r="I32" s="1122"/>
      <c r="J32" s="1122"/>
      <c r="K32" s="1122"/>
      <c r="L32" s="1122"/>
      <c r="M32" s="1122"/>
      <c r="N32" s="1122"/>
      <c r="O32" s="1122"/>
      <c r="P32" s="1122"/>
      <c r="Q32" s="1122"/>
      <c r="R32" s="1122"/>
      <c r="S32" s="1122"/>
      <c r="T32" s="1122"/>
      <c r="U32" s="1122"/>
      <c r="V32" s="1122"/>
      <c r="W32" s="1122"/>
      <c r="X32" s="1122"/>
      <c r="Y32" s="1122"/>
      <c r="Z32" s="1122"/>
      <c r="AA32" s="1122"/>
      <c r="AB32" s="1122"/>
      <c r="AC32" s="1122"/>
      <c r="AD32" s="1122"/>
      <c r="AE32" s="1122"/>
      <c r="AF32" s="1122"/>
      <c r="AG32" s="1122"/>
      <c r="AH32" s="1122"/>
      <c r="AI32" s="1122"/>
      <c r="AJ32" s="1122"/>
      <c r="AK32" s="1122"/>
      <c r="AL32" s="1122"/>
      <c r="AM32" s="427"/>
      <c r="AN32" s="502"/>
      <c r="AO32" s="555"/>
      <c r="AP32" s="497" t="s">
        <v>2542</v>
      </c>
      <c r="AQ32" s="497" t="s">
        <v>2677</v>
      </c>
      <c r="AR32" s="497"/>
      <c r="AS32" s="554"/>
      <c r="AT32" s="499"/>
      <c r="AU32" s="499"/>
      <c r="AV32" s="499"/>
      <c r="AW32" s="499"/>
      <c r="AX32" s="502"/>
      <c r="AY32" s="502"/>
      <c r="AZ32" s="502"/>
    </row>
    <row r="33" spans="1:52" ht="15" customHeight="1">
      <c r="A33" s="412"/>
      <c r="B33" s="418"/>
      <c r="D33" s="440"/>
      <c r="E33" s="1123" t="s">
        <v>2644</v>
      </c>
      <c r="F33" s="1123"/>
      <c r="G33" s="1123"/>
      <c r="H33" s="1123"/>
      <c r="I33" s="1123"/>
      <c r="J33" s="1123"/>
      <c r="K33" s="1123"/>
      <c r="L33" s="1123"/>
      <c r="M33" s="1123"/>
      <c r="N33" s="1123"/>
      <c r="O33" s="1123"/>
      <c r="P33" s="1123"/>
      <c r="Q33" s="1123"/>
      <c r="R33" s="1123"/>
      <c r="S33" s="1123"/>
      <c r="T33" s="1123"/>
      <c r="U33" s="1123"/>
      <c r="V33" s="1123"/>
      <c r="W33" s="1123"/>
      <c r="X33" s="1123"/>
      <c r="Y33" s="1123"/>
      <c r="Z33" s="1123"/>
      <c r="AA33" s="1123"/>
      <c r="AB33" s="1123"/>
      <c r="AC33" s="1123"/>
      <c r="AD33" s="1123"/>
      <c r="AE33" s="1123"/>
      <c r="AF33" s="1123"/>
      <c r="AG33" s="1123"/>
      <c r="AH33" s="1123"/>
      <c r="AI33" s="1123"/>
      <c r="AJ33" s="1123"/>
      <c r="AK33" s="1123"/>
      <c r="AL33" s="1123"/>
      <c r="AM33" s="427"/>
      <c r="AN33" s="502"/>
      <c r="AO33" s="555"/>
      <c r="AP33" s="497" t="s">
        <v>2544</v>
      </c>
      <c r="AQ33" s="556" t="s">
        <v>2545</v>
      </c>
      <c r="AR33" s="497"/>
      <c r="AS33" s="497"/>
      <c r="AT33" s="499"/>
      <c r="AU33" s="499"/>
      <c r="AV33" s="499"/>
      <c r="AW33" s="499"/>
      <c r="AX33" s="502"/>
      <c r="AY33" s="502"/>
      <c r="AZ33" s="502"/>
    </row>
    <row r="34" spans="1:52" ht="15" customHeight="1">
      <c r="A34" s="412" t="s">
        <v>2540</v>
      </c>
      <c r="B34" s="418"/>
      <c r="D34" s="523" t="s">
        <v>2642</v>
      </c>
      <c r="E34" s="440"/>
      <c r="F34" s="1122" t="s">
        <v>2643</v>
      </c>
      <c r="G34" s="1122"/>
      <c r="H34" s="1122"/>
      <c r="I34" s="1122"/>
      <c r="J34" s="1122"/>
      <c r="K34" s="1122"/>
      <c r="L34" s="1122"/>
      <c r="M34" s="1122"/>
      <c r="N34" s="1122"/>
      <c r="O34" s="1122"/>
      <c r="P34" s="1122"/>
      <c r="Q34" s="1122"/>
      <c r="R34" s="1122"/>
      <c r="S34" s="1122"/>
      <c r="T34" s="1122"/>
      <c r="U34" s="1122"/>
      <c r="V34" s="1122"/>
      <c r="W34" s="1122"/>
      <c r="X34" s="1122"/>
      <c r="Y34" s="1122"/>
      <c r="Z34" s="1122"/>
      <c r="AA34" s="1122"/>
      <c r="AB34" s="1122"/>
      <c r="AC34" s="1122"/>
      <c r="AD34" s="1122"/>
      <c r="AE34" s="1122"/>
      <c r="AF34" s="1122"/>
      <c r="AG34" s="1122"/>
      <c r="AH34" s="1122"/>
      <c r="AI34" s="1122"/>
      <c r="AJ34" s="1122"/>
      <c r="AK34" s="1122"/>
      <c r="AL34" s="1122"/>
      <c r="AM34" s="427"/>
      <c r="AN34" s="502"/>
      <c r="AO34" s="555"/>
      <c r="AP34" s="497"/>
      <c r="AQ34" s="553" t="s">
        <v>2527</v>
      </c>
      <c r="AR34" s="497"/>
      <c r="AS34" s="497"/>
      <c r="AT34" s="499"/>
      <c r="AU34" s="499"/>
      <c r="AV34" s="499"/>
      <c r="AW34" s="499"/>
      <c r="AX34" s="502"/>
      <c r="AY34" s="502"/>
      <c r="AZ34" s="502"/>
    </row>
    <row r="35" spans="1:52" ht="15" customHeight="1">
      <c r="A35" s="412"/>
      <c r="B35" s="418"/>
      <c r="D35" s="440"/>
      <c r="E35" s="1123" t="s">
        <v>2645</v>
      </c>
      <c r="F35" s="1123"/>
      <c r="G35" s="1123"/>
      <c r="H35" s="1123"/>
      <c r="I35" s="1123"/>
      <c r="J35" s="1123"/>
      <c r="K35" s="1123"/>
      <c r="L35" s="1123"/>
      <c r="M35" s="1123"/>
      <c r="N35" s="1123"/>
      <c r="O35" s="1123"/>
      <c r="P35" s="1123"/>
      <c r="Q35" s="1123"/>
      <c r="R35" s="1123"/>
      <c r="S35" s="1123"/>
      <c r="T35" s="1123"/>
      <c r="U35" s="1123"/>
      <c r="V35" s="1123"/>
      <c r="W35" s="1123"/>
      <c r="X35" s="1123"/>
      <c r="Y35" s="1123"/>
      <c r="Z35" s="1123"/>
      <c r="AA35" s="1123"/>
      <c r="AB35" s="1123"/>
      <c r="AC35" s="1123"/>
      <c r="AD35" s="1123"/>
      <c r="AE35" s="1123"/>
      <c r="AF35" s="1123"/>
      <c r="AG35" s="1123"/>
      <c r="AH35" s="1123"/>
      <c r="AI35" s="1123"/>
      <c r="AJ35" s="1123"/>
      <c r="AK35" s="1123"/>
      <c r="AL35" s="1123"/>
      <c r="AM35" s="427"/>
      <c r="AN35" s="502"/>
      <c r="AO35" s="555"/>
      <c r="AP35" s="497"/>
      <c r="AQ35" s="553" t="s">
        <v>2546</v>
      </c>
      <c r="AR35" s="497"/>
      <c r="AS35" s="556"/>
      <c r="AT35" s="500"/>
      <c r="AU35" s="499"/>
      <c r="AV35" s="499"/>
      <c r="AW35" s="499"/>
      <c r="AX35" s="502"/>
      <c r="AY35" s="502"/>
      <c r="AZ35" s="502"/>
    </row>
    <row r="36" spans="1:52" ht="15" customHeight="1">
      <c r="A36" s="412"/>
      <c r="B36" s="418"/>
      <c r="D36" s="523" t="s">
        <v>2646</v>
      </c>
      <c r="E36" s="440"/>
      <c r="F36" s="1123" t="s">
        <v>2647</v>
      </c>
      <c r="G36" s="1123"/>
      <c r="H36" s="1123"/>
      <c r="I36" s="1123"/>
      <c r="J36" s="1123"/>
      <c r="K36" s="1123"/>
      <c r="L36" s="1123"/>
      <c r="M36" s="1123"/>
      <c r="N36" s="1123"/>
      <c r="O36" s="1123"/>
      <c r="P36" s="1123"/>
      <c r="Q36" s="1123"/>
      <c r="R36" s="1123"/>
      <c r="S36" s="1123"/>
      <c r="T36" s="1123"/>
      <c r="U36" s="1123"/>
      <c r="V36" s="1123"/>
      <c r="W36" s="1123"/>
      <c r="X36" s="1123"/>
      <c r="Y36" s="1123"/>
      <c r="Z36" s="1123"/>
      <c r="AA36" s="1123"/>
      <c r="AB36" s="1123"/>
      <c r="AC36" s="1123"/>
      <c r="AD36" s="1123"/>
      <c r="AE36" s="1123"/>
      <c r="AF36" s="1123"/>
      <c r="AG36" s="1123"/>
      <c r="AH36" s="1123"/>
      <c r="AI36" s="1123"/>
      <c r="AJ36" s="1123"/>
      <c r="AK36" s="1123"/>
      <c r="AL36" s="1123"/>
      <c r="AM36" s="427"/>
      <c r="AN36" s="502"/>
      <c r="AO36" s="502"/>
      <c r="AP36" s="502"/>
      <c r="AQ36" s="499"/>
      <c r="AR36" s="499"/>
      <c r="AS36" s="499"/>
      <c r="AT36" s="499"/>
      <c r="AU36" s="499"/>
      <c r="AV36" s="499"/>
      <c r="AW36" s="499"/>
      <c r="AX36" s="502"/>
      <c r="AY36" s="502"/>
      <c r="AZ36" s="502"/>
    </row>
    <row r="37" spans="1:52" ht="15" customHeight="1">
      <c r="A37" s="412"/>
      <c r="B37" s="418"/>
      <c r="D37" s="418"/>
      <c r="E37" s="442"/>
      <c r="F37" s="442"/>
      <c r="G37" s="442"/>
      <c r="H37" s="442"/>
      <c r="I37" s="442"/>
      <c r="J37" s="442"/>
      <c r="K37" s="442"/>
      <c r="L37" s="442"/>
      <c r="M37" s="442"/>
      <c r="N37" s="442"/>
      <c r="O37" s="442"/>
      <c r="P37" s="442"/>
      <c r="Q37" s="442"/>
      <c r="R37" s="442"/>
      <c r="S37" s="442"/>
      <c r="T37" s="442"/>
      <c r="U37" s="442"/>
      <c r="V37" s="442"/>
      <c r="W37" s="442"/>
      <c r="X37" s="442"/>
      <c r="Y37" s="442"/>
      <c r="Z37" s="442"/>
      <c r="AA37" s="442"/>
      <c r="AB37" s="442"/>
      <c r="AC37" s="442"/>
      <c r="AD37" s="442"/>
      <c r="AE37" s="442"/>
      <c r="AF37" s="442"/>
      <c r="AG37" s="442"/>
      <c r="AH37" s="442"/>
      <c r="AI37" s="442"/>
      <c r="AJ37" s="442"/>
      <c r="AK37" s="423"/>
      <c r="AL37" s="423"/>
      <c r="AM37" s="427"/>
      <c r="AN37" s="502"/>
      <c r="AO37" s="502"/>
      <c r="AP37" s="502"/>
      <c r="AQ37" s="499"/>
      <c r="AR37" s="499"/>
      <c r="AS37" s="499"/>
      <c r="AT37" s="499"/>
      <c r="AU37" s="499"/>
      <c r="AV37" s="499"/>
      <c r="AW37" s="499"/>
      <c r="AX37" s="502"/>
      <c r="AY37" s="502"/>
      <c r="AZ37" s="502"/>
    </row>
    <row r="38" spans="1:52" ht="15" customHeight="1">
      <c r="A38" s="412"/>
      <c r="B38" s="438"/>
      <c r="C38" s="418" t="s">
        <v>2543</v>
      </c>
      <c r="D38" s="418"/>
      <c r="E38" s="423"/>
      <c r="F38" s="423"/>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7"/>
      <c r="AN38" s="502"/>
      <c r="AO38" s="502"/>
      <c r="AP38" s="502"/>
      <c r="AQ38" s="499"/>
      <c r="AR38" s="499"/>
      <c r="AS38" s="499"/>
      <c r="AT38" s="499"/>
      <c r="AU38" s="499"/>
      <c r="AV38" s="499"/>
      <c r="AW38" s="499"/>
      <c r="AX38" s="502"/>
      <c r="AY38" s="502"/>
      <c r="AZ38" s="502"/>
    </row>
    <row r="39" spans="1:52" ht="15" customHeight="1">
      <c r="A39" s="412"/>
      <c r="B39" s="418"/>
      <c r="C39" s="423"/>
      <c r="D39" s="423"/>
      <c r="E39" s="423"/>
      <c r="F39" s="423"/>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7"/>
      <c r="AN39" s="502"/>
      <c r="AO39" s="502"/>
      <c r="AP39" s="502"/>
      <c r="AQ39" s="499"/>
      <c r="AR39" s="499"/>
      <c r="AS39" s="499"/>
      <c r="AT39" s="499"/>
      <c r="AU39" s="499"/>
      <c r="AV39" s="499"/>
      <c r="AW39" s="499"/>
      <c r="AX39" s="502"/>
      <c r="AY39" s="502"/>
      <c r="AZ39" s="502"/>
    </row>
    <row r="40" spans="1:52" ht="15" customHeight="1">
      <c r="A40" s="412"/>
      <c r="B40" s="418"/>
      <c r="C40" s="423"/>
      <c r="D40" s="423"/>
      <c r="E40" s="423"/>
      <c r="F40" s="423"/>
      <c r="G40" s="423"/>
      <c r="H40" s="423"/>
      <c r="I40" s="423"/>
      <c r="J40" s="423"/>
      <c r="K40" s="423"/>
      <c r="L40" s="423"/>
      <c r="M40" s="423"/>
      <c r="N40" s="423"/>
      <c r="O40" s="423"/>
      <c r="P40" s="423"/>
      <c r="Q40" s="423"/>
      <c r="R40" s="423"/>
      <c r="S40" s="423"/>
      <c r="T40" s="423"/>
      <c r="U40" s="423"/>
      <c r="V40" s="423"/>
      <c r="W40" s="423"/>
      <c r="X40" s="423"/>
      <c r="Y40" s="423"/>
      <c r="Z40" s="423"/>
      <c r="AA40" s="423"/>
      <c r="AB40" s="423"/>
      <c r="AC40" s="423"/>
      <c r="AD40" s="423"/>
      <c r="AE40" s="423"/>
      <c r="AF40" s="423"/>
      <c r="AG40" s="423"/>
      <c r="AH40" s="423"/>
      <c r="AI40" s="423"/>
      <c r="AJ40" s="423"/>
      <c r="AK40" s="423"/>
      <c r="AL40" s="423"/>
      <c r="AM40" s="427"/>
      <c r="AN40" s="502"/>
      <c r="AO40" s="502"/>
      <c r="AP40" s="502"/>
      <c r="AQ40" s="499"/>
      <c r="AR40" s="499"/>
      <c r="AS40" s="502"/>
      <c r="AT40" s="502"/>
      <c r="AU40" s="502"/>
      <c r="AV40" s="502"/>
      <c r="AW40" s="502"/>
      <c r="AX40" s="502"/>
      <c r="AY40" s="502"/>
      <c r="AZ40" s="502"/>
    </row>
    <row r="41" spans="1:52" s="408" customFormat="1" ht="18" customHeight="1">
      <c r="A41" s="444"/>
      <c r="B41" s="719"/>
      <c r="C41" s="488"/>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c r="AG41" s="488"/>
      <c r="AH41" s="488"/>
      <c r="AI41" s="488"/>
      <c r="AJ41" s="488"/>
      <c r="AK41" s="488"/>
      <c r="AL41" s="488"/>
      <c r="AM41" s="489"/>
      <c r="AN41" s="502"/>
      <c r="AO41" s="502"/>
      <c r="AP41" s="502"/>
      <c r="AQ41" s="499"/>
      <c r="AR41" s="499"/>
      <c r="AS41" s="505"/>
      <c r="AT41" s="502"/>
      <c r="AU41" s="502"/>
      <c r="AV41" s="502"/>
      <c r="AW41" s="502"/>
      <c r="AX41" s="502"/>
      <c r="AY41" s="502"/>
      <c r="AZ41" s="502"/>
    </row>
    <row r="42" spans="1:52" s="408" customFormat="1" ht="18" customHeight="1">
      <c r="A42" s="444"/>
      <c r="B42" s="720"/>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c r="AG42" s="488"/>
      <c r="AH42" s="488"/>
      <c r="AI42" s="488"/>
      <c r="AJ42" s="488"/>
      <c r="AK42" s="488"/>
      <c r="AL42" s="488"/>
      <c r="AM42" s="489"/>
      <c r="AN42" s="502"/>
      <c r="AO42" s="502"/>
      <c r="AP42" s="502"/>
      <c r="AQ42" s="499"/>
      <c r="AR42" s="499"/>
      <c r="AS42" s="502"/>
      <c r="AT42" s="502"/>
      <c r="AU42" s="502"/>
      <c r="AV42" s="502"/>
      <c r="AW42" s="502"/>
      <c r="AX42" s="502"/>
      <c r="AY42" s="502"/>
      <c r="AZ42" s="502"/>
    </row>
    <row r="43" spans="1:52" s="408" customFormat="1" ht="18" customHeight="1">
      <c r="A43" s="444"/>
      <c r="B43" s="720"/>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c r="AG43" s="488"/>
      <c r="AH43" s="488"/>
      <c r="AI43" s="488"/>
      <c r="AJ43" s="488"/>
      <c r="AK43" s="488"/>
      <c r="AL43" s="488"/>
      <c r="AM43" s="489"/>
      <c r="AN43" s="502"/>
      <c r="AO43" s="502"/>
      <c r="AP43" s="502"/>
      <c r="AQ43" s="499"/>
      <c r="AR43" s="518"/>
      <c r="AS43" s="524"/>
      <c r="AT43" s="502"/>
      <c r="AU43" s="502"/>
      <c r="AV43" s="502"/>
      <c r="AW43" s="502"/>
      <c r="AX43" s="502"/>
      <c r="AY43" s="502"/>
      <c r="AZ43" s="502"/>
    </row>
    <row r="44" spans="1:52" s="408" customFormat="1" ht="18" customHeight="1">
      <c r="A44" s="444"/>
      <c r="B44" s="490"/>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c r="AG44" s="488"/>
      <c r="AH44" s="488"/>
      <c r="AI44" s="488"/>
      <c r="AJ44" s="488"/>
      <c r="AK44" s="488"/>
      <c r="AL44" s="488"/>
      <c r="AM44" s="491"/>
      <c r="AN44" s="502"/>
      <c r="AO44" s="502"/>
      <c r="AP44" s="502"/>
      <c r="AQ44" s="499"/>
      <c r="AR44" s="499"/>
      <c r="AS44" s="502"/>
      <c r="AT44" s="502"/>
      <c r="AU44" s="502"/>
      <c r="AV44" s="502"/>
      <c r="AW44" s="502"/>
      <c r="AX44" s="502"/>
      <c r="AY44" s="502"/>
      <c r="AZ44" s="502"/>
    </row>
    <row r="45" spans="1:52" s="408" customFormat="1" ht="18" customHeight="1">
      <c r="A45" s="444"/>
      <c r="B45" s="490"/>
      <c r="C45" s="488"/>
      <c r="D45" s="488"/>
      <c r="E45" s="488"/>
      <c r="F45" s="488"/>
      <c r="G45" s="488"/>
      <c r="H45" s="488"/>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488"/>
      <c r="AG45" s="488"/>
      <c r="AH45" s="488"/>
      <c r="AI45" s="488"/>
      <c r="AJ45" s="488"/>
      <c r="AK45" s="488"/>
      <c r="AL45" s="488"/>
      <c r="AM45" s="491"/>
      <c r="AN45" s="502"/>
      <c r="AO45" s="502"/>
      <c r="AP45" s="502"/>
      <c r="AQ45" s="499"/>
      <c r="AR45" s="507"/>
      <c r="AS45" s="502"/>
      <c r="AT45" s="502"/>
      <c r="AU45" s="502"/>
      <c r="AV45" s="502"/>
      <c r="AW45" s="502"/>
      <c r="AX45" s="502"/>
      <c r="AY45" s="502"/>
      <c r="AZ45" s="502"/>
    </row>
    <row r="46" spans="1:52" s="408" customFormat="1" ht="18" customHeight="1">
      <c r="A46" s="444"/>
      <c r="B46" s="444"/>
      <c r="C46" s="488"/>
      <c r="D46" s="488"/>
      <c r="E46" s="488"/>
      <c r="F46" s="488"/>
      <c r="G46" s="488"/>
      <c r="H46" s="488"/>
      <c r="I46" s="488"/>
      <c r="J46" s="488"/>
      <c r="K46" s="488"/>
      <c r="L46" s="488"/>
      <c r="M46" s="488"/>
      <c r="N46" s="488"/>
      <c r="O46" s="488"/>
      <c r="P46" s="488"/>
      <c r="Q46" s="488"/>
      <c r="R46" s="488"/>
      <c r="S46" s="488"/>
      <c r="T46" s="488"/>
      <c r="U46" s="488"/>
      <c r="V46" s="488"/>
      <c r="W46" s="488"/>
      <c r="X46" s="488"/>
      <c r="Y46" s="488"/>
      <c r="Z46" s="488"/>
      <c r="AA46" s="488"/>
      <c r="AB46" s="488"/>
      <c r="AC46" s="488"/>
      <c r="AD46" s="488"/>
      <c r="AE46" s="488"/>
      <c r="AF46" s="488"/>
      <c r="AG46" s="488"/>
      <c r="AH46" s="488"/>
      <c r="AI46" s="488"/>
      <c r="AJ46" s="488"/>
      <c r="AK46" s="488"/>
      <c r="AL46" s="488"/>
      <c r="AM46" s="489"/>
      <c r="AN46" s="502"/>
      <c r="AO46" s="502"/>
      <c r="AP46" s="502"/>
      <c r="AQ46" s="499"/>
      <c r="AR46" s="499"/>
      <c r="AS46" s="502"/>
      <c r="AT46" s="502"/>
      <c r="AU46" s="502"/>
      <c r="AV46" s="502"/>
      <c r="AW46" s="502"/>
      <c r="AX46" s="502"/>
      <c r="AY46" s="502"/>
      <c r="AZ46" s="502"/>
    </row>
    <row r="47" spans="1:52" s="408" customFormat="1" ht="18" customHeight="1">
      <c r="A47" s="444"/>
      <c r="B47" s="444"/>
      <c r="C47" s="488"/>
      <c r="D47" s="488"/>
      <c r="E47" s="488"/>
      <c r="F47" s="488"/>
      <c r="G47" s="488"/>
      <c r="H47" s="488"/>
      <c r="I47" s="488"/>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488"/>
      <c r="AI47" s="488"/>
      <c r="AJ47" s="488"/>
      <c r="AK47" s="488"/>
      <c r="AL47" s="488"/>
      <c r="AM47" s="444"/>
      <c r="AN47" s="525"/>
      <c r="AO47" s="502"/>
      <c r="AP47" s="502"/>
      <c r="AQ47" s="506"/>
      <c r="AR47" s="499"/>
      <c r="AS47" s="502"/>
      <c r="AT47" s="502"/>
      <c r="AU47" s="502"/>
      <c r="AV47" s="502"/>
      <c r="AW47" s="502"/>
      <c r="AX47" s="502"/>
      <c r="AY47" s="502"/>
      <c r="AZ47" s="502"/>
    </row>
    <row r="48" spans="1:52" s="408" customFormat="1" ht="18" customHeight="1">
      <c r="A48" s="444"/>
      <c r="B48" s="444"/>
      <c r="C48" s="488"/>
      <c r="D48" s="488"/>
      <c r="E48" s="488"/>
      <c r="F48" s="488"/>
      <c r="G48" s="488"/>
      <c r="H48" s="488"/>
      <c r="I48" s="488"/>
      <c r="J48" s="488"/>
      <c r="K48" s="488"/>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c r="AI48" s="488"/>
      <c r="AJ48" s="488"/>
      <c r="AK48" s="488"/>
      <c r="AL48" s="488"/>
      <c r="AM48" s="444"/>
      <c r="AN48" s="525"/>
      <c r="AO48" s="502"/>
      <c r="AP48" s="502"/>
      <c r="AQ48" s="499"/>
      <c r="AR48" s="499"/>
      <c r="AS48" s="502"/>
      <c r="AT48" s="502"/>
      <c r="AU48" s="502"/>
      <c r="AV48" s="502"/>
      <c r="AW48" s="502"/>
      <c r="AX48" s="502"/>
      <c r="AY48" s="502"/>
      <c r="AZ48" s="502"/>
    </row>
    <row r="49" spans="1:52" s="408" customFormat="1" ht="18" customHeight="1">
      <c r="A49" s="444"/>
      <c r="B49" s="720"/>
      <c r="C49" s="488"/>
      <c r="D49" s="488"/>
      <c r="E49" s="488"/>
      <c r="F49" s="488"/>
      <c r="G49" s="488"/>
      <c r="H49" s="488"/>
      <c r="I49" s="488"/>
      <c r="J49" s="488"/>
      <c r="K49" s="488"/>
      <c r="L49" s="488"/>
      <c r="M49" s="488"/>
      <c r="N49" s="488"/>
      <c r="O49" s="488"/>
      <c r="P49" s="488"/>
      <c r="Q49" s="488"/>
      <c r="R49" s="488"/>
      <c r="S49" s="488"/>
      <c r="T49" s="488"/>
      <c r="U49" s="488"/>
      <c r="V49" s="488"/>
      <c r="W49" s="488"/>
      <c r="X49" s="488"/>
      <c r="Y49" s="488"/>
      <c r="Z49" s="488"/>
      <c r="AA49" s="488"/>
      <c r="AB49" s="488"/>
      <c r="AC49" s="488"/>
      <c r="AD49" s="488"/>
      <c r="AE49" s="488"/>
      <c r="AF49" s="488"/>
      <c r="AG49" s="488"/>
      <c r="AH49" s="488"/>
      <c r="AI49" s="488"/>
      <c r="AJ49" s="488"/>
      <c r="AK49" s="488"/>
      <c r="AL49" s="488"/>
      <c r="AM49" s="444"/>
      <c r="AN49" s="525"/>
      <c r="AO49" s="502"/>
      <c r="AP49" s="502"/>
      <c r="AQ49" s="499"/>
      <c r="AR49" s="499"/>
      <c r="AS49" s="505"/>
      <c r="AT49" s="502"/>
      <c r="AU49" s="502"/>
      <c r="AV49" s="502"/>
      <c r="AW49" s="502"/>
      <c r="AX49" s="502"/>
      <c r="AY49" s="502"/>
      <c r="AZ49" s="502"/>
    </row>
    <row r="50" spans="1:52" s="408" customFormat="1" ht="18" customHeight="1">
      <c r="A50" s="444"/>
      <c r="B50" s="444"/>
      <c r="C50" s="444"/>
      <c r="D50" s="444"/>
      <c r="E50" s="444"/>
      <c r="F50" s="444"/>
      <c r="G50" s="444"/>
      <c r="H50" s="444"/>
      <c r="I50" s="444"/>
      <c r="J50" s="444"/>
      <c r="K50" s="444"/>
      <c r="L50" s="444"/>
      <c r="M50" s="444"/>
      <c r="N50" s="444"/>
      <c r="O50" s="444"/>
      <c r="P50" s="444"/>
      <c r="Q50" s="444"/>
      <c r="R50" s="444"/>
      <c r="S50" s="444"/>
      <c r="T50" s="444"/>
      <c r="U50" s="444"/>
      <c r="V50" s="444"/>
      <c r="W50" s="444"/>
      <c r="X50" s="444"/>
      <c r="Y50" s="444"/>
      <c r="Z50" s="444"/>
      <c r="AA50" s="444"/>
      <c r="AB50" s="444"/>
      <c r="AC50" s="444"/>
      <c r="AD50" s="444"/>
      <c r="AE50" s="444"/>
      <c r="AF50" s="444"/>
      <c r="AG50" s="444"/>
      <c r="AH50" s="444"/>
      <c r="AI50" s="444"/>
      <c r="AJ50" s="444"/>
      <c r="AK50" s="444"/>
      <c r="AL50" s="444"/>
      <c r="AM50" s="444"/>
      <c r="AN50" s="525"/>
      <c r="AO50" s="502"/>
      <c r="AP50" s="502"/>
      <c r="AQ50" s="507"/>
      <c r="AR50" s="499"/>
      <c r="AS50" s="502"/>
      <c r="AT50" s="502"/>
      <c r="AU50" s="502"/>
      <c r="AV50" s="502"/>
      <c r="AW50" s="502"/>
      <c r="AX50" s="502"/>
      <c r="AY50" s="502"/>
      <c r="AZ50" s="502"/>
    </row>
    <row r="51" spans="1:52" s="408" customFormat="1" ht="18" customHeight="1">
      <c r="A51" s="444"/>
      <c r="B51" s="444"/>
      <c r="C51" s="444"/>
      <c r="D51" s="444"/>
      <c r="E51" s="444"/>
      <c r="F51" s="444"/>
      <c r="G51" s="444"/>
      <c r="H51" s="444"/>
      <c r="I51" s="444"/>
      <c r="J51" s="444"/>
      <c r="K51" s="444"/>
      <c r="L51" s="444"/>
      <c r="M51" s="444"/>
      <c r="N51" s="444"/>
      <c r="O51" s="444"/>
      <c r="P51" s="444"/>
      <c r="Q51" s="444"/>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O51" s="502"/>
      <c r="AP51" s="502"/>
      <c r="AQ51" s="507"/>
      <c r="AR51" s="506"/>
      <c r="AS51" s="502"/>
      <c r="AT51" s="502"/>
      <c r="AU51" s="502"/>
      <c r="AV51" s="502"/>
      <c r="AW51" s="502"/>
      <c r="AX51" s="502"/>
      <c r="AY51" s="502"/>
      <c r="AZ51" s="502"/>
    </row>
    <row r="52" spans="1:52" s="408" customFormat="1" ht="18" hidden="1" customHeight="1">
      <c r="A52" s="444"/>
      <c r="B52" s="444"/>
      <c r="C52" s="444"/>
      <c r="D52" s="444"/>
      <c r="E52" s="444"/>
      <c r="F52" s="444"/>
      <c r="G52" s="444"/>
      <c r="H52" s="444"/>
      <c r="I52" s="444"/>
      <c r="J52" s="444"/>
      <c r="K52" s="444"/>
      <c r="L52" s="444"/>
      <c r="M52" s="444"/>
      <c r="N52" s="444"/>
      <c r="O52" s="444"/>
      <c r="P52" s="444"/>
      <c r="Q52" s="444"/>
      <c r="R52" s="444"/>
      <c r="S52" s="444"/>
      <c r="T52" s="444"/>
      <c r="U52" s="444"/>
      <c r="V52" s="444"/>
      <c r="W52" s="444"/>
      <c r="X52" s="444"/>
      <c r="Y52" s="444"/>
      <c r="Z52" s="444"/>
      <c r="AA52" s="444"/>
      <c r="AB52" s="444"/>
      <c r="AC52" s="444"/>
      <c r="AD52" s="444"/>
      <c r="AE52" s="444"/>
      <c r="AF52" s="444"/>
      <c r="AG52" s="444"/>
      <c r="AH52" s="444"/>
      <c r="AI52" s="444"/>
      <c r="AJ52" s="444"/>
      <c r="AK52" s="444"/>
      <c r="AL52" s="444"/>
      <c r="AM52" s="444"/>
      <c r="AO52" s="502"/>
      <c r="AP52" s="502"/>
      <c r="AQ52" s="507"/>
      <c r="AR52" s="499"/>
      <c r="AS52" s="505"/>
      <c r="AT52" s="502"/>
      <c r="AU52" s="502"/>
      <c r="AV52" s="502"/>
      <c r="AW52" s="502"/>
      <c r="AX52" s="502"/>
      <c r="AY52" s="502"/>
      <c r="AZ52" s="502"/>
    </row>
    <row r="53" spans="1:52" s="408" customFormat="1" ht="28.5" customHeight="1">
      <c r="A53" s="444"/>
      <c r="B53" s="444"/>
      <c r="C53" s="444"/>
      <c r="D53" s="444"/>
      <c r="E53" s="444"/>
      <c r="F53" s="444"/>
      <c r="G53" s="444"/>
      <c r="H53" s="444"/>
      <c r="I53" s="444"/>
      <c r="J53" s="444"/>
      <c r="K53" s="444"/>
      <c r="L53" s="444"/>
      <c r="M53" s="444"/>
      <c r="N53" s="444"/>
      <c r="O53" s="444"/>
      <c r="P53" s="444"/>
      <c r="Q53" s="444"/>
      <c r="R53" s="444"/>
      <c r="S53" s="444"/>
      <c r="T53" s="444"/>
      <c r="U53" s="444"/>
      <c r="V53" s="444"/>
      <c r="W53" s="444"/>
      <c r="X53" s="444"/>
      <c r="Y53" s="444"/>
      <c r="Z53" s="444"/>
      <c r="AA53" s="444"/>
      <c r="AB53" s="444"/>
      <c r="AC53" s="444"/>
      <c r="AD53" s="444"/>
      <c r="AE53" s="444"/>
      <c r="AF53" s="444"/>
      <c r="AG53" s="444"/>
      <c r="AH53" s="444"/>
      <c r="AI53" s="444"/>
      <c r="AJ53" s="444"/>
      <c r="AK53" s="444"/>
      <c r="AL53" s="444"/>
      <c r="AM53" s="444"/>
      <c r="AO53" s="502"/>
      <c r="AP53" s="502"/>
      <c r="AQ53" s="499"/>
      <c r="AR53" s="499"/>
      <c r="AS53" s="502"/>
      <c r="AT53" s="502"/>
      <c r="AU53" s="502"/>
      <c r="AV53" s="502"/>
      <c r="AW53" s="502"/>
      <c r="AX53" s="502"/>
      <c r="AY53" s="502"/>
      <c r="AZ53" s="502"/>
    </row>
    <row r="54" spans="1:52" s="408" customFormat="1" ht="18" customHeight="1">
      <c r="A54" s="444"/>
      <c r="B54" s="444"/>
      <c r="C54" s="444"/>
      <c r="D54" s="444"/>
      <c r="E54" s="444"/>
      <c r="F54" s="444"/>
      <c r="G54" s="444"/>
      <c r="H54" s="444"/>
      <c r="I54" s="444"/>
      <c r="J54" s="444"/>
      <c r="K54" s="444"/>
      <c r="L54" s="444"/>
      <c r="M54" s="444"/>
      <c r="N54" s="444"/>
      <c r="O54" s="444"/>
      <c r="P54" s="444"/>
      <c r="Q54" s="444"/>
      <c r="R54" s="444"/>
      <c r="S54" s="444"/>
      <c r="T54" s="444"/>
      <c r="U54" s="444"/>
      <c r="V54" s="444"/>
      <c r="W54" s="444"/>
      <c r="X54" s="444"/>
      <c r="Y54" s="444"/>
      <c r="Z54" s="444"/>
      <c r="AA54" s="444"/>
      <c r="AB54" s="444"/>
      <c r="AC54" s="444"/>
      <c r="AD54" s="444"/>
      <c r="AE54" s="444"/>
      <c r="AF54" s="444"/>
      <c r="AG54" s="444"/>
      <c r="AH54" s="444"/>
      <c r="AI54" s="444"/>
      <c r="AJ54" s="444"/>
      <c r="AK54" s="444"/>
      <c r="AL54" s="444"/>
      <c r="AM54" s="444"/>
      <c r="AO54" s="502"/>
      <c r="AP54" s="502"/>
      <c r="AQ54" s="499"/>
      <c r="AR54" s="507"/>
      <c r="AS54" s="502"/>
      <c r="AT54" s="502"/>
      <c r="AU54" s="502"/>
      <c r="AV54" s="502"/>
      <c r="AW54" s="502"/>
      <c r="AX54" s="502"/>
      <c r="AY54" s="502"/>
      <c r="AZ54" s="502"/>
    </row>
    <row r="55" spans="1:52" s="408" customFormat="1" ht="17.100000000000001" customHeight="1">
      <c r="A55" s="444"/>
      <c r="B55" s="444"/>
      <c r="C55" s="444"/>
      <c r="D55" s="444"/>
      <c r="E55" s="444"/>
      <c r="F55" s="444"/>
      <c r="G55" s="444"/>
      <c r="H55" s="444"/>
      <c r="I55" s="444"/>
      <c r="J55" s="444"/>
      <c r="K55" s="444"/>
      <c r="L55" s="444"/>
      <c r="M55" s="444"/>
      <c r="N55" s="444"/>
      <c r="O55" s="444"/>
      <c r="P55" s="444"/>
      <c r="Q55" s="444"/>
      <c r="R55" s="444"/>
      <c r="S55" s="444"/>
      <c r="T55" s="444"/>
      <c r="U55" s="444"/>
      <c r="V55" s="444"/>
      <c r="W55" s="444"/>
      <c r="X55" s="444"/>
      <c r="Y55" s="444"/>
      <c r="Z55" s="444"/>
      <c r="AA55" s="444"/>
      <c r="AB55" s="444"/>
      <c r="AC55" s="445"/>
      <c r="AD55" s="446"/>
      <c r="AE55" s="446"/>
      <c r="AF55" s="446"/>
      <c r="AG55" s="446"/>
      <c r="AH55" s="446"/>
      <c r="AI55" s="446"/>
      <c r="AJ55" s="446"/>
      <c r="AK55" s="446"/>
      <c r="AL55" s="444"/>
      <c r="AM55" s="444"/>
      <c r="AO55" s="502"/>
      <c r="AP55" s="502"/>
      <c r="AQ55" s="499"/>
      <c r="AR55" s="507"/>
      <c r="AS55" s="502"/>
      <c r="AT55" s="502"/>
      <c r="AU55" s="502"/>
      <c r="AV55" s="502"/>
      <c r="AW55" s="502"/>
      <c r="AX55" s="502"/>
      <c r="AY55" s="502"/>
      <c r="AZ55" s="502"/>
    </row>
    <row r="56" spans="1:52" s="408" customFormat="1" ht="16.350000000000001" customHeight="1">
      <c r="A56" s="444"/>
      <c r="B56" s="444"/>
      <c r="C56" s="444"/>
      <c r="D56" s="444"/>
      <c r="E56" s="444"/>
      <c r="F56" s="444"/>
      <c r="G56" s="444"/>
      <c r="H56" s="444"/>
      <c r="I56" s="444"/>
      <c r="J56" s="444"/>
      <c r="K56" s="444"/>
      <c r="L56" s="444"/>
      <c r="M56" s="444"/>
      <c r="N56" s="444"/>
      <c r="O56" s="444"/>
      <c r="P56" s="444"/>
      <c r="Q56" s="444"/>
      <c r="R56" s="444"/>
      <c r="S56" s="444"/>
      <c r="T56" s="444"/>
      <c r="U56" s="444"/>
      <c r="V56" s="444"/>
      <c r="W56" s="444"/>
      <c r="X56" s="444"/>
      <c r="Y56" s="444"/>
      <c r="Z56" s="444"/>
      <c r="AA56" s="444"/>
      <c r="AB56" s="444"/>
      <c r="AC56" s="447"/>
      <c r="AD56" s="444"/>
      <c r="AE56" s="444"/>
      <c r="AF56" s="444"/>
      <c r="AG56" s="444"/>
      <c r="AH56" s="444"/>
      <c r="AI56" s="444"/>
      <c r="AJ56" s="444"/>
      <c r="AK56" s="444"/>
      <c r="AL56" s="445"/>
      <c r="AM56" s="444"/>
      <c r="AO56" s="502"/>
      <c r="AP56" s="502"/>
      <c r="AQ56" s="499"/>
      <c r="AR56" s="507"/>
      <c r="AS56" s="502"/>
      <c r="AT56" s="502"/>
      <c r="AU56" s="502"/>
      <c r="AV56" s="502"/>
      <c r="AW56" s="502"/>
      <c r="AX56" s="502"/>
      <c r="AY56" s="502"/>
      <c r="AZ56" s="502"/>
    </row>
    <row r="57" spans="1:52" s="408" customFormat="1" ht="16.350000000000001" customHeight="1">
      <c r="A57" s="444"/>
      <c r="B57" s="444"/>
      <c r="C57" s="444"/>
      <c r="D57" s="444"/>
      <c r="E57" s="444"/>
      <c r="F57" s="444"/>
      <c r="G57" s="444"/>
      <c r="H57" s="444"/>
      <c r="I57" s="444"/>
      <c r="J57" s="444"/>
      <c r="K57" s="444"/>
      <c r="L57" s="444"/>
      <c r="M57" s="444"/>
      <c r="N57" s="444"/>
      <c r="O57" s="444"/>
      <c r="P57" s="444"/>
      <c r="Q57" s="444"/>
      <c r="R57" s="444"/>
      <c r="S57" s="444"/>
      <c r="T57" s="444"/>
      <c r="U57" s="444"/>
      <c r="V57" s="444"/>
      <c r="W57" s="444"/>
      <c r="X57" s="444"/>
      <c r="Y57" s="444"/>
      <c r="Z57" s="444"/>
      <c r="AA57" s="444"/>
      <c r="AB57" s="444"/>
      <c r="AC57" s="444"/>
      <c r="AD57" s="444"/>
      <c r="AE57" s="444"/>
      <c r="AF57" s="444"/>
      <c r="AG57" s="444"/>
      <c r="AH57" s="444"/>
      <c r="AI57" s="444"/>
      <c r="AJ57" s="444"/>
      <c r="AK57" s="444"/>
      <c r="AL57" s="444"/>
      <c r="AM57" s="444"/>
      <c r="AO57" s="502"/>
      <c r="AP57" s="502"/>
      <c r="AQ57" s="507"/>
      <c r="AR57" s="499"/>
      <c r="AS57" s="502"/>
      <c r="AT57" s="502"/>
      <c r="AU57" s="502"/>
      <c r="AV57" s="502"/>
      <c r="AW57" s="502"/>
      <c r="AX57" s="502"/>
      <c r="AY57" s="502"/>
      <c r="AZ57" s="502"/>
    </row>
    <row r="58" spans="1:52" s="408" customFormat="1" ht="16.350000000000001" customHeight="1">
      <c r="A58" s="444"/>
      <c r="B58" s="444"/>
      <c r="C58" s="1118"/>
      <c r="D58" s="1118"/>
      <c r="E58" s="1118"/>
      <c r="F58" s="1118"/>
      <c r="G58" s="1118"/>
      <c r="H58" s="1118"/>
      <c r="I58" s="1118"/>
      <c r="J58" s="1118"/>
      <c r="K58" s="1118"/>
      <c r="L58" s="1118"/>
      <c r="M58" s="1118"/>
      <c r="N58" s="1118"/>
      <c r="O58" s="1118"/>
      <c r="P58" s="1118"/>
      <c r="Q58" s="1118"/>
      <c r="R58" s="1118"/>
      <c r="S58" s="1118"/>
      <c r="T58" s="1118"/>
      <c r="U58" s="1118"/>
      <c r="V58" s="1118"/>
      <c r="W58" s="1118"/>
      <c r="X58" s="1118"/>
      <c r="Y58" s="1118"/>
      <c r="Z58" s="1118"/>
      <c r="AA58" s="1118"/>
      <c r="AB58" s="1118"/>
      <c r="AC58" s="1118"/>
      <c r="AD58" s="1118"/>
      <c r="AE58" s="1118"/>
      <c r="AF58" s="1118"/>
      <c r="AG58" s="1118"/>
      <c r="AH58" s="1118"/>
      <c r="AI58" s="1118"/>
      <c r="AJ58" s="1118"/>
      <c r="AK58" s="1118"/>
      <c r="AL58" s="1118"/>
      <c r="AM58" s="444"/>
      <c r="AO58" s="502"/>
      <c r="AP58" s="502"/>
      <c r="AQ58" s="507"/>
      <c r="AR58" s="499"/>
      <c r="AS58" s="502"/>
      <c r="AT58" s="502"/>
      <c r="AU58" s="502"/>
      <c r="AV58" s="502"/>
      <c r="AW58" s="502"/>
      <c r="AX58" s="502"/>
      <c r="AY58" s="502"/>
      <c r="AZ58" s="502"/>
    </row>
    <row r="59" spans="1:52" s="408" customFormat="1" ht="16.350000000000001" customHeight="1">
      <c r="A59" s="444"/>
      <c r="B59" s="44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44"/>
      <c r="AD59" s="444"/>
      <c r="AE59" s="444"/>
      <c r="AF59" s="444"/>
      <c r="AG59" s="444"/>
      <c r="AH59" s="444"/>
      <c r="AI59" s="444"/>
      <c r="AJ59" s="444"/>
      <c r="AK59" s="444"/>
      <c r="AL59" s="444"/>
      <c r="AM59" s="444"/>
      <c r="AO59" s="502"/>
      <c r="AP59" s="502"/>
      <c r="AQ59" s="499"/>
      <c r="AR59" s="499"/>
      <c r="AS59" s="505"/>
      <c r="AT59" s="502"/>
      <c r="AU59" s="502"/>
      <c r="AV59" s="502"/>
      <c r="AW59" s="502"/>
      <c r="AX59" s="502"/>
      <c r="AY59" s="502"/>
      <c r="AZ59" s="502"/>
    </row>
    <row r="60" spans="1:52" s="408" customFormat="1" ht="16.350000000000001" customHeight="1">
      <c r="A60" s="444"/>
      <c r="B60" s="444"/>
      <c r="C60" s="444"/>
      <c r="D60" s="444"/>
      <c r="E60" s="444"/>
      <c r="F60" s="444"/>
      <c r="G60" s="444"/>
      <c r="H60" s="444"/>
      <c r="I60" s="444"/>
      <c r="J60" s="444"/>
      <c r="K60" s="444"/>
      <c r="L60" s="444"/>
      <c r="M60" s="444"/>
      <c r="N60" s="444"/>
      <c r="O60" s="444"/>
      <c r="P60" s="444"/>
      <c r="Q60" s="444"/>
      <c r="R60" s="444"/>
      <c r="S60" s="444"/>
      <c r="T60" s="444"/>
      <c r="U60" s="444"/>
      <c r="V60" s="444"/>
      <c r="W60" s="444"/>
      <c r="X60" s="444"/>
      <c r="Y60" s="444"/>
      <c r="Z60" s="444"/>
      <c r="AA60" s="444"/>
      <c r="AB60" s="444"/>
      <c r="AC60" s="444"/>
      <c r="AD60" s="444"/>
      <c r="AE60" s="444"/>
      <c r="AF60" s="444"/>
      <c r="AG60" s="444"/>
      <c r="AH60" s="444"/>
      <c r="AI60" s="444"/>
      <c r="AJ60" s="444"/>
      <c r="AK60" s="448"/>
      <c r="AL60" s="444"/>
      <c r="AM60" s="444"/>
      <c r="AO60" s="502"/>
      <c r="AP60" s="502"/>
      <c r="AQ60" s="499"/>
      <c r="AR60" s="499"/>
      <c r="AS60" s="505"/>
      <c r="AT60" s="502"/>
      <c r="AU60" s="502"/>
      <c r="AV60" s="502"/>
      <c r="AW60" s="502"/>
      <c r="AX60" s="502"/>
      <c r="AY60" s="502"/>
      <c r="AZ60" s="502"/>
    </row>
  </sheetData>
  <sheetProtection algorithmName="SHA-512" hashValue="p9mW3chrp8oS92668FBT7yB3GwRcGt9X2bn3QZmAiYo3WESpWtrsxAO8j8DcFTdX8NoAj49Aufme0dWgjEW+9w==" saltValue="bsWi1R8UEgXa3GpOyqK98A==" spinCount="100000" sheet="1" objects="1" scenarios="1"/>
  <mergeCells count="24">
    <mergeCell ref="AP2:AP3"/>
    <mergeCell ref="AQ9:AX9"/>
    <mergeCell ref="F31:AL31"/>
    <mergeCell ref="E32:AL32"/>
    <mergeCell ref="E33:AL33"/>
    <mergeCell ref="F25:AL25"/>
    <mergeCell ref="C17:AL17"/>
    <mergeCell ref="C18:AL18"/>
    <mergeCell ref="AR8:AS8"/>
    <mergeCell ref="C14:AL14"/>
    <mergeCell ref="AQ15:AS15"/>
    <mergeCell ref="C15:AL15"/>
    <mergeCell ref="C58:AL58"/>
    <mergeCell ref="G19:M19"/>
    <mergeCell ref="C13:AL13"/>
    <mergeCell ref="C16:AL16"/>
    <mergeCell ref="F34:AL34"/>
    <mergeCell ref="E35:AL35"/>
    <mergeCell ref="F36:AL36"/>
    <mergeCell ref="F26:AL26"/>
    <mergeCell ref="F27:AL27"/>
    <mergeCell ref="F28:AL28"/>
    <mergeCell ref="E29:AL29"/>
    <mergeCell ref="E30:AL30"/>
  </mergeCells>
  <phoneticPr fontId="12"/>
  <dataValidations count="3">
    <dataValidation imeMode="off" allowBlank="1" showInputMessage="1" showErrorMessage="1" sqref="AQ10:AR11 AQ5:AW5 AW7 AQ8:AR8 AQ13:AR14 AU7" xr:uid="{9436EC71-E9C0-4BDE-91C9-FC579D1D1F24}"/>
    <dataValidation imeMode="off" allowBlank="1" showErrorMessage="1" sqref="AS7" xr:uid="{16F240C9-6700-4259-86BE-A1517E44BD4F}"/>
    <dataValidation type="list" allowBlank="1" showInputMessage="1" showErrorMessage="1" sqref="AQ9:AX9" xr:uid="{A246C1A9-0084-49A9-80D2-5FB1FDF473E6}">
      <formula1>$AQ$33:$AQ$35</formula1>
    </dataValidation>
  </dataValidations>
  <printOptions horizontalCentered="1"/>
  <pageMargins left="0.23622047244094491" right="0.23622047244094491" top="1.3779527559055118" bottom="1.1811023622047245" header="0.31496062992125984" footer="0.31496062992125984"/>
  <pageSetup paperSize="9" fitToHeight="0" orientation="portrait" r:id="rId1"/>
  <colBreaks count="1" manualBreakCount="1">
    <brk id="39" max="39"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8493-A61D-46B5-B486-861C12CE64A0}">
  <sheetPr>
    <tabColor rgb="FF92D050"/>
  </sheetPr>
  <dimension ref="A1:AW107"/>
  <sheetViews>
    <sheetView view="pageBreakPreview" zoomScale="90" zoomScaleNormal="120" zoomScaleSheetLayoutView="90" workbookViewId="0">
      <selection activeCell="Z18" sqref="Z18:AF18"/>
    </sheetView>
  </sheetViews>
  <sheetFormatPr defaultColWidth="9" defaultRowHeight="13.2"/>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3" max="43" width="0" hidden="1" customWidth="1"/>
    <col min="47" max="47" width="13.33203125" customWidth="1"/>
    <col min="49" max="49" width="0" hidden="1" customWidth="1"/>
  </cols>
  <sheetData>
    <row r="1" spans="1:49" ht="20.25" customHeight="1" thickBot="1">
      <c r="A1" s="322" t="s">
        <v>2561</v>
      </c>
      <c r="B1" s="30"/>
      <c r="C1" s="30"/>
      <c r="D1" s="30"/>
      <c r="E1" s="30"/>
      <c r="F1" s="30"/>
      <c r="G1" s="30"/>
      <c r="H1" s="30"/>
      <c r="I1" s="30"/>
      <c r="J1" s="30"/>
      <c r="K1" s="30"/>
      <c r="L1" s="30"/>
      <c r="M1" s="30"/>
      <c r="N1" s="30"/>
      <c r="O1" s="30"/>
      <c r="P1" s="30"/>
      <c r="Q1" s="30"/>
      <c r="R1" s="30"/>
      <c r="S1" s="30"/>
      <c r="T1" s="30"/>
      <c r="U1" s="30"/>
      <c r="V1" s="30"/>
      <c r="W1" s="30"/>
      <c r="X1" s="30"/>
      <c r="Y1" s="30"/>
      <c r="Z1" s="862" t="s">
        <v>26</v>
      </c>
      <c r="AA1" s="862"/>
      <c r="AB1" s="862"/>
      <c r="AC1" s="862" t="str">
        <f>IF(基本情報入力シート!C13&lt;&gt;"", 基本情報入力シート!C13, "")</f>
        <v>岩手県</v>
      </c>
      <c r="AD1" s="863"/>
      <c r="AE1" s="863"/>
      <c r="AF1" s="863"/>
      <c r="AG1" s="863"/>
      <c r="AH1" s="863"/>
      <c r="AI1" s="864"/>
      <c r="AJ1" s="322"/>
      <c r="AW1" s="725" t="str">
        <f>B44&amp;D44&amp;F44&amp;G44&amp;I44&amp;J44&amp;L44</f>
        <v>令和8年月日</v>
      </c>
    </row>
    <row r="2" spans="1:49" ht="6" customHeight="1">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3" spans="1:49" ht="36.6" customHeight="1">
      <c r="A3" s="1139" t="s">
        <v>2562</v>
      </c>
      <c r="B3" s="1139"/>
      <c r="C3" s="1139"/>
      <c r="D3" s="1139"/>
      <c r="E3" s="1139"/>
      <c r="F3" s="1139"/>
      <c r="G3" s="1139"/>
      <c r="H3" s="1139"/>
      <c r="I3" s="1139"/>
      <c r="J3" s="1139"/>
      <c r="K3" s="1139"/>
      <c r="L3" s="1139"/>
      <c r="M3" s="1139"/>
      <c r="N3" s="1139"/>
      <c r="O3" s="1139"/>
      <c r="P3" s="1139"/>
      <c r="Q3" s="1139"/>
      <c r="R3" s="1139"/>
      <c r="S3" s="1139"/>
      <c r="T3" s="1139"/>
      <c r="U3" s="1139"/>
      <c r="V3" s="1139"/>
      <c r="W3" s="1139"/>
      <c r="X3" s="1139"/>
      <c r="Y3" s="1139"/>
      <c r="Z3" s="1139"/>
      <c r="AA3" s="1139"/>
      <c r="AB3" s="1139"/>
      <c r="AC3" s="1139"/>
      <c r="AD3" s="1139"/>
      <c r="AE3" s="1139"/>
      <c r="AF3" s="1139"/>
      <c r="AG3" s="1139"/>
      <c r="AH3" s="1139"/>
      <c r="AI3" s="1139"/>
      <c r="AJ3" s="1139"/>
    </row>
    <row r="4" spans="1:49" ht="6" customHeight="1">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row>
    <row r="5" spans="1:49">
      <c r="A5" s="295" t="s">
        <v>27</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row>
    <row r="6" spans="1:49" s="23" customFormat="1" ht="13.5" customHeight="1">
      <c r="A6" s="1140" t="s">
        <v>4</v>
      </c>
      <c r="B6" s="1140"/>
      <c r="C6" s="1140"/>
      <c r="D6" s="1140"/>
      <c r="E6" s="1140"/>
      <c r="F6" s="1140"/>
      <c r="G6" s="1141" t="str">
        <f>IF(基本情報入力シート!L17="","",基本情報入力シート!L17)</f>
        <v/>
      </c>
      <c r="H6" s="1141"/>
      <c r="I6" s="1141"/>
      <c r="J6" s="1141"/>
      <c r="K6" s="1141"/>
      <c r="L6" s="1141"/>
      <c r="M6" s="1141"/>
      <c r="N6" s="1141"/>
      <c r="O6" s="1141"/>
      <c r="P6" s="1141"/>
      <c r="Q6" s="1141"/>
      <c r="R6" s="1141"/>
      <c r="S6" s="1141"/>
      <c r="T6" s="1141"/>
      <c r="U6" s="1141"/>
      <c r="V6" s="1141"/>
      <c r="W6" s="1141"/>
      <c r="X6" s="1141"/>
      <c r="Y6" s="1141"/>
      <c r="Z6" s="1141"/>
      <c r="AA6" s="1141"/>
      <c r="AB6" s="1141"/>
      <c r="AC6" s="1141"/>
      <c r="AD6" s="1141"/>
      <c r="AE6" s="1141"/>
      <c r="AF6" s="1141"/>
      <c r="AG6" s="1141"/>
      <c r="AH6" s="1141"/>
      <c r="AI6" s="1141"/>
      <c r="AJ6" s="1142"/>
    </row>
    <row r="7" spans="1:49" s="23" customFormat="1" ht="22.5" customHeight="1">
      <c r="A7" s="1136" t="s">
        <v>28</v>
      </c>
      <c r="B7" s="1136"/>
      <c r="C7" s="1136"/>
      <c r="D7" s="1136"/>
      <c r="E7" s="1136"/>
      <c r="F7" s="1136"/>
      <c r="G7" s="1137" t="str">
        <f>IF(基本情報入力シート!L18="","",基本情報入力シート!L18)</f>
        <v/>
      </c>
      <c r="H7" s="1137"/>
      <c r="I7" s="1137"/>
      <c r="J7" s="1137"/>
      <c r="K7" s="1137"/>
      <c r="L7" s="1137"/>
      <c r="M7" s="1137"/>
      <c r="N7" s="1137"/>
      <c r="O7" s="1137"/>
      <c r="P7" s="1137"/>
      <c r="Q7" s="1137"/>
      <c r="R7" s="1137"/>
      <c r="S7" s="1137"/>
      <c r="T7" s="1137"/>
      <c r="U7" s="1137"/>
      <c r="V7" s="1137"/>
      <c r="W7" s="1137"/>
      <c r="X7" s="1137"/>
      <c r="Y7" s="1137"/>
      <c r="Z7" s="1137"/>
      <c r="AA7" s="1137"/>
      <c r="AB7" s="1137"/>
      <c r="AC7" s="1137"/>
      <c r="AD7" s="1137"/>
      <c r="AE7" s="1137"/>
      <c r="AF7" s="1137"/>
      <c r="AG7" s="1137"/>
      <c r="AH7" s="1137"/>
      <c r="AI7" s="1137"/>
      <c r="AJ7" s="1138"/>
    </row>
    <row r="8" spans="1:49" s="23" customFormat="1" ht="12.75" customHeight="1">
      <c r="A8" s="1143" t="s">
        <v>29</v>
      </c>
      <c r="B8" s="1143"/>
      <c r="C8" s="1143"/>
      <c r="D8" s="1143"/>
      <c r="E8" s="1143"/>
      <c r="F8" s="1143"/>
      <c r="G8" s="454" t="s">
        <v>7</v>
      </c>
      <c r="H8" s="1144" t="str">
        <f>IF(基本情報入力シート!AN20="－","",基本情報入力シート!AN20)</f>
        <v>-</v>
      </c>
      <c r="I8" s="1144"/>
      <c r="J8" s="1144"/>
      <c r="K8" s="1144"/>
      <c r="L8" s="1144"/>
      <c r="M8" s="455"/>
      <c r="N8" s="456"/>
      <c r="O8" s="456"/>
      <c r="P8" s="456"/>
      <c r="Q8" s="456"/>
      <c r="R8" s="456"/>
      <c r="S8" s="456"/>
      <c r="T8" s="456"/>
      <c r="U8" s="456"/>
      <c r="V8" s="456"/>
      <c r="W8" s="456"/>
      <c r="X8" s="456"/>
      <c r="Y8" s="456"/>
      <c r="Z8" s="456"/>
      <c r="AA8" s="456"/>
      <c r="AB8" s="456"/>
      <c r="AC8" s="456"/>
      <c r="AD8" s="456"/>
      <c r="AE8" s="456"/>
      <c r="AF8" s="456"/>
      <c r="AG8" s="456"/>
      <c r="AH8" s="456"/>
      <c r="AI8" s="456"/>
      <c r="AJ8" s="457"/>
    </row>
    <row r="9" spans="1:49" s="23" customFormat="1" ht="12" customHeight="1">
      <c r="A9" s="1143"/>
      <c r="B9" s="1143"/>
      <c r="C9" s="1143"/>
      <c r="D9" s="1143"/>
      <c r="E9" s="1143"/>
      <c r="F9" s="1143"/>
      <c r="G9" s="1145" t="str">
        <f>IF(基本情報入力シート!L20="","",基本情報入力シート!L20)</f>
        <v/>
      </c>
      <c r="H9" s="1145"/>
      <c r="I9" s="1145"/>
      <c r="J9" s="1145"/>
      <c r="K9" s="1145"/>
      <c r="L9" s="1145"/>
      <c r="M9" s="1145"/>
      <c r="N9" s="1145"/>
      <c r="O9" s="1145"/>
      <c r="P9" s="1145"/>
      <c r="Q9" s="1145"/>
      <c r="R9" s="1145"/>
      <c r="S9" s="1145"/>
      <c r="T9" s="1145"/>
      <c r="U9" s="1145"/>
      <c r="V9" s="1145"/>
      <c r="W9" s="1145"/>
      <c r="X9" s="1145"/>
      <c r="Y9" s="1145"/>
      <c r="Z9" s="1145"/>
      <c r="AA9" s="1145"/>
      <c r="AB9" s="1145"/>
      <c r="AC9" s="1145"/>
      <c r="AD9" s="1145"/>
      <c r="AE9" s="1145"/>
      <c r="AF9" s="1145"/>
      <c r="AG9" s="1145"/>
      <c r="AH9" s="1145"/>
      <c r="AI9" s="1145"/>
      <c r="AJ9" s="1146"/>
    </row>
    <row r="10" spans="1:49" s="23" customFormat="1" ht="12" customHeight="1">
      <c r="A10" s="1143"/>
      <c r="B10" s="1143"/>
      <c r="C10" s="1143"/>
      <c r="D10" s="1143"/>
      <c r="E10" s="1143"/>
      <c r="F10" s="1143"/>
      <c r="G10" s="1147" t="str">
        <f>IF(基本情報入力シート!L21="","",基本情報入力シート!L21)</f>
        <v/>
      </c>
      <c r="H10" s="1147"/>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8"/>
    </row>
    <row r="11" spans="1:49" s="23" customFormat="1" ht="15" customHeight="1">
      <c r="A11" s="1149" t="s">
        <v>4</v>
      </c>
      <c r="B11" s="1149"/>
      <c r="C11" s="1149"/>
      <c r="D11" s="1149"/>
      <c r="E11" s="1149"/>
      <c r="F11" s="1149"/>
      <c r="G11" s="1141" t="str">
        <f>IF(基本情報入力シート!L25="","",基本情報入力シート!L25)</f>
        <v/>
      </c>
      <c r="H11" s="1141"/>
      <c r="I11" s="1141"/>
      <c r="J11" s="1141"/>
      <c r="K11" s="1141"/>
      <c r="L11" s="1141"/>
      <c r="M11" s="1141"/>
      <c r="N11" s="1141"/>
      <c r="O11" s="1141"/>
      <c r="P11" s="1141"/>
      <c r="Q11" s="1141"/>
      <c r="R11" s="1141"/>
      <c r="S11" s="1141"/>
      <c r="T11" s="1141"/>
      <c r="U11" s="1141"/>
      <c r="V11" s="1141"/>
      <c r="W11" s="1141"/>
      <c r="X11" s="1141"/>
      <c r="Y11" s="1141"/>
      <c r="Z11" s="1141"/>
      <c r="AA11" s="1141"/>
      <c r="AB11" s="1141"/>
      <c r="AC11" s="1141"/>
      <c r="AD11" s="1141"/>
      <c r="AE11" s="1141"/>
      <c r="AF11" s="1141"/>
      <c r="AG11" s="1141"/>
      <c r="AH11" s="1141"/>
      <c r="AI11" s="1141"/>
      <c r="AJ11" s="1142"/>
      <c r="AS11" s="24"/>
    </row>
    <row r="12" spans="1:49" s="23" customFormat="1" ht="22.5" customHeight="1">
      <c r="A12" s="1150" t="s">
        <v>30</v>
      </c>
      <c r="B12" s="1150"/>
      <c r="C12" s="1150"/>
      <c r="D12" s="1150"/>
      <c r="E12" s="1150"/>
      <c r="F12" s="1150"/>
      <c r="G12" s="1147" t="str">
        <f>IF(基本情報入力シート!L26="","",基本情報入力シート!L26)</f>
        <v/>
      </c>
      <c r="H12" s="1147"/>
      <c r="I12" s="1147"/>
      <c r="J12" s="1147"/>
      <c r="K12" s="1147"/>
      <c r="L12" s="1147"/>
      <c r="M12" s="1147"/>
      <c r="N12" s="1147"/>
      <c r="O12" s="1147"/>
      <c r="P12" s="1147"/>
      <c r="Q12" s="1147"/>
      <c r="R12" s="1147"/>
      <c r="S12" s="1147"/>
      <c r="T12" s="1147"/>
      <c r="U12" s="1147"/>
      <c r="V12" s="1147"/>
      <c r="W12" s="1147"/>
      <c r="X12" s="1147"/>
      <c r="Y12" s="1147"/>
      <c r="Z12" s="1147"/>
      <c r="AA12" s="1147"/>
      <c r="AB12" s="1147"/>
      <c r="AC12" s="1147"/>
      <c r="AD12" s="1147"/>
      <c r="AE12" s="1147"/>
      <c r="AF12" s="1147"/>
      <c r="AG12" s="1147"/>
      <c r="AH12" s="1147"/>
      <c r="AI12" s="1147"/>
      <c r="AJ12" s="1148"/>
      <c r="AS12" s="24"/>
    </row>
    <row r="13" spans="1:49" s="23" customFormat="1" ht="17.25" customHeight="1">
      <c r="A13" s="932" t="s">
        <v>31</v>
      </c>
      <c r="B13" s="932"/>
      <c r="C13" s="932"/>
      <c r="D13" s="932"/>
      <c r="E13" s="932"/>
      <c r="F13" s="932"/>
      <c r="G13" s="1151" t="s">
        <v>16</v>
      </c>
      <c r="H13" s="1151"/>
      <c r="I13" s="1151"/>
      <c r="J13" s="1151"/>
      <c r="K13" s="1152" t="str">
        <f>IF(基本情報入力シート!L27="","",基本情報入力シート!L27)</f>
        <v/>
      </c>
      <c r="L13" s="1152"/>
      <c r="M13" s="1152"/>
      <c r="N13" s="1152"/>
      <c r="O13" s="1152"/>
      <c r="P13" s="1152"/>
      <c r="Q13" s="1152"/>
      <c r="R13" s="1152"/>
      <c r="S13" s="1152"/>
      <c r="T13" s="1152"/>
      <c r="U13" s="932" t="s">
        <v>17</v>
      </c>
      <c r="V13" s="932"/>
      <c r="W13" s="932"/>
      <c r="X13" s="932"/>
      <c r="Y13" s="1152" t="str">
        <f>IF(基本情報入力シート!L28="","",基本情報入力シート!L28)</f>
        <v/>
      </c>
      <c r="Z13" s="1152"/>
      <c r="AA13" s="1152"/>
      <c r="AB13" s="1152"/>
      <c r="AC13" s="1152"/>
      <c r="AD13" s="1152"/>
      <c r="AE13" s="1152"/>
      <c r="AF13" s="1152"/>
      <c r="AG13" s="1152"/>
      <c r="AH13" s="1152"/>
      <c r="AI13" s="1152"/>
      <c r="AJ13" s="1152"/>
      <c r="AS13" s="24"/>
    </row>
    <row r="14" spans="1:49" s="23" customFormat="1" ht="7.5" customHeight="1">
      <c r="A14" s="305"/>
      <c r="B14" s="305"/>
      <c r="C14" s="305"/>
      <c r="D14" s="305"/>
      <c r="E14" s="305"/>
      <c r="F14" s="305"/>
      <c r="G14" s="305"/>
      <c r="H14" s="305"/>
      <c r="I14" s="305"/>
      <c r="J14" s="305"/>
      <c r="K14" s="458"/>
      <c r="L14" s="458"/>
      <c r="M14" s="458"/>
      <c r="N14" s="458"/>
      <c r="O14" s="458"/>
      <c r="P14" s="458"/>
      <c r="Q14" s="458"/>
      <c r="R14" s="458"/>
      <c r="S14" s="458"/>
      <c r="T14" s="458"/>
      <c r="U14" s="458"/>
      <c r="V14" s="305"/>
      <c r="W14" s="305"/>
      <c r="X14" s="305"/>
      <c r="Y14" s="305"/>
      <c r="Z14" s="458"/>
      <c r="AA14" s="458"/>
      <c r="AB14" s="458"/>
      <c r="AC14" s="458"/>
      <c r="AD14" s="458"/>
      <c r="AE14" s="458"/>
      <c r="AF14" s="458"/>
      <c r="AG14" s="458"/>
      <c r="AH14" s="458"/>
      <c r="AI14" s="458"/>
      <c r="AJ14" s="458"/>
      <c r="AT14" s="24"/>
    </row>
    <row r="15" spans="1:49" s="23" customFormat="1" ht="13.8" thickBot="1">
      <c r="A15" s="317" t="s">
        <v>2563</v>
      </c>
      <c r="B15" s="305"/>
      <c r="C15" s="305"/>
      <c r="D15" s="305"/>
      <c r="E15" s="305"/>
      <c r="F15" s="304"/>
      <c r="G15" s="305"/>
      <c r="H15" s="305"/>
      <c r="I15" s="305"/>
      <c r="J15" s="305"/>
      <c r="K15" s="458"/>
      <c r="L15" s="459"/>
      <c r="M15" s="304"/>
      <c r="N15" s="458"/>
      <c r="O15" s="458"/>
      <c r="P15" s="458"/>
      <c r="Q15" s="458"/>
      <c r="R15" s="458"/>
      <c r="S15" s="458"/>
      <c r="T15" s="458"/>
      <c r="U15" s="458"/>
      <c r="V15" s="305"/>
      <c r="W15" s="305"/>
      <c r="X15" s="305"/>
      <c r="Y15" s="305"/>
      <c r="Z15" s="458"/>
      <c r="AA15" s="458"/>
      <c r="AB15" s="458"/>
      <c r="AC15" s="458"/>
      <c r="AD15" s="458"/>
      <c r="AE15" s="458"/>
      <c r="AF15" s="458"/>
      <c r="AG15" s="458"/>
      <c r="AH15" s="458"/>
      <c r="AI15" s="458"/>
      <c r="AJ15" s="458"/>
      <c r="AT15" s="24"/>
    </row>
    <row r="16" spans="1:49" ht="19.5" customHeight="1" thickBot="1">
      <c r="A16" s="1153" t="s">
        <v>2564</v>
      </c>
      <c r="B16" s="1153"/>
      <c r="C16" s="1153"/>
      <c r="D16" s="1153"/>
      <c r="E16" s="1153"/>
      <c r="F16" s="1153"/>
      <c r="G16" s="1153"/>
      <c r="H16" s="1153"/>
      <c r="I16" s="1153"/>
      <c r="J16" s="1153"/>
      <c r="K16" s="1153"/>
      <c r="L16" s="1153"/>
      <c r="M16" s="1153"/>
      <c r="N16" s="1153"/>
      <c r="O16" s="1153"/>
      <c r="P16" s="1153"/>
      <c r="Q16" s="1153"/>
      <c r="R16" s="1153"/>
      <c r="S16" s="1153"/>
      <c r="T16" s="1153"/>
      <c r="U16" s="1153"/>
      <c r="V16" s="1153"/>
      <c r="W16" s="1153"/>
      <c r="X16" s="1153"/>
      <c r="Y16" s="1154"/>
      <c r="Z16" s="1155">
        <f>'様式第３号別紙２（補助金　個票）'!F5</f>
        <v>0</v>
      </c>
      <c r="AA16" s="1155"/>
      <c r="AB16" s="1155"/>
      <c r="AC16" s="1155"/>
      <c r="AD16" s="1155"/>
      <c r="AE16" s="1155"/>
      <c r="AF16" s="1155"/>
      <c r="AG16" s="1156" t="s">
        <v>2565</v>
      </c>
      <c r="AH16" s="1157"/>
      <c r="AI16" s="393" t="str">
        <f>IF(G7="", "", IF(SUM(Z18:AF19)&gt;=Z16, "○", "×"))</f>
        <v/>
      </c>
      <c r="AJ16" s="309"/>
      <c r="AK16" s="1158" t="s">
        <v>2566</v>
      </c>
      <c r="AL16" s="1158"/>
      <c r="AM16" s="1158"/>
      <c r="AN16" s="1158"/>
      <c r="AO16" s="1158"/>
      <c r="AP16" s="1158"/>
      <c r="AQ16" s="1158"/>
      <c r="AR16" s="1158"/>
      <c r="AS16" s="1158"/>
      <c r="AT16" s="1158"/>
      <c r="AU16" s="1159"/>
    </row>
    <row r="17" spans="1:47" ht="19.5" customHeight="1" thickBot="1">
      <c r="A17" s="460"/>
      <c r="B17" s="1160" t="s">
        <v>2567</v>
      </c>
      <c r="C17" s="1161"/>
      <c r="D17" s="1161"/>
      <c r="E17" s="1161"/>
      <c r="F17" s="1161"/>
      <c r="G17" s="1161"/>
      <c r="H17" s="1161"/>
      <c r="I17" s="1161"/>
      <c r="J17" s="1161"/>
      <c r="K17" s="1161"/>
      <c r="L17" s="1161"/>
      <c r="M17" s="1161"/>
      <c r="N17" s="1161"/>
      <c r="O17" s="1161"/>
      <c r="P17" s="1161"/>
      <c r="Q17" s="1161"/>
      <c r="R17" s="1161"/>
      <c r="S17" s="1161"/>
      <c r="T17" s="1161"/>
      <c r="U17" s="1161"/>
      <c r="V17" s="1161"/>
      <c r="W17" s="1161"/>
      <c r="X17" s="1161"/>
      <c r="Y17" s="1162"/>
      <c r="Z17" s="1163">
        <f>'様式第３号別紙２（補助金　個票）'!F6</f>
        <v>0</v>
      </c>
      <c r="AA17" s="1164"/>
      <c r="AB17" s="1164"/>
      <c r="AC17" s="1164"/>
      <c r="AD17" s="1164"/>
      <c r="AE17" s="1164"/>
      <c r="AF17" s="1165"/>
      <c r="AG17" s="1156" t="s">
        <v>2565</v>
      </c>
      <c r="AH17" s="1157"/>
      <c r="AI17" s="393" t="str">
        <f>IF(G8="", "", IF(Z18&gt;=Z17, "○", "×"))</f>
        <v>○</v>
      </c>
      <c r="AJ17" s="309"/>
      <c r="AK17" s="50"/>
      <c r="AL17" s="50"/>
      <c r="AM17" s="50"/>
      <c r="AN17" s="50"/>
      <c r="AO17" s="50"/>
      <c r="AP17" s="50"/>
      <c r="AQ17" s="50"/>
      <c r="AR17" s="50"/>
      <c r="AS17" s="50"/>
      <c r="AT17" s="50"/>
      <c r="AU17" s="50"/>
    </row>
    <row r="18" spans="1:47" ht="19.5" customHeight="1">
      <c r="A18" s="1160" t="s">
        <v>2568</v>
      </c>
      <c r="B18" s="1160"/>
      <c r="C18" s="1160"/>
      <c r="D18" s="1160"/>
      <c r="E18" s="1160"/>
      <c r="F18" s="1160"/>
      <c r="G18" s="1160"/>
      <c r="H18" s="1160"/>
      <c r="I18" s="1160"/>
      <c r="J18" s="1160"/>
      <c r="K18" s="1160"/>
      <c r="L18" s="1160"/>
      <c r="M18" s="1160"/>
      <c r="N18" s="1160"/>
      <c r="O18" s="1160"/>
      <c r="P18" s="1160"/>
      <c r="Q18" s="1160"/>
      <c r="R18" s="1160"/>
      <c r="S18" s="1160"/>
      <c r="T18" s="1160"/>
      <c r="U18" s="1160"/>
      <c r="V18" s="1160"/>
      <c r="W18" s="1160"/>
      <c r="X18" s="1160"/>
      <c r="Y18" s="1166"/>
      <c r="Z18" s="1167"/>
      <c r="AA18" s="1167"/>
      <c r="AB18" s="1167"/>
      <c r="AC18" s="1167"/>
      <c r="AD18" s="1167"/>
      <c r="AE18" s="1167"/>
      <c r="AF18" s="1167"/>
      <c r="AG18" s="1156" t="s">
        <v>2565</v>
      </c>
      <c r="AH18" s="1156"/>
      <c r="AI18" s="30"/>
      <c r="AJ18" s="30"/>
    </row>
    <row r="19" spans="1:47" ht="25.2" customHeight="1">
      <c r="A19" s="1168" t="s">
        <v>2569</v>
      </c>
      <c r="B19" s="1168"/>
      <c r="C19" s="1168"/>
      <c r="D19" s="1168"/>
      <c r="E19" s="1168"/>
      <c r="F19" s="1168"/>
      <c r="G19" s="1168"/>
      <c r="H19" s="1168"/>
      <c r="I19" s="1168"/>
      <c r="J19" s="1168"/>
      <c r="K19" s="1168"/>
      <c r="L19" s="1168"/>
      <c r="M19" s="1168"/>
      <c r="N19" s="1168"/>
      <c r="O19" s="1168"/>
      <c r="P19" s="1168"/>
      <c r="Q19" s="1168"/>
      <c r="R19" s="1168"/>
      <c r="S19" s="1168"/>
      <c r="T19" s="1168"/>
      <c r="U19" s="1168"/>
      <c r="V19" s="1168"/>
      <c r="W19" s="1168"/>
      <c r="X19" s="1168"/>
      <c r="Y19" s="1168"/>
      <c r="Z19" s="1169">
        <f>SUM(Z20:AF22)</f>
        <v>0</v>
      </c>
      <c r="AA19" s="1169"/>
      <c r="AB19" s="1169"/>
      <c r="AC19" s="1169"/>
      <c r="AD19" s="1169"/>
      <c r="AE19" s="1169"/>
      <c r="AF19" s="1169"/>
      <c r="AG19" s="1156" t="s">
        <v>2565</v>
      </c>
      <c r="AH19" s="1156"/>
      <c r="AI19" s="461"/>
      <c r="AJ19" s="461"/>
      <c r="AK19" s="462"/>
      <c r="AL19" s="462"/>
      <c r="AT19" s="25"/>
    </row>
    <row r="20" spans="1:47" ht="19.5" customHeight="1">
      <c r="A20" s="463"/>
      <c r="B20" s="464"/>
      <c r="C20" s="464"/>
      <c r="D20" s="464"/>
      <c r="E20" s="464"/>
      <c r="F20" s="464"/>
      <c r="G20" s="464"/>
      <c r="H20" s="464"/>
      <c r="I20" s="464"/>
      <c r="J20" s="464"/>
      <c r="K20" s="464"/>
      <c r="L20" s="1170" t="s">
        <v>2570</v>
      </c>
      <c r="M20" s="1170"/>
      <c r="N20" s="1170"/>
      <c r="O20" s="1170"/>
      <c r="P20" s="1170"/>
      <c r="Q20" s="1170"/>
      <c r="R20" s="1170"/>
      <c r="S20" s="1170"/>
      <c r="T20" s="1170"/>
      <c r="U20" s="1170"/>
      <c r="V20" s="1170"/>
      <c r="W20" s="1170"/>
      <c r="X20" s="1170"/>
      <c r="Y20" s="1171"/>
      <c r="Z20" s="1167"/>
      <c r="AA20" s="1172"/>
      <c r="AB20" s="1172"/>
      <c r="AC20" s="1172"/>
      <c r="AD20" s="1172"/>
      <c r="AE20" s="1172"/>
      <c r="AF20" s="1172"/>
      <c r="AG20" s="1156" t="s">
        <v>2565</v>
      </c>
      <c r="AH20" s="1156"/>
      <c r="AI20" s="461"/>
      <c r="AJ20" s="461"/>
      <c r="AK20" s="462"/>
      <c r="AL20" s="462"/>
      <c r="AO20" s="22"/>
      <c r="AP20" s="452"/>
      <c r="AT20" s="25"/>
    </row>
    <row r="21" spans="1:47" ht="19.5" customHeight="1">
      <c r="A21" s="463"/>
      <c r="B21" s="464"/>
      <c r="C21" s="464"/>
      <c r="D21" s="464"/>
      <c r="E21" s="464"/>
      <c r="F21" s="464"/>
      <c r="G21" s="464"/>
      <c r="H21" s="464"/>
      <c r="I21" s="464"/>
      <c r="J21" s="464"/>
      <c r="K21" s="464"/>
      <c r="L21" s="1171" t="s">
        <v>2571</v>
      </c>
      <c r="M21" s="1171"/>
      <c r="N21" s="1171"/>
      <c r="O21" s="1171"/>
      <c r="P21" s="1171"/>
      <c r="Q21" s="1171"/>
      <c r="R21" s="1171"/>
      <c r="S21" s="1171"/>
      <c r="T21" s="1171"/>
      <c r="U21" s="1171"/>
      <c r="V21" s="1171"/>
      <c r="W21" s="1171"/>
      <c r="X21" s="1171"/>
      <c r="Y21" s="1171"/>
      <c r="Z21" s="1167"/>
      <c r="AA21" s="1167"/>
      <c r="AB21" s="1167"/>
      <c r="AC21" s="1167"/>
      <c r="AD21" s="1167"/>
      <c r="AE21" s="1167"/>
      <c r="AF21" s="1167"/>
      <c r="AG21" s="1156" t="s">
        <v>2565</v>
      </c>
      <c r="AH21" s="1156"/>
      <c r="AI21" s="461"/>
      <c r="AJ21" s="461"/>
      <c r="AK21" s="462"/>
      <c r="AL21" s="462"/>
      <c r="AT21" s="25"/>
    </row>
    <row r="22" spans="1:47" ht="19.5" customHeight="1">
      <c r="A22" s="465"/>
      <c r="B22" s="466"/>
      <c r="C22" s="466"/>
      <c r="D22" s="466"/>
      <c r="E22" s="466"/>
      <c r="F22" s="466"/>
      <c r="G22" s="466"/>
      <c r="H22" s="466"/>
      <c r="I22" s="466"/>
      <c r="J22" s="466"/>
      <c r="K22" s="466"/>
      <c r="L22" s="1173" t="s">
        <v>2572</v>
      </c>
      <c r="M22" s="1173"/>
      <c r="N22" s="1173"/>
      <c r="O22" s="1173"/>
      <c r="P22" s="1173"/>
      <c r="Q22" s="1173"/>
      <c r="R22" s="1173"/>
      <c r="S22" s="1173"/>
      <c r="T22" s="1173"/>
      <c r="U22" s="1173"/>
      <c r="V22" s="1173"/>
      <c r="W22" s="1173"/>
      <c r="X22" s="1173"/>
      <c r="Y22" s="1173"/>
      <c r="Z22" s="1167"/>
      <c r="AA22" s="1167"/>
      <c r="AB22" s="1167"/>
      <c r="AC22" s="1167"/>
      <c r="AD22" s="1167"/>
      <c r="AE22" s="1167"/>
      <c r="AF22" s="1167"/>
      <c r="AG22" s="1156" t="s">
        <v>2565</v>
      </c>
      <c r="AH22" s="1156"/>
      <c r="AI22" s="461"/>
      <c r="AJ22" s="461"/>
      <c r="AK22" s="462"/>
      <c r="AL22" s="462"/>
      <c r="AT22" s="25"/>
    </row>
    <row r="23" spans="1:47" ht="16.95" customHeight="1" thickBot="1">
      <c r="A23" s="308" t="s">
        <v>2573</v>
      </c>
      <c r="B23" s="310"/>
      <c r="C23" s="467"/>
      <c r="D23" s="467"/>
      <c r="E23" s="467"/>
      <c r="F23" s="467"/>
      <c r="G23" s="467"/>
      <c r="H23" s="467"/>
      <c r="I23" s="467"/>
      <c r="J23" s="467"/>
      <c r="K23" s="467"/>
      <c r="L23" s="467"/>
      <c r="M23" s="467"/>
      <c r="N23" s="467"/>
      <c r="O23" s="467"/>
      <c r="P23" s="467"/>
      <c r="Q23" s="467"/>
      <c r="R23" s="467"/>
      <c r="S23" s="467"/>
      <c r="T23" s="467"/>
      <c r="U23" s="467"/>
      <c r="V23" s="467"/>
      <c r="W23" s="467"/>
      <c r="X23" s="467"/>
      <c r="Y23" s="467"/>
      <c r="Z23" s="468"/>
      <c r="AA23" s="467"/>
      <c r="AB23" s="467"/>
      <c r="AC23" s="467"/>
      <c r="AD23" s="467"/>
      <c r="AE23" s="467"/>
      <c r="AF23" s="467"/>
      <c r="AG23" s="467"/>
      <c r="AH23" s="467"/>
      <c r="AI23" s="467"/>
      <c r="AJ23" s="461"/>
      <c r="AK23" s="462"/>
      <c r="AL23" s="462"/>
      <c r="AT23" s="25"/>
    </row>
    <row r="24" spans="1:47" ht="19.5" customHeight="1" thickBot="1">
      <c r="A24" s="1174" t="s">
        <v>2574</v>
      </c>
      <c r="B24" s="1174"/>
      <c r="C24" s="1174"/>
      <c r="D24" s="1174"/>
      <c r="E24" s="1174"/>
      <c r="F24" s="1174"/>
      <c r="G24" s="1174"/>
      <c r="H24" s="1174"/>
      <c r="I24" s="1174"/>
      <c r="J24" s="1174"/>
      <c r="K24" s="1174"/>
      <c r="L24" s="1174"/>
      <c r="M24" s="1175"/>
      <c r="N24" s="1175"/>
      <c r="O24" s="1175"/>
      <c r="P24" s="1175"/>
      <c r="Q24" s="1175"/>
      <c r="R24" s="1175"/>
      <c r="S24" s="1175"/>
      <c r="T24" s="1175"/>
      <c r="U24" s="1175"/>
      <c r="V24" s="1175"/>
      <c r="W24" s="1175"/>
      <c r="X24" s="1175"/>
      <c r="Y24" s="1175"/>
      <c r="Z24" s="1175"/>
      <c r="AA24" s="1175"/>
      <c r="AB24" s="1175"/>
      <c r="AC24" s="1175"/>
      <c r="AD24" s="1175"/>
      <c r="AE24" s="1175"/>
      <c r="AF24" s="1175"/>
      <c r="AG24" s="1175"/>
      <c r="AH24" s="1175"/>
      <c r="AI24" s="1184" t="str">
        <f>IF(G7="", "", IF(AND(Z22&gt;0, A25=""), "×", "○"))</f>
        <v/>
      </c>
      <c r="AJ24" s="461"/>
      <c r="AK24" s="462"/>
      <c r="AL24" s="462"/>
      <c r="AT24" s="25"/>
    </row>
    <row r="25" spans="1:47" ht="31.2" customHeight="1" thickBot="1">
      <c r="A25" s="1186"/>
      <c r="B25" s="1186"/>
      <c r="C25" s="1186"/>
      <c r="D25" s="1186"/>
      <c r="E25" s="1186"/>
      <c r="F25" s="1186"/>
      <c r="G25" s="1186"/>
      <c r="H25" s="1186"/>
      <c r="I25" s="1186"/>
      <c r="J25" s="1186"/>
      <c r="K25" s="1186"/>
      <c r="L25" s="1186"/>
      <c r="M25" s="1186"/>
      <c r="N25" s="1186"/>
      <c r="O25" s="1186"/>
      <c r="P25" s="1186"/>
      <c r="Q25" s="1186"/>
      <c r="R25" s="1186"/>
      <c r="S25" s="1186"/>
      <c r="T25" s="1186"/>
      <c r="U25" s="1186"/>
      <c r="V25" s="1186"/>
      <c r="W25" s="1186"/>
      <c r="X25" s="1186"/>
      <c r="Y25" s="1186"/>
      <c r="Z25" s="1186"/>
      <c r="AA25" s="1186"/>
      <c r="AB25" s="1186"/>
      <c r="AC25" s="1186"/>
      <c r="AD25" s="1186"/>
      <c r="AE25" s="1186"/>
      <c r="AF25" s="1186"/>
      <c r="AG25" s="1186"/>
      <c r="AH25" s="1186"/>
      <c r="AI25" s="1185"/>
      <c r="AJ25" s="309"/>
      <c r="AK25" s="1179" t="s">
        <v>2575</v>
      </c>
      <c r="AL25" s="1180"/>
      <c r="AM25" s="1180"/>
      <c r="AN25" s="1180"/>
      <c r="AO25" s="1180"/>
      <c r="AP25" s="1180"/>
      <c r="AQ25" s="1180"/>
      <c r="AR25" s="1180"/>
      <c r="AS25" s="1180"/>
      <c r="AT25" s="1180"/>
      <c r="AU25" s="1181"/>
    </row>
    <row r="26" spans="1:47" s="23" customFormat="1" ht="129" customHeight="1">
      <c r="A26" s="1182" t="s">
        <v>2576</v>
      </c>
      <c r="B26" s="1182"/>
      <c r="C26" s="1182"/>
      <c r="D26" s="1182"/>
      <c r="E26" s="1182"/>
      <c r="F26" s="1182"/>
      <c r="G26" s="1182"/>
      <c r="H26" s="1182"/>
      <c r="I26" s="1182"/>
      <c r="J26" s="1182"/>
      <c r="K26" s="1182"/>
      <c r="L26" s="1182"/>
      <c r="M26" s="1182"/>
      <c r="N26" s="1182"/>
      <c r="O26" s="1182"/>
      <c r="P26" s="1182"/>
      <c r="Q26" s="1182"/>
      <c r="R26" s="1182"/>
      <c r="S26" s="1182"/>
      <c r="T26" s="1182"/>
      <c r="U26" s="1182"/>
      <c r="V26" s="1182"/>
      <c r="W26" s="1182"/>
      <c r="X26" s="1182"/>
      <c r="Y26" s="1182"/>
      <c r="Z26" s="1182"/>
      <c r="AA26" s="1182"/>
      <c r="AB26" s="1182"/>
      <c r="AC26" s="1182"/>
      <c r="AD26" s="1182"/>
      <c r="AE26" s="1182"/>
      <c r="AF26" s="1182"/>
      <c r="AG26" s="1182"/>
      <c r="AH26" s="1182"/>
      <c r="AI26" s="1182"/>
      <c r="AJ26" s="458"/>
      <c r="AM26" s="304"/>
      <c r="AT26" s="24"/>
    </row>
    <row r="27" spans="1:47" s="23" customFormat="1" ht="7.5" customHeight="1">
      <c r="A27" s="469"/>
      <c r="B27" s="310"/>
      <c r="C27" s="310"/>
      <c r="D27" s="310"/>
      <c r="E27" s="310"/>
      <c r="F27" s="310"/>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05"/>
    </row>
    <row r="28" spans="1:47" ht="15" customHeight="1" thickBot="1">
      <c r="A28" s="1183" t="s">
        <v>2577</v>
      </c>
      <c r="B28" s="1183"/>
      <c r="C28" s="1183"/>
      <c r="D28" s="1183"/>
      <c r="E28" s="1183"/>
      <c r="F28" s="1183"/>
      <c r="G28" s="1183"/>
      <c r="H28" s="1183"/>
      <c r="I28" s="1183"/>
      <c r="J28" s="1183"/>
      <c r="K28" s="1183"/>
      <c r="L28" s="1183"/>
      <c r="M28" s="1183"/>
      <c r="N28" s="1183"/>
      <c r="O28" s="1183"/>
      <c r="P28" s="1183"/>
      <c r="Q28" s="1183"/>
      <c r="R28" s="1183"/>
      <c r="S28" s="1183"/>
      <c r="T28" s="1183"/>
      <c r="U28" s="1183"/>
      <c r="V28" s="1183"/>
      <c r="W28" s="1183"/>
      <c r="X28" s="1183"/>
      <c r="Y28" s="1183"/>
      <c r="Z28" s="1183"/>
      <c r="AA28" s="1183"/>
      <c r="AB28" s="1183"/>
      <c r="AC28" s="1183"/>
      <c r="AD28" s="1183"/>
      <c r="AE28" s="1183"/>
      <c r="AF28" s="1183"/>
      <c r="AG28" s="1183"/>
      <c r="AH28" s="1183"/>
      <c r="AI28" s="1183"/>
      <c r="AJ28" s="1183"/>
    </row>
    <row r="29" spans="1:47" ht="25.8" customHeight="1" thickBot="1">
      <c r="A29" s="470"/>
      <c r="B29" s="1176" t="s">
        <v>2578</v>
      </c>
      <c r="C29" s="1177"/>
      <c r="D29" s="1177"/>
      <c r="E29" s="1177"/>
      <c r="F29" s="1177"/>
      <c r="G29" s="1177"/>
      <c r="H29" s="1177"/>
      <c r="I29" s="1177"/>
      <c r="J29" s="1177"/>
      <c r="K29" s="1177"/>
      <c r="L29" s="1177"/>
      <c r="M29" s="1177"/>
      <c r="N29" s="1177"/>
      <c r="O29" s="1177"/>
      <c r="P29" s="1177"/>
      <c r="Q29" s="1177"/>
      <c r="R29" s="1177"/>
      <c r="S29" s="1177"/>
      <c r="T29" s="1177"/>
      <c r="U29" s="1177"/>
      <c r="V29" s="1177"/>
      <c r="W29" s="1177"/>
      <c r="X29" s="1177"/>
      <c r="Y29" s="1177"/>
      <c r="Z29" s="1177"/>
      <c r="AA29" s="1177"/>
      <c r="AB29" s="1177"/>
      <c r="AC29" s="1177"/>
      <c r="AD29" s="1177"/>
      <c r="AE29" s="1177"/>
      <c r="AF29" s="1177"/>
      <c r="AG29" s="1177"/>
      <c r="AH29" s="1178"/>
      <c r="AI29" s="393" t="str">
        <f>IF(Z16=0,"",IF(A29="","×","○"))</f>
        <v/>
      </c>
      <c r="AJ29" s="317"/>
    </row>
    <row r="30" spans="1:47" ht="24" customHeight="1" thickBot="1">
      <c r="A30" s="470"/>
      <c r="B30" s="1176" t="s">
        <v>2579</v>
      </c>
      <c r="C30" s="1177"/>
      <c r="D30" s="1177"/>
      <c r="E30" s="1177"/>
      <c r="F30" s="1177"/>
      <c r="G30" s="1177"/>
      <c r="H30" s="1177"/>
      <c r="I30" s="1177"/>
      <c r="J30" s="1177"/>
      <c r="K30" s="1177"/>
      <c r="L30" s="1177"/>
      <c r="M30" s="1177"/>
      <c r="N30" s="1177"/>
      <c r="O30" s="1177"/>
      <c r="P30" s="1177"/>
      <c r="Q30" s="1177"/>
      <c r="R30" s="1177"/>
      <c r="S30" s="1177"/>
      <c r="T30" s="1177"/>
      <c r="U30" s="1177"/>
      <c r="V30" s="1177"/>
      <c r="W30" s="1177"/>
      <c r="X30" s="1177"/>
      <c r="Y30" s="1177"/>
      <c r="Z30" s="1177"/>
      <c r="AA30" s="1177"/>
      <c r="AB30" s="1177"/>
      <c r="AC30" s="1177"/>
      <c r="AD30" s="1177"/>
      <c r="AE30" s="1177"/>
      <c r="AF30" s="1177"/>
      <c r="AG30" s="1177"/>
      <c r="AH30" s="1178"/>
      <c r="AI30" s="393" t="str">
        <f>IF(Z16=0,"",IF(A30="","×","○"))</f>
        <v/>
      </c>
      <c r="AJ30" s="317"/>
    </row>
    <row r="31" spans="1:47" ht="23.4" customHeight="1" thickBot="1">
      <c r="A31" s="470"/>
      <c r="B31" s="1176" t="s">
        <v>2580</v>
      </c>
      <c r="C31" s="1177"/>
      <c r="D31" s="1177"/>
      <c r="E31" s="1177"/>
      <c r="F31" s="1177"/>
      <c r="G31" s="1177"/>
      <c r="H31" s="1177"/>
      <c r="I31" s="1177"/>
      <c r="J31" s="1177"/>
      <c r="K31" s="1177"/>
      <c r="L31" s="1177"/>
      <c r="M31" s="1177"/>
      <c r="N31" s="1177"/>
      <c r="O31" s="1177"/>
      <c r="P31" s="1177"/>
      <c r="Q31" s="1177"/>
      <c r="R31" s="1177"/>
      <c r="S31" s="1177"/>
      <c r="T31" s="1177"/>
      <c r="U31" s="1177"/>
      <c r="V31" s="1177"/>
      <c r="W31" s="1177"/>
      <c r="X31" s="1177"/>
      <c r="Y31" s="1177"/>
      <c r="Z31" s="1177"/>
      <c r="AA31" s="1177"/>
      <c r="AB31" s="1177"/>
      <c r="AC31" s="1177"/>
      <c r="AD31" s="1177"/>
      <c r="AE31" s="1177"/>
      <c r="AF31" s="1177"/>
      <c r="AG31" s="1177"/>
      <c r="AH31" s="1178"/>
      <c r="AI31" s="393" t="str">
        <f>IF(Z16=0,"",IF(A31="","×","○"))</f>
        <v/>
      </c>
      <c r="AJ31" s="317"/>
    </row>
    <row r="32" spans="1:47" ht="18.75" customHeight="1" thickBot="1">
      <c r="A32" s="470"/>
      <c r="B32" s="1176" t="s">
        <v>2581</v>
      </c>
      <c r="C32" s="1177"/>
      <c r="D32" s="1177"/>
      <c r="E32" s="1177"/>
      <c r="F32" s="1177"/>
      <c r="G32" s="1177"/>
      <c r="H32" s="1177"/>
      <c r="I32" s="1177"/>
      <c r="J32" s="1177"/>
      <c r="K32" s="1177"/>
      <c r="L32" s="1177"/>
      <c r="M32" s="1177"/>
      <c r="N32" s="1177"/>
      <c r="O32" s="1177"/>
      <c r="P32" s="1177"/>
      <c r="Q32" s="1177"/>
      <c r="R32" s="1177"/>
      <c r="S32" s="1177"/>
      <c r="T32" s="1177"/>
      <c r="U32" s="1177"/>
      <c r="V32" s="1177"/>
      <c r="W32" s="1177"/>
      <c r="X32" s="1177"/>
      <c r="Y32" s="1177"/>
      <c r="Z32" s="1177"/>
      <c r="AA32" s="1177"/>
      <c r="AB32" s="1177"/>
      <c r="AC32" s="1177"/>
      <c r="AD32" s="1177"/>
      <c r="AE32" s="1177"/>
      <c r="AF32" s="1177"/>
      <c r="AG32" s="1177"/>
      <c r="AH32" s="1178"/>
      <c r="AI32" s="393" t="str">
        <f>IF(Z16=0,"",IF(A32="","×","○"))</f>
        <v/>
      </c>
    </row>
    <row r="33" spans="1:47" ht="36.6" customHeight="1">
      <c r="A33" s="1182" t="s">
        <v>2582</v>
      </c>
      <c r="B33" s="1182"/>
      <c r="C33" s="1182"/>
      <c r="D33" s="1182"/>
      <c r="E33" s="1182"/>
      <c r="F33" s="1182"/>
      <c r="G33" s="1182"/>
      <c r="H33" s="1182"/>
      <c r="I33" s="1182"/>
      <c r="J33" s="1182"/>
      <c r="K33" s="1182"/>
      <c r="L33" s="1182"/>
      <c r="M33" s="1182"/>
      <c r="N33" s="1182"/>
      <c r="O33" s="1182"/>
      <c r="P33" s="1182"/>
      <c r="Q33" s="1182"/>
      <c r="R33" s="1182"/>
      <c r="S33" s="1182"/>
      <c r="T33" s="1182"/>
      <c r="U33" s="1182"/>
      <c r="V33" s="1182"/>
      <c r="W33" s="1182"/>
      <c r="X33" s="1182"/>
      <c r="Y33" s="1182"/>
      <c r="Z33" s="1182"/>
      <c r="AA33" s="1182"/>
      <c r="AB33" s="1182"/>
      <c r="AC33" s="1182"/>
      <c r="AD33" s="1182"/>
      <c r="AE33" s="1182"/>
      <c r="AF33" s="1182"/>
      <c r="AG33" s="1182"/>
      <c r="AH33" s="1182"/>
      <c r="AI33" s="1182"/>
      <c r="AJ33" s="321"/>
    </row>
    <row r="34" spans="1:47" ht="15" customHeight="1">
      <c r="A34" s="471" t="s">
        <v>2583</v>
      </c>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c r="AG34" s="467"/>
      <c r="AH34" s="467"/>
      <c r="AI34" s="467"/>
      <c r="AJ34" s="321"/>
    </row>
    <row r="35" spans="1:47" ht="19.95" customHeight="1">
      <c r="A35" s="1187"/>
      <c r="B35" s="1187"/>
      <c r="C35" s="1187"/>
      <c r="D35" s="1187"/>
      <c r="E35" s="1187"/>
      <c r="F35" s="1187"/>
      <c r="G35" s="1187"/>
      <c r="H35" s="1187"/>
      <c r="I35" s="1187"/>
      <c r="J35" s="1187"/>
      <c r="K35" s="1187"/>
      <c r="L35" s="1187"/>
      <c r="M35" s="1187"/>
      <c r="N35" s="1187"/>
      <c r="O35" s="1187"/>
      <c r="P35" s="1187"/>
      <c r="Q35" s="1187"/>
      <c r="R35" s="1187"/>
      <c r="S35" s="1187"/>
      <c r="T35" s="1187"/>
      <c r="U35" s="1187"/>
      <c r="V35" s="1187"/>
      <c r="W35" s="1187"/>
      <c r="X35" s="1187"/>
      <c r="Y35" s="1187"/>
      <c r="Z35" s="1187"/>
      <c r="AA35" s="1187"/>
      <c r="AB35" s="1187"/>
      <c r="AC35" s="1187"/>
      <c r="AD35" s="1187"/>
      <c r="AE35" s="1187"/>
      <c r="AF35" s="1187"/>
      <c r="AG35" s="1187"/>
      <c r="AH35" s="1187"/>
      <c r="AI35" s="1188"/>
      <c r="AJ35" s="321"/>
    </row>
    <row r="36" spans="1:47" s="23" customFormat="1" ht="7.5" customHeight="1">
      <c r="A36" s="305"/>
      <c r="B36" s="304"/>
      <c r="C36" s="305"/>
      <c r="D36" s="305"/>
      <c r="E36" s="305"/>
      <c r="F36" s="305"/>
      <c r="G36" s="305"/>
      <c r="H36" s="305"/>
      <c r="I36" s="305"/>
      <c r="J36" s="305"/>
      <c r="K36" s="458"/>
      <c r="L36" s="458"/>
      <c r="M36" s="458"/>
      <c r="N36" s="458"/>
      <c r="O36" s="458"/>
      <c r="P36" s="458"/>
      <c r="Q36" s="458"/>
      <c r="R36" s="458"/>
      <c r="S36" s="472"/>
      <c r="T36" s="472"/>
      <c r="U36" s="472"/>
      <c r="V36" s="472"/>
      <c r="W36" s="472"/>
      <c r="X36" s="472"/>
      <c r="Y36" s="472"/>
      <c r="Z36" s="472"/>
      <c r="AA36" s="472"/>
      <c r="AB36" s="472"/>
      <c r="AC36" s="472"/>
      <c r="AD36" s="472"/>
      <c r="AE36" s="472"/>
      <c r="AF36" s="472"/>
      <c r="AG36" s="473"/>
      <c r="AH36" s="473"/>
      <c r="AI36" s="474"/>
      <c r="AJ36" s="474"/>
      <c r="AT36" s="24"/>
    </row>
    <row r="37" spans="1:47" ht="18.75" customHeight="1" thickBot="1">
      <c r="A37" s="1183" t="s">
        <v>2584</v>
      </c>
      <c r="B37" s="1183"/>
      <c r="C37" s="1183"/>
      <c r="D37" s="1183"/>
      <c r="E37" s="1183"/>
      <c r="F37" s="1183"/>
      <c r="G37" s="1183"/>
      <c r="H37" s="1183"/>
      <c r="I37" s="1183"/>
      <c r="J37" s="1183"/>
      <c r="K37" s="1183"/>
      <c r="L37" s="1183"/>
      <c r="M37" s="1183"/>
      <c r="N37" s="1183"/>
      <c r="O37" s="1183"/>
      <c r="P37" s="1183"/>
      <c r="Q37" s="1183"/>
      <c r="R37" s="1183"/>
      <c r="S37" s="1183"/>
      <c r="T37" s="1183"/>
      <c r="U37" s="1183"/>
      <c r="V37" s="1183"/>
      <c r="W37" s="1183"/>
      <c r="X37" s="1183"/>
      <c r="Y37" s="1183"/>
      <c r="Z37" s="1183"/>
      <c r="AA37" s="1183"/>
      <c r="AB37" s="1183"/>
      <c r="AC37" s="1183"/>
      <c r="AD37" s="1183"/>
      <c r="AE37" s="1183"/>
      <c r="AF37" s="1183"/>
      <c r="AG37" s="1183"/>
      <c r="AH37" s="1183"/>
      <c r="AI37" s="1183"/>
      <c r="AJ37" s="1183"/>
    </row>
    <row r="38" spans="1:47" ht="40.950000000000003" customHeight="1" thickBot="1">
      <c r="A38" s="470"/>
      <c r="B38" s="1176" t="s">
        <v>2585</v>
      </c>
      <c r="C38" s="1177"/>
      <c r="D38" s="1177"/>
      <c r="E38" s="1177"/>
      <c r="F38" s="1177"/>
      <c r="G38" s="1177"/>
      <c r="H38" s="1177"/>
      <c r="I38" s="1177"/>
      <c r="J38" s="1177"/>
      <c r="K38" s="1177"/>
      <c r="L38" s="1177"/>
      <c r="M38" s="1177"/>
      <c r="N38" s="1177"/>
      <c r="O38" s="1177"/>
      <c r="P38" s="1177"/>
      <c r="Q38" s="1177"/>
      <c r="R38" s="1177"/>
      <c r="S38" s="1177"/>
      <c r="T38" s="1177"/>
      <c r="U38" s="1177"/>
      <c r="V38" s="1177"/>
      <c r="W38" s="1177"/>
      <c r="X38" s="1177"/>
      <c r="Y38" s="1177"/>
      <c r="Z38" s="1177"/>
      <c r="AA38" s="1177"/>
      <c r="AB38" s="1177"/>
      <c r="AC38" s="1177"/>
      <c r="AD38" s="1177"/>
      <c r="AE38" s="1177"/>
      <c r="AF38" s="1177"/>
      <c r="AG38" s="1177"/>
      <c r="AH38" s="1178"/>
      <c r="AI38" s="393" t="str">
        <f>IF(Z16=0,"",IF(A38="","×","○"))</f>
        <v/>
      </c>
    </row>
    <row r="39" spans="1:47" s="23" customFormat="1" ht="7.5" customHeight="1" thickBot="1">
      <c r="A39" s="305"/>
      <c r="B39" s="304"/>
      <c r="C39" s="305"/>
      <c r="D39" s="305"/>
      <c r="E39" s="305"/>
      <c r="F39" s="305"/>
      <c r="G39" s="305"/>
      <c r="H39" s="305"/>
      <c r="I39" s="305"/>
      <c r="J39" s="305"/>
      <c r="K39" s="458"/>
      <c r="L39" s="458"/>
      <c r="M39" s="458"/>
      <c r="N39" s="458"/>
      <c r="O39" s="458"/>
      <c r="P39" s="458"/>
      <c r="Q39" s="458"/>
      <c r="R39" s="458"/>
      <c r="S39" s="472"/>
      <c r="T39" s="472"/>
      <c r="U39" s="472"/>
      <c r="V39" s="472"/>
      <c r="W39" s="472"/>
      <c r="X39" s="472"/>
      <c r="Y39" s="472"/>
      <c r="Z39" s="472"/>
      <c r="AA39" s="472"/>
      <c r="AB39" s="472"/>
      <c r="AC39" s="472"/>
      <c r="AD39" s="472"/>
      <c r="AE39" s="472"/>
      <c r="AF39" s="472"/>
      <c r="AG39" s="473"/>
      <c r="AH39" s="473"/>
      <c r="AI39" s="474"/>
      <c r="AJ39" s="474"/>
      <c r="AT39" s="24"/>
    </row>
    <row r="40" spans="1:47" ht="18.75" customHeight="1" thickBot="1">
      <c r="A40" s="1189" t="s">
        <v>2586</v>
      </c>
      <c r="B40" s="1189"/>
      <c r="C40" s="1189"/>
      <c r="D40" s="1189"/>
      <c r="E40" s="1189"/>
      <c r="F40" s="1189"/>
      <c r="G40" s="1189"/>
      <c r="H40" s="1189"/>
      <c r="I40" s="1189"/>
      <c r="J40" s="1189"/>
      <c r="K40" s="1189"/>
      <c r="L40" s="1189"/>
      <c r="M40" s="1189"/>
      <c r="N40" s="1189"/>
      <c r="O40" s="1189"/>
      <c r="P40" s="1189"/>
      <c r="Q40" s="1189"/>
      <c r="R40" s="1189"/>
      <c r="S40" s="1189"/>
      <c r="T40" s="1189"/>
      <c r="U40" s="1189"/>
      <c r="V40" s="1189"/>
      <c r="W40" s="1189"/>
      <c r="X40" s="1189"/>
      <c r="Y40" s="1189"/>
      <c r="Z40" s="1189"/>
      <c r="AA40" s="1189"/>
      <c r="AB40" s="1189"/>
      <c r="AC40" s="1189"/>
      <c r="AD40" s="1189"/>
      <c r="AE40" s="1189"/>
      <c r="AF40" s="1189"/>
      <c r="AG40" s="1189"/>
      <c r="AH40" s="1189"/>
      <c r="AI40" s="393" t="str">
        <f>IF(G7="", "", IF(AND(B42="✓",AND(G44&lt;&gt;"",J44&lt;&gt;"",Q44&lt;&gt;"",S45&lt;&gt;"",Z45&lt;&gt;"")),"○","×"))</f>
        <v/>
      </c>
      <c r="AJ40" s="339"/>
      <c r="AK40" s="1043" t="s">
        <v>87</v>
      </c>
      <c r="AL40" s="1043"/>
      <c r="AM40" s="1043"/>
      <c r="AN40" s="1043"/>
      <c r="AO40" s="1043"/>
      <c r="AP40" s="1043"/>
      <c r="AQ40" s="1043"/>
      <c r="AR40" s="1043"/>
      <c r="AS40" s="1043"/>
      <c r="AT40" s="1043"/>
      <c r="AU40" s="1043"/>
    </row>
    <row r="41" spans="1:47" ht="6.75" customHeight="1" thickBot="1">
      <c r="A41" s="475"/>
      <c r="B41" s="476"/>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c r="AD41" s="476"/>
      <c r="AE41" s="476"/>
      <c r="AF41" s="476"/>
      <c r="AG41" s="476"/>
      <c r="AH41" s="476"/>
      <c r="AI41" s="477"/>
      <c r="AJ41" s="30"/>
      <c r="AT41" s="25"/>
    </row>
    <row r="42" spans="1:47" ht="29.4" customHeight="1" thickBot="1">
      <c r="A42" s="340" t="s">
        <v>2540</v>
      </c>
      <c r="B42" s="470"/>
      <c r="C42" s="318"/>
      <c r="D42" s="1190" t="s">
        <v>2587</v>
      </c>
      <c r="E42" s="1190"/>
      <c r="F42" s="1190"/>
      <c r="G42" s="1190"/>
      <c r="H42" s="1190"/>
      <c r="I42" s="1190"/>
      <c r="J42" s="1190"/>
      <c r="K42" s="1190"/>
      <c r="L42" s="1190"/>
      <c r="M42" s="1190"/>
      <c r="N42" s="1190"/>
      <c r="O42" s="1190"/>
      <c r="P42" s="1190"/>
      <c r="Q42" s="1190"/>
      <c r="R42" s="1190"/>
      <c r="S42" s="1190"/>
      <c r="T42" s="1190"/>
      <c r="U42" s="1190"/>
      <c r="V42" s="1190"/>
      <c r="W42" s="1190"/>
      <c r="X42" s="1190"/>
      <c r="Y42" s="1190"/>
      <c r="Z42" s="1190"/>
      <c r="AA42" s="1190"/>
      <c r="AB42" s="1190"/>
      <c r="AC42" s="1190"/>
      <c r="AD42" s="1190"/>
      <c r="AE42" s="1190"/>
      <c r="AF42" s="1190"/>
      <c r="AG42" s="1190"/>
      <c r="AH42" s="1190"/>
      <c r="AI42" s="341"/>
      <c r="AJ42" s="318"/>
      <c r="AQ42" s="551" t="s">
        <v>2688</v>
      </c>
    </row>
    <row r="43" spans="1:47" ht="7.5" customHeight="1" thickBot="1">
      <c r="A43" s="340"/>
      <c r="B43" s="321"/>
      <c r="C43" s="318"/>
      <c r="D43" s="318"/>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41"/>
      <c r="AJ43" s="318"/>
      <c r="AQ43" s="551"/>
    </row>
    <row r="44" spans="1:47" s="27" customFormat="1" ht="13.95" customHeight="1" thickBot="1">
      <c r="A44" s="342"/>
      <c r="B44" s="323" t="s">
        <v>73</v>
      </c>
      <c r="C44" s="323"/>
      <c r="D44" s="733">
        <v>8</v>
      </c>
      <c r="E44" s="733"/>
      <c r="F44" s="323" t="s">
        <v>74</v>
      </c>
      <c r="G44" s="734"/>
      <c r="H44" s="1191"/>
      <c r="I44" s="323" t="s">
        <v>75</v>
      </c>
      <c r="J44" s="734"/>
      <c r="K44" s="1191"/>
      <c r="L44" s="323" t="s">
        <v>76</v>
      </c>
      <c r="M44" s="318"/>
      <c r="N44" s="733" t="s">
        <v>28</v>
      </c>
      <c r="O44" s="733"/>
      <c r="P44" s="733"/>
      <c r="Q44" s="1192" t="str">
        <f>IF(基本情報入力シート!L18="","", 基本情報入力シート!L18)</f>
        <v/>
      </c>
      <c r="R44" s="1192"/>
      <c r="S44" s="1192"/>
      <c r="T44" s="1192"/>
      <c r="U44" s="1192"/>
      <c r="V44" s="1192"/>
      <c r="W44" s="1192"/>
      <c r="X44" s="1192"/>
      <c r="Y44" s="1192"/>
      <c r="Z44" s="1192"/>
      <c r="AA44" s="1192"/>
      <c r="AB44" s="1192"/>
      <c r="AC44" s="1192"/>
      <c r="AD44" s="1192"/>
      <c r="AE44" s="1192"/>
      <c r="AF44" s="1192"/>
      <c r="AG44" s="1192"/>
      <c r="AH44" s="1192"/>
      <c r="AI44" s="478"/>
      <c r="AJ44" s="343"/>
      <c r="AQ44" s="552" t="str">
        <f>"令和8年"&amp;G44&amp;"月"&amp;J44&amp;"日"</f>
        <v>令和8年月日</v>
      </c>
    </row>
    <row r="45" spans="1:47" s="27" customFormat="1" ht="15.6" customHeight="1">
      <c r="A45" s="342"/>
      <c r="B45" s="343"/>
      <c r="C45" s="323"/>
      <c r="D45" s="323"/>
      <c r="E45" s="323"/>
      <c r="F45" s="323"/>
      <c r="G45" s="323"/>
      <c r="H45" s="323"/>
      <c r="I45" s="323"/>
      <c r="J45" s="323"/>
      <c r="K45" s="323"/>
      <c r="L45" s="323"/>
      <c r="M45" s="323"/>
      <c r="N45" s="736" t="s">
        <v>77</v>
      </c>
      <c r="O45" s="736"/>
      <c r="P45" s="736"/>
      <c r="Q45" s="737" t="s">
        <v>11</v>
      </c>
      <c r="R45" s="737"/>
      <c r="S45" s="1196" t="str">
        <f>IF(基本情報入力シート!L22="","", 基本情報入力シート!L22)</f>
        <v/>
      </c>
      <c r="T45" s="1196"/>
      <c r="U45" s="1196"/>
      <c r="V45" s="1196"/>
      <c r="W45" s="1196"/>
      <c r="X45" s="1197" t="s">
        <v>12</v>
      </c>
      <c r="Y45" s="1197"/>
      <c r="Z45" s="1196" t="str">
        <f>IF(基本情報入力シート!L23="","", 基本情報入力シート!L23)</f>
        <v/>
      </c>
      <c r="AA45" s="1196"/>
      <c r="AB45" s="1196"/>
      <c r="AC45" s="1196"/>
      <c r="AD45" s="1196"/>
      <c r="AE45" s="1196"/>
      <c r="AF45" s="1196"/>
      <c r="AG45" s="1196"/>
      <c r="AH45" s="1196"/>
      <c r="AI45" s="479"/>
      <c r="AJ45" s="343"/>
    </row>
    <row r="46" spans="1:47" ht="7.5" customHeight="1" thickBot="1">
      <c r="A46" s="480"/>
      <c r="B46" s="344"/>
      <c r="C46" s="481"/>
      <c r="D46" s="481"/>
      <c r="E46" s="481"/>
      <c r="F46" s="481"/>
      <c r="G46" s="481"/>
      <c r="H46" s="481"/>
      <c r="I46" s="481"/>
      <c r="J46" s="481"/>
      <c r="K46" s="481"/>
      <c r="L46" s="481"/>
      <c r="M46" s="481"/>
      <c r="N46" s="481"/>
      <c r="O46" s="481"/>
      <c r="P46" s="481"/>
      <c r="Q46" s="481"/>
      <c r="R46" s="481"/>
      <c r="S46" s="481"/>
      <c r="T46" s="481"/>
      <c r="U46" s="481"/>
      <c r="V46" s="481"/>
      <c r="W46" s="481"/>
      <c r="X46" s="481"/>
      <c r="Y46" s="481"/>
      <c r="Z46" s="481"/>
      <c r="AA46" s="481"/>
      <c r="AB46" s="481"/>
      <c r="AC46" s="481"/>
      <c r="AD46" s="481"/>
      <c r="AE46" s="481"/>
      <c r="AF46" s="481"/>
      <c r="AG46" s="481"/>
      <c r="AH46" s="481"/>
      <c r="AI46" s="482"/>
      <c r="AJ46" s="30"/>
    </row>
    <row r="47" spans="1:47" ht="34.200000000000003" customHeight="1">
      <c r="A47" s="1198" t="s">
        <v>2588</v>
      </c>
      <c r="B47" s="1198"/>
      <c r="C47" s="1198"/>
      <c r="D47" s="1198"/>
      <c r="E47" s="1198"/>
      <c r="F47" s="1198"/>
      <c r="G47" s="1198"/>
      <c r="H47" s="1198"/>
      <c r="I47" s="1198"/>
      <c r="J47" s="1198"/>
      <c r="K47" s="1198"/>
      <c r="L47" s="1198"/>
      <c r="M47" s="1198"/>
      <c r="N47" s="1198"/>
      <c r="O47" s="1198"/>
      <c r="P47" s="1198"/>
      <c r="Q47" s="1198"/>
      <c r="R47" s="1198"/>
      <c r="S47" s="1198"/>
      <c r="T47" s="1198"/>
      <c r="U47" s="1198"/>
      <c r="V47" s="1198"/>
      <c r="W47" s="1198"/>
      <c r="X47" s="1198"/>
      <c r="Y47" s="1198"/>
      <c r="Z47" s="1198"/>
      <c r="AA47" s="1198"/>
      <c r="AB47" s="1198"/>
      <c r="AC47" s="1198"/>
      <c r="AD47" s="1198"/>
      <c r="AE47" s="1198"/>
      <c r="AF47" s="1198"/>
      <c r="AG47" s="1198"/>
      <c r="AH47" s="1198"/>
      <c r="AI47" s="1198"/>
      <c r="AJ47" s="483"/>
    </row>
    <row r="48" spans="1:47" ht="6.75" customHeight="1">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row>
    <row r="49" spans="1:36" ht="14.4">
      <c r="A49" s="322" t="s">
        <v>88</v>
      </c>
      <c r="B49" s="323"/>
      <c r="C49" s="304"/>
      <c r="D49" s="304"/>
      <c r="E49" s="322"/>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row>
    <row r="50" spans="1:36">
      <c r="A50" s="304" t="s">
        <v>89</v>
      </c>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row>
    <row r="51" spans="1:36" ht="4.2" customHeight="1">
      <c r="A51" s="322"/>
      <c r="B51" s="323"/>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row>
    <row r="52" spans="1:36">
      <c r="A52" s="1199" t="s">
        <v>2563</v>
      </c>
      <c r="B52" s="1199"/>
      <c r="C52" s="1199"/>
      <c r="D52" s="1199"/>
      <c r="E52" s="1199"/>
      <c r="F52" s="1199"/>
      <c r="G52" s="1199"/>
      <c r="H52" s="1199"/>
      <c r="I52" s="1199"/>
      <c r="J52" s="1199"/>
      <c r="K52" s="1199"/>
      <c r="L52" s="1199"/>
      <c r="M52" s="1199"/>
      <c r="N52" s="1199"/>
      <c r="O52" s="1199"/>
      <c r="P52" s="1199"/>
      <c r="Q52" s="1199"/>
      <c r="R52" s="1199"/>
      <c r="S52" s="1199"/>
      <c r="T52" s="1199"/>
      <c r="U52" s="1199"/>
      <c r="V52" s="1199"/>
      <c r="W52" s="1199"/>
      <c r="X52" s="1199"/>
      <c r="Y52" s="1199"/>
      <c r="Z52" s="1199"/>
      <c r="AA52" s="1199"/>
      <c r="AB52" s="1199"/>
      <c r="AC52" s="1199"/>
      <c r="AD52" s="1199"/>
      <c r="AE52" s="1199"/>
      <c r="AF52" s="1199"/>
      <c r="AG52" s="1199"/>
      <c r="AH52" s="1199"/>
      <c r="AI52" s="1199"/>
      <c r="AJ52" s="1200"/>
    </row>
    <row r="53" spans="1:36">
      <c r="A53" s="1201" t="s">
        <v>2589</v>
      </c>
      <c r="B53" s="1202"/>
      <c r="C53" s="1202"/>
      <c r="D53" s="1202"/>
      <c r="E53" s="1202"/>
      <c r="F53" s="1202"/>
      <c r="G53" s="1202"/>
      <c r="H53" s="1202"/>
      <c r="I53" s="1202"/>
      <c r="J53" s="1202"/>
      <c r="K53" s="1202"/>
      <c r="L53" s="1202"/>
      <c r="M53" s="1202"/>
      <c r="N53" s="1202"/>
      <c r="O53" s="1202"/>
      <c r="P53" s="1202"/>
      <c r="Q53" s="1202"/>
      <c r="R53" s="1202"/>
      <c r="S53" s="1202"/>
      <c r="T53" s="1202"/>
      <c r="U53" s="1202"/>
      <c r="V53" s="1202"/>
      <c r="W53" s="1202"/>
      <c r="X53" s="1202"/>
      <c r="Y53" s="1202"/>
      <c r="Z53" s="1202"/>
      <c r="AA53" s="1202"/>
      <c r="AB53" s="1202"/>
      <c r="AC53" s="1202"/>
      <c r="AD53" s="1202"/>
      <c r="AE53" s="1202"/>
      <c r="AF53" s="1202"/>
      <c r="AG53" s="1202"/>
      <c r="AH53" s="1202"/>
      <c r="AI53" s="1203"/>
      <c r="AJ53" s="484" t="str">
        <f>AI16</f>
        <v/>
      </c>
    </row>
    <row r="54" spans="1:36">
      <c r="A54" s="1204" t="s">
        <v>2590</v>
      </c>
      <c r="B54" s="1205"/>
      <c r="C54" s="1205"/>
      <c r="D54" s="1205"/>
      <c r="E54" s="1205"/>
      <c r="F54" s="1205"/>
      <c r="G54" s="1205"/>
      <c r="H54" s="1205"/>
      <c r="I54" s="1205"/>
      <c r="J54" s="1205"/>
      <c r="K54" s="1205"/>
      <c r="L54" s="1205"/>
      <c r="M54" s="1205"/>
      <c r="N54" s="1205"/>
      <c r="O54" s="1205"/>
      <c r="P54" s="1205"/>
      <c r="Q54" s="1205"/>
      <c r="R54" s="1205"/>
      <c r="S54" s="1205"/>
      <c r="T54" s="1205"/>
      <c r="U54" s="1205"/>
      <c r="V54" s="1205"/>
      <c r="W54" s="1205"/>
      <c r="X54" s="1205"/>
      <c r="Y54" s="1205"/>
      <c r="Z54" s="1205"/>
      <c r="AA54" s="1205"/>
      <c r="AB54" s="1205"/>
      <c r="AC54" s="1205"/>
      <c r="AD54" s="1205"/>
      <c r="AE54" s="1205"/>
      <c r="AF54" s="1205"/>
      <c r="AG54" s="1205"/>
      <c r="AH54" s="1205"/>
      <c r="AI54" s="1206"/>
      <c r="AJ54" s="484" t="str">
        <f>AI17</f>
        <v>○</v>
      </c>
    </row>
    <row r="55" spans="1:36">
      <c r="A55" s="1207" t="s">
        <v>2591</v>
      </c>
      <c r="B55" s="1208"/>
      <c r="C55" s="1208"/>
      <c r="D55" s="1208"/>
      <c r="E55" s="1208"/>
      <c r="F55" s="1208"/>
      <c r="G55" s="1208"/>
      <c r="H55" s="1208"/>
      <c r="I55" s="1208"/>
      <c r="J55" s="1208"/>
      <c r="K55" s="1208"/>
      <c r="L55" s="1208"/>
      <c r="M55" s="1208"/>
      <c r="N55" s="1208"/>
      <c r="O55" s="1208"/>
      <c r="P55" s="1208"/>
      <c r="Q55" s="1208"/>
      <c r="R55" s="1208"/>
      <c r="S55" s="1208"/>
      <c r="T55" s="1208"/>
      <c r="U55" s="1208"/>
      <c r="V55" s="1208"/>
      <c r="W55" s="1208"/>
      <c r="X55" s="1208"/>
      <c r="Y55" s="1208"/>
      <c r="Z55" s="1208"/>
      <c r="AA55" s="1208"/>
      <c r="AB55" s="1208"/>
      <c r="AC55" s="1208"/>
      <c r="AD55" s="1208"/>
      <c r="AE55" s="1208"/>
      <c r="AF55" s="1208"/>
      <c r="AG55" s="1208"/>
      <c r="AH55" s="1208"/>
      <c r="AI55" s="1209"/>
      <c r="AJ55" s="485" t="str">
        <f>AI24</f>
        <v/>
      </c>
    </row>
    <row r="56" spans="1:36" ht="10.199999999999999" customHeight="1">
      <c r="A56" s="486"/>
      <c r="B56" s="486"/>
      <c r="C56" s="486"/>
      <c r="D56" s="486"/>
      <c r="E56" s="486"/>
      <c r="F56" s="486"/>
      <c r="G56" s="486"/>
      <c r="H56" s="486"/>
      <c r="I56" s="486"/>
      <c r="J56" s="486"/>
      <c r="K56" s="486"/>
      <c r="L56" s="486"/>
      <c r="M56" s="486"/>
      <c r="N56" s="486"/>
      <c r="O56" s="486"/>
      <c r="P56" s="486"/>
      <c r="Q56" s="486"/>
      <c r="R56" s="486"/>
      <c r="S56" s="486"/>
      <c r="T56" s="486"/>
      <c r="U56" s="486"/>
      <c r="V56" s="486"/>
      <c r="W56" s="486"/>
      <c r="X56" s="486"/>
      <c r="Y56" s="486"/>
      <c r="Z56" s="486"/>
      <c r="AA56" s="486"/>
      <c r="AB56" s="486"/>
      <c r="AC56" s="486"/>
      <c r="AD56" s="486"/>
      <c r="AE56" s="486"/>
      <c r="AF56" s="486"/>
      <c r="AG56" s="486"/>
      <c r="AH56" s="486"/>
      <c r="AI56" s="486"/>
      <c r="AJ56" s="486"/>
    </row>
    <row r="57" spans="1:36">
      <c r="A57" s="1199" t="s">
        <v>2577</v>
      </c>
      <c r="B57" s="1199"/>
      <c r="C57" s="1199"/>
      <c r="D57" s="1199"/>
      <c r="E57" s="1199"/>
      <c r="F57" s="1199"/>
      <c r="G57" s="1199"/>
      <c r="H57" s="1199"/>
      <c r="I57" s="1199"/>
      <c r="J57" s="1199"/>
      <c r="K57" s="1199"/>
      <c r="L57" s="1199"/>
      <c r="M57" s="1199"/>
      <c r="N57" s="1199"/>
      <c r="O57" s="1199"/>
      <c r="P57" s="1199"/>
      <c r="Q57" s="1199"/>
      <c r="R57" s="1199"/>
      <c r="S57" s="1199"/>
      <c r="T57" s="1199"/>
      <c r="U57" s="1199"/>
      <c r="V57" s="1199"/>
      <c r="W57" s="1199"/>
      <c r="X57" s="1199"/>
      <c r="Y57" s="1199"/>
      <c r="Z57" s="1199"/>
      <c r="AA57" s="1199"/>
      <c r="AB57" s="1199"/>
      <c r="AC57" s="1199"/>
      <c r="AD57" s="1199"/>
      <c r="AE57" s="1199"/>
      <c r="AF57" s="1199"/>
      <c r="AG57" s="1199"/>
      <c r="AH57" s="1199"/>
      <c r="AI57" s="1199"/>
      <c r="AJ57" s="1200"/>
    </row>
    <row r="58" spans="1:36" ht="25.2" customHeight="1">
      <c r="A58" s="1193" t="s">
        <v>2592</v>
      </c>
      <c r="B58" s="1194"/>
      <c r="C58" s="1194"/>
      <c r="D58" s="1194"/>
      <c r="E58" s="1194"/>
      <c r="F58" s="1194"/>
      <c r="G58" s="1194"/>
      <c r="H58" s="1194"/>
      <c r="I58" s="1194"/>
      <c r="J58" s="1194"/>
      <c r="K58" s="1194"/>
      <c r="L58" s="1194"/>
      <c r="M58" s="1194"/>
      <c r="N58" s="1194"/>
      <c r="O58" s="1194"/>
      <c r="P58" s="1194"/>
      <c r="Q58" s="1194"/>
      <c r="R58" s="1194"/>
      <c r="S58" s="1194"/>
      <c r="T58" s="1194"/>
      <c r="U58" s="1194"/>
      <c r="V58" s="1194"/>
      <c r="W58" s="1194"/>
      <c r="X58" s="1194"/>
      <c r="Y58" s="1194"/>
      <c r="Z58" s="1194"/>
      <c r="AA58" s="1194"/>
      <c r="AB58" s="1194"/>
      <c r="AC58" s="1194"/>
      <c r="AD58" s="1194"/>
      <c r="AE58" s="1194"/>
      <c r="AF58" s="1194"/>
      <c r="AG58" s="1194"/>
      <c r="AH58" s="1194"/>
      <c r="AI58" s="1195"/>
      <c r="AJ58" s="484" t="str">
        <f>AI29</f>
        <v/>
      </c>
    </row>
    <row r="59" spans="1:36" ht="25.2" customHeight="1">
      <c r="A59" s="1193" t="s">
        <v>2593</v>
      </c>
      <c r="B59" s="1177"/>
      <c r="C59" s="1177"/>
      <c r="D59" s="1177"/>
      <c r="E59" s="1177"/>
      <c r="F59" s="1177"/>
      <c r="G59" s="1177"/>
      <c r="H59" s="1177"/>
      <c r="I59" s="1177"/>
      <c r="J59" s="1177"/>
      <c r="K59" s="1177"/>
      <c r="L59" s="1177"/>
      <c r="M59" s="1177"/>
      <c r="N59" s="1177"/>
      <c r="O59" s="1177"/>
      <c r="P59" s="1177"/>
      <c r="Q59" s="1177"/>
      <c r="R59" s="1177"/>
      <c r="S59" s="1177"/>
      <c r="T59" s="1177"/>
      <c r="U59" s="1177"/>
      <c r="V59" s="1177"/>
      <c r="W59" s="1177"/>
      <c r="X59" s="1177"/>
      <c r="Y59" s="1177"/>
      <c r="Z59" s="1177"/>
      <c r="AA59" s="1177"/>
      <c r="AB59" s="1177"/>
      <c r="AC59" s="1177"/>
      <c r="AD59" s="1177"/>
      <c r="AE59" s="1177"/>
      <c r="AF59" s="1177"/>
      <c r="AG59" s="1177"/>
      <c r="AH59" s="1177"/>
      <c r="AI59" s="1178"/>
      <c r="AJ59" s="484" t="str">
        <f>AI30</f>
        <v/>
      </c>
    </row>
    <row r="60" spans="1:36">
      <c r="A60" s="1211" t="s">
        <v>2594</v>
      </c>
      <c r="B60" s="1194"/>
      <c r="C60" s="1194"/>
      <c r="D60" s="1194"/>
      <c r="E60" s="1194"/>
      <c r="F60" s="1194"/>
      <c r="G60" s="1194"/>
      <c r="H60" s="1194"/>
      <c r="I60" s="1194"/>
      <c r="J60" s="1194"/>
      <c r="K60" s="1194"/>
      <c r="L60" s="1194"/>
      <c r="M60" s="1194"/>
      <c r="N60" s="1194"/>
      <c r="O60" s="1194"/>
      <c r="P60" s="1194"/>
      <c r="Q60" s="1194"/>
      <c r="R60" s="1194"/>
      <c r="S60" s="1194"/>
      <c r="T60" s="1194"/>
      <c r="U60" s="1194"/>
      <c r="V60" s="1194"/>
      <c r="W60" s="1194"/>
      <c r="X60" s="1194"/>
      <c r="Y60" s="1194"/>
      <c r="Z60" s="1194"/>
      <c r="AA60" s="1194"/>
      <c r="AB60" s="1194"/>
      <c r="AC60" s="1194"/>
      <c r="AD60" s="1194"/>
      <c r="AE60" s="1194"/>
      <c r="AF60" s="1194"/>
      <c r="AG60" s="1194"/>
      <c r="AH60" s="1194"/>
      <c r="AI60" s="1195"/>
      <c r="AJ60" s="484" t="str">
        <f>AI31</f>
        <v/>
      </c>
    </row>
    <row r="61" spans="1:36">
      <c r="A61" s="1211" t="s">
        <v>2595</v>
      </c>
      <c r="B61" s="1194"/>
      <c r="C61" s="1194"/>
      <c r="D61" s="1194"/>
      <c r="E61" s="1194"/>
      <c r="F61" s="1194"/>
      <c r="G61" s="1194"/>
      <c r="H61" s="1194"/>
      <c r="I61" s="1194"/>
      <c r="J61" s="1194"/>
      <c r="K61" s="1194"/>
      <c r="L61" s="1194"/>
      <c r="M61" s="1194"/>
      <c r="N61" s="1194"/>
      <c r="O61" s="1194"/>
      <c r="P61" s="1194"/>
      <c r="Q61" s="1194"/>
      <c r="R61" s="1194"/>
      <c r="S61" s="1194"/>
      <c r="T61" s="1194"/>
      <c r="U61" s="1194"/>
      <c r="V61" s="1194"/>
      <c r="W61" s="1194"/>
      <c r="X61" s="1194"/>
      <c r="Y61" s="1194"/>
      <c r="Z61" s="1194"/>
      <c r="AA61" s="1194"/>
      <c r="AB61" s="1194"/>
      <c r="AC61" s="1194"/>
      <c r="AD61" s="1194"/>
      <c r="AE61" s="1194"/>
      <c r="AF61" s="1194"/>
      <c r="AG61" s="1194"/>
      <c r="AH61" s="1194"/>
      <c r="AI61" s="1195"/>
      <c r="AJ61" s="484" t="str">
        <f>AI32</f>
        <v/>
      </c>
    </row>
    <row r="62" spans="1:36" ht="10.199999999999999" customHeight="1">
      <c r="A62" s="486"/>
      <c r="B62" s="486"/>
      <c r="C62" s="486"/>
      <c r="D62" s="486"/>
      <c r="E62" s="486"/>
      <c r="F62" s="486"/>
      <c r="G62" s="486"/>
      <c r="H62" s="486"/>
      <c r="I62" s="486"/>
      <c r="J62" s="486"/>
      <c r="K62" s="486"/>
      <c r="L62" s="486"/>
      <c r="M62" s="486"/>
      <c r="N62" s="486"/>
      <c r="O62" s="486"/>
      <c r="P62" s="486"/>
      <c r="Q62" s="486"/>
      <c r="R62" s="486"/>
      <c r="S62" s="486"/>
      <c r="T62" s="486"/>
      <c r="U62" s="486"/>
      <c r="V62" s="486"/>
      <c r="W62" s="486"/>
      <c r="X62" s="486"/>
      <c r="Y62" s="486"/>
      <c r="Z62" s="486"/>
      <c r="AA62" s="486"/>
      <c r="AB62" s="486"/>
      <c r="AC62" s="486"/>
      <c r="AD62" s="486"/>
      <c r="AE62" s="486"/>
      <c r="AF62" s="486"/>
      <c r="AG62" s="486"/>
      <c r="AH62" s="486"/>
      <c r="AI62" s="486"/>
      <c r="AJ62" s="486"/>
    </row>
    <row r="63" spans="1:36">
      <c r="A63" s="1199" t="s">
        <v>2596</v>
      </c>
      <c r="B63" s="1199"/>
      <c r="C63" s="1199"/>
      <c r="D63" s="1199"/>
      <c r="E63" s="1199"/>
      <c r="F63" s="1199"/>
      <c r="G63" s="1199"/>
      <c r="H63" s="1199"/>
      <c r="I63" s="1199"/>
      <c r="J63" s="1199"/>
      <c r="K63" s="1199"/>
      <c r="L63" s="1199"/>
      <c r="M63" s="1199"/>
      <c r="N63" s="1199"/>
      <c r="O63" s="1199"/>
      <c r="P63" s="1199"/>
      <c r="Q63" s="1199"/>
      <c r="R63" s="1199"/>
      <c r="S63" s="1199"/>
      <c r="T63" s="1199"/>
      <c r="U63" s="1199"/>
      <c r="V63" s="1199"/>
      <c r="W63" s="1199"/>
      <c r="X63" s="1199"/>
      <c r="Y63" s="1199"/>
      <c r="Z63" s="1199"/>
      <c r="AA63" s="1199"/>
      <c r="AB63" s="1199"/>
      <c r="AC63" s="1199"/>
      <c r="AD63" s="1199"/>
      <c r="AE63" s="1199"/>
      <c r="AF63" s="1199"/>
      <c r="AG63" s="1199"/>
      <c r="AH63" s="1199"/>
      <c r="AI63" s="1199"/>
      <c r="AJ63" s="1200"/>
    </row>
    <row r="64" spans="1:36">
      <c r="A64" s="1212" t="s">
        <v>2597</v>
      </c>
      <c r="B64" s="1212"/>
      <c r="C64" s="1212"/>
      <c r="D64" s="1212"/>
      <c r="E64" s="1212"/>
      <c r="F64" s="1212"/>
      <c r="G64" s="1212"/>
      <c r="H64" s="1212"/>
      <c r="I64" s="1212"/>
      <c r="J64" s="1212"/>
      <c r="K64" s="1212"/>
      <c r="L64" s="1212"/>
      <c r="M64" s="1212"/>
      <c r="N64" s="1212"/>
      <c r="O64" s="1212"/>
      <c r="P64" s="1212"/>
      <c r="Q64" s="1212"/>
      <c r="R64" s="1212"/>
      <c r="S64" s="1212"/>
      <c r="T64" s="1212"/>
      <c r="U64" s="1212"/>
      <c r="V64" s="1212"/>
      <c r="W64" s="1212"/>
      <c r="X64" s="1212"/>
      <c r="Y64" s="1212"/>
      <c r="Z64" s="1212"/>
      <c r="AA64" s="1212"/>
      <c r="AB64" s="1212"/>
      <c r="AC64" s="1212"/>
      <c r="AD64" s="1212"/>
      <c r="AE64" s="1212"/>
      <c r="AF64" s="1212"/>
      <c r="AG64" s="1212"/>
      <c r="AH64" s="1212"/>
      <c r="AI64" s="1212"/>
      <c r="AJ64" s="484" t="str">
        <f>IF(G7="", "", AI38)</f>
        <v/>
      </c>
    </row>
    <row r="65" spans="1:36">
      <c r="A65" s="300"/>
      <c r="B65" s="300"/>
      <c r="C65" s="300"/>
      <c r="D65" s="300"/>
      <c r="E65" s="300"/>
      <c r="F65" s="300"/>
      <c r="G65" s="300"/>
      <c r="H65" s="300"/>
      <c r="I65" s="300"/>
      <c r="J65" s="300"/>
      <c r="K65" s="300"/>
      <c r="L65" s="300"/>
      <c r="M65" s="300"/>
      <c r="N65" s="300"/>
      <c r="O65" s="300"/>
      <c r="P65" s="300"/>
      <c r="Q65" s="300"/>
      <c r="R65" s="300"/>
      <c r="S65" s="300"/>
      <c r="T65" s="300"/>
      <c r="U65" s="300"/>
      <c r="V65" s="300"/>
      <c r="W65" s="300"/>
      <c r="X65" s="300"/>
      <c r="Y65" s="300"/>
      <c r="Z65" s="300"/>
      <c r="AA65" s="300"/>
      <c r="AB65" s="300"/>
      <c r="AC65" s="300"/>
      <c r="AD65" s="300"/>
      <c r="AE65" s="300"/>
      <c r="AF65" s="300"/>
      <c r="AG65" s="300"/>
      <c r="AH65" s="300"/>
      <c r="AI65" s="300"/>
      <c r="AJ65" s="487"/>
    </row>
    <row r="66" spans="1:36">
      <c r="A66" s="1199" t="s">
        <v>2598</v>
      </c>
      <c r="B66" s="1199"/>
      <c r="C66" s="1199"/>
      <c r="D66" s="1199"/>
      <c r="E66" s="1199"/>
      <c r="F66" s="1199"/>
      <c r="G66" s="1199"/>
      <c r="H66" s="1199"/>
      <c r="I66" s="1199"/>
      <c r="J66" s="1199"/>
      <c r="K66" s="1199"/>
      <c r="L66" s="1199"/>
      <c r="M66" s="1199"/>
      <c r="N66" s="1199"/>
      <c r="O66" s="1199"/>
      <c r="P66" s="1199"/>
      <c r="Q66" s="1199"/>
      <c r="R66" s="1199"/>
      <c r="S66" s="1199"/>
      <c r="T66" s="1199"/>
      <c r="U66" s="1199"/>
      <c r="V66" s="1199"/>
      <c r="W66" s="1199"/>
      <c r="X66" s="1199"/>
      <c r="Y66" s="1199"/>
      <c r="Z66" s="1199"/>
      <c r="AA66" s="1199"/>
      <c r="AB66" s="1199"/>
      <c r="AC66" s="1199"/>
      <c r="AD66" s="1199"/>
      <c r="AE66" s="1199"/>
      <c r="AF66" s="1199"/>
      <c r="AG66" s="1199"/>
      <c r="AH66" s="1199"/>
      <c r="AI66" s="1199"/>
      <c r="AJ66" s="1200"/>
    </row>
    <row r="67" spans="1:36">
      <c r="A67" s="1210" t="s">
        <v>2599</v>
      </c>
      <c r="B67" s="1210"/>
      <c r="C67" s="1210"/>
      <c r="D67" s="1210"/>
      <c r="E67" s="1210"/>
      <c r="F67" s="1210"/>
      <c r="G67" s="1210"/>
      <c r="H67" s="1210"/>
      <c r="I67" s="1210"/>
      <c r="J67" s="1210"/>
      <c r="K67" s="1210"/>
      <c r="L67" s="1210"/>
      <c r="M67" s="1210"/>
      <c r="N67" s="1210"/>
      <c r="O67" s="1210"/>
      <c r="P67" s="1210"/>
      <c r="Q67" s="1210"/>
      <c r="R67" s="1210"/>
      <c r="S67" s="1210"/>
      <c r="T67" s="1210"/>
      <c r="U67" s="1210"/>
      <c r="V67" s="1210"/>
      <c r="W67" s="1210"/>
      <c r="X67" s="1210"/>
      <c r="Y67" s="1210"/>
      <c r="Z67" s="1210"/>
      <c r="AA67" s="1210"/>
      <c r="AB67" s="1210"/>
      <c r="AC67" s="1210"/>
      <c r="AD67" s="1210"/>
      <c r="AE67" s="1210"/>
      <c r="AF67" s="1210"/>
      <c r="AG67" s="1210"/>
      <c r="AH67" s="1210"/>
      <c r="AI67" s="1210"/>
      <c r="AJ67" s="484" t="str">
        <f>AI40</f>
        <v/>
      </c>
    </row>
    <row r="68" spans="1:36">
      <c r="A68" s="60"/>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row>
    <row r="69" spans="1:36">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row>
    <row r="70" spans="1:36">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row>
    <row r="71" spans="1:36">
      <c r="A71" s="60"/>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row>
    <row r="72" spans="1:36">
      <c r="A72" s="60"/>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row>
    <row r="73" spans="1:36">
      <c r="A73" s="60"/>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row>
    <row r="74" spans="1:36">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row>
    <row r="75" spans="1:36">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row>
    <row r="76" spans="1:36">
      <c r="A76" s="60"/>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row>
    <row r="77" spans="1:36">
      <c r="A77" s="60"/>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row>
    <row r="78" spans="1:36">
      <c r="A78" s="60"/>
      <c r="B78" s="60"/>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row>
    <row r="79" spans="1:36">
      <c r="A79" s="60"/>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row>
    <row r="80" spans="1:36">
      <c r="A80" s="60"/>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row>
    <row r="81" spans="1:36">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row>
    <row r="82" spans="1:36">
      <c r="A82" s="60"/>
      <c r="B82" s="60"/>
      <c r="C82" s="60"/>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row>
    <row r="83" spans="1:36">
      <c r="A83" s="60"/>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row>
    <row r="84" spans="1:36">
      <c r="A84" s="60"/>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row>
    <row r="85" spans="1:36">
      <c r="A85" s="60"/>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row>
    <row r="86" spans="1:36">
      <c r="A86" s="60"/>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row>
    <row r="87" spans="1:36">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row>
    <row r="88" spans="1:36">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row>
    <row r="89" spans="1:36">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row>
    <row r="90" spans="1:36">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row>
    <row r="91" spans="1:36">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row>
    <row r="92" spans="1:36">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row>
    <row r="93" spans="1:36">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row>
    <row r="94" spans="1:36">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row>
    <row r="95" spans="1:36">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row>
    <row r="96" spans="1:36">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row>
    <row r="97" spans="1:36">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row>
    <row r="98" spans="1:36">
      <c r="A98" s="60"/>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row>
    <row r="99" spans="1:36">
      <c r="A99" s="60"/>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row>
    <row r="100" spans="1:36">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row>
    <row r="101" spans="1:36">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row>
    <row r="102" spans="1:36">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row>
    <row r="103" spans="1:36">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row>
    <row r="104" spans="1:36">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row>
    <row r="105" spans="1:36">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row>
    <row r="106" spans="1:36">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row>
    <row r="107" spans="1:36">
      <c r="B107" s="60"/>
    </row>
  </sheetData>
  <sheetProtection algorithmName="SHA-512" hashValue="CSv0Aul1DAgC/XAen9+XsDCt0ngekxwi/yXKeWdHB+c9DicHpHQVAfDcutVQzA4Jc0NH+aXZoJD+rFXnPzx1MA==" saltValue="6T1LJURnStT0XlD+nxh5tg==" spinCount="100000" sheet="1" autoFilter="0"/>
  <mergeCells count="84">
    <mergeCell ref="A66:AJ66"/>
    <mergeCell ref="A67:AI67"/>
    <mergeCell ref="A59:AI59"/>
    <mergeCell ref="A60:AI60"/>
    <mergeCell ref="A61:AI61"/>
    <mergeCell ref="A63:AJ63"/>
    <mergeCell ref="A64:AI64"/>
    <mergeCell ref="A58:AI58"/>
    <mergeCell ref="N45:P45"/>
    <mergeCell ref="Q45:R45"/>
    <mergeCell ref="S45:W45"/>
    <mergeCell ref="X45:Y45"/>
    <mergeCell ref="Z45:AH45"/>
    <mergeCell ref="A47:AI47"/>
    <mergeCell ref="A52:AJ52"/>
    <mergeCell ref="A53:AI53"/>
    <mergeCell ref="A54:AI54"/>
    <mergeCell ref="A55:AI55"/>
    <mergeCell ref="A57:AJ57"/>
    <mergeCell ref="A40:AH40"/>
    <mergeCell ref="AK40:AU40"/>
    <mergeCell ref="D42:AH42"/>
    <mergeCell ref="D44:E44"/>
    <mergeCell ref="G44:H44"/>
    <mergeCell ref="J44:K44"/>
    <mergeCell ref="N44:P44"/>
    <mergeCell ref="Q44:AH44"/>
    <mergeCell ref="B38:AH38"/>
    <mergeCell ref="AK25:AU25"/>
    <mergeCell ref="A26:AI26"/>
    <mergeCell ref="A28:AJ28"/>
    <mergeCell ref="B29:AH29"/>
    <mergeCell ref="B30:AH30"/>
    <mergeCell ref="B31:AH31"/>
    <mergeCell ref="AI24:AI25"/>
    <mergeCell ref="A25:AH25"/>
    <mergeCell ref="B32:AH32"/>
    <mergeCell ref="A33:AI33"/>
    <mergeCell ref="A35:AI35"/>
    <mergeCell ref="A37:AJ37"/>
    <mergeCell ref="L22:Y22"/>
    <mergeCell ref="Z22:AF22"/>
    <mergeCell ref="AG22:AH22"/>
    <mergeCell ref="A24:L24"/>
    <mergeCell ref="M24:AH24"/>
    <mergeCell ref="L20:Y20"/>
    <mergeCell ref="Z20:AF20"/>
    <mergeCell ref="AG20:AH20"/>
    <mergeCell ref="L21:Y21"/>
    <mergeCell ref="Z21:AF21"/>
    <mergeCell ref="AG21:AH21"/>
    <mergeCell ref="A18:Y18"/>
    <mergeCell ref="Z18:AF18"/>
    <mergeCell ref="AG18:AH18"/>
    <mergeCell ref="A19:Y19"/>
    <mergeCell ref="Z19:AF19"/>
    <mergeCell ref="AG19:AH19"/>
    <mergeCell ref="A16:Y16"/>
    <mergeCell ref="Z16:AF16"/>
    <mergeCell ref="AG16:AH16"/>
    <mergeCell ref="AK16:AU16"/>
    <mergeCell ref="B17:Y17"/>
    <mergeCell ref="Z17:AF17"/>
    <mergeCell ref="AG17:AH17"/>
    <mergeCell ref="A12:F12"/>
    <mergeCell ref="G12:AJ12"/>
    <mergeCell ref="A13:F13"/>
    <mergeCell ref="G13:J13"/>
    <mergeCell ref="K13:T13"/>
    <mergeCell ref="U13:X13"/>
    <mergeCell ref="Y13:AJ13"/>
    <mergeCell ref="A8:F10"/>
    <mergeCell ref="H8:L8"/>
    <mergeCell ref="G9:AJ9"/>
    <mergeCell ref="G10:AJ10"/>
    <mergeCell ref="A11:F11"/>
    <mergeCell ref="G11:AJ11"/>
    <mergeCell ref="A7:F7"/>
    <mergeCell ref="G7:AJ7"/>
    <mergeCell ref="Z1:AB1"/>
    <mergeCell ref="AC1:AI1"/>
    <mergeCell ref="A3:AJ3"/>
    <mergeCell ref="A6:F6"/>
    <mergeCell ref="G6:AJ6"/>
  </mergeCells>
  <phoneticPr fontId="12"/>
  <conditionalFormatting sqref="A24:AI25">
    <cfRule type="expression" dxfId="8" priority="1">
      <formula>OR(AND($G$7&lt;&gt;"", $Z$22=0), AND($G$7&lt;&gt;"", $Z$22=""))</formula>
    </cfRule>
  </conditionalFormatting>
  <conditionalFormatting sqref="A28:AJ35">
    <cfRule type="expression" dxfId="7" priority="4">
      <formula>AND($Z$18=0, $G$7&lt;&gt;"")</formula>
    </cfRule>
  </conditionalFormatting>
  <conditionalFormatting sqref="A37:AJ38">
    <cfRule type="expression" dxfId="6" priority="3">
      <formula>AND($G$7&lt;&gt;"", $Z$19=0)</formula>
    </cfRule>
  </conditionalFormatting>
  <conditionalFormatting sqref="A57:AJ61">
    <cfRule type="expression" dxfId="5" priority="7">
      <formula>AND($G$7&lt;&gt;"", $Z$18=0)</formula>
    </cfRule>
  </conditionalFormatting>
  <conditionalFormatting sqref="A63:AJ64">
    <cfRule type="expression" dxfId="4" priority="2">
      <formula>AND($G$7&lt;&gt;"", $Z$19=0)</formula>
    </cfRule>
  </conditionalFormatting>
  <conditionalFormatting sqref="AK16:AU17">
    <cfRule type="expression" dxfId="3" priority="6">
      <formula>OR($AI$16="", $AI$16="○")</formula>
    </cfRule>
  </conditionalFormatting>
  <conditionalFormatting sqref="AK25:AU25">
    <cfRule type="expression" dxfId="2" priority="8">
      <formula>OR($AI$24="○", $AI$24="")</formula>
    </cfRule>
  </conditionalFormatting>
  <conditionalFormatting sqref="AK40:AU40">
    <cfRule type="expression" dxfId="1" priority="5">
      <formula>OR($AI$40="", $AI$40="○")</formula>
    </cfRule>
  </conditionalFormatting>
  <dataValidations count="2">
    <dataValidation imeMode="halfAlpha" allowBlank="1" showInputMessage="1" showErrorMessage="1" sqref="N15:U15 Z14:AJ15 K13 AJ26 K14:U14 D44:E44 A13 G44:H44 K15 J44:K44 K39:R39 K36:R36" xr:uid="{5A716733-9592-48E6-AF94-1A69D375A3AD}"/>
    <dataValidation imeMode="hiragana" allowBlank="1" showInputMessage="1" showErrorMessage="1" sqref="S45" xr:uid="{5F9804BA-28AD-4D6E-B265-FE39DEFD5A94}"/>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8"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10593" r:id="rId4" name="Check Box 1">
              <controlPr defaultSize="0" autoFill="0" autoLine="0" autoPict="0">
                <anchor moveWithCells="1">
                  <from>
                    <xdr:col>1</xdr:col>
                    <xdr:colOff>190500</xdr:colOff>
                    <xdr:row>27</xdr:row>
                    <xdr:rowOff>304800</xdr:rowOff>
                  </from>
                  <to>
                    <xdr:col>2</xdr:col>
                    <xdr:colOff>22860</xdr:colOff>
                    <xdr:row>29</xdr:row>
                    <xdr:rowOff>68580</xdr:rowOff>
                  </to>
                </anchor>
              </controlPr>
            </control>
          </mc:Choice>
        </mc:AlternateContent>
        <mc:AlternateContent xmlns:mc="http://schemas.openxmlformats.org/markup-compatibility/2006">
          <mc:Choice Requires="x14">
            <control shapeId="110594" r:id="rId5" name="Check Box 2">
              <controlPr defaultSize="0" autoFill="0" autoLine="0" autoPict="0">
                <anchor moveWithCells="1">
                  <from>
                    <xdr:col>1</xdr:col>
                    <xdr:colOff>190500</xdr:colOff>
                    <xdr:row>36</xdr:row>
                    <xdr:rowOff>304800</xdr:rowOff>
                  </from>
                  <to>
                    <xdr:col>2</xdr:col>
                    <xdr:colOff>22860</xdr:colOff>
                    <xdr:row>37</xdr:row>
                    <xdr:rowOff>388620</xdr:rowOff>
                  </to>
                </anchor>
              </controlPr>
            </control>
          </mc:Choice>
        </mc:AlternateContent>
        <mc:AlternateContent xmlns:mc="http://schemas.openxmlformats.org/markup-compatibility/2006">
          <mc:Choice Requires="x14">
            <control shapeId="110595" r:id="rId6" name="Check Box 3">
              <controlPr defaultSize="0" autoFill="0" autoLine="0" autoPict="0">
                <anchor moveWithCells="1">
                  <from>
                    <xdr:col>1</xdr:col>
                    <xdr:colOff>190500</xdr:colOff>
                    <xdr:row>28</xdr:row>
                    <xdr:rowOff>304800</xdr:rowOff>
                  </from>
                  <to>
                    <xdr:col>2</xdr:col>
                    <xdr:colOff>22860</xdr:colOff>
                    <xdr:row>30</xdr:row>
                    <xdr:rowOff>76200</xdr:rowOff>
                  </to>
                </anchor>
              </controlPr>
            </control>
          </mc:Choice>
        </mc:AlternateContent>
        <mc:AlternateContent xmlns:mc="http://schemas.openxmlformats.org/markup-compatibility/2006">
          <mc:Choice Requires="x14">
            <control shapeId="110596" r:id="rId7" name="Check Box 4">
              <controlPr defaultSize="0" autoFill="0" autoLine="0" autoPict="0">
                <anchor moveWithCells="1">
                  <from>
                    <xdr:col>1</xdr:col>
                    <xdr:colOff>190500</xdr:colOff>
                    <xdr:row>28</xdr:row>
                    <xdr:rowOff>304800</xdr:rowOff>
                  </from>
                  <to>
                    <xdr:col>2</xdr:col>
                    <xdr:colOff>22860</xdr:colOff>
                    <xdr:row>30</xdr:row>
                    <xdr:rowOff>83820</xdr:rowOff>
                  </to>
                </anchor>
              </controlPr>
            </control>
          </mc:Choice>
        </mc:AlternateContent>
        <mc:AlternateContent xmlns:mc="http://schemas.openxmlformats.org/markup-compatibility/2006">
          <mc:Choice Requires="x14">
            <control shapeId="110597" r:id="rId8" name="Check Box 5">
              <controlPr defaultSize="0" autoFill="0" autoLine="0" autoPict="0">
                <anchor moveWithCells="1">
                  <from>
                    <xdr:col>1</xdr:col>
                    <xdr:colOff>190500</xdr:colOff>
                    <xdr:row>29</xdr:row>
                    <xdr:rowOff>304800</xdr:rowOff>
                  </from>
                  <to>
                    <xdr:col>2</xdr:col>
                    <xdr:colOff>22860</xdr:colOff>
                    <xdr:row>31</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C1B124B-E0D5-4428-8DA1-FE1C71299587}">
          <x14:formula1>
            <xm:f>【参考】数式用_2!$Z$3:$Z$5</xm:f>
          </x14:formula1>
          <xm:sqref>M24:AH24</xm:sqref>
        </x14:dataValidation>
        <x14:dataValidation type="list" allowBlank="1" showInputMessage="1" showErrorMessage="1" xr:uid="{03F9585E-71EF-44F7-AD40-AF7BA67219D5}">
          <x14:formula1>
            <xm:f>【参考】数式用_2!$AB$3:$AB$4</xm:f>
          </x14:formula1>
          <xm:sqref>A38 B42 A29:A32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43CDA-2947-4FD4-8B43-73DDDC411A39}">
  <sheetPr>
    <tabColor rgb="FF92D050"/>
    <pageSetUpPr fitToPage="1"/>
  </sheetPr>
  <dimension ref="A1:W288"/>
  <sheetViews>
    <sheetView view="pageBreakPreview" zoomScale="60" zoomScaleNormal="70" zoomScalePageLayoutView="70" workbookViewId="0"/>
  </sheetViews>
  <sheetFormatPr defaultColWidth="2.44140625" defaultRowHeight="13.2"/>
  <cols>
    <col min="1" max="1" width="5.6640625" customWidth="1"/>
    <col min="2" max="2" width="16.6640625" customWidth="1"/>
    <col min="3" max="3" width="20.44140625" style="29" customWidth="1"/>
    <col min="4" max="4" width="11.6640625" customWidth="1"/>
    <col min="5" max="5" width="15.88671875" customWidth="1"/>
    <col min="6" max="6" width="33" customWidth="1"/>
    <col min="7" max="7" width="31.33203125" customWidth="1"/>
    <col min="8" max="8" width="20" customWidth="1"/>
    <col min="9" max="9" width="18.6640625" customWidth="1"/>
    <col min="10" max="10" width="21.77734375" customWidth="1"/>
    <col min="11" max="11" width="22.88671875" customWidth="1"/>
    <col min="12" max="12" width="20.21875" customWidth="1"/>
    <col min="15" max="15" width="46.109375" style="38" hidden="1" customWidth="1"/>
    <col min="16" max="16" width="25.5546875" style="38" hidden="1" customWidth="1"/>
    <col min="17" max="17" width="23.88671875" style="38" hidden="1" customWidth="1"/>
  </cols>
  <sheetData>
    <row r="1" spans="1:23" ht="35.4" customHeight="1" thickBot="1">
      <c r="A1" s="629" t="s">
        <v>2600</v>
      </c>
      <c r="D1" s="1228" t="s">
        <v>2601</v>
      </c>
      <c r="E1" s="1228"/>
      <c r="F1" s="1228"/>
      <c r="G1" s="1228"/>
      <c r="H1" s="1229"/>
      <c r="I1" s="630" t="s">
        <v>26</v>
      </c>
      <c r="J1" s="1230" t="str">
        <f>IF(基本情報入力シート!C13&lt;&gt;"", 基本情報入力シート!C13, "")</f>
        <v>岩手県</v>
      </c>
      <c r="K1" s="1231"/>
      <c r="L1" s="1232"/>
    </row>
    <row r="2" spans="1:23" ht="21" customHeight="1" thickBot="1">
      <c r="B2" s="57"/>
      <c r="C2" s="631"/>
      <c r="D2" s="57"/>
      <c r="E2" s="57"/>
      <c r="F2" s="57"/>
      <c r="H2" s="632"/>
      <c r="I2" s="632"/>
    </row>
    <row r="3" spans="1:23" ht="27" customHeight="1" thickBot="1">
      <c r="A3" s="1233" t="s">
        <v>28</v>
      </c>
      <c r="B3" s="1234"/>
      <c r="C3" s="1235" t="str">
        <f>IF(基本情報入力シート!L18="", "", 基本情報入力シート!L18)</f>
        <v/>
      </c>
      <c r="D3" s="1236"/>
      <c r="E3" s="1236"/>
      <c r="F3" s="1237"/>
      <c r="H3" s="1238" t="s">
        <v>2602</v>
      </c>
      <c r="I3" s="1238"/>
      <c r="J3" s="1238"/>
      <c r="K3" s="1238"/>
      <c r="L3" s="1238"/>
      <c r="M3" s="633"/>
      <c r="N3" s="633"/>
      <c r="O3" s="634"/>
      <c r="P3" s="634"/>
      <c r="Q3" s="634"/>
      <c r="R3" s="633"/>
      <c r="S3" s="633"/>
      <c r="T3" s="633"/>
      <c r="U3" s="633"/>
      <c r="V3" s="633"/>
      <c r="W3" s="633"/>
    </row>
    <row r="4" spans="1:23" ht="24" customHeight="1" thickBot="1">
      <c r="A4" s="635"/>
      <c r="B4" s="635"/>
      <c r="C4" s="636"/>
      <c r="D4" s="55"/>
      <c r="E4" s="55"/>
      <c r="F4" s="55"/>
      <c r="G4" s="632"/>
      <c r="H4" s="1238"/>
      <c r="I4" s="1238"/>
      <c r="J4" s="1238"/>
      <c r="K4" s="1238"/>
      <c r="L4" s="1238"/>
      <c r="M4" s="633"/>
      <c r="N4" s="633"/>
      <c r="O4" s="634"/>
      <c r="P4" s="634"/>
      <c r="Q4" s="634"/>
      <c r="R4" s="633"/>
      <c r="S4" s="633"/>
      <c r="T4" s="633"/>
      <c r="U4" s="633"/>
      <c r="V4" s="633"/>
      <c r="W4" s="633"/>
    </row>
    <row r="5" spans="1:23" ht="40.200000000000003" customHeight="1" thickBot="1">
      <c r="A5" s="1239" t="s">
        <v>2603</v>
      </c>
      <c r="B5" s="1240"/>
      <c r="C5" s="1240"/>
      <c r="D5" s="1240"/>
      <c r="E5" s="1241"/>
      <c r="F5" s="637">
        <f>IFERROR(SUM(H:I),"")</f>
        <v>0</v>
      </c>
      <c r="G5" s="632"/>
      <c r="H5" s="1238"/>
      <c r="I5" s="1238"/>
      <c r="J5" s="1238"/>
      <c r="K5" s="1238"/>
      <c r="L5" s="1238"/>
      <c r="M5" s="633"/>
      <c r="N5" s="633"/>
      <c r="O5" s="634"/>
      <c r="P5" s="634"/>
      <c r="Q5" s="634"/>
      <c r="R5" s="633"/>
      <c r="S5" s="633"/>
      <c r="T5" s="633"/>
      <c r="U5" s="633"/>
      <c r="V5" s="633"/>
      <c r="W5" s="633"/>
    </row>
    <row r="6" spans="1:23" ht="40.200000000000003" customHeight="1" thickBot="1">
      <c r="A6" s="1213" t="s">
        <v>2604</v>
      </c>
      <c r="B6" s="1214"/>
      <c r="C6" s="1214"/>
      <c r="D6" s="1214"/>
      <c r="E6" s="1215"/>
      <c r="F6" s="637">
        <f>IFERROR(SUM(K:K),"")</f>
        <v>0</v>
      </c>
      <c r="G6" s="632"/>
      <c r="H6" s="633"/>
      <c r="I6" s="633"/>
      <c r="J6" s="633"/>
      <c r="K6" s="633"/>
      <c r="L6" s="633"/>
      <c r="M6" s="633"/>
      <c r="N6" s="633"/>
      <c r="O6" s="634"/>
      <c r="P6" s="634"/>
      <c r="Q6" s="634"/>
      <c r="R6" s="633"/>
      <c r="S6" s="633"/>
      <c r="T6" s="633"/>
      <c r="U6" s="633"/>
      <c r="V6" s="633"/>
      <c r="W6" s="633"/>
    </row>
    <row r="7" spans="1:23" ht="40.200000000000003" customHeight="1" thickBot="1">
      <c r="A7" s="638" t="s">
        <v>2605</v>
      </c>
      <c r="B7" s="60"/>
      <c r="C7" s="60"/>
      <c r="D7" s="60"/>
      <c r="E7" s="60"/>
      <c r="F7" s="639"/>
      <c r="G7" s="632"/>
      <c r="I7" s="640"/>
      <c r="K7" s="632"/>
      <c r="L7" s="632"/>
      <c r="M7" s="641"/>
      <c r="N7" s="641"/>
      <c r="O7" s="642"/>
      <c r="P7" s="642"/>
      <c r="R7" s="633"/>
      <c r="S7" s="633"/>
      <c r="T7" s="633"/>
      <c r="U7" s="633"/>
      <c r="V7" s="633"/>
      <c r="W7" s="633"/>
    </row>
    <row r="8" spans="1:23" ht="47.4" customHeight="1">
      <c r="A8" s="1216" t="s">
        <v>2418</v>
      </c>
      <c r="B8" s="1217"/>
      <c r="C8" s="1217"/>
      <c r="D8" s="1217"/>
      <c r="E8" s="1218" t="s">
        <v>2606</v>
      </c>
      <c r="F8" s="1218"/>
      <c r="G8" s="1218"/>
      <c r="H8" s="1218"/>
      <c r="I8" s="1218"/>
      <c r="J8" s="1218"/>
      <c r="K8" s="1219"/>
      <c r="L8" s="632"/>
      <c r="M8" s="641"/>
      <c r="N8" s="641"/>
      <c r="O8" s="642"/>
      <c r="P8" s="642"/>
      <c r="R8" s="633"/>
      <c r="S8" s="633"/>
      <c r="T8" s="633"/>
      <c r="U8" s="633"/>
      <c r="V8" s="633"/>
      <c r="W8" s="633"/>
    </row>
    <row r="9" spans="1:23" ht="69" customHeight="1">
      <c r="A9" s="1220" t="s">
        <v>2448</v>
      </c>
      <c r="B9" s="1221"/>
      <c r="C9" s="1221"/>
      <c r="D9" s="1221"/>
      <c r="E9" s="1222" t="s">
        <v>2607</v>
      </c>
      <c r="F9" s="1222"/>
      <c r="G9" s="1222"/>
      <c r="H9" s="1222"/>
      <c r="I9" s="1222"/>
      <c r="J9" s="1222"/>
      <c r="K9" s="1223"/>
      <c r="L9" s="640"/>
      <c r="M9" s="636"/>
      <c r="N9" s="636"/>
      <c r="O9" s="643"/>
      <c r="P9" s="643"/>
      <c r="R9" s="633"/>
      <c r="S9" s="633"/>
      <c r="T9" s="633"/>
      <c r="U9" s="633"/>
      <c r="V9" s="633"/>
      <c r="W9" s="633"/>
    </row>
    <row r="10" spans="1:23" ht="53.4" customHeight="1" thickBot="1">
      <c r="A10" s="1224" t="s">
        <v>2449</v>
      </c>
      <c r="B10" s="1225"/>
      <c r="C10" s="1225"/>
      <c r="D10" s="1225"/>
      <c r="E10" s="1226" t="s">
        <v>2608</v>
      </c>
      <c r="F10" s="1226"/>
      <c r="G10" s="1226"/>
      <c r="H10" s="1226"/>
      <c r="I10" s="1226"/>
      <c r="J10" s="1226"/>
      <c r="K10" s="1227"/>
      <c r="L10" s="640"/>
      <c r="M10" s="636"/>
      <c r="N10" s="636"/>
      <c r="O10" s="643"/>
      <c r="P10" s="643"/>
    </row>
    <row r="11" spans="1:23" ht="21" customHeight="1" thickBot="1">
      <c r="A11" s="644"/>
      <c r="B11" s="644"/>
      <c r="C11" s="644"/>
      <c r="D11" s="644"/>
      <c r="E11" s="644"/>
      <c r="F11" s="645"/>
      <c r="H11" s="646"/>
    </row>
    <row r="12" spans="1:23" ht="42.75" customHeight="1">
      <c r="A12" s="1261"/>
      <c r="B12" s="1264" t="s">
        <v>96</v>
      </c>
      <c r="C12" s="1264" t="s">
        <v>20</v>
      </c>
      <c r="D12" s="1267" t="s">
        <v>21</v>
      </c>
      <c r="E12" s="1267"/>
      <c r="F12" s="1268" t="s">
        <v>78</v>
      </c>
      <c r="G12" s="1271" t="s">
        <v>23</v>
      </c>
      <c r="H12" s="1242" t="s">
        <v>2609</v>
      </c>
      <c r="I12" s="1243"/>
      <c r="J12" s="1248" t="s">
        <v>2369</v>
      </c>
      <c r="K12" s="1251" t="s">
        <v>2610</v>
      </c>
      <c r="L12" s="1254" t="s">
        <v>2611</v>
      </c>
    </row>
    <row r="13" spans="1:23" ht="39" customHeight="1">
      <c r="A13" s="1262"/>
      <c r="B13" s="1265"/>
      <c r="C13" s="1265"/>
      <c r="D13" s="1233"/>
      <c r="E13" s="1233"/>
      <c r="F13" s="1269"/>
      <c r="G13" s="1272"/>
      <c r="H13" s="1244"/>
      <c r="I13" s="1245"/>
      <c r="J13" s="1249"/>
      <c r="K13" s="1252"/>
      <c r="L13" s="1255"/>
    </row>
    <row r="14" spans="1:23" ht="57.75" customHeight="1" thickBot="1">
      <c r="A14" s="1263"/>
      <c r="B14" s="1266"/>
      <c r="C14" s="1266"/>
      <c r="D14" s="647" t="s">
        <v>24</v>
      </c>
      <c r="E14" s="647" t="s">
        <v>25</v>
      </c>
      <c r="F14" s="1270"/>
      <c r="G14" s="1273"/>
      <c r="H14" s="1246"/>
      <c r="I14" s="1247"/>
      <c r="J14" s="1250"/>
      <c r="K14" s="1253"/>
      <c r="L14" s="1256"/>
    </row>
    <row r="15" spans="1:23" ht="36.75" customHeight="1">
      <c r="A15" s="648">
        <v>1</v>
      </c>
      <c r="B15" s="649" t="str">
        <f>IF(基本情報入力シート!B51="","",基本情報入力シート!B51)</f>
        <v/>
      </c>
      <c r="C15" s="650" t="str">
        <f>IF(基本情報入力シート!L51="","",基本情報入力シート!L51)</f>
        <v/>
      </c>
      <c r="D15" s="650" t="str">
        <f>IF(基本情報入力シート!Q51="","",基本情報入力シート!Q51)</f>
        <v/>
      </c>
      <c r="E15" s="650" t="str">
        <f>IF(基本情報入力シート!V51="","",基本情報入力シート!V51)</f>
        <v/>
      </c>
      <c r="F15" s="650" t="str">
        <f>IF(基本情報入力シート!W51="","",基本情報入力シート!W51)</f>
        <v/>
      </c>
      <c r="G15" s="651" t="str">
        <f>IF(基本情報入力シート!Z51="","",基本情報入力シート!Z51)</f>
        <v/>
      </c>
      <c r="H15" s="1257" t="str">
        <f>IF('様式第１号別紙３（個表） '!P15="","",'様式第１号別紙３（個表） '!P15)</f>
        <v/>
      </c>
      <c r="I15" s="1258"/>
      <c r="J15" s="652" t="str">
        <f>'様式第１号別紙３（個表） '!M15</f>
        <v/>
      </c>
      <c r="K15" s="653" t="str">
        <f>IF(H15="","",H15*VLOOKUP(G15,【参考】数式用_2!$A$4:$R$54,MATCH(P15,【参考】数式用_2!$M$3:$R$3,0)+12,FALSE))</f>
        <v/>
      </c>
      <c r="L15" s="654" t="str">
        <f>IF(H15="","",H15*VLOOKUP(G15,【参考】数式用_2!$A$4:$R$54,MATCH(Q15,【参考】数式用_2!$M$3:$R$3,0)+12,FALSE))</f>
        <v/>
      </c>
      <c r="O15" s="38" t="e">
        <f>VLOOKUP(G15,【参考】数式用_2!$A$4:$F$54,6,FALSE)</f>
        <v>#N/A</v>
      </c>
      <c r="P15" s="38" t="str">
        <f>"（①＋②）/（"&amp;J15&amp;"）"</f>
        <v>（①＋②）/（）</v>
      </c>
      <c r="Q15" s="38" t="str">
        <f>"③/（"&amp;J15&amp;"）"</f>
        <v>③/（）</v>
      </c>
    </row>
    <row r="16" spans="1:23" ht="36.75" customHeight="1">
      <c r="A16" s="62">
        <f>A15+1</f>
        <v>2</v>
      </c>
      <c r="B16" s="385" t="str">
        <f>IF(基本情報入力シート!B52="","",基本情報入力シート!B52)</f>
        <v/>
      </c>
      <c r="C16" s="655" t="str">
        <f>IF(基本情報入力シート!L52="","",基本情報入力シート!L52)</f>
        <v/>
      </c>
      <c r="D16" s="655" t="str">
        <f>IF(基本情報入力シート!Q52="","",基本情報入力シート!Q52)</f>
        <v/>
      </c>
      <c r="E16" s="655" t="str">
        <f>IF(基本情報入力シート!V52="","",基本情報入力シート!V52)</f>
        <v/>
      </c>
      <c r="F16" s="655" t="str">
        <f>IF(基本情報入力シート!W52="","",基本情報入力シート!W52)</f>
        <v/>
      </c>
      <c r="G16" s="656" t="str">
        <f>IF(基本情報入力シート!Z52="","",基本情報入力シート!Z52)</f>
        <v/>
      </c>
      <c r="H16" s="1259" t="str">
        <f>IF('様式第１号別紙３（個表） '!P16="","",'様式第１号別紙３（個表） '!P16)</f>
        <v/>
      </c>
      <c r="I16" s="1260"/>
      <c r="J16" s="657" t="str">
        <f>'様式第１号別紙３（個表） '!M16</f>
        <v/>
      </c>
      <c r="K16" s="566" t="str">
        <f>IF(H16="","",H16*VLOOKUP(G16,【参考】数式用_2!$A$4:$R$54,MATCH(P16,【参考】数式用_2!$M$3:$R$3,0)+12,FALSE))</f>
        <v/>
      </c>
      <c r="L16" s="567" t="str">
        <f>IF(H16="","",H16*VLOOKUP(G16,【参考】数式用_2!$A$4:$R$54,MATCH(Q16,【参考】数式用_2!$M$3:$R$3,0)+12,FALSE))</f>
        <v/>
      </c>
      <c r="O16" s="38" t="e">
        <f>VLOOKUP(G16,【参考】数式用_2!$A$4:$F$54,6,FALSE)</f>
        <v>#N/A</v>
      </c>
      <c r="P16" s="38" t="str">
        <f t="shared" ref="P16:P79" si="0">"（①＋②）/（"&amp;J16&amp;"）"</f>
        <v>（①＋②）/（）</v>
      </c>
      <c r="Q16" s="38" t="str">
        <f t="shared" ref="Q16:Q79" si="1">"③/（"&amp;J16&amp;"）"</f>
        <v>③/（）</v>
      </c>
    </row>
    <row r="17" spans="1:17" ht="36.75" customHeight="1">
      <c r="A17" s="62">
        <f t="shared" ref="A17:A80" si="2">A16+1</f>
        <v>3</v>
      </c>
      <c r="B17" s="385" t="str">
        <f>IF(基本情報入力シート!B53="","",基本情報入力シート!B53)</f>
        <v/>
      </c>
      <c r="C17" s="655" t="str">
        <f>IF(基本情報入力シート!L53="","",基本情報入力シート!L53)</f>
        <v/>
      </c>
      <c r="D17" s="655" t="str">
        <f>IF(基本情報入力シート!Q53="","",基本情報入力シート!Q53)</f>
        <v/>
      </c>
      <c r="E17" s="655" t="str">
        <f>IF(基本情報入力シート!V53="","",基本情報入力シート!V53)</f>
        <v/>
      </c>
      <c r="F17" s="655" t="str">
        <f>IF(基本情報入力シート!W53="","",基本情報入力シート!W53)</f>
        <v/>
      </c>
      <c r="G17" s="655" t="str">
        <f>IF(基本情報入力シート!Z53="","",基本情報入力シート!Z53)</f>
        <v/>
      </c>
      <c r="H17" s="1274" t="str">
        <f>IF('様式第１号別紙３（個表） '!P17="","",'様式第１号別紙３（個表） '!P17)</f>
        <v/>
      </c>
      <c r="I17" s="1275"/>
      <c r="J17" s="657" t="str">
        <f>'様式第１号別紙３（個表） '!M17</f>
        <v/>
      </c>
      <c r="K17" s="566" t="str">
        <f>IF(H17="","",H17*VLOOKUP(G17,【参考】数式用_2!$A$4:$R$54,MATCH(P17,【参考】数式用_2!$M$3:$R$3,0)+12,FALSE))</f>
        <v/>
      </c>
      <c r="L17" s="567" t="str">
        <f>IF(H17="","",H17*VLOOKUP(G17,【参考】数式用_2!$A$4:$R$54,MATCH(Q17,【参考】数式用_2!$M$3:$R$3,0)+12,FALSE))</f>
        <v/>
      </c>
      <c r="O17" s="38" t="e">
        <f>VLOOKUP(G17,【参考】数式用_2!$A$4:$F$54,6,FALSE)</f>
        <v>#N/A</v>
      </c>
      <c r="P17" s="38" t="str">
        <f t="shared" si="0"/>
        <v>（①＋②）/（）</v>
      </c>
      <c r="Q17" s="38" t="str">
        <f t="shared" si="1"/>
        <v>③/（）</v>
      </c>
    </row>
    <row r="18" spans="1:17" ht="36.75" customHeight="1">
      <c r="A18" s="62">
        <f t="shared" si="2"/>
        <v>4</v>
      </c>
      <c r="B18" s="385" t="str">
        <f>IF(基本情報入力シート!B54="","",基本情報入力シート!B54)</f>
        <v/>
      </c>
      <c r="C18" s="655" t="str">
        <f>IF(基本情報入力シート!L54="","",基本情報入力シート!L54)</f>
        <v/>
      </c>
      <c r="D18" s="655" t="str">
        <f>IF(基本情報入力シート!Q54="","",基本情報入力シート!Q54)</f>
        <v/>
      </c>
      <c r="E18" s="655" t="str">
        <f>IF(基本情報入力シート!V54="","",基本情報入力シート!V54)</f>
        <v/>
      </c>
      <c r="F18" s="655" t="str">
        <f>IF(基本情報入力シート!W54="","",基本情報入力シート!W54)</f>
        <v/>
      </c>
      <c r="G18" s="656" t="str">
        <f>IF(基本情報入力シート!Z54="","",基本情報入力シート!Z54)</f>
        <v/>
      </c>
      <c r="H18" s="1259" t="str">
        <f>IF('様式第１号別紙３（個表） '!P18="","",'様式第１号別紙３（個表） '!P18)</f>
        <v/>
      </c>
      <c r="I18" s="1260"/>
      <c r="J18" s="658" t="str">
        <f>'様式第１号別紙３（個表） '!M18</f>
        <v/>
      </c>
      <c r="K18" s="566" t="str">
        <f>IF(H18="","",H18*VLOOKUP(G18,【参考】数式用_2!$A$4:$R$54,MATCH(P18,【参考】数式用_2!$M$3:$R$3,0)+12,FALSE))</f>
        <v/>
      </c>
      <c r="L18" s="567" t="str">
        <f>IF(H18="","",H18*VLOOKUP(G18,【参考】数式用_2!$A$4:$R$54,MATCH(Q18,【参考】数式用_2!$M$3:$R$3,0)+12,FALSE))</f>
        <v/>
      </c>
      <c r="O18" s="38" t="e">
        <f>VLOOKUP(G18,【参考】数式用_2!$A$4:$F$54,6,FALSE)</f>
        <v>#N/A</v>
      </c>
      <c r="P18" s="38" t="str">
        <f t="shared" si="0"/>
        <v>（①＋②）/（）</v>
      </c>
      <c r="Q18" s="38" t="str">
        <f t="shared" si="1"/>
        <v>③/（）</v>
      </c>
    </row>
    <row r="19" spans="1:17" ht="36.75" customHeight="1">
      <c r="A19" s="62">
        <f t="shared" si="2"/>
        <v>5</v>
      </c>
      <c r="B19" s="385" t="str">
        <f>IF(基本情報入力シート!B55="","",基本情報入力シート!B55)</f>
        <v/>
      </c>
      <c r="C19" s="655" t="str">
        <f>IF(基本情報入力シート!L55="","",基本情報入力シート!L55)</f>
        <v/>
      </c>
      <c r="D19" s="655" t="str">
        <f>IF(基本情報入力シート!Q55="","",基本情報入力シート!Q55)</f>
        <v/>
      </c>
      <c r="E19" s="655" t="str">
        <f>IF(基本情報入力シート!V55="","",基本情報入力シート!V55)</f>
        <v/>
      </c>
      <c r="F19" s="655" t="str">
        <f>IF(基本情報入力シート!W55="","",基本情報入力シート!W55)</f>
        <v/>
      </c>
      <c r="G19" s="655" t="str">
        <f>IF(基本情報入力シート!Z55="","",基本情報入力シート!Z55)</f>
        <v/>
      </c>
      <c r="H19" s="1259" t="str">
        <f>IF('様式第１号別紙３（個表） '!P19="","",'様式第１号別紙３（個表） '!P19)</f>
        <v/>
      </c>
      <c r="I19" s="1260"/>
      <c r="J19" s="657" t="str">
        <f>'様式第１号別紙３（個表） '!M19</f>
        <v/>
      </c>
      <c r="K19" s="566" t="str">
        <f>IF(H19="","",H19*VLOOKUP(G19,【参考】数式用_2!$A$4:$R$54,MATCH(P19,【参考】数式用_2!$M$3:$R$3,0)+12,FALSE))</f>
        <v/>
      </c>
      <c r="L19" s="567" t="str">
        <f>IF(H19="","",H19*VLOOKUP(G19,【参考】数式用_2!$A$4:$R$54,MATCH(Q19,【参考】数式用_2!$M$3:$R$3,0)+12,FALSE))</f>
        <v/>
      </c>
      <c r="O19" s="38" t="e">
        <f>VLOOKUP(G19,【参考】数式用_2!$A$4:$F$54,6,FALSE)</f>
        <v>#N/A</v>
      </c>
      <c r="P19" s="38" t="str">
        <f t="shared" si="0"/>
        <v>（①＋②）/（）</v>
      </c>
      <c r="Q19" s="38" t="str">
        <f t="shared" si="1"/>
        <v>③/（）</v>
      </c>
    </row>
    <row r="20" spans="1:17" ht="36.75" customHeight="1">
      <c r="A20" s="62">
        <f t="shared" si="2"/>
        <v>6</v>
      </c>
      <c r="B20" s="385" t="str">
        <f>IF(基本情報入力シート!B56="","",基本情報入力シート!B56)</f>
        <v/>
      </c>
      <c r="C20" s="655" t="str">
        <f>IF(基本情報入力シート!L56="","",基本情報入力シート!L56)</f>
        <v/>
      </c>
      <c r="D20" s="655" t="str">
        <f>IF(基本情報入力シート!Q56="","",基本情報入力シート!Q56)</f>
        <v/>
      </c>
      <c r="E20" s="655" t="str">
        <f>IF(基本情報入力シート!V56="","",基本情報入力シート!V56)</f>
        <v/>
      </c>
      <c r="F20" s="655" t="str">
        <f>IF(基本情報入力シート!W56="","",基本情報入力シート!W56)</f>
        <v/>
      </c>
      <c r="G20" s="656" t="str">
        <f>IF(基本情報入力シート!Z56="","",基本情報入力シート!Z56)</f>
        <v/>
      </c>
      <c r="H20" s="1274" t="str">
        <f>IF('様式第１号別紙３（個表） '!P20="","",'様式第１号別紙３（個表） '!P20)</f>
        <v/>
      </c>
      <c r="I20" s="1275"/>
      <c r="J20" s="657" t="str">
        <f>'様式第１号別紙３（個表） '!M20</f>
        <v/>
      </c>
      <c r="K20" s="566" t="str">
        <f>IF(H20="","",H20*VLOOKUP(G20,【参考】数式用_2!$A$4:$R$54,MATCH(P20,【参考】数式用_2!$M$3:$R$3,0)+12,FALSE))</f>
        <v/>
      </c>
      <c r="L20" s="567" t="str">
        <f>IF(H20="","",H20*VLOOKUP(G20,【参考】数式用_2!$A$4:$R$54,MATCH(Q20,【参考】数式用_2!$M$3:$R$3,0)+12,FALSE))</f>
        <v/>
      </c>
      <c r="O20" s="38" t="e">
        <f>VLOOKUP(G20,【参考】数式用_2!$A$4:$F$54,6,FALSE)</f>
        <v>#N/A</v>
      </c>
      <c r="P20" s="38" t="str">
        <f t="shared" si="0"/>
        <v>（①＋②）/（）</v>
      </c>
      <c r="Q20" s="38" t="str">
        <f t="shared" si="1"/>
        <v>③/（）</v>
      </c>
    </row>
    <row r="21" spans="1:17" ht="36.75" customHeight="1">
      <c r="A21" s="62">
        <f t="shared" si="2"/>
        <v>7</v>
      </c>
      <c r="B21" s="385" t="str">
        <f>IF(基本情報入力シート!B57="","",基本情報入力シート!B57)</f>
        <v/>
      </c>
      <c r="C21" s="655" t="str">
        <f>IF(基本情報入力シート!L57="","",基本情報入力シート!L57)</f>
        <v/>
      </c>
      <c r="D21" s="655" t="str">
        <f>IF(基本情報入力シート!Q57="","",基本情報入力シート!Q57)</f>
        <v/>
      </c>
      <c r="E21" s="655" t="str">
        <f>IF(基本情報入力シート!V57="","",基本情報入力シート!V57)</f>
        <v/>
      </c>
      <c r="F21" s="655" t="str">
        <f>IF(基本情報入力シート!W57="","",基本情報入力シート!W57)</f>
        <v/>
      </c>
      <c r="G21" s="655" t="str">
        <f>IF(基本情報入力シート!Z57="","",基本情報入力シート!Z57)</f>
        <v/>
      </c>
      <c r="H21" s="1259" t="str">
        <f>IF('様式第１号別紙３（個表） '!P21="","",'様式第１号別紙３（個表） '!P21)</f>
        <v/>
      </c>
      <c r="I21" s="1260"/>
      <c r="J21" s="657" t="str">
        <f>'様式第１号別紙３（個表） '!M21</f>
        <v/>
      </c>
      <c r="K21" s="566" t="str">
        <f>IF(H21="","",H21*VLOOKUP(G21,【参考】数式用_2!$A$4:$R$54,MATCH(P21,【参考】数式用_2!$M$3:$R$3,0)+12,FALSE))</f>
        <v/>
      </c>
      <c r="L21" s="567" t="str">
        <f>IF(H21="","",H21*VLOOKUP(G21,【参考】数式用_2!$A$4:$R$54,MATCH(Q21,【参考】数式用_2!$M$3:$R$3,0)+12,FALSE))</f>
        <v/>
      </c>
      <c r="O21" s="38" t="e">
        <f>VLOOKUP(G21,【参考】数式用_2!$A$4:$F$54,6,FALSE)</f>
        <v>#N/A</v>
      </c>
      <c r="P21" s="38" t="str">
        <f t="shared" si="0"/>
        <v>（①＋②）/（）</v>
      </c>
      <c r="Q21" s="38" t="str">
        <f t="shared" si="1"/>
        <v>③/（）</v>
      </c>
    </row>
    <row r="22" spans="1:17" ht="36.75" customHeight="1">
      <c r="A22" s="62">
        <f t="shared" si="2"/>
        <v>8</v>
      </c>
      <c r="B22" s="385" t="str">
        <f>IF(基本情報入力シート!B58="","",基本情報入力シート!B58)</f>
        <v/>
      </c>
      <c r="C22" s="655" t="str">
        <f>IF(基本情報入力シート!L58="","",基本情報入力シート!L58)</f>
        <v/>
      </c>
      <c r="D22" s="655" t="str">
        <f>IF(基本情報入力シート!Q58="","",基本情報入力シート!Q58)</f>
        <v/>
      </c>
      <c r="E22" s="655" t="str">
        <f>IF(基本情報入力シート!V58="","",基本情報入力シート!V58)</f>
        <v/>
      </c>
      <c r="F22" s="655" t="str">
        <f>IF(基本情報入力シート!W58="","",基本情報入力シート!W58)</f>
        <v/>
      </c>
      <c r="G22" s="656" t="str">
        <f>IF(基本情報入力シート!Z58="","",基本情報入力シート!Z58)</f>
        <v/>
      </c>
      <c r="H22" s="1259" t="str">
        <f>IF('様式第１号別紙３（個表） '!P22="","",'様式第１号別紙３（個表） '!P22)</f>
        <v/>
      </c>
      <c r="I22" s="1260"/>
      <c r="J22" s="657" t="str">
        <f>'様式第１号別紙３（個表） '!M22</f>
        <v/>
      </c>
      <c r="K22" s="566" t="str">
        <f>IF(H22="","",H22*VLOOKUP(G22,【参考】数式用_2!$A$4:$R$54,MATCH(P22,【参考】数式用_2!$M$3:$R$3,0)+12,FALSE))</f>
        <v/>
      </c>
      <c r="L22" s="567" t="str">
        <f>IF(H22="","",H22*VLOOKUP(G22,【参考】数式用_2!$A$4:$R$54,MATCH(Q22,【参考】数式用_2!$M$3:$R$3,0)+12,FALSE))</f>
        <v/>
      </c>
      <c r="O22" s="38" t="e">
        <f>VLOOKUP(G22,【参考】数式用_2!$A$4:$F$54,6,FALSE)</f>
        <v>#N/A</v>
      </c>
      <c r="P22" s="38" t="str">
        <f t="shared" si="0"/>
        <v>（①＋②）/（）</v>
      </c>
      <c r="Q22" s="38" t="str">
        <f t="shared" si="1"/>
        <v>③/（）</v>
      </c>
    </row>
    <row r="23" spans="1:17" ht="36.75" customHeight="1">
      <c r="A23" s="62">
        <f t="shared" si="2"/>
        <v>9</v>
      </c>
      <c r="B23" s="385" t="str">
        <f>IF(基本情報入力シート!B59="","",基本情報入力シート!B59)</f>
        <v/>
      </c>
      <c r="C23" s="655" t="str">
        <f>IF(基本情報入力シート!L59="","",基本情報入力シート!L59)</f>
        <v/>
      </c>
      <c r="D23" s="655" t="str">
        <f>IF(基本情報入力シート!Q59="","",基本情報入力シート!Q59)</f>
        <v/>
      </c>
      <c r="E23" s="655" t="str">
        <f>IF(基本情報入力シート!V59="","",基本情報入力シート!V59)</f>
        <v/>
      </c>
      <c r="F23" s="655" t="str">
        <f>IF(基本情報入力シート!W59="","",基本情報入力シート!W59)</f>
        <v/>
      </c>
      <c r="G23" s="655" t="str">
        <f>IF(基本情報入力シート!Z59="","",基本情報入力シート!Z59)</f>
        <v/>
      </c>
      <c r="H23" s="1274" t="str">
        <f>IF('様式第１号別紙３（個表） '!P23="","",'様式第１号別紙３（個表） '!P23)</f>
        <v/>
      </c>
      <c r="I23" s="1275"/>
      <c r="J23" s="657" t="str">
        <f>'様式第１号別紙３（個表） '!M23</f>
        <v/>
      </c>
      <c r="K23" s="566" t="str">
        <f>IF(H23="","",H23*VLOOKUP(G23,【参考】数式用_2!$A$4:$R$54,MATCH(P23,【参考】数式用_2!$M$3:$R$3,0)+12,FALSE))</f>
        <v/>
      </c>
      <c r="L23" s="567" t="str">
        <f>IF(H23="","",H23*VLOOKUP(G23,【参考】数式用_2!$A$4:$R$54,MATCH(Q23,【参考】数式用_2!$M$3:$R$3,0)+12,FALSE))</f>
        <v/>
      </c>
      <c r="O23" s="38" t="e">
        <f>VLOOKUP(G23,【参考】数式用_2!$A$4:$F$54,6,FALSE)</f>
        <v>#N/A</v>
      </c>
      <c r="P23" s="38" t="str">
        <f t="shared" si="0"/>
        <v>（①＋②）/（）</v>
      </c>
      <c r="Q23" s="38" t="str">
        <f t="shared" si="1"/>
        <v>③/（）</v>
      </c>
    </row>
    <row r="24" spans="1:17" ht="36.75" customHeight="1">
      <c r="A24" s="62">
        <f t="shared" si="2"/>
        <v>10</v>
      </c>
      <c r="B24" s="385" t="str">
        <f>IF(基本情報入力シート!B60="","",基本情報入力シート!B60)</f>
        <v/>
      </c>
      <c r="C24" s="655" t="str">
        <f>IF(基本情報入力シート!L60="","",基本情報入力シート!L60)</f>
        <v/>
      </c>
      <c r="D24" s="655" t="str">
        <f>IF(基本情報入力シート!Q60="","",基本情報入力シート!Q60)</f>
        <v/>
      </c>
      <c r="E24" s="655" t="str">
        <f>IF(基本情報入力シート!V60="","",基本情報入力シート!V60)</f>
        <v/>
      </c>
      <c r="F24" s="655" t="str">
        <f>IF(基本情報入力シート!W60="","",基本情報入力シート!W60)</f>
        <v/>
      </c>
      <c r="G24" s="656" t="str">
        <f>IF(基本情報入力シート!Z60="","",基本情報入力シート!Z60)</f>
        <v/>
      </c>
      <c r="H24" s="1259" t="str">
        <f>IF('様式第１号別紙３（個表） '!P24="","",'様式第１号別紙３（個表） '!P24)</f>
        <v/>
      </c>
      <c r="I24" s="1260"/>
      <c r="J24" s="657" t="str">
        <f>'様式第１号別紙３（個表） '!M24</f>
        <v/>
      </c>
      <c r="K24" s="566" t="str">
        <f>IF(H24="","",H24*VLOOKUP(G24,【参考】数式用_2!$A$4:$R$54,MATCH(P24,【参考】数式用_2!$M$3:$R$3,0)+12,FALSE))</f>
        <v/>
      </c>
      <c r="L24" s="567" t="str">
        <f>IF(H24="","",H24*VLOOKUP(G24,【参考】数式用_2!$A$4:$R$54,MATCH(Q24,【参考】数式用_2!$M$3:$R$3,0)+12,FALSE))</f>
        <v/>
      </c>
      <c r="O24" s="38" t="e">
        <f>VLOOKUP(G24,【参考】数式用_2!$A$4:$F$54,6,FALSE)</f>
        <v>#N/A</v>
      </c>
      <c r="P24" s="38" t="str">
        <f t="shared" si="0"/>
        <v>（①＋②）/（）</v>
      </c>
      <c r="Q24" s="38" t="str">
        <f t="shared" si="1"/>
        <v>③/（）</v>
      </c>
    </row>
    <row r="25" spans="1:17" ht="36.75" customHeight="1">
      <c r="A25" s="62">
        <f t="shared" si="2"/>
        <v>11</v>
      </c>
      <c r="B25" s="385" t="str">
        <f>IF(基本情報入力シート!B61="","",基本情報入力シート!B61)</f>
        <v/>
      </c>
      <c r="C25" s="655" t="str">
        <f>IF(基本情報入力シート!L61="","",基本情報入力シート!L61)</f>
        <v/>
      </c>
      <c r="D25" s="655" t="str">
        <f>IF(基本情報入力シート!Q61="","",基本情報入力シート!Q61)</f>
        <v/>
      </c>
      <c r="E25" s="655" t="str">
        <f>IF(基本情報入力シート!V61="","",基本情報入力シート!V61)</f>
        <v/>
      </c>
      <c r="F25" s="655" t="str">
        <f>IF(基本情報入力シート!W61="","",基本情報入力シート!W61)</f>
        <v/>
      </c>
      <c r="G25" s="655" t="str">
        <f>IF(基本情報入力シート!Z61="","",基本情報入力シート!Z61)</f>
        <v/>
      </c>
      <c r="H25" s="1259" t="str">
        <f>IF('様式第１号別紙３（個表） '!P25="","",'様式第１号別紙３（個表） '!P25)</f>
        <v/>
      </c>
      <c r="I25" s="1260"/>
      <c r="J25" s="658" t="str">
        <f>'様式第１号別紙３（個表） '!M25</f>
        <v/>
      </c>
      <c r="K25" s="566" t="str">
        <f>IF(H25="","",H25*VLOOKUP(G25,【参考】数式用_2!$A$4:$R$54,MATCH(P25,【参考】数式用_2!$M$3:$R$3,0)+12,FALSE))</f>
        <v/>
      </c>
      <c r="L25" s="567" t="str">
        <f>IF(H25="","",H25*VLOOKUP(G25,【参考】数式用_2!$A$4:$R$54,MATCH(Q25,【参考】数式用_2!$M$3:$R$3,0)+12,FALSE))</f>
        <v/>
      </c>
      <c r="O25" s="38" t="e">
        <f>VLOOKUP(G25,【参考】数式用_2!$A$4:$F$54,6,FALSE)</f>
        <v>#N/A</v>
      </c>
      <c r="P25" s="38" t="str">
        <f t="shared" si="0"/>
        <v>（①＋②）/（）</v>
      </c>
      <c r="Q25" s="38" t="str">
        <f t="shared" si="1"/>
        <v>③/（）</v>
      </c>
    </row>
    <row r="26" spans="1:17" ht="36.75" customHeight="1">
      <c r="A26" s="62">
        <f t="shared" si="2"/>
        <v>12</v>
      </c>
      <c r="B26" s="385" t="str">
        <f>IF(基本情報入力シート!B62="","",基本情報入力シート!B62)</f>
        <v/>
      </c>
      <c r="C26" s="655" t="str">
        <f>IF(基本情報入力シート!L62="","",基本情報入力シート!L62)</f>
        <v/>
      </c>
      <c r="D26" s="655" t="str">
        <f>IF(基本情報入力シート!Q62="","",基本情報入力シート!Q62)</f>
        <v/>
      </c>
      <c r="E26" s="655" t="str">
        <f>IF(基本情報入力シート!V62="","",基本情報入力シート!V62)</f>
        <v/>
      </c>
      <c r="F26" s="655" t="str">
        <f>IF(基本情報入力シート!W62="","",基本情報入力シート!W62)</f>
        <v/>
      </c>
      <c r="G26" s="656" t="str">
        <f>IF(基本情報入力シート!Z62="","",基本情報入力シート!Z62)</f>
        <v/>
      </c>
      <c r="H26" s="1274" t="str">
        <f>IF('様式第１号別紙３（個表） '!P26="","",'様式第１号別紙３（個表） '!P26)</f>
        <v/>
      </c>
      <c r="I26" s="1275"/>
      <c r="J26" s="657" t="str">
        <f>'様式第１号別紙３（個表） '!M26</f>
        <v/>
      </c>
      <c r="K26" s="566" t="str">
        <f>IF(H26="","",H26*VLOOKUP(G26,【参考】数式用_2!$A$4:$R$54,MATCH(P26,【参考】数式用_2!$M$3:$R$3,0)+12,FALSE))</f>
        <v/>
      </c>
      <c r="L26" s="567" t="str">
        <f>IF(H26="","",H26*VLOOKUP(G26,【参考】数式用_2!$A$4:$R$54,MATCH(Q26,【参考】数式用_2!$M$3:$R$3,0)+12,FALSE))</f>
        <v/>
      </c>
      <c r="O26" s="38" t="e">
        <f>VLOOKUP(G26,【参考】数式用_2!$A$4:$F$54,6,FALSE)</f>
        <v>#N/A</v>
      </c>
      <c r="P26" s="38" t="str">
        <f t="shared" si="0"/>
        <v>（①＋②）/（）</v>
      </c>
      <c r="Q26" s="38" t="str">
        <f t="shared" si="1"/>
        <v>③/（）</v>
      </c>
    </row>
    <row r="27" spans="1:17" ht="36.75" customHeight="1">
      <c r="A27" s="62">
        <f t="shared" si="2"/>
        <v>13</v>
      </c>
      <c r="B27" s="385" t="str">
        <f>IF(基本情報入力シート!B63="","",基本情報入力シート!B63)</f>
        <v/>
      </c>
      <c r="C27" s="655" t="str">
        <f>IF(基本情報入力シート!L63="","",基本情報入力シート!L63)</f>
        <v/>
      </c>
      <c r="D27" s="655" t="str">
        <f>IF(基本情報入力シート!Q63="","",基本情報入力シート!Q63)</f>
        <v/>
      </c>
      <c r="E27" s="655" t="str">
        <f>IF(基本情報入力シート!V63="","",基本情報入力シート!V63)</f>
        <v/>
      </c>
      <c r="F27" s="655" t="str">
        <f>IF(基本情報入力シート!W63="","",基本情報入力シート!W63)</f>
        <v/>
      </c>
      <c r="G27" s="655" t="str">
        <f>IF(基本情報入力シート!Z63="","",基本情報入力シート!Z63)</f>
        <v/>
      </c>
      <c r="H27" s="1259" t="str">
        <f>IF('様式第１号別紙３（個表） '!P27="","",'様式第１号別紙３（個表） '!P27)</f>
        <v/>
      </c>
      <c r="I27" s="1260"/>
      <c r="J27" s="657" t="str">
        <f>'様式第１号別紙３（個表） '!M27</f>
        <v/>
      </c>
      <c r="K27" s="566" t="str">
        <f>IF(H27="","",H27*VLOOKUP(G27,【参考】数式用_2!$A$4:$R$54,MATCH(P27,【参考】数式用_2!$M$3:$R$3,0)+12,FALSE))</f>
        <v/>
      </c>
      <c r="L27" s="567" t="str">
        <f>IF(H27="","",H27*VLOOKUP(G27,【参考】数式用_2!$A$4:$R$54,MATCH(Q27,【参考】数式用_2!$M$3:$R$3,0)+12,FALSE))</f>
        <v/>
      </c>
      <c r="O27" s="38" t="e">
        <f>VLOOKUP(G27,【参考】数式用_2!$A$4:$F$54,6,FALSE)</f>
        <v>#N/A</v>
      </c>
      <c r="P27" s="38" t="str">
        <f t="shared" si="0"/>
        <v>（①＋②）/（）</v>
      </c>
      <c r="Q27" s="38" t="str">
        <f t="shared" si="1"/>
        <v>③/（）</v>
      </c>
    </row>
    <row r="28" spans="1:17" ht="36.75" customHeight="1">
      <c r="A28" s="62">
        <f t="shared" si="2"/>
        <v>14</v>
      </c>
      <c r="B28" s="385" t="str">
        <f>IF(基本情報入力シート!B64="","",基本情報入力シート!B64)</f>
        <v/>
      </c>
      <c r="C28" s="655" t="str">
        <f>IF(基本情報入力シート!L64="","",基本情報入力シート!L64)</f>
        <v/>
      </c>
      <c r="D28" s="655" t="str">
        <f>IF(基本情報入力シート!Q64="","",基本情報入力シート!Q64)</f>
        <v/>
      </c>
      <c r="E28" s="655" t="str">
        <f>IF(基本情報入力シート!V64="","",基本情報入力シート!V64)</f>
        <v/>
      </c>
      <c r="F28" s="655" t="str">
        <f>IF(基本情報入力シート!W64="","",基本情報入力シート!W64)</f>
        <v/>
      </c>
      <c r="G28" s="656" t="str">
        <f>IF(基本情報入力シート!Z64="","",基本情報入力シート!Z64)</f>
        <v/>
      </c>
      <c r="H28" s="1259" t="str">
        <f>IF('様式第１号別紙３（個表） '!P28="","",'様式第１号別紙３（個表） '!P28)</f>
        <v/>
      </c>
      <c r="I28" s="1260"/>
      <c r="J28" s="657" t="str">
        <f>'様式第１号別紙３（個表） '!M28</f>
        <v/>
      </c>
      <c r="K28" s="566" t="str">
        <f>IF(H28="","",H28*VLOOKUP(G28,【参考】数式用_2!$A$4:$R$54,MATCH(P28,【参考】数式用_2!$M$3:$R$3,0)+12,FALSE))</f>
        <v/>
      </c>
      <c r="L28" s="567" t="str">
        <f>IF(H28="","",H28*VLOOKUP(G28,【参考】数式用_2!$A$4:$R$54,MATCH(Q28,【参考】数式用_2!$M$3:$R$3,0)+12,FALSE))</f>
        <v/>
      </c>
      <c r="O28" s="38" t="e">
        <f>VLOOKUP(G28,【参考】数式用_2!$A$4:$F$54,6,FALSE)</f>
        <v>#N/A</v>
      </c>
      <c r="P28" s="38" t="str">
        <f t="shared" si="0"/>
        <v>（①＋②）/（）</v>
      </c>
      <c r="Q28" s="38" t="str">
        <f t="shared" si="1"/>
        <v>③/（）</v>
      </c>
    </row>
    <row r="29" spans="1:17" ht="36.75" customHeight="1">
      <c r="A29" s="62">
        <f t="shared" si="2"/>
        <v>15</v>
      </c>
      <c r="B29" s="385" t="str">
        <f>IF(基本情報入力シート!B65="","",基本情報入力シート!B65)</f>
        <v/>
      </c>
      <c r="C29" s="655" t="str">
        <f>IF(基本情報入力シート!L65="","",基本情報入力シート!L65)</f>
        <v/>
      </c>
      <c r="D29" s="655" t="str">
        <f>IF(基本情報入力シート!Q65="","",基本情報入力シート!Q65)</f>
        <v/>
      </c>
      <c r="E29" s="655" t="str">
        <f>IF(基本情報入力シート!V65="","",基本情報入力シート!V65)</f>
        <v/>
      </c>
      <c r="F29" s="655" t="str">
        <f>IF(基本情報入力シート!W65="","",基本情報入力シート!W65)</f>
        <v/>
      </c>
      <c r="G29" s="655" t="str">
        <f>IF(基本情報入力シート!Z65="","",基本情報入力シート!Z65)</f>
        <v/>
      </c>
      <c r="H29" s="1274" t="str">
        <f>IF('様式第１号別紙３（個表） '!P29="","",'様式第１号別紙３（個表） '!P29)</f>
        <v/>
      </c>
      <c r="I29" s="1275"/>
      <c r="J29" s="657" t="str">
        <f>'様式第１号別紙３（個表） '!M29</f>
        <v/>
      </c>
      <c r="K29" s="566" t="str">
        <f>IF(H29="","",H29*VLOOKUP(G29,【参考】数式用_2!$A$4:$R$54,MATCH(P29,【参考】数式用_2!$M$3:$R$3,0)+12,FALSE))</f>
        <v/>
      </c>
      <c r="L29" s="567" t="str">
        <f>IF(H29="","",H29*VLOOKUP(G29,【参考】数式用_2!$A$4:$R$54,MATCH(Q29,【参考】数式用_2!$M$3:$R$3,0)+12,FALSE))</f>
        <v/>
      </c>
      <c r="O29" s="38" t="e">
        <f>VLOOKUP(G29,【参考】数式用_2!$A$4:$F$54,6,FALSE)</f>
        <v>#N/A</v>
      </c>
      <c r="P29" s="38" t="str">
        <f t="shared" si="0"/>
        <v>（①＋②）/（）</v>
      </c>
      <c r="Q29" s="38" t="str">
        <f t="shared" si="1"/>
        <v>③/（）</v>
      </c>
    </row>
    <row r="30" spans="1:17" ht="36.75" customHeight="1">
      <c r="A30" s="62">
        <f t="shared" si="2"/>
        <v>16</v>
      </c>
      <c r="B30" s="385" t="str">
        <f>IF(基本情報入力シート!B66="","",基本情報入力シート!B66)</f>
        <v/>
      </c>
      <c r="C30" s="655" t="str">
        <f>IF(基本情報入力シート!L66="","",基本情報入力シート!L66)</f>
        <v/>
      </c>
      <c r="D30" s="655" t="str">
        <f>IF(基本情報入力シート!Q66="","",基本情報入力シート!Q66)</f>
        <v/>
      </c>
      <c r="E30" s="655" t="str">
        <f>IF(基本情報入力シート!V66="","",基本情報入力シート!V66)</f>
        <v/>
      </c>
      <c r="F30" s="655" t="str">
        <f>IF(基本情報入力シート!W66="","",基本情報入力シート!W66)</f>
        <v/>
      </c>
      <c r="G30" s="656" t="str">
        <f>IF(基本情報入力シート!Z66="","",基本情報入力シート!Z66)</f>
        <v/>
      </c>
      <c r="H30" s="1259" t="str">
        <f>IF('様式第１号別紙３（個表） '!P30="","",'様式第１号別紙３（個表） '!P30)</f>
        <v/>
      </c>
      <c r="I30" s="1260"/>
      <c r="J30" s="657" t="str">
        <f>'様式第１号別紙３（個表） '!M30</f>
        <v/>
      </c>
      <c r="K30" s="566" t="str">
        <f>IF(H30="","",H30*VLOOKUP(G30,【参考】数式用_2!$A$4:$R$54,MATCH(P30,【参考】数式用_2!$M$3:$R$3,0)+12,FALSE))</f>
        <v/>
      </c>
      <c r="L30" s="567" t="str">
        <f>IF(H30="","",H30*VLOOKUP(G30,【参考】数式用_2!$A$4:$R$54,MATCH(Q30,【参考】数式用_2!$M$3:$R$3,0)+12,FALSE))</f>
        <v/>
      </c>
      <c r="O30" s="38" t="e">
        <f>VLOOKUP(G30,【参考】数式用_2!$A$4:$F$54,6,FALSE)</f>
        <v>#N/A</v>
      </c>
      <c r="P30" s="38" t="str">
        <f t="shared" si="0"/>
        <v>（①＋②）/（）</v>
      </c>
      <c r="Q30" s="38" t="str">
        <f t="shared" si="1"/>
        <v>③/（）</v>
      </c>
    </row>
    <row r="31" spans="1:17" ht="36.75" customHeight="1">
      <c r="A31" s="62">
        <f t="shared" si="2"/>
        <v>17</v>
      </c>
      <c r="B31" s="385" t="str">
        <f>IF(基本情報入力シート!B67="","",基本情報入力シート!B67)</f>
        <v/>
      </c>
      <c r="C31" s="655" t="str">
        <f>IF(基本情報入力シート!L67="","",基本情報入力シート!L67)</f>
        <v/>
      </c>
      <c r="D31" s="655" t="str">
        <f>IF(基本情報入力シート!Q67="","",基本情報入力シート!Q67)</f>
        <v/>
      </c>
      <c r="E31" s="655" t="str">
        <f>IF(基本情報入力シート!V67="","",基本情報入力シート!V67)</f>
        <v/>
      </c>
      <c r="F31" s="655" t="str">
        <f>IF(基本情報入力シート!W67="","",基本情報入力シート!W67)</f>
        <v/>
      </c>
      <c r="G31" s="655" t="str">
        <f>IF(基本情報入力シート!Z67="","",基本情報入力シート!Z67)</f>
        <v/>
      </c>
      <c r="H31" s="1259" t="str">
        <f>IF('様式第１号別紙３（個表） '!P31="","",'様式第１号別紙３（個表） '!P31)</f>
        <v/>
      </c>
      <c r="I31" s="1260"/>
      <c r="J31" s="658" t="str">
        <f>'様式第１号別紙３（個表） '!M31</f>
        <v/>
      </c>
      <c r="K31" s="566" t="str">
        <f>IF(H31="","",H31*VLOOKUP(G31,【参考】数式用_2!$A$4:$R$54,MATCH(P31,【参考】数式用_2!$M$3:$R$3,0)+12,FALSE))</f>
        <v/>
      </c>
      <c r="L31" s="567" t="str">
        <f>IF(H31="","",H31*VLOOKUP(G31,【参考】数式用_2!$A$4:$R$54,MATCH(Q31,【参考】数式用_2!$M$3:$R$3,0)+12,FALSE))</f>
        <v/>
      </c>
      <c r="O31" s="38" t="e">
        <f>VLOOKUP(G31,【参考】数式用_2!$A$4:$F$54,6,FALSE)</f>
        <v>#N/A</v>
      </c>
      <c r="P31" s="38" t="str">
        <f t="shared" si="0"/>
        <v>（①＋②）/（）</v>
      </c>
      <c r="Q31" s="38" t="str">
        <f t="shared" si="1"/>
        <v>③/（）</v>
      </c>
    </row>
    <row r="32" spans="1:17" ht="36.75" customHeight="1">
      <c r="A32" s="62">
        <f t="shared" si="2"/>
        <v>18</v>
      </c>
      <c r="B32" s="385" t="str">
        <f>IF(基本情報入力シート!B68="","",基本情報入力シート!B68)</f>
        <v/>
      </c>
      <c r="C32" s="655" t="str">
        <f>IF(基本情報入力シート!L68="","",基本情報入力シート!L68)</f>
        <v/>
      </c>
      <c r="D32" s="655" t="str">
        <f>IF(基本情報入力シート!Q68="","",基本情報入力シート!Q68)</f>
        <v/>
      </c>
      <c r="E32" s="655" t="str">
        <f>IF(基本情報入力シート!V68="","",基本情報入力シート!V68)</f>
        <v/>
      </c>
      <c r="F32" s="655" t="str">
        <f>IF(基本情報入力シート!W68="","",基本情報入力シート!W68)</f>
        <v/>
      </c>
      <c r="G32" s="656" t="str">
        <f>IF(基本情報入力シート!Z68="","",基本情報入力シート!Z68)</f>
        <v/>
      </c>
      <c r="H32" s="1274" t="str">
        <f>IF('様式第１号別紙３（個表） '!P32="","",'様式第１号別紙３（個表） '!P32)</f>
        <v/>
      </c>
      <c r="I32" s="1275"/>
      <c r="J32" s="657" t="str">
        <f>'様式第１号別紙３（個表） '!M32</f>
        <v/>
      </c>
      <c r="K32" s="566" t="str">
        <f>IF(H32="","",H32*VLOOKUP(G32,【参考】数式用_2!$A$4:$R$54,MATCH(P32,【参考】数式用_2!$M$3:$R$3,0)+12,FALSE))</f>
        <v/>
      </c>
      <c r="L32" s="567" t="str">
        <f>IF(H32="","",H32*VLOOKUP(G32,【参考】数式用_2!$A$4:$R$54,MATCH(Q32,【参考】数式用_2!$M$3:$R$3,0)+12,FALSE))</f>
        <v/>
      </c>
      <c r="O32" s="38" t="e">
        <f>VLOOKUP(G32,【参考】数式用_2!$A$4:$F$54,6,FALSE)</f>
        <v>#N/A</v>
      </c>
      <c r="P32" s="38" t="str">
        <f t="shared" si="0"/>
        <v>（①＋②）/（）</v>
      </c>
      <c r="Q32" s="38" t="str">
        <f t="shared" si="1"/>
        <v>③/（）</v>
      </c>
    </row>
    <row r="33" spans="1:17" ht="36.75" customHeight="1">
      <c r="A33" s="62">
        <f t="shared" si="2"/>
        <v>19</v>
      </c>
      <c r="B33" s="385" t="str">
        <f>IF(基本情報入力シート!B69="","",基本情報入力シート!B69)</f>
        <v/>
      </c>
      <c r="C33" s="655" t="str">
        <f>IF(基本情報入力シート!L69="","",基本情報入力シート!L69)</f>
        <v/>
      </c>
      <c r="D33" s="655" t="str">
        <f>IF(基本情報入力シート!Q69="","",基本情報入力シート!Q69)</f>
        <v/>
      </c>
      <c r="E33" s="655" t="str">
        <f>IF(基本情報入力シート!V69="","",基本情報入力シート!V69)</f>
        <v/>
      </c>
      <c r="F33" s="655" t="str">
        <f>IF(基本情報入力シート!W69="","",基本情報入力シート!W69)</f>
        <v/>
      </c>
      <c r="G33" s="655" t="str">
        <f>IF(基本情報入力シート!Z69="","",基本情報入力シート!Z69)</f>
        <v/>
      </c>
      <c r="H33" s="1259" t="str">
        <f>IF('様式第１号別紙３（個表） '!P33="","",'様式第１号別紙３（個表） '!P33)</f>
        <v/>
      </c>
      <c r="I33" s="1260"/>
      <c r="J33" s="657" t="str">
        <f>'様式第１号別紙３（個表） '!M33</f>
        <v/>
      </c>
      <c r="K33" s="566" t="str">
        <f>IF(H33="","",H33*VLOOKUP(G33,【参考】数式用_2!$A$4:$R$54,MATCH(P33,【参考】数式用_2!$M$3:$R$3,0)+12,FALSE))</f>
        <v/>
      </c>
      <c r="L33" s="567" t="str">
        <f>IF(H33="","",H33*VLOOKUP(G33,【参考】数式用_2!$A$4:$R$54,MATCH(Q33,【参考】数式用_2!$M$3:$R$3,0)+12,FALSE))</f>
        <v/>
      </c>
      <c r="O33" s="38" t="e">
        <f>VLOOKUP(G33,【参考】数式用_2!$A$4:$F$54,6,FALSE)</f>
        <v>#N/A</v>
      </c>
      <c r="P33" s="38" t="str">
        <f t="shared" si="0"/>
        <v>（①＋②）/（）</v>
      </c>
      <c r="Q33" s="38" t="str">
        <f t="shared" si="1"/>
        <v>③/（）</v>
      </c>
    </row>
    <row r="34" spans="1:17" ht="36.75" customHeight="1">
      <c r="A34" s="62">
        <f t="shared" si="2"/>
        <v>20</v>
      </c>
      <c r="B34" s="385" t="str">
        <f>IF(基本情報入力シート!B70="","",基本情報入力シート!B70)</f>
        <v/>
      </c>
      <c r="C34" s="655" t="str">
        <f>IF(基本情報入力シート!L70="","",基本情報入力シート!L70)</f>
        <v/>
      </c>
      <c r="D34" s="655" t="str">
        <f>IF(基本情報入力シート!Q70="","",基本情報入力シート!Q70)</f>
        <v/>
      </c>
      <c r="E34" s="655" t="str">
        <f>IF(基本情報入力シート!V70="","",基本情報入力シート!V70)</f>
        <v/>
      </c>
      <c r="F34" s="655" t="str">
        <f>IF(基本情報入力シート!W70="","",基本情報入力シート!W70)</f>
        <v/>
      </c>
      <c r="G34" s="656" t="str">
        <f>IF(基本情報入力シート!Z70="","",基本情報入力シート!Z70)</f>
        <v/>
      </c>
      <c r="H34" s="1259" t="str">
        <f>IF('様式第１号別紙３（個表） '!P34="","",'様式第１号別紙３（個表） '!P34)</f>
        <v/>
      </c>
      <c r="I34" s="1260"/>
      <c r="J34" s="657" t="str">
        <f>'様式第１号別紙３（個表） '!M34</f>
        <v/>
      </c>
      <c r="K34" s="566" t="str">
        <f>IF(H34="","",H34*VLOOKUP(G34,【参考】数式用_2!$A$4:$R$54,MATCH(P34,【参考】数式用_2!$M$3:$R$3,0)+12,FALSE))</f>
        <v/>
      </c>
      <c r="L34" s="567" t="str">
        <f>IF(H34="","",H34*VLOOKUP(G34,【参考】数式用_2!$A$4:$R$54,MATCH(Q34,【参考】数式用_2!$M$3:$R$3,0)+12,FALSE))</f>
        <v/>
      </c>
      <c r="O34" s="38" t="e">
        <f>VLOOKUP(G34,【参考】数式用_2!$A$4:$F$54,6,FALSE)</f>
        <v>#N/A</v>
      </c>
      <c r="P34" s="38" t="str">
        <f t="shared" si="0"/>
        <v>（①＋②）/（）</v>
      </c>
      <c r="Q34" s="38" t="str">
        <f t="shared" si="1"/>
        <v>③/（）</v>
      </c>
    </row>
    <row r="35" spans="1:17" ht="36.75" customHeight="1">
      <c r="A35" s="62">
        <f t="shared" si="2"/>
        <v>21</v>
      </c>
      <c r="B35" s="385" t="str">
        <f>IF(基本情報入力シート!B71="","",基本情報入力シート!B71)</f>
        <v/>
      </c>
      <c r="C35" s="655" t="str">
        <f>IF(基本情報入力シート!L71="","",基本情報入力シート!L71)</f>
        <v/>
      </c>
      <c r="D35" s="655" t="str">
        <f>IF(基本情報入力シート!Q71="","",基本情報入力シート!Q71)</f>
        <v/>
      </c>
      <c r="E35" s="655" t="str">
        <f>IF(基本情報入力シート!V71="","",基本情報入力シート!V71)</f>
        <v/>
      </c>
      <c r="F35" s="655" t="str">
        <f>IF(基本情報入力シート!W71="","",基本情報入力シート!W71)</f>
        <v/>
      </c>
      <c r="G35" s="655" t="str">
        <f>IF(基本情報入力シート!Z71="","",基本情報入力シート!Z71)</f>
        <v/>
      </c>
      <c r="H35" s="1274" t="str">
        <f>IF('様式第１号別紙３（個表） '!P35="","",'様式第１号別紙３（個表） '!P35)</f>
        <v/>
      </c>
      <c r="I35" s="1275"/>
      <c r="J35" s="657" t="str">
        <f>'様式第１号別紙３（個表） '!M35</f>
        <v/>
      </c>
      <c r="K35" s="566" t="str">
        <f>IF(H35="","",H35*VLOOKUP(G35,【参考】数式用_2!$A$4:$R$54,MATCH(P35,【参考】数式用_2!$M$3:$R$3,0)+12,FALSE))</f>
        <v/>
      </c>
      <c r="L35" s="567" t="str">
        <f>IF(H35="","",H35*VLOOKUP(G35,【参考】数式用_2!$A$4:$R$54,MATCH(Q35,【参考】数式用_2!$M$3:$R$3,0)+12,FALSE))</f>
        <v/>
      </c>
      <c r="O35" s="38" t="e">
        <f>VLOOKUP(G35,【参考】数式用_2!$A$4:$F$54,6,FALSE)</f>
        <v>#N/A</v>
      </c>
      <c r="P35" s="38" t="str">
        <f t="shared" si="0"/>
        <v>（①＋②）/（）</v>
      </c>
      <c r="Q35" s="38" t="str">
        <f t="shared" si="1"/>
        <v>③/（）</v>
      </c>
    </row>
    <row r="36" spans="1:17" ht="36.75" customHeight="1">
      <c r="A36" s="62">
        <f t="shared" si="2"/>
        <v>22</v>
      </c>
      <c r="B36" s="385" t="str">
        <f>IF(基本情報入力シート!B72="","",基本情報入力シート!B72)</f>
        <v/>
      </c>
      <c r="C36" s="655" t="str">
        <f>IF(基本情報入力シート!L72="","",基本情報入力シート!L72)</f>
        <v/>
      </c>
      <c r="D36" s="655" t="str">
        <f>IF(基本情報入力シート!Q72="","",基本情報入力シート!Q72)</f>
        <v/>
      </c>
      <c r="E36" s="655" t="str">
        <f>IF(基本情報入力シート!V72="","",基本情報入力シート!V72)</f>
        <v/>
      </c>
      <c r="F36" s="655" t="str">
        <f>IF(基本情報入力シート!W72="","",基本情報入力シート!W72)</f>
        <v/>
      </c>
      <c r="G36" s="656" t="str">
        <f>IF(基本情報入力シート!Z72="","",基本情報入力シート!Z72)</f>
        <v/>
      </c>
      <c r="H36" s="1259" t="str">
        <f>IF('様式第１号別紙３（個表） '!P36="","",'様式第１号別紙３（個表） '!P36)</f>
        <v/>
      </c>
      <c r="I36" s="1260"/>
      <c r="J36" s="657" t="str">
        <f>'様式第１号別紙３（個表） '!M36</f>
        <v/>
      </c>
      <c r="K36" s="566" t="str">
        <f>IF(H36="","",H36*VLOOKUP(G36,【参考】数式用_2!$A$4:$R$54,MATCH(P36,【参考】数式用_2!$M$3:$R$3,0)+12,FALSE))</f>
        <v/>
      </c>
      <c r="L36" s="567" t="str">
        <f>IF(H36="","",H36*VLOOKUP(G36,【参考】数式用_2!$A$4:$R$54,MATCH(Q36,【参考】数式用_2!$M$3:$R$3,0)+12,FALSE))</f>
        <v/>
      </c>
      <c r="O36" s="38" t="e">
        <f>VLOOKUP(G36,【参考】数式用_2!$A$4:$F$54,6,FALSE)</f>
        <v>#N/A</v>
      </c>
      <c r="P36" s="38" t="str">
        <f t="shared" si="0"/>
        <v>（①＋②）/（）</v>
      </c>
      <c r="Q36" s="38" t="str">
        <f t="shared" si="1"/>
        <v>③/（）</v>
      </c>
    </row>
    <row r="37" spans="1:17" ht="36.75" customHeight="1">
      <c r="A37" s="62">
        <f t="shared" si="2"/>
        <v>23</v>
      </c>
      <c r="B37" s="385" t="str">
        <f>IF(基本情報入力シート!B73="","",基本情報入力シート!B73)</f>
        <v/>
      </c>
      <c r="C37" s="655" t="str">
        <f>IF(基本情報入力シート!L73="","",基本情報入力シート!L73)</f>
        <v/>
      </c>
      <c r="D37" s="655" t="str">
        <f>IF(基本情報入力シート!Q73="","",基本情報入力シート!Q73)</f>
        <v/>
      </c>
      <c r="E37" s="655" t="str">
        <f>IF(基本情報入力シート!V73="","",基本情報入力シート!V73)</f>
        <v/>
      </c>
      <c r="F37" s="655" t="str">
        <f>IF(基本情報入力シート!W73="","",基本情報入力シート!W73)</f>
        <v/>
      </c>
      <c r="G37" s="655" t="str">
        <f>IF(基本情報入力シート!Z73="","",基本情報入力シート!Z73)</f>
        <v/>
      </c>
      <c r="H37" s="1259" t="str">
        <f>IF('様式第１号別紙３（個表） '!P37="","",'様式第１号別紙３（個表） '!P37)</f>
        <v/>
      </c>
      <c r="I37" s="1260"/>
      <c r="J37" s="658" t="str">
        <f>'様式第１号別紙３（個表） '!M37</f>
        <v/>
      </c>
      <c r="K37" s="566" t="str">
        <f>IF(H37="","",H37*VLOOKUP(G37,【参考】数式用_2!$A$4:$R$54,MATCH(P37,【参考】数式用_2!$M$3:$R$3,0)+12,FALSE))</f>
        <v/>
      </c>
      <c r="L37" s="567" t="str">
        <f>IF(H37="","",H37*VLOOKUP(G37,【参考】数式用_2!$A$4:$R$54,MATCH(Q37,【参考】数式用_2!$M$3:$R$3,0)+12,FALSE))</f>
        <v/>
      </c>
      <c r="O37" s="38" t="e">
        <f>VLOOKUP(G37,【参考】数式用_2!$A$4:$F$54,6,FALSE)</f>
        <v>#N/A</v>
      </c>
      <c r="P37" s="38" t="str">
        <f t="shared" si="0"/>
        <v>（①＋②）/（）</v>
      </c>
      <c r="Q37" s="38" t="str">
        <f t="shared" si="1"/>
        <v>③/（）</v>
      </c>
    </row>
    <row r="38" spans="1:17" ht="36.75" customHeight="1">
      <c r="A38" s="62">
        <f t="shared" si="2"/>
        <v>24</v>
      </c>
      <c r="B38" s="385" t="str">
        <f>IF(基本情報入力シート!B74="","",基本情報入力シート!B74)</f>
        <v/>
      </c>
      <c r="C38" s="655" t="str">
        <f>IF(基本情報入力シート!L74="","",基本情報入力シート!L74)</f>
        <v/>
      </c>
      <c r="D38" s="655" t="str">
        <f>IF(基本情報入力シート!Q74="","",基本情報入力シート!Q74)</f>
        <v/>
      </c>
      <c r="E38" s="655" t="str">
        <f>IF(基本情報入力シート!V74="","",基本情報入力シート!V74)</f>
        <v/>
      </c>
      <c r="F38" s="655" t="str">
        <f>IF(基本情報入力シート!W74="","",基本情報入力シート!W74)</f>
        <v/>
      </c>
      <c r="G38" s="656" t="str">
        <f>IF(基本情報入力シート!Z74="","",基本情報入力シート!Z74)</f>
        <v/>
      </c>
      <c r="H38" s="1274" t="str">
        <f>IF('様式第１号別紙３（個表） '!P38="","",'様式第１号別紙３（個表） '!P38)</f>
        <v/>
      </c>
      <c r="I38" s="1275"/>
      <c r="J38" s="657" t="str">
        <f>'様式第１号別紙３（個表） '!M38</f>
        <v/>
      </c>
      <c r="K38" s="566" t="str">
        <f>IF(H38="","",H38*VLOOKUP(G38,【参考】数式用_2!$A$4:$R$54,MATCH(P38,【参考】数式用_2!$M$3:$R$3,0)+12,FALSE))</f>
        <v/>
      </c>
      <c r="L38" s="567" t="str">
        <f>IF(H38="","",H38*VLOOKUP(G38,【参考】数式用_2!$A$4:$R$54,MATCH(Q38,【参考】数式用_2!$M$3:$R$3,0)+12,FALSE))</f>
        <v/>
      </c>
      <c r="O38" s="38" t="e">
        <f>VLOOKUP(G38,【参考】数式用_2!$A$4:$F$54,6,FALSE)</f>
        <v>#N/A</v>
      </c>
      <c r="P38" s="38" t="str">
        <f t="shared" si="0"/>
        <v>（①＋②）/（）</v>
      </c>
      <c r="Q38" s="38" t="str">
        <f t="shared" si="1"/>
        <v>③/（）</v>
      </c>
    </row>
    <row r="39" spans="1:17" ht="36.75" customHeight="1">
      <c r="A39" s="62">
        <f t="shared" si="2"/>
        <v>25</v>
      </c>
      <c r="B39" s="385" t="str">
        <f>IF(基本情報入力シート!B75="","",基本情報入力シート!B75)</f>
        <v/>
      </c>
      <c r="C39" s="655" t="str">
        <f>IF(基本情報入力シート!L75="","",基本情報入力シート!L75)</f>
        <v/>
      </c>
      <c r="D39" s="655" t="str">
        <f>IF(基本情報入力シート!Q75="","",基本情報入力シート!Q75)</f>
        <v/>
      </c>
      <c r="E39" s="655" t="str">
        <f>IF(基本情報入力シート!V75="","",基本情報入力シート!V75)</f>
        <v/>
      </c>
      <c r="F39" s="655" t="str">
        <f>IF(基本情報入力シート!W75="","",基本情報入力シート!W75)</f>
        <v/>
      </c>
      <c r="G39" s="655" t="str">
        <f>IF(基本情報入力シート!Z75="","",基本情報入力シート!Z75)</f>
        <v/>
      </c>
      <c r="H39" s="1259" t="str">
        <f>IF('様式第１号別紙３（個表） '!P39="","",'様式第１号別紙３（個表） '!P39)</f>
        <v/>
      </c>
      <c r="I39" s="1260"/>
      <c r="J39" s="657" t="str">
        <f>'様式第１号別紙３（個表） '!M39</f>
        <v/>
      </c>
      <c r="K39" s="566" t="str">
        <f>IF(H39="","",H39*VLOOKUP(G39,【参考】数式用_2!$A$4:$R$54,MATCH(P39,【参考】数式用_2!$M$3:$R$3,0)+12,FALSE))</f>
        <v/>
      </c>
      <c r="L39" s="567" t="str">
        <f>IF(H39="","",H39*VLOOKUP(G39,【参考】数式用_2!$A$4:$R$54,MATCH(Q39,【参考】数式用_2!$M$3:$R$3,0)+12,FALSE))</f>
        <v/>
      </c>
      <c r="O39" s="38" t="e">
        <f>VLOOKUP(G39,【参考】数式用_2!$A$4:$F$54,6,FALSE)</f>
        <v>#N/A</v>
      </c>
      <c r="P39" s="38" t="str">
        <f t="shared" si="0"/>
        <v>（①＋②）/（）</v>
      </c>
      <c r="Q39" s="38" t="str">
        <f t="shared" si="1"/>
        <v>③/（）</v>
      </c>
    </row>
    <row r="40" spans="1:17" ht="36.75" customHeight="1">
      <c r="A40" s="62">
        <f t="shared" si="2"/>
        <v>26</v>
      </c>
      <c r="B40" s="385" t="str">
        <f>IF(基本情報入力シート!B76="","",基本情報入力シート!B76)</f>
        <v/>
      </c>
      <c r="C40" s="655" t="str">
        <f>IF(基本情報入力シート!L76="","",基本情報入力シート!L76)</f>
        <v/>
      </c>
      <c r="D40" s="655" t="str">
        <f>IF(基本情報入力シート!Q76="","",基本情報入力シート!Q76)</f>
        <v/>
      </c>
      <c r="E40" s="655" t="str">
        <f>IF(基本情報入力シート!V76="","",基本情報入力シート!V76)</f>
        <v/>
      </c>
      <c r="F40" s="655" t="str">
        <f>IF(基本情報入力シート!W76="","",基本情報入力シート!W76)</f>
        <v/>
      </c>
      <c r="G40" s="656" t="str">
        <f>IF(基本情報入力シート!Z76="","",基本情報入力シート!Z76)</f>
        <v/>
      </c>
      <c r="H40" s="1259" t="str">
        <f>IF('様式第１号別紙３（個表） '!P40="","",'様式第１号別紙３（個表） '!P40)</f>
        <v/>
      </c>
      <c r="I40" s="1260"/>
      <c r="J40" s="657" t="str">
        <f>'様式第１号別紙３（個表） '!M40</f>
        <v/>
      </c>
      <c r="K40" s="566" t="str">
        <f>IF(H40="","",H40*VLOOKUP(G40,【参考】数式用_2!$A$4:$R$54,MATCH(P40,【参考】数式用_2!$M$3:$R$3,0)+12,FALSE))</f>
        <v/>
      </c>
      <c r="L40" s="567" t="str">
        <f>IF(H40="","",H40*VLOOKUP(G40,【参考】数式用_2!$A$4:$R$54,MATCH(Q40,【参考】数式用_2!$M$3:$R$3,0)+12,FALSE))</f>
        <v/>
      </c>
      <c r="O40" s="38" t="e">
        <f>VLOOKUP(G40,【参考】数式用_2!$A$4:$F$54,6,FALSE)</f>
        <v>#N/A</v>
      </c>
      <c r="P40" s="38" t="str">
        <f t="shared" si="0"/>
        <v>（①＋②）/（）</v>
      </c>
      <c r="Q40" s="38" t="str">
        <f t="shared" si="1"/>
        <v>③/（）</v>
      </c>
    </row>
    <row r="41" spans="1:17" ht="36.75" customHeight="1">
      <c r="A41" s="62">
        <f t="shared" si="2"/>
        <v>27</v>
      </c>
      <c r="B41" s="385" t="str">
        <f>IF(基本情報入力シート!B77="","",基本情報入力シート!B77)</f>
        <v/>
      </c>
      <c r="C41" s="655" t="str">
        <f>IF(基本情報入力シート!L77="","",基本情報入力シート!L77)</f>
        <v/>
      </c>
      <c r="D41" s="655" t="str">
        <f>IF(基本情報入力シート!Q77="","",基本情報入力シート!Q77)</f>
        <v/>
      </c>
      <c r="E41" s="655" t="str">
        <f>IF(基本情報入力シート!V77="","",基本情報入力シート!V77)</f>
        <v/>
      </c>
      <c r="F41" s="655" t="str">
        <f>IF(基本情報入力シート!W77="","",基本情報入力シート!W77)</f>
        <v/>
      </c>
      <c r="G41" s="655" t="str">
        <f>IF(基本情報入力シート!Z77="","",基本情報入力シート!Z77)</f>
        <v/>
      </c>
      <c r="H41" s="1274" t="str">
        <f>IF('様式第１号別紙３（個表） '!P41="","",'様式第１号別紙３（個表） '!P41)</f>
        <v/>
      </c>
      <c r="I41" s="1275"/>
      <c r="J41" s="657" t="str">
        <f>'様式第１号別紙３（個表） '!M41</f>
        <v/>
      </c>
      <c r="K41" s="566" t="str">
        <f>IF(H41="","",H41*VLOOKUP(G41,【参考】数式用_2!$A$4:$R$54,MATCH(P41,【参考】数式用_2!$M$3:$R$3,0)+12,FALSE))</f>
        <v/>
      </c>
      <c r="L41" s="567" t="str">
        <f>IF(H41="","",H41*VLOOKUP(G41,【参考】数式用_2!$A$4:$R$54,MATCH(Q41,【参考】数式用_2!$M$3:$R$3,0)+12,FALSE))</f>
        <v/>
      </c>
      <c r="O41" s="38" t="e">
        <f>VLOOKUP(G41,【参考】数式用_2!$A$4:$F$54,6,FALSE)</f>
        <v>#N/A</v>
      </c>
      <c r="P41" s="38" t="str">
        <f t="shared" si="0"/>
        <v>（①＋②）/（）</v>
      </c>
      <c r="Q41" s="38" t="str">
        <f t="shared" si="1"/>
        <v>③/（）</v>
      </c>
    </row>
    <row r="42" spans="1:17" ht="36.75" customHeight="1">
      <c r="A42" s="62">
        <f t="shared" si="2"/>
        <v>28</v>
      </c>
      <c r="B42" s="385" t="str">
        <f>IF(基本情報入力シート!B78="","",基本情報入力シート!B78)</f>
        <v/>
      </c>
      <c r="C42" s="655" t="str">
        <f>IF(基本情報入力シート!L78="","",基本情報入力シート!L78)</f>
        <v/>
      </c>
      <c r="D42" s="655" t="str">
        <f>IF(基本情報入力シート!Q78="","",基本情報入力シート!Q78)</f>
        <v/>
      </c>
      <c r="E42" s="655" t="str">
        <f>IF(基本情報入力シート!V78="","",基本情報入力シート!V78)</f>
        <v/>
      </c>
      <c r="F42" s="655" t="str">
        <f>IF(基本情報入力シート!W78="","",基本情報入力シート!W78)</f>
        <v/>
      </c>
      <c r="G42" s="656" t="str">
        <f>IF(基本情報入力シート!Z78="","",基本情報入力シート!Z78)</f>
        <v/>
      </c>
      <c r="H42" s="1259" t="str">
        <f>IF('様式第１号別紙３（個表） '!P42="","",'様式第１号別紙３（個表） '!P42)</f>
        <v/>
      </c>
      <c r="I42" s="1260"/>
      <c r="J42" s="657" t="str">
        <f>'様式第１号別紙３（個表） '!M42</f>
        <v/>
      </c>
      <c r="K42" s="566" t="str">
        <f>IF(H42="","",H42*VLOOKUP(G42,【参考】数式用_2!$A$4:$R$54,MATCH(P42,【参考】数式用_2!$M$3:$R$3,0)+12,FALSE))</f>
        <v/>
      </c>
      <c r="L42" s="567" t="str">
        <f>IF(H42="","",H42*VLOOKUP(G42,【参考】数式用_2!$A$4:$R$54,MATCH(Q42,【参考】数式用_2!$M$3:$R$3,0)+12,FALSE))</f>
        <v/>
      </c>
      <c r="O42" s="38" t="e">
        <f>VLOOKUP(G42,【参考】数式用_2!$A$4:$F$54,6,FALSE)</f>
        <v>#N/A</v>
      </c>
      <c r="P42" s="38" t="str">
        <f t="shared" si="0"/>
        <v>（①＋②）/（）</v>
      </c>
      <c r="Q42" s="38" t="str">
        <f t="shared" si="1"/>
        <v>③/（）</v>
      </c>
    </row>
    <row r="43" spans="1:17" ht="36.75" customHeight="1">
      <c r="A43" s="62">
        <f t="shared" si="2"/>
        <v>29</v>
      </c>
      <c r="B43" s="385" t="str">
        <f>IF(基本情報入力シート!B79="","",基本情報入力シート!B79)</f>
        <v/>
      </c>
      <c r="C43" s="655" t="str">
        <f>IF(基本情報入力シート!L79="","",基本情報入力シート!L79)</f>
        <v/>
      </c>
      <c r="D43" s="655" t="str">
        <f>IF(基本情報入力シート!Q79="","",基本情報入力シート!Q79)</f>
        <v/>
      </c>
      <c r="E43" s="655" t="str">
        <f>IF(基本情報入力シート!V79="","",基本情報入力シート!V79)</f>
        <v/>
      </c>
      <c r="F43" s="655" t="str">
        <f>IF(基本情報入力シート!W79="","",基本情報入力シート!W79)</f>
        <v/>
      </c>
      <c r="G43" s="655" t="str">
        <f>IF(基本情報入力シート!Z79="","",基本情報入力シート!Z79)</f>
        <v/>
      </c>
      <c r="H43" s="1259" t="str">
        <f>IF('様式第１号別紙３（個表） '!P43="","",'様式第１号別紙３（個表） '!P43)</f>
        <v/>
      </c>
      <c r="I43" s="1260"/>
      <c r="J43" s="658" t="str">
        <f>'様式第１号別紙３（個表） '!M43</f>
        <v/>
      </c>
      <c r="K43" s="566" t="str">
        <f>IF(H43="","",H43*VLOOKUP(G43,【参考】数式用_2!$A$4:$R$54,MATCH(P43,【参考】数式用_2!$M$3:$R$3,0)+12,FALSE))</f>
        <v/>
      </c>
      <c r="L43" s="567" t="str">
        <f>IF(H43="","",H43*VLOOKUP(G43,【参考】数式用_2!$A$4:$R$54,MATCH(Q43,【参考】数式用_2!$M$3:$R$3,0)+12,FALSE))</f>
        <v/>
      </c>
      <c r="O43" s="38" t="e">
        <f>VLOOKUP(G43,【参考】数式用_2!$A$4:$F$54,6,FALSE)</f>
        <v>#N/A</v>
      </c>
      <c r="P43" s="38" t="str">
        <f t="shared" si="0"/>
        <v>（①＋②）/（）</v>
      </c>
      <c r="Q43" s="38" t="str">
        <f t="shared" si="1"/>
        <v>③/（）</v>
      </c>
    </row>
    <row r="44" spans="1:17" ht="36.75" customHeight="1">
      <c r="A44" s="62">
        <f t="shared" si="2"/>
        <v>30</v>
      </c>
      <c r="B44" s="385" t="str">
        <f>IF(基本情報入力シート!B80="","",基本情報入力シート!B80)</f>
        <v/>
      </c>
      <c r="C44" s="655" t="str">
        <f>IF(基本情報入力シート!L80="","",基本情報入力シート!L80)</f>
        <v/>
      </c>
      <c r="D44" s="655" t="str">
        <f>IF(基本情報入力シート!Q80="","",基本情報入力シート!Q80)</f>
        <v/>
      </c>
      <c r="E44" s="655" t="str">
        <f>IF(基本情報入力シート!V80="","",基本情報入力シート!V80)</f>
        <v/>
      </c>
      <c r="F44" s="655" t="str">
        <f>IF(基本情報入力シート!W80="","",基本情報入力シート!W80)</f>
        <v/>
      </c>
      <c r="G44" s="656" t="str">
        <f>IF(基本情報入力シート!Z80="","",基本情報入力シート!Z80)</f>
        <v/>
      </c>
      <c r="H44" s="1274" t="str">
        <f>IF('様式第１号別紙３（個表） '!P44="","",'様式第１号別紙３（個表） '!P44)</f>
        <v/>
      </c>
      <c r="I44" s="1275"/>
      <c r="J44" s="657" t="str">
        <f>'様式第１号別紙３（個表） '!M44</f>
        <v/>
      </c>
      <c r="K44" s="566" t="str">
        <f>IF(H44="","",H44*VLOOKUP(G44,【参考】数式用_2!$A$4:$R$54,MATCH(P44,【参考】数式用_2!$M$3:$R$3,0)+12,FALSE))</f>
        <v/>
      </c>
      <c r="L44" s="567" t="str">
        <f>IF(H44="","",H44*VLOOKUP(G44,【参考】数式用_2!$A$4:$R$54,MATCH(Q44,【参考】数式用_2!$M$3:$R$3,0)+12,FALSE))</f>
        <v/>
      </c>
      <c r="O44" s="38" t="e">
        <f>VLOOKUP(G44,【参考】数式用_2!$A$4:$F$54,6,FALSE)</f>
        <v>#N/A</v>
      </c>
      <c r="P44" s="38" t="str">
        <f t="shared" si="0"/>
        <v>（①＋②）/（）</v>
      </c>
      <c r="Q44" s="38" t="str">
        <f t="shared" si="1"/>
        <v>③/（）</v>
      </c>
    </row>
    <row r="45" spans="1:17" ht="36.75" customHeight="1">
      <c r="A45" s="62">
        <f t="shared" si="2"/>
        <v>31</v>
      </c>
      <c r="B45" s="385" t="str">
        <f>IF(基本情報入力シート!B81="","",基本情報入力シート!B81)</f>
        <v/>
      </c>
      <c r="C45" s="655" t="str">
        <f>IF(基本情報入力シート!L81="","",基本情報入力シート!L81)</f>
        <v/>
      </c>
      <c r="D45" s="655" t="str">
        <f>IF(基本情報入力シート!Q81="","",基本情報入力シート!Q81)</f>
        <v/>
      </c>
      <c r="E45" s="655" t="str">
        <f>IF(基本情報入力シート!V81="","",基本情報入力シート!V81)</f>
        <v/>
      </c>
      <c r="F45" s="655" t="str">
        <f>IF(基本情報入力シート!W81="","",基本情報入力シート!W81)</f>
        <v/>
      </c>
      <c r="G45" s="655" t="str">
        <f>IF(基本情報入力シート!Z81="","",基本情報入力シート!Z81)</f>
        <v/>
      </c>
      <c r="H45" s="1259" t="str">
        <f>IF('様式第１号別紙３（個表） '!P45="","",'様式第１号別紙３（個表） '!P45)</f>
        <v/>
      </c>
      <c r="I45" s="1260"/>
      <c r="J45" s="657" t="str">
        <f>'様式第１号別紙３（個表） '!M45</f>
        <v/>
      </c>
      <c r="K45" s="566" t="str">
        <f>IF(H45="","",H45*VLOOKUP(G45,【参考】数式用_2!$A$4:$R$54,MATCH(P45,【参考】数式用_2!$M$3:$R$3,0)+12,FALSE))</f>
        <v/>
      </c>
      <c r="L45" s="567" t="str">
        <f>IF(H45="","",H45*VLOOKUP(G45,【参考】数式用_2!$A$4:$R$54,MATCH(Q45,【参考】数式用_2!$M$3:$R$3,0)+12,FALSE))</f>
        <v/>
      </c>
      <c r="O45" s="38" t="e">
        <f>VLOOKUP(G45,【参考】数式用_2!$A$4:$F$54,6,FALSE)</f>
        <v>#N/A</v>
      </c>
      <c r="P45" s="38" t="str">
        <f t="shared" si="0"/>
        <v>（①＋②）/（）</v>
      </c>
      <c r="Q45" s="38" t="str">
        <f t="shared" si="1"/>
        <v>③/（）</v>
      </c>
    </row>
    <row r="46" spans="1:17" ht="36.75" customHeight="1">
      <c r="A46" s="62">
        <f t="shared" si="2"/>
        <v>32</v>
      </c>
      <c r="B46" s="385" t="str">
        <f>IF(基本情報入力シート!B82="","",基本情報入力シート!B82)</f>
        <v/>
      </c>
      <c r="C46" s="655" t="str">
        <f>IF(基本情報入力シート!L82="","",基本情報入力シート!L82)</f>
        <v/>
      </c>
      <c r="D46" s="655" t="str">
        <f>IF(基本情報入力シート!Q82="","",基本情報入力シート!Q82)</f>
        <v/>
      </c>
      <c r="E46" s="655" t="str">
        <f>IF(基本情報入力シート!V82="","",基本情報入力シート!V82)</f>
        <v/>
      </c>
      <c r="F46" s="655" t="str">
        <f>IF(基本情報入力シート!W82="","",基本情報入力シート!W82)</f>
        <v/>
      </c>
      <c r="G46" s="656" t="str">
        <f>IF(基本情報入力シート!Z82="","",基本情報入力シート!Z82)</f>
        <v/>
      </c>
      <c r="H46" s="1259" t="str">
        <f>IF('様式第１号別紙３（個表） '!P46="","",'様式第１号別紙３（個表） '!P46)</f>
        <v/>
      </c>
      <c r="I46" s="1260"/>
      <c r="J46" s="657" t="str">
        <f>'様式第１号別紙３（個表） '!M46</f>
        <v/>
      </c>
      <c r="K46" s="566" t="str">
        <f>IF(H46="","",H46*VLOOKUP(G46,【参考】数式用_2!$A$4:$R$54,MATCH(P46,【参考】数式用_2!$M$3:$R$3,0)+12,FALSE))</f>
        <v/>
      </c>
      <c r="L46" s="567" t="str">
        <f>IF(H46="","",H46*VLOOKUP(G46,【参考】数式用_2!$A$4:$R$54,MATCH(Q46,【参考】数式用_2!$M$3:$R$3,0)+12,FALSE))</f>
        <v/>
      </c>
      <c r="O46" s="38" t="e">
        <f>VLOOKUP(G46,【参考】数式用_2!$A$4:$F$54,6,FALSE)</f>
        <v>#N/A</v>
      </c>
      <c r="P46" s="38" t="str">
        <f t="shared" si="0"/>
        <v>（①＋②）/（）</v>
      </c>
      <c r="Q46" s="38" t="str">
        <f t="shared" si="1"/>
        <v>③/（）</v>
      </c>
    </row>
    <row r="47" spans="1:17" ht="36.75" customHeight="1">
      <c r="A47" s="62">
        <f t="shared" si="2"/>
        <v>33</v>
      </c>
      <c r="B47" s="385" t="str">
        <f>IF(基本情報入力シート!B83="","",基本情報入力シート!B83)</f>
        <v/>
      </c>
      <c r="C47" s="655" t="str">
        <f>IF(基本情報入力シート!L83="","",基本情報入力シート!L83)</f>
        <v/>
      </c>
      <c r="D47" s="655" t="str">
        <f>IF(基本情報入力シート!Q83="","",基本情報入力シート!Q83)</f>
        <v/>
      </c>
      <c r="E47" s="655" t="str">
        <f>IF(基本情報入力シート!V83="","",基本情報入力シート!V83)</f>
        <v/>
      </c>
      <c r="F47" s="655" t="str">
        <f>IF(基本情報入力シート!W83="","",基本情報入力シート!W83)</f>
        <v/>
      </c>
      <c r="G47" s="655" t="str">
        <f>IF(基本情報入力シート!Z83="","",基本情報入力シート!Z83)</f>
        <v/>
      </c>
      <c r="H47" s="1274" t="str">
        <f>IF('様式第１号別紙３（個表） '!P47="","",'様式第１号別紙３（個表） '!P47)</f>
        <v/>
      </c>
      <c r="I47" s="1275"/>
      <c r="J47" s="657" t="str">
        <f>'様式第１号別紙３（個表） '!M47</f>
        <v/>
      </c>
      <c r="K47" s="566" t="str">
        <f>IF(H47="","",H47*VLOOKUP(G47,【参考】数式用_2!$A$4:$R$54,MATCH(P47,【参考】数式用_2!$M$3:$R$3,0)+12,FALSE))</f>
        <v/>
      </c>
      <c r="L47" s="567" t="str">
        <f>IF(H47="","",H47*VLOOKUP(G47,【参考】数式用_2!$A$4:$R$54,MATCH(Q47,【参考】数式用_2!$M$3:$R$3,0)+12,FALSE))</f>
        <v/>
      </c>
      <c r="O47" s="38" t="e">
        <f>VLOOKUP(G47,【参考】数式用_2!$A$4:$F$54,6,FALSE)</f>
        <v>#N/A</v>
      </c>
      <c r="P47" s="38" t="str">
        <f t="shared" si="0"/>
        <v>（①＋②）/（）</v>
      </c>
      <c r="Q47" s="38" t="str">
        <f t="shared" si="1"/>
        <v>③/（）</v>
      </c>
    </row>
    <row r="48" spans="1:17" ht="36.75" customHeight="1">
      <c r="A48" s="62">
        <f t="shared" si="2"/>
        <v>34</v>
      </c>
      <c r="B48" s="385" t="str">
        <f>IF(基本情報入力シート!B84="","",基本情報入力シート!B84)</f>
        <v/>
      </c>
      <c r="C48" s="655" t="str">
        <f>IF(基本情報入力シート!L84="","",基本情報入力シート!L84)</f>
        <v/>
      </c>
      <c r="D48" s="655" t="str">
        <f>IF(基本情報入力シート!Q84="","",基本情報入力シート!Q84)</f>
        <v/>
      </c>
      <c r="E48" s="655" t="str">
        <f>IF(基本情報入力シート!V84="","",基本情報入力シート!V84)</f>
        <v/>
      </c>
      <c r="F48" s="655" t="str">
        <f>IF(基本情報入力シート!W84="","",基本情報入力シート!W84)</f>
        <v/>
      </c>
      <c r="G48" s="656" t="str">
        <f>IF(基本情報入力シート!Z84="","",基本情報入力シート!Z84)</f>
        <v/>
      </c>
      <c r="H48" s="1259" t="str">
        <f>IF('様式第１号別紙３（個表） '!P48="","",'様式第１号別紙３（個表） '!P48)</f>
        <v/>
      </c>
      <c r="I48" s="1260"/>
      <c r="J48" s="657" t="str">
        <f>'様式第１号別紙３（個表） '!M48</f>
        <v/>
      </c>
      <c r="K48" s="566" t="str">
        <f>IF(H48="","",H48*VLOOKUP(G48,【参考】数式用_2!$A$4:$R$54,MATCH(P48,【参考】数式用_2!$M$3:$R$3,0)+12,FALSE))</f>
        <v/>
      </c>
      <c r="L48" s="567" t="str">
        <f>IF(H48="","",H48*VLOOKUP(G48,【参考】数式用_2!$A$4:$R$54,MATCH(Q48,【参考】数式用_2!$M$3:$R$3,0)+12,FALSE))</f>
        <v/>
      </c>
      <c r="O48" s="38" t="e">
        <f>VLOOKUP(G48,【参考】数式用_2!$A$4:$F$54,6,FALSE)</f>
        <v>#N/A</v>
      </c>
      <c r="P48" s="38" t="str">
        <f t="shared" si="0"/>
        <v>（①＋②）/（）</v>
      </c>
      <c r="Q48" s="38" t="str">
        <f t="shared" si="1"/>
        <v>③/（）</v>
      </c>
    </row>
    <row r="49" spans="1:17" ht="36.75" customHeight="1">
      <c r="A49" s="62">
        <f t="shared" si="2"/>
        <v>35</v>
      </c>
      <c r="B49" s="385" t="str">
        <f>IF(基本情報入力シート!B85="","",基本情報入力シート!B85)</f>
        <v/>
      </c>
      <c r="C49" s="655" t="str">
        <f>IF(基本情報入力シート!L85="","",基本情報入力シート!L85)</f>
        <v/>
      </c>
      <c r="D49" s="655" t="str">
        <f>IF(基本情報入力シート!Q85="","",基本情報入力シート!Q85)</f>
        <v/>
      </c>
      <c r="E49" s="655" t="str">
        <f>IF(基本情報入力シート!V85="","",基本情報入力シート!V85)</f>
        <v/>
      </c>
      <c r="F49" s="655" t="str">
        <f>IF(基本情報入力シート!W85="","",基本情報入力シート!W85)</f>
        <v/>
      </c>
      <c r="G49" s="655" t="str">
        <f>IF(基本情報入力シート!Z85="","",基本情報入力シート!Z85)</f>
        <v/>
      </c>
      <c r="H49" s="1259" t="str">
        <f>IF('様式第１号別紙３（個表） '!P49="","",'様式第１号別紙３（個表） '!P49)</f>
        <v/>
      </c>
      <c r="I49" s="1260"/>
      <c r="J49" s="658" t="str">
        <f>'様式第１号別紙３（個表） '!M49</f>
        <v/>
      </c>
      <c r="K49" s="566" t="str">
        <f>IF(H49="","",H49*VLOOKUP(G49,【参考】数式用_2!$A$4:$R$54,MATCH(P49,【参考】数式用_2!$M$3:$R$3,0)+12,FALSE))</f>
        <v/>
      </c>
      <c r="L49" s="567" t="str">
        <f>IF(H49="","",H49*VLOOKUP(G49,【参考】数式用_2!$A$4:$R$54,MATCH(Q49,【参考】数式用_2!$M$3:$R$3,0)+12,FALSE))</f>
        <v/>
      </c>
      <c r="O49" s="38" t="e">
        <f>VLOOKUP(G49,【参考】数式用_2!$A$4:$F$54,6,FALSE)</f>
        <v>#N/A</v>
      </c>
      <c r="P49" s="38" t="str">
        <f t="shared" si="0"/>
        <v>（①＋②）/（）</v>
      </c>
      <c r="Q49" s="38" t="str">
        <f t="shared" si="1"/>
        <v>③/（）</v>
      </c>
    </row>
    <row r="50" spans="1:17" ht="36.75" customHeight="1">
      <c r="A50" s="62">
        <f t="shared" si="2"/>
        <v>36</v>
      </c>
      <c r="B50" s="385" t="str">
        <f>IF(基本情報入力シート!B86="","",基本情報入力シート!B86)</f>
        <v/>
      </c>
      <c r="C50" s="655" t="str">
        <f>IF(基本情報入力シート!L86="","",基本情報入力シート!L86)</f>
        <v/>
      </c>
      <c r="D50" s="655" t="str">
        <f>IF(基本情報入力シート!Q86="","",基本情報入力シート!Q86)</f>
        <v/>
      </c>
      <c r="E50" s="655" t="str">
        <f>IF(基本情報入力シート!V86="","",基本情報入力シート!V86)</f>
        <v/>
      </c>
      <c r="F50" s="655" t="str">
        <f>IF(基本情報入力シート!W86="","",基本情報入力シート!W86)</f>
        <v/>
      </c>
      <c r="G50" s="656" t="str">
        <f>IF(基本情報入力シート!Z86="","",基本情報入力シート!Z86)</f>
        <v/>
      </c>
      <c r="H50" s="1274" t="str">
        <f>IF('様式第１号別紙３（個表） '!P50="","",'様式第１号別紙３（個表） '!P50)</f>
        <v/>
      </c>
      <c r="I50" s="1275"/>
      <c r="J50" s="657" t="str">
        <f>'様式第１号別紙３（個表） '!M50</f>
        <v/>
      </c>
      <c r="K50" s="566" t="str">
        <f>IF(H50="","",H50*VLOOKUP(G50,【参考】数式用_2!$A$4:$R$54,MATCH(P50,【参考】数式用_2!$M$3:$R$3,0)+12,FALSE))</f>
        <v/>
      </c>
      <c r="L50" s="567" t="str">
        <f>IF(H50="","",H50*VLOOKUP(G50,【参考】数式用_2!$A$4:$R$54,MATCH(Q50,【参考】数式用_2!$M$3:$R$3,0)+12,FALSE))</f>
        <v/>
      </c>
      <c r="O50" s="38" t="e">
        <f>VLOOKUP(G50,【参考】数式用_2!$A$4:$F$54,6,FALSE)</f>
        <v>#N/A</v>
      </c>
      <c r="P50" s="38" t="str">
        <f t="shared" si="0"/>
        <v>（①＋②）/（）</v>
      </c>
      <c r="Q50" s="38" t="str">
        <f t="shared" si="1"/>
        <v>③/（）</v>
      </c>
    </row>
    <row r="51" spans="1:17" ht="36.75" customHeight="1">
      <c r="A51" s="62">
        <f t="shared" si="2"/>
        <v>37</v>
      </c>
      <c r="B51" s="385" t="str">
        <f>IF(基本情報入力シート!B87="","",基本情報入力シート!B87)</f>
        <v/>
      </c>
      <c r="C51" s="655" t="str">
        <f>IF(基本情報入力シート!L87="","",基本情報入力シート!L87)</f>
        <v/>
      </c>
      <c r="D51" s="655" t="str">
        <f>IF(基本情報入力シート!Q87="","",基本情報入力シート!Q87)</f>
        <v/>
      </c>
      <c r="E51" s="655" t="str">
        <f>IF(基本情報入力シート!V87="","",基本情報入力シート!V87)</f>
        <v/>
      </c>
      <c r="F51" s="655" t="str">
        <f>IF(基本情報入力シート!W87="","",基本情報入力シート!W87)</f>
        <v/>
      </c>
      <c r="G51" s="655" t="str">
        <f>IF(基本情報入力シート!Z87="","",基本情報入力シート!Z87)</f>
        <v/>
      </c>
      <c r="H51" s="1259" t="str">
        <f>IF('様式第１号別紙３（個表） '!P51="","",'様式第１号別紙３（個表） '!P51)</f>
        <v/>
      </c>
      <c r="I51" s="1260"/>
      <c r="J51" s="657" t="str">
        <f>'様式第１号別紙３（個表） '!M51</f>
        <v/>
      </c>
      <c r="K51" s="566" t="str">
        <f>IF(H51="","",H51*VLOOKUP(G51,【参考】数式用_2!$A$4:$R$54,MATCH(P51,【参考】数式用_2!$M$3:$R$3,0)+12,FALSE))</f>
        <v/>
      </c>
      <c r="L51" s="567" t="str">
        <f>IF(H51="","",H51*VLOOKUP(G51,【参考】数式用_2!$A$4:$R$54,MATCH(Q51,【参考】数式用_2!$M$3:$R$3,0)+12,FALSE))</f>
        <v/>
      </c>
      <c r="O51" s="38" t="e">
        <f>VLOOKUP(G51,【参考】数式用_2!$A$4:$F$54,6,FALSE)</f>
        <v>#N/A</v>
      </c>
      <c r="P51" s="38" t="str">
        <f t="shared" si="0"/>
        <v>（①＋②）/（）</v>
      </c>
      <c r="Q51" s="38" t="str">
        <f t="shared" si="1"/>
        <v>③/（）</v>
      </c>
    </row>
    <row r="52" spans="1:17" ht="36.75" customHeight="1">
      <c r="A52" s="62">
        <f t="shared" si="2"/>
        <v>38</v>
      </c>
      <c r="B52" s="385" t="str">
        <f>IF(基本情報入力シート!B88="","",基本情報入力シート!B88)</f>
        <v/>
      </c>
      <c r="C52" s="655" t="str">
        <f>IF(基本情報入力シート!L88="","",基本情報入力シート!L88)</f>
        <v/>
      </c>
      <c r="D52" s="655" t="str">
        <f>IF(基本情報入力シート!Q88="","",基本情報入力シート!Q88)</f>
        <v/>
      </c>
      <c r="E52" s="655" t="str">
        <f>IF(基本情報入力シート!V88="","",基本情報入力シート!V88)</f>
        <v/>
      </c>
      <c r="F52" s="655" t="str">
        <f>IF(基本情報入力シート!W88="","",基本情報入力シート!W88)</f>
        <v/>
      </c>
      <c r="G52" s="656" t="str">
        <f>IF(基本情報入力シート!Z88="","",基本情報入力シート!Z88)</f>
        <v/>
      </c>
      <c r="H52" s="1259" t="str">
        <f>IF('様式第１号別紙３（個表） '!P52="","",'様式第１号別紙３（個表） '!P52)</f>
        <v/>
      </c>
      <c r="I52" s="1260"/>
      <c r="J52" s="657" t="str">
        <f>'様式第１号別紙３（個表） '!M52</f>
        <v/>
      </c>
      <c r="K52" s="566" t="str">
        <f>IF(H52="","",H52*VLOOKUP(G52,【参考】数式用_2!$A$4:$R$54,MATCH(P52,【参考】数式用_2!$M$3:$R$3,0)+12,FALSE))</f>
        <v/>
      </c>
      <c r="L52" s="567" t="str">
        <f>IF(H52="","",H52*VLOOKUP(G52,【参考】数式用_2!$A$4:$R$54,MATCH(Q52,【参考】数式用_2!$M$3:$R$3,0)+12,FALSE))</f>
        <v/>
      </c>
      <c r="O52" s="38" t="e">
        <f>VLOOKUP(G52,【参考】数式用_2!$A$4:$F$54,6,FALSE)</f>
        <v>#N/A</v>
      </c>
      <c r="P52" s="38" t="str">
        <f t="shared" si="0"/>
        <v>（①＋②）/（）</v>
      </c>
      <c r="Q52" s="38" t="str">
        <f t="shared" si="1"/>
        <v>③/（）</v>
      </c>
    </row>
    <row r="53" spans="1:17" ht="36.75" customHeight="1">
      <c r="A53" s="62">
        <f t="shared" si="2"/>
        <v>39</v>
      </c>
      <c r="B53" s="385" t="str">
        <f>IF(基本情報入力シート!B89="","",基本情報入力シート!B89)</f>
        <v/>
      </c>
      <c r="C53" s="655" t="str">
        <f>IF(基本情報入力シート!L89="","",基本情報入力シート!L89)</f>
        <v/>
      </c>
      <c r="D53" s="655" t="str">
        <f>IF(基本情報入力シート!Q89="","",基本情報入力シート!Q89)</f>
        <v/>
      </c>
      <c r="E53" s="655" t="str">
        <f>IF(基本情報入力シート!V89="","",基本情報入力シート!V89)</f>
        <v/>
      </c>
      <c r="F53" s="655" t="str">
        <f>IF(基本情報入力シート!W89="","",基本情報入力シート!W89)</f>
        <v/>
      </c>
      <c r="G53" s="655" t="str">
        <f>IF(基本情報入力シート!Z89="","",基本情報入力シート!Z89)</f>
        <v/>
      </c>
      <c r="H53" s="1274" t="str">
        <f>IF('様式第１号別紙３（個表） '!P53="","",'様式第１号別紙３（個表） '!P53)</f>
        <v/>
      </c>
      <c r="I53" s="1275"/>
      <c r="J53" s="657" t="str">
        <f>'様式第１号別紙３（個表） '!M53</f>
        <v/>
      </c>
      <c r="K53" s="566" t="str">
        <f>IF(H53="","",H53*VLOOKUP(G53,【参考】数式用_2!$A$4:$R$54,MATCH(P53,【参考】数式用_2!$M$3:$R$3,0)+12,FALSE))</f>
        <v/>
      </c>
      <c r="L53" s="567" t="str">
        <f>IF(H53="","",H53*VLOOKUP(G53,【参考】数式用_2!$A$4:$R$54,MATCH(Q53,【参考】数式用_2!$M$3:$R$3,0)+12,FALSE))</f>
        <v/>
      </c>
      <c r="O53" s="38" t="e">
        <f>VLOOKUP(G53,【参考】数式用_2!$A$4:$F$54,6,FALSE)</f>
        <v>#N/A</v>
      </c>
      <c r="P53" s="38" t="str">
        <f t="shared" si="0"/>
        <v>（①＋②）/（）</v>
      </c>
      <c r="Q53" s="38" t="str">
        <f t="shared" si="1"/>
        <v>③/（）</v>
      </c>
    </row>
    <row r="54" spans="1:17" ht="36.75" customHeight="1">
      <c r="A54" s="62">
        <f t="shared" si="2"/>
        <v>40</v>
      </c>
      <c r="B54" s="385" t="str">
        <f>IF(基本情報入力シート!B90="","",基本情報入力シート!B90)</f>
        <v/>
      </c>
      <c r="C54" s="655" t="str">
        <f>IF(基本情報入力シート!L90="","",基本情報入力シート!L90)</f>
        <v/>
      </c>
      <c r="D54" s="655" t="str">
        <f>IF(基本情報入力シート!Q90="","",基本情報入力シート!Q90)</f>
        <v/>
      </c>
      <c r="E54" s="655" t="str">
        <f>IF(基本情報入力シート!V90="","",基本情報入力シート!V90)</f>
        <v/>
      </c>
      <c r="F54" s="655" t="str">
        <f>IF(基本情報入力シート!W90="","",基本情報入力シート!W90)</f>
        <v/>
      </c>
      <c r="G54" s="656" t="str">
        <f>IF(基本情報入力シート!Z90="","",基本情報入力シート!Z90)</f>
        <v/>
      </c>
      <c r="H54" s="1259" t="str">
        <f>IF('様式第１号別紙３（個表） '!P54="","",'様式第１号別紙３（個表） '!P54)</f>
        <v/>
      </c>
      <c r="I54" s="1260"/>
      <c r="J54" s="657" t="str">
        <f>'様式第１号別紙３（個表） '!M54</f>
        <v/>
      </c>
      <c r="K54" s="566" t="str">
        <f>IF(H54="","",H54*VLOOKUP(G54,【参考】数式用_2!$A$4:$R$54,MATCH(P54,【参考】数式用_2!$M$3:$R$3,0)+12,FALSE))</f>
        <v/>
      </c>
      <c r="L54" s="567" t="str">
        <f>IF(H54="","",H54*VLOOKUP(G54,【参考】数式用_2!$A$4:$R$54,MATCH(Q54,【参考】数式用_2!$M$3:$R$3,0)+12,FALSE))</f>
        <v/>
      </c>
      <c r="O54" s="38" t="e">
        <f>VLOOKUP(G54,【参考】数式用_2!$A$4:$F$54,6,FALSE)</f>
        <v>#N/A</v>
      </c>
      <c r="P54" s="38" t="str">
        <f t="shared" si="0"/>
        <v>（①＋②）/（）</v>
      </c>
      <c r="Q54" s="38" t="str">
        <f t="shared" si="1"/>
        <v>③/（）</v>
      </c>
    </row>
    <row r="55" spans="1:17" ht="36.75" customHeight="1">
      <c r="A55" s="62">
        <f t="shared" si="2"/>
        <v>41</v>
      </c>
      <c r="B55" s="385" t="str">
        <f>IF(基本情報入力シート!B91="","",基本情報入力シート!B91)</f>
        <v/>
      </c>
      <c r="C55" s="655" t="str">
        <f>IF(基本情報入力シート!L91="","",基本情報入力シート!L91)</f>
        <v/>
      </c>
      <c r="D55" s="655" t="str">
        <f>IF(基本情報入力シート!Q91="","",基本情報入力シート!Q91)</f>
        <v/>
      </c>
      <c r="E55" s="655" t="str">
        <f>IF(基本情報入力シート!V91="","",基本情報入力シート!V91)</f>
        <v/>
      </c>
      <c r="F55" s="655" t="str">
        <f>IF(基本情報入力シート!W91="","",基本情報入力シート!W91)</f>
        <v/>
      </c>
      <c r="G55" s="655" t="str">
        <f>IF(基本情報入力シート!Z91="","",基本情報入力シート!Z91)</f>
        <v/>
      </c>
      <c r="H55" s="1259" t="str">
        <f>IF('様式第１号別紙３（個表） '!P55="","",'様式第１号別紙３（個表） '!P55)</f>
        <v/>
      </c>
      <c r="I55" s="1260"/>
      <c r="J55" s="658" t="str">
        <f>'様式第１号別紙３（個表） '!M55</f>
        <v/>
      </c>
      <c r="K55" s="566" t="str">
        <f>IF(H55="","",H55*VLOOKUP(G55,【参考】数式用_2!$A$4:$R$54,MATCH(P55,【参考】数式用_2!$M$3:$R$3,0)+12,FALSE))</f>
        <v/>
      </c>
      <c r="L55" s="567" t="str">
        <f>IF(H55="","",H55*VLOOKUP(G55,【参考】数式用_2!$A$4:$R$54,MATCH(Q55,【参考】数式用_2!$M$3:$R$3,0)+12,FALSE))</f>
        <v/>
      </c>
      <c r="O55" s="38" t="e">
        <f>VLOOKUP(G55,【参考】数式用_2!$A$4:$F$54,6,FALSE)</f>
        <v>#N/A</v>
      </c>
      <c r="P55" s="38" t="str">
        <f t="shared" si="0"/>
        <v>（①＋②）/（）</v>
      </c>
      <c r="Q55" s="38" t="str">
        <f t="shared" si="1"/>
        <v>③/（）</v>
      </c>
    </row>
    <row r="56" spans="1:17" ht="36.75" customHeight="1">
      <c r="A56" s="62">
        <f t="shared" si="2"/>
        <v>42</v>
      </c>
      <c r="B56" s="385" t="str">
        <f>IF(基本情報入力シート!B92="","",基本情報入力シート!B92)</f>
        <v/>
      </c>
      <c r="C56" s="655" t="str">
        <f>IF(基本情報入力シート!L92="","",基本情報入力シート!L92)</f>
        <v/>
      </c>
      <c r="D56" s="655" t="str">
        <f>IF(基本情報入力シート!Q92="","",基本情報入力シート!Q92)</f>
        <v/>
      </c>
      <c r="E56" s="655" t="str">
        <f>IF(基本情報入力シート!V92="","",基本情報入力シート!V92)</f>
        <v/>
      </c>
      <c r="F56" s="655" t="str">
        <f>IF(基本情報入力シート!W92="","",基本情報入力シート!W92)</f>
        <v/>
      </c>
      <c r="G56" s="656" t="str">
        <f>IF(基本情報入力シート!Z92="","",基本情報入力シート!Z92)</f>
        <v/>
      </c>
      <c r="H56" s="1274" t="str">
        <f>IF('様式第１号別紙３（個表） '!P56="","",'様式第１号別紙３（個表） '!P56)</f>
        <v/>
      </c>
      <c r="I56" s="1275"/>
      <c r="J56" s="657" t="str">
        <f>'様式第１号別紙３（個表） '!M56</f>
        <v/>
      </c>
      <c r="K56" s="566" t="str">
        <f>IF(H56="","",H56*VLOOKUP(G56,【参考】数式用_2!$A$4:$R$54,MATCH(P56,【参考】数式用_2!$M$3:$R$3,0)+12,FALSE))</f>
        <v/>
      </c>
      <c r="L56" s="567" t="str">
        <f>IF(H56="","",H56*VLOOKUP(G56,【参考】数式用_2!$A$4:$R$54,MATCH(Q56,【参考】数式用_2!$M$3:$R$3,0)+12,FALSE))</f>
        <v/>
      </c>
      <c r="O56" s="38" t="e">
        <f>VLOOKUP(G56,【参考】数式用_2!$A$4:$F$54,6,FALSE)</f>
        <v>#N/A</v>
      </c>
      <c r="P56" s="38" t="str">
        <f t="shared" si="0"/>
        <v>（①＋②）/（）</v>
      </c>
      <c r="Q56" s="38" t="str">
        <f t="shared" si="1"/>
        <v>③/（）</v>
      </c>
    </row>
    <row r="57" spans="1:17" ht="36.75" customHeight="1">
      <c r="A57" s="62">
        <f t="shared" si="2"/>
        <v>43</v>
      </c>
      <c r="B57" s="385" t="str">
        <f>IF(基本情報入力シート!B93="","",基本情報入力シート!B93)</f>
        <v/>
      </c>
      <c r="C57" s="655" t="str">
        <f>IF(基本情報入力シート!L93="","",基本情報入力シート!L93)</f>
        <v/>
      </c>
      <c r="D57" s="655" t="str">
        <f>IF(基本情報入力シート!Q93="","",基本情報入力シート!Q93)</f>
        <v/>
      </c>
      <c r="E57" s="655" t="str">
        <f>IF(基本情報入力シート!V93="","",基本情報入力シート!V93)</f>
        <v/>
      </c>
      <c r="F57" s="655" t="str">
        <f>IF(基本情報入力シート!W93="","",基本情報入力シート!W93)</f>
        <v/>
      </c>
      <c r="G57" s="655" t="str">
        <f>IF(基本情報入力シート!Z93="","",基本情報入力シート!Z93)</f>
        <v/>
      </c>
      <c r="H57" s="1259" t="str">
        <f>IF('様式第１号別紙３（個表） '!P57="","",'様式第１号別紙３（個表） '!P57)</f>
        <v/>
      </c>
      <c r="I57" s="1260"/>
      <c r="J57" s="657" t="str">
        <f>'様式第１号別紙３（個表） '!M57</f>
        <v/>
      </c>
      <c r="K57" s="566" t="str">
        <f>IF(H57="","",H57*VLOOKUP(G57,【参考】数式用_2!$A$4:$R$54,MATCH(P57,【参考】数式用_2!$M$3:$R$3,0)+12,FALSE))</f>
        <v/>
      </c>
      <c r="L57" s="567" t="str">
        <f>IF(H57="","",H57*VLOOKUP(G57,【参考】数式用_2!$A$4:$R$54,MATCH(Q57,【参考】数式用_2!$M$3:$R$3,0)+12,FALSE))</f>
        <v/>
      </c>
      <c r="O57" s="38" t="e">
        <f>VLOOKUP(G57,【参考】数式用_2!$A$4:$F$54,6,FALSE)</f>
        <v>#N/A</v>
      </c>
      <c r="P57" s="38" t="str">
        <f t="shared" si="0"/>
        <v>（①＋②）/（）</v>
      </c>
      <c r="Q57" s="38" t="str">
        <f t="shared" si="1"/>
        <v>③/（）</v>
      </c>
    </row>
    <row r="58" spans="1:17" ht="36.75" customHeight="1">
      <c r="A58" s="62">
        <f t="shared" si="2"/>
        <v>44</v>
      </c>
      <c r="B58" s="385" t="str">
        <f>IF(基本情報入力シート!B94="","",基本情報入力シート!B94)</f>
        <v/>
      </c>
      <c r="C58" s="655" t="str">
        <f>IF(基本情報入力シート!L94="","",基本情報入力シート!L94)</f>
        <v/>
      </c>
      <c r="D58" s="655" t="str">
        <f>IF(基本情報入力シート!Q94="","",基本情報入力シート!Q94)</f>
        <v/>
      </c>
      <c r="E58" s="655" t="str">
        <f>IF(基本情報入力シート!V94="","",基本情報入力シート!V94)</f>
        <v/>
      </c>
      <c r="F58" s="655" t="str">
        <f>IF(基本情報入力シート!W94="","",基本情報入力シート!W94)</f>
        <v/>
      </c>
      <c r="G58" s="656" t="str">
        <f>IF(基本情報入力シート!Z94="","",基本情報入力シート!Z94)</f>
        <v/>
      </c>
      <c r="H58" s="1259" t="str">
        <f>IF('様式第１号別紙３（個表） '!P58="","",'様式第１号別紙３（個表） '!P58)</f>
        <v/>
      </c>
      <c r="I58" s="1260"/>
      <c r="J58" s="657" t="str">
        <f>'様式第１号別紙３（個表） '!M58</f>
        <v/>
      </c>
      <c r="K58" s="566" t="str">
        <f>IF(H58="","",H58*VLOOKUP(G58,【参考】数式用_2!$A$4:$R$54,MATCH(P58,【参考】数式用_2!$M$3:$R$3,0)+12,FALSE))</f>
        <v/>
      </c>
      <c r="L58" s="567" t="str">
        <f>IF(H58="","",H58*VLOOKUP(G58,【参考】数式用_2!$A$4:$R$54,MATCH(Q58,【参考】数式用_2!$M$3:$R$3,0)+12,FALSE))</f>
        <v/>
      </c>
      <c r="O58" s="38" t="e">
        <f>VLOOKUP(G58,【参考】数式用_2!$A$4:$F$54,6,FALSE)</f>
        <v>#N/A</v>
      </c>
      <c r="P58" s="38" t="str">
        <f t="shared" si="0"/>
        <v>（①＋②）/（）</v>
      </c>
      <c r="Q58" s="38" t="str">
        <f t="shared" si="1"/>
        <v>③/（）</v>
      </c>
    </row>
    <row r="59" spans="1:17" ht="36.75" customHeight="1">
      <c r="A59" s="62">
        <f t="shared" si="2"/>
        <v>45</v>
      </c>
      <c r="B59" s="385" t="str">
        <f>IF(基本情報入力シート!B95="","",基本情報入力シート!B95)</f>
        <v/>
      </c>
      <c r="C59" s="655" t="str">
        <f>IF(基本情報入力シート!L95="","",基本情報入力シート!L95)</f>
        <v/>
      </c>
      <c r="D59" s="655" t="str">
        <f>IF(基本情報入力シート!Q95="","",基本情報入力シート!Q95)</f>
        <v/>
      </c>
      <c r="E59" s="655" t="str">
        <f>IF(基本情報入力シート!V95="","",基本情報入力シート!V95)</f>
        <v/>
      </c>
      <c r="F59" s="655" t="str">
        <f>IF(基本情報入力シート!W95="","",基本情報入力シート!W95)</f>
        <v/>
      </c>
      <c r="G59" s="655" t="str">
        <f>IF(基本情報入力シート!Z95="","",基本情報入力シート!Z95)</f>
        <v/>
      </c>
      <c r="H59" s="1274" t="str">
        <f>IF('様式第１号別紙３（個表） '!P59="","",'様式第１号別紙３（個表） '!P59)</f>
        <v/>
      </c>
      <c r="I59" s="1275"/>
      <c r="J59" s="657" t="str">
        <f>'様式第１号別紙３（個表） '!M59</f>
        <v/>
      </c>
      <c r="K59" s="566" t="str">
        <f>IF(H59="","",H59*VLOOKUP(G59,【参考】数式用_2!$A$4:$R$54,MATCH(P59,【参考】数式用_2!$M$3:$R$3,0)+12,FALSE))</f>
        <v/>
      </c>
      <c r="L59" s="567" t="str">
        <f>IF(H59="","",H59*VLOOKUP(G59,【参考】数式用_2!$A$4:$R$54,MATCH(Q59,【参考】数式用_2!$M$3:$R$3,0)+12,FALSE))</f>
        <v/>
      </c>
      <c r="O59" s="38" t="e">
        <f>VLOOKUP(G59,【参考】数式用_2!$A$4:$F$54,6,FALSE)</f>
        <v>#N/A</v>
      </c>
      <c r="P59" s="38" t="str">
        <f t="shared" si="0"/>
        <v>（①＋②）/（）</v>
      </c>
      <c r="Q59" s="38" t="str">
        <f t="shared" si="1"/>
        <v>③/（）</v>
      </c>
    </row>
    <row r="60" spans="1:17" ht="36.75" customHeight="1">
      <c r="A60" s="62">
        <f t="shared" si="2"/>
        <v>46</v>
      </c>
      <c r="B60" s="385" t="str">
        <f>IF(基本情報入力シート!B96="","",基本情報入力シート!B96)</f>
        <v/>
      </c>
      <c r="C60" s="655" t="str">
        <f>IF(基本情報入力シート!L96="","",基本情報入力シート!L96)</f>
        <v/>
      </c>
      <c r="D60" s="655" t="str">
        <f>IF(基本情報入力シート!Q96="","",基本情報入力シート!Q96)</f>
        <v/>
      </c>
      <c r="E60" s="655" t="str">
        <f>IF(基本情報入力シート!V96="","",基本情報入力シート!V96)</f>
        <v/>
      </c>
      <c r="F60" s="655" t="str">
        <f>IF(基本情報入力シート!W96="","",基本情報入力シート!W96)</f>
        <v/>
      </c>
      <c r="G60" s="656" t="str">
        <f>IF(基本情報入力シート!Z96="","",基本情報入力シート!Z96)</f>
        <v/>
      </c>
      <c r="H60" s="1259" t="str">
        <f>IF('様式第１号別紙３（個表） '!P60="","",'様式第１号別紙３（個表） '!P60)</f>
        <v/>
      </c>
      <c r="I60" s="1260"/>
      <c r="J60" s="657" t="str">
        <f>'様式第１号別紙３（個表） '!M60</f>
        <v/>
      </c>
      <c r="K60" s="566" t="str">
        <f>IF(H60="","",H60*VLOOKUP(G60,【参考】数式用_2!$A$4:$R$54,MATCH(P60,【参考】数式用_2!$M$3:$R$3,0)+12,FALSE))</f>
        <v/>
      </c>
      <c r="L60" s="567" t="str">
        <f>IF(H60="","",H60*VLOOKUP(G60,【参考】数式用_2!$A$4:$R$54,MATCH(Q60,【参考】数式用_2!$M$3:$R$3,0)+12,FALSE))</f>
        <v/>
      </c>
      <c r="O60" s="38" t="e">
        <f>VLOOKUP(G60,【参考】数式用_2!$A$4:$F$54,6,FALSE)</f>
        <v>#N/A</v>
      </c>
      <c r="P60" s="38" t="str">
        <f t="shared" si="0"/>
        <v>（①＋②）/（）</v>
      </c>
      <c r="Q60" s="38" t="str">
        <f t="shared" si="1"/>
        <v>③/（）</v>
      </c>
    </row>
    <row r="61" spans="1:17" ht="36.75" customHeight="1">
      <c r="A61" s="62">
        <f t="shared" si="2"/>
        <v>47</v>
      </c>
      <c r="B61" s="385" t="str">
        <f>IF(基本情報入力シート!B97="","",基本情報入力シート!B97)</f>
        <v/>
      </c>
      <c r="C61" s="655" t="str">
        <f>IF(基本情報入力シート!L97="","",基本情報入力シート!L97)</f>
        <v/>
      </c>
      <c r="D61" s="655" t="str">
        <f>IF(基本情報入力シート!Q97="","",基本情報入力シート!Q97)</f>
        <v/>
      </c>
      <c r="E61" s="655" t="str">
        <f>IF(基本情報入力シート!V97="","",基本情報入力シート!V97)</f>
        <v/>
      </c>
      <c r="F61" s="655" t="str">
        <f>IF(基本情報入力シート!W97="","",基本情報入力シート!W97)</f>
        <v/>
      </c>
      <c r="G61" s="655" t="str">
        <f>IF(基本情報入力シート!Z97="","",基本情報入力シート!Z97)</f>
        <v/>
      </c>
      <c r="H61" s="1259" t="str">
        <f>IF('様式第１号別紙３（個表） '!P61="","",'様式第１号別紙３（個表） '!P61)</f>
        <v/>
      </c>
      <c r="I61" s="1260"/>
      <c r="J61" s="658" t="str">
        <f>'様式第１号別紙３（個表） '!M61</f>
        <v/>
      </c>
      <c r="K61" s="566" t="str">
        <f>IF(H61="","",H61*VLOOKUP(G61,【参考】数式用_2!$A$4:$R$54,MATCH(P61,【参考】数式用_2!$M$3:$R$3,0)+12,FALSE))</f>
        <v/>
      </c>
      <c r="L61" s="567" t="str">
        <f>IF(H61="","",H61*VLOOKUP(G61,【参考】数式用_2!$A$4:$R$54,MATCH(Q61,【参考】数式用_2!$M$3:$R$3,0)+12,FALSE))</f>
        <v/>
      </c>
      <c r="O61" s="38" t="e">
        <f>VLOOKUP(G61,【参考】数式用_2!$A$4:$F$54,6,FALSE)</f>
        <v>#N/A</v>
      </c>
      <c r="P61" s="38" t="str">
        <f t="shared" si="0"/>
        <v>（①＋②）/（）</v>
      </c>
      <c r="Q61" s="38" t="str">
        <f t="shared" si="1"/>
        <v>③/（）</v>
      </c>
    </row>
    <row r="62" spans="1:17" ht="36.75" customHeight="1">
      <c r="A62" s="62">
        <f t="shared" si="2"/>
        <v>48</v>
      </c>
      <c r="B62" s="385" t="str">
        <f>IF(基本情報入力シート!B98="","",基本情報入力シート!B98)</f>
        <v/>
      </c>
      <c r="C62" s="655" t="str">
        <f>IF(基本情報入力シート!L98="","",基本情報入力シート!L98)</f>
        <v/>
      </c>
      <c r="D62" s="655" t="str">
        <f>IF(基本情報入力シート!Q98="","",基本情報入力シート!Q98)</f>
        <v/>
      </c>
      <c r="E62" s="655" t="str">
        <f>IF(基本情報入力シート!V98="","",基本情報入力シート!V98)</f>
        <v/>
      </c>
      <c r="F62" s="655" t="str">
        <f>IF(基本情報入力シート!W98="","",基本情報入力シート!W98)</f>
        <v/>
      </c>
      <c r="G62" s="656" t="str">
        <f>IF(基本情報入力シート!Z98="","",基本情報入力シート!Z98)</f>
        <v/>
      </c>
      <c r="H62" s="1274" t="str">
        <f>IF('様式第１号別紙３（個表） '!P62="","",'様式第１号別紙３（個表） '!P62)</f>
        <v/>
      </c>
      <c r="I62" s="1275"/>
      <c r="J62" s="657" t="str">
        <f>'様式第１号別紙３（個表） '!M62</f>
        <v/>
      </c>
      <c r="K62" s="566" t="str">
        <f>IF(H62="","",H62*VLOOKUP(G62,【参考】数式用_2!$A$4:$R$54,MATCH(P62,【参考】数式用_2!$M$3:$R$3,0)+12,FALSE))</f>
        <v/>
      </c>
      <c r="L62" s="567" t="str">
        <f>IF(H62="","",H62*VLOOKUP(G62,【参考】数式用_2!$A$4:$R$54,MATCH(Q62,【参考】数式用_2!$M$3:$R$3,0)+12,FALSE))</f>
        <v/>
      </c>
      <c r="O62" s="38" t="e">
        <f>VLOOKUP(G62,【参考】数式用_2!$A$4:$F$54,6,FALSE)</f>
        <v>#N/A</v>
      </c>
      <c r="P62" s="38" t="str">
        <f t="shared" si="0"/>
        <v>（①＋②）/（）</v>
      </c>
      <c r="Q62" s="38" t="str">
        <f t="shared" si="1"/>
        <v>③/（）</v>
      </c>
    </row>
    <row r="63" spans="1:17" ht="36.75" customHeight="1">
      <c r="A63" s="62">
        <f t="shared" si="2"/>
        <v>49</v>
      </c>
      <c r="B63" s="385" t="str">
        <f>IF(基本情報入力シート!B99="","",基本情報入力シート!B99)</f>
        <v/>
      </c>
      <c r="C63" s="655" t="str">
        <f>IF(基本情報入力シート!L99="","",基本情報入力シート!L99)</f>
        <v/>
      </c>
      <c r="D63" s="655" t="str">
        <f>IF(基本情報入力シート!Q99="","",基本情報入力シート!Q99)</f>
        <v/>
      </c>
      <c r="E63" s="655" t="str">
        <f>IF(基本情報入力シート!V99="","",基本情報入力シート!V99)</f>
        <v/>
      </c>
      <c r="F63" s="655" t="str">
        <f>IF(基本情報入力シート!W99="","",基本情報入力シート!W99)</f>
        <v/>
      </c>
      <c r="G63" s="655" t="str">
        <f>IF(基本情報入力シート!Z99="","",基本情報入力シート!Z99)</f>
        <v/>
      </c>
      <c r="H63" s="1259" t="str">
        <f>IF('様式第１号別紙３（個表） '!P63="","",'様式第１号別紙３（個表） '!P63)</f>
        <v/>
      </c>
      <c r="I63" s="1260"/>
      <c r="J63" s="657" t="str">
        <f>'様式第１号別紙３（個表） '!M63</f>
        <v/>
      </c>
      <c r="K63" s="566" t="str">
        <f>IF(H63="","",H63*VLOOKUP(G63,【参考】数式用_2!$A$4:$R$54,MATCH(P63,【参考】数式用_2!$M$3:$R$3,0)+12,FALSE))</f>
        <v/>
      </c>
      <c r="L63" s="567" t="str">
        <f>IF(H63="","",H63*VLOOKUP(G63,【参考】数式用_2!$A$4:$R$54,MATCH(Q63,【参考】数式用_2!$M$3:$R$3,0)+12,FALSE))</f>
        <v/>
      </c>
      <c r="O63" s="38" t="e">
        <f>VLOOKUP(G63,【参考】数式用_2!$A$4:$F$54,6,FALSE)</f>
        <v>#N/A</v>
      </c>
      <c r="P63" s="38" t="str">
        <f t="shared" si="0"/>
        <v>（①＋②）/（）</v>
      </c>
      <c r="Q63" s="38" t="str">
        <f t="shared" si="1"/>
        <v>③/（）</v>
      </c>
    </row>
    <row r="64" spans="1:17" ht="36.75" customHeight="1">
      <c r="A64" s="62">
        <f t="shared" si="2"/>
        <v>50</v>
      </c>
      <c r="B64" s="385" t="str">
        <f>IF(基本情報入力シート!B100="","",基本情報入力シート!B100)</f>
        <v/>
      </c>
      <c r="C64" s="655" t="str">
        <f>IF(基本情報入力シート!L100="","",基本情報入力シート!L100)</f>
        <v/>
      </c>
      <c r="D64" s="655" t="str">
        <f>IF(基本情報入力シート!Q100="","",基本情報入力シート!Q100)</f>
        <v/>
      </c>
      <c r="E64" s="655" t="str">
        <f>IF(基本情報入力シート!V100="","",基本情報入力シート!V100)</f>
        <v/>
      </c>
      <c r="F64" s="655" t="str">
        <f>IF(基本情報入力シート!W100="","",基本情報入力シート!W100)</f>
        <v/>
      </c>
      <c r="G64" s="656" t="str">
        <f>IF(基本情報入力シート!Z100="","",基本情報入力シート!Z100)</f>
        <v/>
      </c>
      <c r="H64" s="1259" t="str">
        <f>IF('様式第１号別紙３（個表） '!P64="","",'様式第１号別紙３（個表） '!P64)</f>
        <v/>
      </c>
      <c r="I64" s="1260"/>
      <c r="J64" s="657" t="str">
        <f>'様式第１号別紙３（個表） '!M64</f>
        <v/>
      </c>
      <c r="K64" s="566" t="str">
        <f>IF(H64="","",H64*VLOOKUP(G64,【参考】数式用_2!$A$4:$R$54,MATCH(P64,【参考】数式用_2!$M$3:$R$3,0)+12,FALSE))</f>
        <v/>
      </c>
      <c r="L64" s="567" t="str">
        <f>IF(H64="","",H64*VLOOKUP(G64,【参考】数式用_2!$A$4:$R$54,MATCH(Q64,【参考】数式用_2!$M$3:$R$3,0)+12,FALSE))</f>
        <v/>
      </c>
      <c r="O64" s="38" t="e">
        <f>VLOOKUP(G64,【参考】数式用_2!$A$4:$F$54,6,FALSE)</f>
        <v>#N/A</v>
      </c>
      <c r="P64" s="38" t="str">
        <f t="shared" si="0"/>
        <v>（①＋②）/（）</v>
      </c>
      <c r="Q64" s="38" t="str">
        <f t="shared" si="1"/>
        <v>③/（）</v>
      </c>
    </row>
    <row r="65" spans="1:17" ht="36.75" customHeight="1">
      <c r="A65" s="62">
        <f t="shared" si="2"/>
        <v>51</v>
      </c>
      <c r="B65" s="385" t="str">
        <f>IF(基本情報入力シート!B101="","",基本情報入力シート!B101)</f>
        <v/>
      </c>
      <c r="C65" s="655" t="str">
        <f>IF(基本情報入力シート!L101="","",基本情報入力シート!L101)</f>
        <v/>
      </c>
      <c r="D65" s="655" t="str">
        <f>IF(基本情報入力シート!Q101="","",基本情報入力シート!Q101)</f>
        <v/>
      </c>
      <c r="E65" s="655" t="str">
        <f>IF(基本情報入力シート!V101="","",基本情報入力シート!V101)</f>
        <v/>
      </c>
      <c r="F65" s="655" t="str">
        <f>IF(基本情報入力シート!W101="","",基本情報入力シート!W101)</f>
        <v/>
      </c>
      <c r="G65" s="655" t="str">
        <f>IF(基本情報入力シート!Z101="","",基本情報入力シート!Z101)</f>
        <v/>
      </c>
      <c r="H65" s="1274" t="str">
        <f>IF('様式第１号別紙３（個表） '!P65="","",'様式第１号別紙３（個表） '!P65)</f>
        <v/>
      </c>
      <c r="I65" s="1275"/>
      <c r="J65" s="657" t="str">
        <f>'様式第１号別紙３（個表） '!M65</f>
        <v/>
      </c>
      <c r="K65" s="566" t="str">
        <f>IF(H65="","",H65*VLOOKUP(G65,【参考】数式用_2!$A$4:$R$54,MATCH(P65,【参考】数式用_2!$M$3:$R$3,0)+12,FALSE))</f>
        <v/>
      </c>
      <c r="L65" s="567" t="str">
        <f>IF(H65="","",H65*VLOOKUP(G65,【参考】数式用_2!$A$4:$R$54,MATCH(Q65,【参考】数式用_2!$M$3:$R$3,0)+12,FALSE))</f>
        <v/>
      </c>
      <c r="O65" s="38" t="e">
        <f>VLOOKUP(G65,【参考】数式用_2!$A$4:$F$54,6,FALSE)</f>
        <v>#N/A</v>
      </c>
      <c r="P65" s="38" t="str">
        <f t="shared" si="0"/>
        <v>（①＋②）/（）</v>
      </c>
      <c r="Q65" s="38" t="str">
        <f t="shared" si="1"/>
        <v>③/（）</v>
      </c>
    </row>
    <row r="66" spans="1:17" ht="36.75" customHeight="1">
      <c r="A66" s="62">
        <f t="shared" si="2"/>
        <v>52</v>
      </c>
      <c r="B66" s="385" t="str">
        <f>IF(基本情報入力シート!B102="","",基本情報入力シート!B102)</f>
        <v/>
      </c>
      <c r="C66" s="655" t="str">
        <f>IF(基本情報入力シート!L102="","",基本情報入力シート!L102)</f>
        <v/>
      </c>
      <c r="D66" s="655" t="str">
        <f>IF(基本情報入力シート!Q102="","",基本情報入力シート!Q102)</f>
        <v/>
      </c>
      <c r="E66" s="655" t="str">
        <f>IF(基本情報入力シート!V102="","",基本情報入力シート!V102)</f>
        <v/>
      </c>
      <c r="F66" s="655" t="str">
        <f>IF(基本情報入力シート!W102="","",基本情報入力シート!W102)</f>
        <v/>
      </c>
      <c r="G66" s="656" t="str">
        <f>IF(基本情報入力シート!Z102="","",基本情報入力シート!Z102)</f>
        <v/>
      </c>
      <c r="H66" s="1259" t="str">
        <f>IF('様式第１号別紙３（個表） '!P66="","",'様式第１号別紙３（個表） '!P66)</f>
        <v/>
      </c>
      <c r="I66" s="1260"/>
      <c r="J66" s="657" t="str">
        <f>'様式第１号別紙３（個表） '!M66</f>
        <v/>
      </c>
      <c r="K66" s="566" t="str">
        <f>IF(H66="","",H66*VLOOKUP(G66,【参考】数式用_2!$A$4:$R$54,MATCH(P66,【参考】数式用_2!$M$3:$R$3,0)+12,FALSE))</f>
        <v/>
      </c>
      <c r="L66" s="567" t="str">
        <f>IF(H66="","",H66*VLOOKUP(G66,【参考】数式用_2!$A$4:$R$54,MATCH(Q66,【参考】数式用_2!$M$3:$R$3,0)+12,FALSE))</f>
        <v/>
      </c>
      <c r="O66" s="38" t="e">
        <f>VLOOKUP(G66,【参考】数式用_2!$A$4:$F$54,6,FALSE)</f>
        <v>#N/A</v>
      </c>
      <c r="P66" s="38" t="str">
        <f t="shared" si="0"/>
        <v>（①＋②）/（）</v>
      </c>
      <c r="Q66" s="38" t="str">
        <f t="shared" si="1"/>
        <v>③/（）</v>
      </c>
    </row>
    <row r="67" spans="1:17" ht="36.75" customHeight="1">
      <c r="A67" s="62">
        <f t="shared" si="2"/>
        <v>53</v>
      </c>
      <c r="B67" s="385" t="str">
        <f>IF(基本情報入力シート!B103="","",基本情報入力シート!B103)</f>
        <v/>
      </c>
      <c r="C67" s="655" t="str">
        <f>IF(基本情報入力シート!L103="","",基本情報入力シート!L103)</f>
        <v/>
      </c>
      <c r="D67" s="655" t="str">
        <f>IF(基本情報入力シート!Q103="","",基本情報入力シート!Q103)</f>
        <v/>
      </c>
      <c r="E67" s="655" t="str">
        <f>IF(基本情報入力シート!V103="","",基本情報入力シート!V103)</f>
        <v/>
      </c>
      <c r="F67" s="655" t="str">
        <f>IF(基本情報入力シート!W103="","",基本情報入力シート!W103)</f>
        <v/>
      </c>
      <c r="G67" s="655" t="str">
        <f>IF(基本情報入力シート!Z103="","",基本情報入力シート!Z103)</f>
        <v/>
      </c>
      <c r="H67" s="1259" t="str">
        <f>IF('様式第１号別紙３（個表） '!P67="","",'様式第１号別紙３（個表） '!P67)</f>
        <v/>
      </c>
      <c r="I67" s="1260"/>
      <c r="J67" s="657" t="str">
        <f>'様式第１号別紙３（個表） '!M67</f>
        <v/>
      </c>
      <c r="K67" s="566" t="str">
        <f>IF(H67="","",H67*VLOOKUP(G67,【参考】数式用_2!$A$4:$R$54,MATCH(P67,【参考】数式用_2!$M$3:$R$3,0)+12,FALSE))</f>
        <v/>
      </c>
      <c r="L67" s="567" t="str">
        <f>IF(H67="","",H67*VLOOKUP(G67,【参考】数式用_2!$A$4:$R$54,MATCH(Q67,【参考】数式用_2!$M$3:$R$3,0)+12,FALSE))</f>
        <v/>
      </c>
      <c r="O67" s="38" t="e">
        <f>VLOOKUP(G67,【参考】数式用_2!$A$4:$F$54,6,FALSE)</f>
        <v>#N/A</v>
      </c>
      <c r="P67" s="38" t="str">
        <f t="shared" si="0"/>
        <v>（①＋②）/（）</v>
      </c>
      <c r="Q67" s="38" t="str">
        <f t="shared" si="1"/>
        <v>③/（）</v>
      </c>
    </row>
    <row r="68" spans="1:17" ht="36.75" customHeight="1">
      <c r="A68" s="62">
        <f t="shared" si="2"/>
        <v>54</v>
      </c>
      <c r="B68" s="385" t="str">
        <f>IF(基本情報入力シート!B104="","",基本情報入力シート!B104)</f>
        <v/>
      </c>
      <c r="C68" s="655" t="str">
        <f>IF(基本情報入力シート!L104="","",基本情報入力シート!L104)</f>
        <v/>
      </c>
      <c r="D68" s="655" t="str">
        <f>IF(基本情報入力シート!Q104="","",基本情報入力シート!Q104)</f>
        <v/>
      </c>
      <c r="E68" s="655" t="str">
        <f>IF(基本情報入力シート!V104="","",基本情報入力シート!V104)</f>
        <v/>
      </c>
      <c r="F68" s="655" t="str">
        <f>IF(基本情報入力シート!W104="","",基本情報入力シート!W104)</f>
        <v/>
      </c>
      <c r="G68" s="656" t="str">
        <f>IF(基本情報入力シート!Z104="","",基本情報入力シート!Z104)</f>
        <v/>
      </c>
      <c r="H68" s="1274" t="str">
        <f>IF('様式第１号別紙３（個表） '!P68="","",'様式第１号別紙３（個表） '!P68)</f>
        <v/>
      </c>
      <c r="I68" s="1275"/>
      <c r="J68" s="657" t="str">
        <f>'様式第１号別紙３（個表） '!M68</f>
        <v/>
      </c>
      <c r="K68" s="566" t="str">
        <f>IF(H68="","",H68*VLOOKUP(G68,【参考】数式用_2!$A$4:$R$54,MATCH(P68,【参考】数式用_2!$M$3:$R$3,0)+12,FALSE))</f>
        <v/>
      </c>
      <c r="L68" s="567" t="str">
        <f>IF(H68="","",H68*VLOOKUP(G68,【参考】数式用_2!$A$4:$R$54,MATCH(Q68,【参考】数式用_2!$M$3:$R$3,0)+12,FALSE))</f>
        <v/>
      </c>
      <c r="O68" s="38" t="e">
        <f>VLOOKUP(G68,【参考】数式用_2!$A$4:$F$54,6,FALSE)</f>
        <v>#N/A</v>
      </c>
      <c r="P68" s="38" t="str">
        <f t="shared" si="0"/>
        <v>（①＋②）/（）</v>
      </c>
      <c r="Q68" s="38" t="str">
        <f t="shared" si="1"/>
        <v>③/（）</v>
      </c>
    </row>
    <row r="69" spans="1:17" ht="36.75" customHeight="1">
      <c r="A69" s="62">
        <f t="shared" si="2"/>
        <v>55</v>
      </c>
      <c r="B69" s="385" t="str">
        <f>IF(基本情報入力シート!B105="","",基本情報入力シート!B105)</f>
        <v/>
      </c>
      <c r="C69" s="655" t="str">
        <f>IF(基本情報入力シート!L105="","",基本情報入力シート!L105)</f>
        <v/>
      </c>
      <c r="D69" s="655" t="str">
        <f>IF(基本情報入力シート!Q105="","",基本情報入力シート!Q105)</f>
        <v/>
      </c>
      <c r="E69" s="655" t="str">
        <f>IF(基本情報入力シート!V105="","",基本情報入力シート!V105)</f>
        <v/>
      </c>
      <c r="F69" s="655" t="str">
        <f>IF(基本情報入力シート!W105="","",基本情報入力シート!W105)</f>
        <v/>
      </c>
      <c r="G69" s="655" t="str">
        <f>IF(基本情報入力シート!Z105="","",基本情報入力シート!Z105)</f>
        <v/>
      </c>
      <c r="H69" s="1259" t="str">
        <f>IF('様式第１号別紙３（個表） '!P69="","",'様式第１号別紙３（個表） '!P69)</f>
        <v/>
      </c>
      <c r="I69" s="1260"/>
      <c r="J69" s="657" t="str">
        <f>'様式第１号別紙３（個表） '!M69</f>
        <v/>
      </c>
      <c r="K69" s="566" t="str">
        <f>IF(H69="","",H69*VLOOKUP(G69,【参考】数式用_2!$A$4:$R$54,MATCH(P69,【参考】数式用_2!$M$3:$R$3,0)+12,FALSE))</f>
        <v/>
      </c>
      <c r="L69" s="567" t="str">
        <f>IF(H69="","",H69*VLOOKUP(G69,【参考】数式用_2!$A$4:$R$54,MATCH(Q69,【参考】数式用_2!$M$3:$R$3,0)+12,FALSE))</f>
        <v/>
      </c>
      <c r="O69" s="38" t="e">
        <f>VLOOKUP(G69,【参考】数式用_2!$A$4:$F$54,6,FALSE)</f>
        <v>#N/A</v>
      </c>
      <c r="P69" s="38" t="str">
        <f t="shared" si="0"/>
        <v>（①＋②）/（）</v>
      </c>
      <c r="Q69" s="38" t="str">
        <f t="shared" si="1"/>
        <v>③/（）</v>
      </c>
    </row>
    <row r="70" spans="1:17" ht="36.75" customHeight="1">
      <c r="A70" s="62">
        <f t="shared" si="2"/>
        <v>56</v>
      </c>
      <c r="B70" s="385" t="str">
        <f>IF(基本情報入力シート!B106="","",基本情報入力シート!B106)</f>
        <v/>
      </c>
      <c r="C70" s="655" t="str">
        <f>IF(基本情報入力シート!L106="","",基本情報入力シート!L106)</f>
        <v/>
      </c>
      <c r="D70" s="655" t="str">
        <f>IF(基本情報入力シート!Q106="","",基本情報入力シート!Q106)</f>
        <v/>
      </c>
      <c r="E70" s="655" t="str">
        <f>IF(基本情報入力シート!V106="","",基本情報入力シート!V106)</f>
        <v/>
      </c>
      <c r="F70" s="655" t="str">
        <f>IF(基本情報入力シート!W106="","",基本情報入力シート!W106)</f>
        <v/>
      </c>
      <c r="G70" s="656" t="str">
        <f>IF(基本情報入力シート!Z106="","",基本情報入力シート!Z106)</f>
        <v/>
      </c>
      <c r="H70" s="1259" t="str">
        <f>IF('様式第１号別紙３（個表） '!P70="","",'様式第１号別紙３（個表） '!P70)</f>
        <v/>
      </c>
      <c r="I70" s="1260"/>
      <c r="J70" s="657" t="str">
        <f>'様式第１号別紙３（個表） '!M70</f>
        <v/>
      </c>
      <c r="K70" s="566" t="str">
        <f>IF(H70="","",H70*VLOOKUP(G70,【参考】数式用_2!$A$4:$R$54,MATCH(P70,【参考】数式用_2!$M$3:$R$3,0)+12,FALSE))</f>
        <v/>
      </c>
      <c r="L70" s="567" t="str">
        <f>IF(H70="","",H70*VLOOKUP(G70,【参考】数式用_2!$A$4:$R$54,MATCH(Q70,【参考】数式用_2!$M$3:$R$3,0)+12,FALSE))</f>
        <v/>
      </c>
      <c r="O70" s="38" t="e">
        <f>VLOOKUP(G70,【参考】数式用_2!$A$4:$F$54,6,FALSE)</f>
        <v>#N/A</v>
      </c>
      <c r="P70" s="38" t="str">
        <f t="shared" si="0"/>
        <v>（①＋②）/（）</v>
      </c>
      <c r="Q70" s="38" t="str">
        <f t="shared" si="1"/>
        <v>③/（）</v>
      </c>
    </row>
    <row r="71" spans="1:17" ht="36.75" customHeight="1">
      <c r="A71" s="62">
        <f t="shared" si="2"/>
        <v>57</v>
      </c>
      <c r="B71" s="385" t="str">
        <f>IF(基本情報入力シート!B107="","",基本情報入力シート!B107)</f>
        <v/>
      </c>
      <c r="C71" s="655" t="str">
        <f>IF(基本情報入力シート!L107="","",基本情報入力シート!L107)</f>
        <v/>
      </c>
      <c r="D71" s="655" t="str">
        <f>IF(基本情報入力シート!Q107="","",基本情報入力シート!Q107)</f>
        <v/>
      </c>
      <c r="E71" s="655" t="str">
        <f>IF(基本情報入力シート!V107="","",基本情報入力シート!V107)</f>
        <v/>
      </c>
      <c r="F71" s="655" t="str">
        <f>IF(基本情報入力シート!W107="","",基本情報入力シート!W107)</f>
        <v/>
      </c>
      <c r="G71" s="655" t="str">
        <f>IF(基本情報入力シート!Z107="","",基本情報入力シート!Z107)</f>
        <v/>
      </c>
      <c r="H71" s="1274" t="str">
        <f>IF('様式第１号別紙３（個表） '!P71="","",'様式第１号別紙３（個表） '!P71)</f>
        <v/>
      </c>
      <c r="I71" s="1275"/>
      <c r="J71" s="657" t="str">
        <f>'様式第１号別紙３（個表） '!M71</f>
        <v/>
      </c>
      <c r="K71" s="566" t="str">
        <f>IF(H71="","",H71*VLOOKUP(G71,【参考】数式用_2!$A$4:$R$54,MATCH(P71,【参考】数式用_2!$M$3:$R$3,0)+12,FALSE))</f>
        <v/>
      </c>
      <c r="L71" s="567" t="str">
        <f>IF(H71="","",H71*VLOOKUP(G71,【参考】数式用_2!$A$4:$R$54,MATCH(Q71,【参考】数式用_2!$M$3:$R$3,0)+12,FALSE))</f>
        <v/>
      </c>
      <c r="O71" s="38" t="e">
        <f>VLOOKUP(G71,【参考】数式用_2!$A$4:$F$54,6,FALSE)</f>
        <v>#N/A</v>
      </c>
      <c r="P71" s="38" t="str">
        <f t="shared" si="0"/>
        <v>（①＋②）/（）</v>
      </c>
      <c r="Q71" s="38" t="str">
        <f t="shared" si="1"/>
        <v>③/（）</v>
      </c>
    </row>
    <row r="72" spans="1:17" ht="36.75" customHeight="1">
      <c r="A72" s="62">
        <f t="shared" si="2"/>
        <v>58</v>
      </c>
      <c r="B72" s="385" t="str">
        <f>IF(基本情報入力シート!B108="","",基本情報入力シート!B108)</f>
        <v/>
      </c>
      <c r="C72" s="655" t="str">
        <f>IF(基本情報入力シート!L108="","",基本情報入力シート!L108)</f>
        <v/>
      </c>
      <c r="D72" s="655" t="str">
        <f>IF(基本情報入力シート!Q108="","",基本情報入力シート!Q108)</f>
        <v/>
      </c>
      <c r="E72" s="655" t="str">
        <f>IF(基本情報入力シート!V108="","",基本情報入力シート!V108)</f>
        <v/>
      </c>
      <c r="F72" s="655" t="str">
        <f>IF(基本情報入力シート!W108="","",基本情報入力シート!W108)</f>
        <v/>
      </c>
      <c r="G72" s="656" t="str">
        <f>IF(基本情報入力シート!Z108="","",基本情報入力シート!Z108)</f>
        <v/>
      </c>
      <c r="H72" s="1259" t="str">
        <f>IF('様式第１号別紙３（個表） '!P72="","",'様式第１号別紙３（個表） '!P72)</f>
        <v/>
      </c>
      <c r="I72" s="1260"/>
      <c r="J72" s="657" t="str">
        <f>'様式第１号別紙３（個表） '!M72</f>
        <v/>
      </c>
      <c r="K72" s="566" t="str">
        <f>IF(H72="","",H72*VLOOKUP(G72,【参考】数式用_2!$A$4:$R$54,MATCH(P72,【参考】数式用_2!$M$3:$R$3,0)+12,FALSE))</f>
        <v/>
      </c>
      <c r="L72" s="567" t="str">
        <f>IF(H72="","",H72*VLOOKUP(G72,【参考】数式用_2!$A$4:$R$54,MATCH(Q72,【参考】数式用_2!$M$3:$R$3,0)+12,FALSE))</f>
        <v/>
      </c>
      <c r="O72" s="38" t="e">
        <f>VLOOKUP(G72,【参考】数式用_2!$A$4:$F$54,6,FALSE)</f>
        <v>#N/A</v>
      </c>
      <c r="P72" s="38" t="str">
        <f t="shared" si="0"/>
        <v>（①＋②）/（）</v>
      </c>
      <c r="Q72" s="38" t="str">
        <f t="shared" si="1"/>
        <v>③/（）</v>
      </c>
    </row>
    <row r="73" spans="1:17" ht="36.75" customHeight="1">
      <c r="A73" s="62">
        <f t="shared" si="2"/>
        <v>59</v>
      </c>
      <c r="B73" s="385" t="str">
        <f>IF(基本情報入力シート!B109="","",基本情報入力シート!B109)</f>
        <v/>
      </c>
      <c r="C73" s="655" t="str">
        <f>IF(基本情報入力シート!L109="","",基本情報入力シート!L109)</f>
        <v/>
      </c>
      <c r="D73" s="655" t="str">
        <f>IF(基本情報入力シート!Q109="","",基本情報入力シート!Q109)</f>
        <v/>
      </c>
      <c r="E73" s="655" t="str">
        <f>IF(基本情報入力シート!V109="","",基本情報入力シート!V109)</f>
        <v/>
      </c>
      <c r="F73" s="655" t="str">
        <f>IF(基本情報入力シート!W109="","",基本情報入力シート!W109)</f>
        <v/>
      </c>
      <c r="G73" s="655" t="str">
        <f>IF(基本情報入力シート!Z109="","",基本情報入力シート!Z109)</f>
        <v/>
      </c>
      <c r="H73" s="1259" t="str">
        <f>IF('様式第１号別紙３（個表） '!P73="","",'様式第１号別紙３（個表） '!P73)</f>
        <v/>
      </c>
      <c r="I73" s="1260"/>
      <c r="J73" s="657" t="str">
        <f>'様式第１号別紙３（個表） '!M73</f>
        <v/>
      </c>
      <c r="K73" s="566" t="str">
        <f>IF(H73="","",H73*VLOOKUP(G73,【参考】数式用_2!$A$4:$R$54,MATCH(P73,【参考】数式用_2!$M$3:$R$3,0)+12,FALSE))</f>
        <v/>
      </c>
      <c r="L73" s="567" t="str">
        <f>IF(H73="","",H73*VLOOKUP(G73,【参考】数式用_2!$A$4:$R$54,MATCH(Q73,【参考】数式用_2!$M$3:$R$3,0)+12,FALSE))</f>
        <v/>
      </c>
      <c r="O73" s="38" t="e">
        <f>VLOOKUP(G73,【参考】数式用_2!$A$4:$F$54,6,FALSE)</f>
        <v>#N/A</v>
      </c>
      <c r="P73" s="38" t="str">
        <f t="shared" si="0"/>
        <v>（①＋②）/（）</v>
      </c>
      <c r="Q73" s="38" t="str">
        <f t="shared" si="1"/>
        <v>③/（）</v>
      </c>
    </row>
    <row r="74" spans="1:17" ht="36.75" customHeight="1">
      <c r="A74" s="62">
        <f t="shared" si="2"/>
        <v>60</v>
      </c>
      <c r="B74" s="385" t="str">
        <f>IF(基本情報入力シート!B110="","",基本情報入力シート!B110)</f>
        <v/>
      </c>
      <c r="C74" s="655" t="str">
        <f>IF(基本情報入力シート!L110="","",基本情報入力シート!L110)</f>
        <v/>
      </c>
      <c r="D74" s="655" t="str">
        <f>IF(基本情報入力シート!Q110="","",基本情報入力シート!Q110)</f>
        <v/>
      </c>
      <c r="E74" s="655" t="str">
        <f>IF(基本情報入力シート!V110="","",基本情報入力シート!V110)</f>
        <v/>
      </c>
      <c r="F74" s="655" t="str">
        <f>IF(基本情報入力シート!W110="","",基本情報入力シート!W110)</f>
        <v/>
      </c>
      <c r="G74" s="656" t="str">
        <f>IF(基本情報入力シート!Z110="","",基本情報入力シート!Z110)</f>
        <v/>
      </c>
      <c r="H74" s="1274" t="str">
        <f>IF('様式第１号別紙３（個表） '!P74="","",'様式第１号別紙３（個表） '!P74)</f>
        <v/>
      </c>
      <c r="I74" s="1275"/>
      <c r="J74" s="657" t="str">
        <f>'様式第１号別紙３（個表） '!M74</f>
        <v/>
      </c>
      <c r="K74" s="566" t="str">
        <f>IF(H74="","",H74*VLOOKUP(G74,【参考】数式用_2!$A$4:$R$54,MATCH(P74,【参考】数式用_2!$M$3:$R$3,0)+12,FALSE))</f>
        <v/>
      </c>
      <c r="L74" s="567" t="str">
        <f>IF(H74="","",H74*VLOOKUP(G74,【参考】数式用_2!$A$4:$R$54,MATCH(Q74,【参考】数式用_2!$M$3:$R$3,0)+12,FALSE))</f>
        <v/>
      </c>
      <c r="O74" s="38" t="e">
        <f>VLOOKUP(G74,【参考】数式用_2!$A$4:$F$54,6,FALSE)</f>
        <v>#N/A</v>
      </c>
      <c r="P74" s="38" t="str">
        <f t="shared" si="0"/>
        <v>（①＋②）/（）</v>
      </c>
      <c r="Q74" s="38" t="str">
        <f t="shared" si="1"/>
        <v>③/（）</v>
      </c>
    </row>
    <row r="75" spans="1:17" ht="36.75" customHeight="1">
      <c r="A75" s="62">
        <f t="shared" si="2"/>
        <v>61</v>
      </c>
      <c r="B75" s="385" t="str">
        <f>IF(基本情報入力シート!B111="","",基本情報入力シート!B111)</f>
        <v/>
      </c>
      <c r="C75" s="655" t="str">
        <f>IF(基本情報入力シート!L111="","",基本情報入力シート!L111)</f>
        <v/>
      </c>
      <c r="D75" s="655" t="str">
        <f>IF(基本情報入力シート!Q111="","",基本情報入力シート!Q111)</f>
        <v/>
      </c>
      <c r="E75" s="655" t="str">
        <f>IF(基本情報入力シート!V111="","",基本情報入力シート!V111)</f>
        <v/>
      </c>
      <c r="F75" s="655" t="str">
        <f>IF(基本情報入力シート!W111="","",基本情報入力シート!W111)</f>
        <v/>
      </c>
      <c r="G75" s="655" t="str">
        <f>IF(基本情報入力シート!Z111="","",基本情報入力シート!Z111)</f>
        <v/>
      </c>
      <c r="H75" s="1259" t="str">
        <f>IF('様式第１号別紙３（個表） '!P75="","",'様式第１号別紙３（個表） '!P75)</f>
        <v/>
      </c>
      <c r="I75" s="1260"/>
      <c r="J75" s="657" t="str">
        <f>'様式第１号別紙３（個表） '!M75</f>
        <v/>
      </c>
      <c r="K75" s="566" t="str">
        <f>IF(H75="","",H75*VLOOKUP(G75,【参考】数式用_2!$A$4:$R$54,MATCH(P75,【参考】数式用_2!$M$3:$R$3,0)+12,FALSE))</f>
        <v/>
      </c>
      <c r="L75" s="567" t="str">
        <f>IF(H75="","",H75*VLOOKUP(G75,【参考】数式用_2!$A$4:$R$54,MATCH(Q75,【参考】数式用_2!$M$3:$R$3,0)+12,FALSE))</f>
        <v/>
      </c>
      <c r="O75" s="38" t="e">
        <f>VLOOKUP(G75,【参考】数式用_2!$A$4:$F$54,6,FALSE)</f>
        <v>#N/A</v>
      </c>
      <c r="P75" s="38" t="str">
        <f t="shared" si="0"/>
        <v>（①＋②）/（）</v>
      </c>
      <c r="Q75" s="38" t="str">
        <f t="shared" si="1"/>
        <v>③/（）</v>
      </c>
    </row>
    <row r="76" spans="1:17" ht="36.75" customHeight="1">
      <c r="A76" s="62">
        <f t="shared" si="2"/>
        <v>62</v>
      </c>
      <c r="B76" s="385" t="str">
        <f>IF(基本情報入力シート!B112="","",基本情報入力シート!B112)</f>
        <v/>
      </c>
      <c r="C76" s="655" t="str">
        <f>IF(基本情報入力シート!L112="","",基本情報入力シート!L112)</f>
        <v/>
      </c>
      <c r="D76" s="655" t="str">
        <f>IF(基本情報入力シート!Q112="","",基本情報入力シート!Q112)</f>
        <v/>
      </c>
      <c r="E76" s="655" t="str">
        <f>IF(基本情報入力シート!V112="","",基本情報入力シート!V112)</f>
        <v/>
      </c>
      <c r="F76" s="655" t="str">
        <f>IF(基本情報入力シート!W112="","",基本情報入力シート!W112)</f>
        <v/>
      </c>
      <c r="G76" s="656" t="str">
        <f>IF(基本情報入力シート!Z112="","",基本情報入力シート!Z112)</f>
        <v/>
      </c>
      <c r="H76" s="1276" t="str">
        <f>IF('様式第１号別紙３（個表） '!P76="","",'様式第１号別紙３（個表） '!P76)</f>
        <v/>
      </c>
      <c r="I76" s="1277"/>
      <c r="J76" s="657" t="str">
        <f>'様式第１号別紙３（個表） '!M76</f>
        <v/>
      </c>
      <c r="K76" s="566" t="str">
        <f>IF(H76="","",H76*VLOOKUP(G76,【参考】数式用_2!$A$4:$R$54,MATCH(P76,【参考】数式用_2!$M$3:$R$3,0)+12,FALSE))</f>
        <v/>
      </c>
      <c r="L76" s="567" t="str">
        <f>IF(H76="","",H76*VLOOKUP(G76,【参考】数式用_2!$A$4:$R$54,MATCH(Q76,【参考】数式用_2!$M$3:$R$3,0)+12,FALSE))</f>
        <v/>
      </c>
      <c r="O76" s="38" t="e">
        <f>VLOOKUP(G76,【参考】数式用_2!$A$4:$F$54,6,FALSE)</f>
        <v>#N/A</v>
      </c>
      <c r="P76" s="38" t="str">
        <f t="shared" si="0"/>
        <v>（①＋②）/（）</v>
      </c>
      <c r="Q76" s="38" t="str">
        <f t="shared" si="1"/>
        <v>③/（）</v>
      </c>
    </row>
    <row r="77" spans="1:17" ht="36.75" customHeight="1">
      <c r="A77" s="62">
        <f t="shared" si="2"/>
        <v>63</v>
      </c>
      <c r="B77" s="385" t="str">
        <f>IF(基本情報入力シート!B113="","",基本情報入力シート!B113)</f>
        <v/>
      </c>
      <c r="C77" s="655" t="str">
        <f>IF(基本情報入力シート!L113="","",基本情報入力シート!L113)</f>
        <v/>
      </c>
      <c r="D77" s="655" t="str">
        <f>IF(基本情報入力シート!Q113="","",基本情報入力シート!Q113)</f>
        <v/>
      </c>
      <c r="E77" s="655" t="str">
        <f>IF(基本情報入力シート!V113="","",基本情報入力シート!V113)</f>
        <v/>
      </c>
      <c r="F77" s="655" t="str">
        <f>IF(基本情報入力シート!W113="","",基本情報入力シート!W113)</f>
        <v/>
      </c>
      <c r="G77" s="655" t="str">
        <f>IF(基本情報入力シート!Z113="","",基本情報入力シート!Z113)</f>
        <v/>
      </c>
      <c r="H77" s="1276" t="str">
        <f>IF('様式第１号別紙３（個表） '!P77="","",'様式第１号別紙３（個表） '!P77)</f>
        <v/>
      </c>
      <c r="I77" s="1277"/>
      <c r="J77" s="657" t="str">
        <f>'様式第１号別紙３（個表） '!M77</f>
        <v/>
      </c>
      <c r="K77" s="566" t="str">
        <f>IF(H77="","",H77*VLOOKUP(G77,【参考】数式用_2!$A$4:$R$54,MATCH(P77,【参考】数式用_2!$M$3:$R$3,0)+12,FALSE))</f>
        <v/>
      </c>
      <c r="L77" s="567" t="str">
        <f>IF(H77="","",H77*VLOOKUP(G77,【参考】数式用_2!$A$4:$R$54,MATCH(Q77,【参考】数式用_2!$M$3:$R$3,0)+12,FALSE))</f>
        <v/>
      </c>
      <c r="O77" s="38" t="e">
        <f>VLOOKUP(G77,【参考】数式用_2!$A$4:$F$54,6,FALSE)</f>
        <v>#N/A</v>
      </c>
      <c r="P77" s="38" t="str">
        <f t="shared" si="0"/>
        <v>（①＋②）/（）</v>
      </c>
      <c r="Q77" s="38" t="str">
        <f t="shared" si="1"/>
        <v>③/（）</v>
      </c>
    </row>
    <row r="78" spans="1:17" ht="36.75" customHeight="1">
      <c r="A78" s="62">
        <f t="shared" si="2"/>
        <v>64</v>
      </c>
      <c r="B78" s="385" t="str">
        <f>IF(基本情報入力シート!B114="","",基本情報入力シート!B114)</f>
        <v/>
      </c>
      <c r="C78" s="655" t="str">
        <f>IF(基本情報入力シート!L114="","",基本情報入力シート!L114)</f>
        <v/>
      </c>
      <c r="D78" s="655" t="str">
        <f>IF(基本情報入力シート!Q114="","",基本情報入力シート!Q114)</f>
        <v/>
      </c>
      <c r="E78" s="655" t="str">
        <f>IF(基本情報入力シート!V114="","",基本情報入力シート!V114)</f>
        <v/>
      </c>
      <c r="F78" s="655" t="str">
        <f>IF(基本情報入力シート!W114="","",基本情報入力シート!W114)</f>
        <v/>
      </c>
      <c r="G78" s="656" t="str">
        <f>IF(基本情報入力シート!Z114="","",基本情報入力シート!Z114)</f>
        <v/>
      </c>
      <c r="H78" s="1276" t="str">
        <f>IF('様式第１号別紙３（個表） '!P78="","",'様式第１号別紙３（個表） '!P78)</f>
        <v/>
      </c>
      <c r="I78" s="1277"/>
      <c r="J78" s="657" t="str">
        <f>'様式第１号別紙３（個表） '!M78</f>
        <v/>
      </c>
      <c r="K78" s="566" t="str">
        <f>IF(H78="","",H78*VLOOKUP(G78,【参考】数式用_2!$A$4:$R$54,MATCH(P78,【参考】数式用_2!$M$3:$R$3,0)+12,FALSE))</f>
        <v/>
      </c>
      <c r="L78" s="567" t="str">
        <f>IF(H78="","",H78*VLOOKUP(G78,【参考】数式用_2!$A$4:$R$54,MATCH(Q78,【参考】数式用_2!$M$3:$R$3,0)+12,FALSE))</f>
        <v/>
      </c>
      <c r="O78" s="38" t="e">
        <f>VLOOKUP(G78,【参考】数式用_2!$A$4:$F$54,6,FALSE)</f>
        <v>#N/A</v>
      </c>
      <c r="P78" s="38" t="str">
        <f t="shared" si="0"/>
        <v>（①＋②）/（）</v>
      </c>
      <c r="Q78" s="38" t="str">
        <f t="shared" si="1"/>
        <v>③/（）</v>
      </c>
    </row>
    <row r="79" spans="1:17" ht="36.75" customHeight="1">
      <c r="A79" s="62">
        <f t="shared" si="2"/>
        <v>65</v>
      </c>
      <c r="B79" s="385" t="str">
        <f>IF(基本情報入力シート!B115="","",基本情報入力シート!B115)</f>
        <v/>
      </c>
      <c r="C79" s="655" t="str">
        <f>IF(基本情報入力シート!L115="","",基本情報入力シート!L115)</f>
        <v/>
      </c>
      <c r="D79" s="655" t="str">
        <f>IF(基本情報入力シート!Q115="","",基本情報入力シート!Q115)</f>
        <v/>
      </c>
      <c r="E79" s="655" t="str">
        <f>IF(基本情報入力シート!V115="","",基本情報入力シート!V115)</f>
        <v/>
      </c>
      <c r="F79" s="655" t="str">
        <f>IF(基本情報入力シート!W115="","",基本情報入力シート!W115)</f>
        <v/>
      </c>
      <c r="G79" s="655" t="str">
        <f>IF(基本情報入力シート!Z115="","",基本情報入力シート!Z115)</f>
        <v/>
      </c>
      <c r="H79" s="1276" t="str">
        <f>IF('様式第１号別紙３（個表） '!P79="","",'様式第１号別紙３（個表） '!P79)</f>
        <v/>
      </c>
      <c r="I79" s="1277"/>
      <c r="J79" s="657" t="str">
        <f>'様式第１号別紙３（個表） '!M79</f>
        <v/>
      </c>
      <c r="K79" s="566" t="str">
        <f>IF(H79="","",H79*VLOOKUP(G79,【参考】数式用_2!$A$4:$R$54,MATCH(P79,【参考】数式用_2!$M$3:$R$3,0)+12,FALSE))</f>
        <v/>
      </c>
      <c r="L79" s="567" t="str">
        <f>IF(H79="","",H79*VLOOKUP(G79,【参考】数式用_2!$A$4:$R$54,MATCH(Q79,【参考】数式用_2!$M$3:$R$3,0)+12,FALSE))</f>
        <v/>
      </c>
      <c r="O79" s="38" t="e">
        <f>VLOOKUP(G79,【参考】数式用_2!$A$4:$F$54,6,FALSE)</f>
        <v>#N/A</v>
      </c>
      <c r="P79" s="38" t="str">
        <f t="shared" si="0"/>
        <v>（①＋②）/（）</v>
      </c>
      <c r="Q79" s="38" t="str">
        <f t="shared" si="1"/>
        <v>③/（）</v>
      </c>
    </row>
    <row r="80" spans="1:17" ht="36.75" customHeight="1">
      <c r="A80" s="62">
        <f t="shared" si="2"/>
        <v>66</v>
      </c>
      <c r="B80" s="385" t="str">
        <f>IF(基本情報入力シート!B116="","",基本情報入力シート!B116)</f>
        <v/>
      </c>
      <c r="C80" s="655" t="str">
        <f>IF(基本情報入力シート!L116="","",基本情報入力シート!L116)</f>
        <v/>
      </c>
      <c r="D80" s="655" t="str">
        <f>IF(基本情報入力シート!Q116="","",基本情報入力シート!Q116)</f>
        <v/>
      </c>
      <c r="E80" s="655" t="str">
        <f>IF(基本情報入力シート!V116="","",基本情報入力シート!V116)</f>
        <v/>
      </c>
      <c r="F80" s="655" t="str">
        <f>IF(基本情報入力シート!W116="","",基本情報入力シート!W116)</f>
        <v/>
      </c>
      <c r="G80" s="656" t="str">
        <f>IF(基本情報入力シート!Z116="","",基本情報入力シート!Z116)</f>
        <v/>
      </c>
      <c r="H80" s="1276" t="str">
        <f>IF('様式第１号別紙３（個表） '!P80="","",'様式第１号別紙３（個表） '!P80)</f>
        <v/>
      </c>
      <c r="I80" s="1277"/>
      <c r="J80" s="657" t="str">
        <f>'様式第１号別紙３（個表） '!M80</f>
        <v/>
      </c>
      <c r="K80" s="566" t="str">
        <f>IF(H80="","",H80*VLOOKUP(G80,【参考】数式用_2!$A$4:$R$54,MATCH(P80,【参考】数式用_2!$M$3:$R$3,0)+12,FALSE))</f>
        <v/>
      </c>
      <c r="L80" s="567" t="str">
        <f>IF(H80="","",H80*VLOOKUP(G80,【参考】数式用_2!$A$4:$R$54,MATCH(Q80,【参考】数式用_2!$M$3:$R$3,0)+12,FALSE))</f>
        <v/>
      </c>
      <c r="O80" s="38" t="e">
        <f>VLOOKUP(G80,【参考】数式用_2!$A$4:$F$54,6,FALSE)</f>
        <v>#N/A</v>
      </c>
      <c r="P80" s="38" t="str">
        <f t="shared" ref="P80:P114" si="3">"（①＋②）/（"&amp;J80&amp;"）"</f>
        <v>（①＋②）/（）</v>
      </c>
      <c r="Q80" s="38" t="str">
        <f t="shared" ref="Q80:Q114" si="4">"③/（"&amp;J80&amp;"）"</f>
        <v>③/（）</v>
      </c>
    </row>
    <row r="81" spans="1:17" ht="36.75" customHeight="1">
      <c r="A81" s="62">
        <f t="shared" ref="A81:A114" si="5">A80+1</f>
        <v>67</v>
      </c>
      <c r="B81" s="385" t="str">
        <f>IF(基本情報入力シート!B117="","",基本情報入力シート!B117)</f>
        <v/>
      </c>
      <c r="C81" s="655" t="str">
        <f>IF(基本情報入力シート!L117="","",基本情報入力シート!L117)</f>
        <v/>
      </c>
      <c r="D81" s="655" t="str">
        <f>IF(基本情報入力シート!Q117="","",基本情報入力シート!Q117)</f>
        <v/>
      </c>
      <c r="E81" s="655" t="str">
        <f>IF(基本情報入力シート!V117="","",基本情報入力シート!V117)</f>
        <v/>
      </c>
      <c r="F81" s="655" t="str">
        <f>IF(基本情報入力シート!W117="","",基本情報入力シート!W117)</f>
        <v/>
      </c>
      <c r="G81" s="655" t="str">
        <f>IF(基本情報入力シート!Z117="","",基本情報入力シート!Z117)</f>
        <v/>
      </c>
      <c r="H81" s="1276" t="str">
        <f>IF('様式第１号別紙３（個表） '!P81="","",'様式第１号別紙３（個表） '!P81)</f>
        <v/>
      </c>
      <c r="I81" s="1277"/>
      <c r="J81" s="657" t="str">
        <f>'様式第１号別紙３（個表） '!M81</f>
        <v/>
      </c>
      <c r="K81" s="566" t="str">
        <f>IF(H81="","",H81*VLOOKUP(G81,【参考】数式用_2!$A$4:$R$54,MATCH(P81,【参考】数式用_2!$M$3:$R$3,0)+12,FALSE))</f>
        <v/>
      </c>
      <c r="L81" s="567" t="str">
        <f>IF(H81="","",H81*VLOOKUP(G81,【参考】数式用_2!$A$4:$R$54,MATCH(Q81,【参考】数式用_2!$M$3:$R$3,0)+12,FALSE))</f>
        <v/>
      </c>
      <c r="O81" s="38" t="e">
        <f>VLOOKUP(G81,【参考】数式用_2!$A$4:$F$54,6,FALSE)</f>
        <v>#N/A</v>
      </c>
      <c r="P81" s="38" t="str">
        <f t="shared" si="3"/>
        <v>（①＋②）/（）</v>
      </c>
      <c r="Q81" s="38" t="str">
        <f t="shared" si="4"/>
        <v>③/（）</v>
      </c>
    </row>
    <row r="82" spans="1:17" ht="36.75" customHeight="1">
      <c r="A82" s="62">
        <f t="shared" si="5"/>
        <v>68</v>
      </c>
      <c r="B82" s="385" t="str">
        <f>IF(基本情報入力シート!B118="","",基本情報入力シート!B118)</f>
        <v/>
      </c>
      <c r="C82" s="655" t="str">
        <f>IF(基本情報入力シート!L118="","",基本情報入力シート!L118)</f>
        <v/>
      </c>
      <c r="D82" s="655" t="str">
        <f>IF(基本情報入力シート!Q118="","",基本情報入力シート!Q118)</f>
        <v/>
      </c>
      <c r="E82" s="655" t="str">
        <f>IF(基本情報入力シート!V118="","",基本情報入力シート!V118)</f>
        <v/>
      </c>
      <c r="F82" s="655" t="str">
        <f>IF(基本情報入力シート!W118="","",基本情報入力シート!W118)</f>
        <v/>
      </c>
      <c r="G82" s="656" t="str">
        <f>IF(基本情報入力シート!Z118="","",基本情報入力シート!Z118)</f>
        <v/>
      </c>
      <c r="H82" s="1276" t="str">
        <f>IF('様式第１号別紙３（個表） '!P82="","",'様式第１号別紙３（個表） '!P82)</f>
        <v/>
      </c>
      <c r="I82" s="1277"/>
      <c r="J82" s="657" t="str">
        <f>'様式第１号別紙３（個表） '!M82</f>
        <v/>
      </c>
      <c r="K82" s="566" t="str">
        <f>IF(H82="","",H82*VLOOKUP(G82,【参考】数式用_2!$A$4:$R$54,MATCH(P82,【参考】数式用_2!$M$3:$R$3,0)+12,FALSE))</f>
        <v/>
      </c>
      <c r="L82" s="567" t="str">
        <f>IF(H82="","",H82*VLOOKUP(G82,【参考】数式用_2!$A$4:$R$54,MATCH(Q82,【参考】数式用_2!$M$3:$R$3,0)+12,FALSE))</f>
        <v/>
      </c>
      <c r="O82" s="38" t="e">
        <f>VLOOKUP(G82,【参考】数式用_2!$A$4:$F$54,6,FALSE)</f>
        <v>#N/A</v>
      </c>
      <c r="P82" s="38" t="str">
        <f t="shared" si="3"/>
        <v>（①＋②）/（）</v>
      </c>
      <c r="Q82" s="38" t="str">
        <f t="shared" si="4"/>
        <v>③/（）</v>
      </c>
    </row>
    <row r="83" spans="1:17" ht="36.75" customHeight="1">
      <c r="A83" s="62">
        <f t="shared" si="5"/>
        <v>69</v>
      </c>
      <c r="B83" s="385" t="str">
        <f>IF(基本情報入力シート!B119="","",基本情報入力シート!B119)</f>
        <v/>
      </c>
      <c r="C83" s="655" t="str">
        <f>IF(基本情報入力シート!L119="","",基本情報入力シート!L119)</f>
        <v/>
      </c>
      <c r="D83" s="655" t="str">
        <f>IF(基本情報入力シート!Q119="","",基本情報入力シート!Q119)</f>
        <v/>
      </c>
      <c r="E83" s="655" t="str">
        <f>IF(基本情報入力シート!V119="","",基本情報入力シート!V119)</f>
        <v/>
      </c>
      <c r="F83" s="655" t="str">
        <f>IF(基本情報入力シート!W119="","",基本情報入力シート!W119)</f>
        <v/>
      </c>
      <c r="G83" s="655" t="str">
        <f>IF(基本情報入力シート!Z119="","",基本情報入力シート!Z119)</f>
        <v/>
      </c>
      <c r="H83" s="1276" t="str">
        <f>IF('様式第１号別紙３（個表） '!P83="","",'様式第１号別紙３（個表） '!P83)</f>
        <v/>
      </c>
      <c r="I83" s="1277"/>
      <c r="J83" s="657" t="str">
        <f>'様式第１号別紙３（個表） '!M83</f>
        <v/>
      </c>
      <c r="K83" s="566" t="str">
        <f>IF(H83="","",H83*VLOOKUP(G83,【参考】数式用_2!$A$4:$R$54,MATCH(P83,【参考】数式用_2!$M$3:$R$3,0)+12,FALSE))</f>
        <v/>
      </c>
      <c r="L83" s="567" t="str">
        <f>IF(H83="","",H83*VLOOKUP(G83,【参考】数式用_2!$A$4:$R$54,MATCH(Q83,【参考】数式用_2!$M$3:$R$3,0)+12,FALSE))</f>
        <v/>
      </c>
      <c r="O83" s="38" t="e">
        <f>VLOOKUP(G83,【参考】数式用_2!$A$4:$F$54,6,FALSE)</f>
        <v>#N/A</v>
      </c>
      <c r="P83" s="38" t="str">
        <f t="shared" si="3"/>
        <v>（①＋②）/（）</v>
      </c>
      <c r="Q83" s="38" t="str">
        <f t="shared" si="4"/>
        <v>③/（）</v>
      </c>
    </row>
    <row r="84" spans="1:17" ht="36.75" customHeight="1">
      <c r="A84" s="62">
        <f t="shared" si="5"/>
        <v>70</v>
      </c>
      <c r="B84" s="385" t="str">
        <f>IF(基本情報入力シート!B120="","",基本情報入力シート!B120)</f>
        <v/>
      </c>
      <c r="C84" s="655" t="str">
        <f>IF(基本情報入力シート!L120="","",基本情報入力シート!L120)</f>
        <v/>
      </c>
      <c r="D84" s="655" t="str">
        <f>IF(基本情報入力シート!Q120="","",基本情報入力シート!Q120)</f>
        <v/>
      </c>
      <c r="E84" s="655" t="str">
        <f>IF(基本情報入力シート!V120="","",基本情報入力シート!V120)</f>
        <v/>
      </c>
      <c r="F84" s="655" t="str">
        <f>IF(基本情報入力シート!W120="","",基本情報入力シート!W120)</f>
        <v/>
      </c>
      <c r="G84" s="656" t="str">
        <f>IF(基本情報入力シート!Z120="","",基本情報入力シート!Z120)</f>
        <v/>
      </c>
      <c r="H84" s="1276" t="str">
        <f>IF('様式第１号別紙３（個表） '!P84="","",'様式第１号別紙３（個表） '!P84)</f>
        <v/>
      </c>
      <c r="I84" s="1277"/>
      <c r="J84" s="657" t="str">
        <f>'様式第１号別紙３（個表） '!M84</f>
        <v/>
      </c>
      <c r="K84" s="566" t="str">
        <f>IF(H84="","",H84*VLOOKUP(G84,【参考】数式用_2!$A$4:$R$54,MATCH(P84,【参考】数式用_2!$M$3:$R$3,0)+12,FALSE))</f>
        <v/>
      </c>
      <c r="L84" s="567" t="str">
        <f>IF(H84="","",H84*VLOOKUP(G84,【参考】数式用_2!$A$4:$R$54,MATCH(Q84,【参考】数式用_2!$M$3:$R$3,0)+12,FALSE))</f>
        <v/>
      </c>
      <c r="O84" s="38" t="e">
        <f>VLOOKUP(G84,【参考】数式用_2!$A$4:$F$54,6,FALSE)</f>
        <v>#N/A</v>
      </c>
      <c r="P84" s="38" t="str">
        <f t="shared" si="3"/>
        <v>（①＋②）/（）</v>
      </c>
      <c r="Q84" s="38" t="str">
        <f t="shared" si="4"/>
        <v>③/（）</v>
      </c>
    </row>
    <row r="85" spans="1:17" ht="36.75" customHeight="1">
      <c r="A85" s="62">
        <f t="shared" si="5"/>
        <v>71</v>
      </c>
      <c r="B85" s="385" t="str">
        <f>IF(基本情報入力シート!B121="","",基本情報入力シート!B121)</f>
        <v/>
      </c>
      <c r="C85" s="655" t="str">
        <f>IF(基本情報入力シート!L121="","",基本情報入力シート!L121)</f>
        <v/>
      </c>
      <c r="D85" s="655" t="str">
        <f>IF(基本情報入力シート!Q121="","",基本情報入力シート!Q121)</f>
        <v/>
      </c>
      <c r="E85" s="655" t="str">
        <f>IF(基本情報入力シート!V121="","",基本情報入力シート!V121)</f>
        <v/>
      </c>
      <c r="F85" s="655" t="str">
        <f>IF(基本情報入力シート!W121="","",基本情報入力シート!W121)</f>
        <v/>
      </c>
      <c r="G85" s="655" t="str">
        <f>IF(基本情報入力シート!Z121="","",基本情報入力シート!Z121)</f>
        <v/>
      </c>
      <c r="H85" s="1276" t="str">
        <f>IF('様式第１号別紙３（個表） '!P85="","",'様式第１号別紙３（個表） '!P85)</f>
        <v/>
      </c>
      <c r="I85" s="1277"/>
      <c r="J85" s="657" t="str">
        <f>'様式第１号別紙３（個表） '!M85</f>
        <v/>
      </c>
      <c r="K85" s="566" t="str">
        <f>IF(H85="","",H85*VLOOKUP(G85,【参考】数式用_2!$A$4:$R$54,MATCH(P85,【参考】数式用_2!$M$3:$R$3,0)+12,FALSE))</f>
        <v/>
      </c>
      <c r="L85" s="567" t="str">
        <f>IF(H85="","",H85*VLOOKUP(G85,【参考】数式用_2!$A$4:$R$54,MATCH(Q85,【参考】数式用_2!$M$3:$R$3,0)+12,FALSE))</f>
        <v/>
      </c>
      <c r="O85" s="38" t="e">
        <f>VLOOKUP(G85,【参考】数式用_2!$A$4:$F$54,6,FALSE)</f>
        <v>#N/A</v>
      </c>
      <c r="P85" s="38" t="str">
        <f t="shared" si="3"/>
        <v>（①＋②）/（）</v>
      </c>
      <c r="Q85" s="38" t="str">
        <f t="shared" si="4"/>
        <v>③/（）</v>
      </c>
    </row>
    <row r="86" spans="1:17" ht="36.75" customHeight="1">
      <c r="A86" s="62">
        <f t="shared" si="5"/>
        <v>72</v>
      </c>
      <c r="B86" s="385" t="str">
        <f>IF(基本情報入力シート!B122="","",基本情報入力シート!B122)</f>
        <v/>
      </c>
      <c r="C86" s="655" t="str">
        <f>IF(基本情報入力シート!L122="","",基本情報入力シート!L122)</f>
        <v/>
      </c>
      <c r="D86" s="655" t="str">
        <f>IF(基本情報入力シート!Q122="","",基本情報入力シート!Q122)</f>
        <v/>
      </c>
      <c r="E86" s="655" t="str">
        <f>IF(基本情報入力シート!V122="","",基本情報入力シート!V122)</f>
        <v/>
      </c>
      <c r="F86" s="655" t="str">
        <f>IF(基本情報入力シート!W122="","",基本情報入力シート!W122)</f>
        <v/>
      </c>
      <c r="G86" s="656" t="str">
        <f>IF(基本情報入力シート!Z122="","",基本情報入力シート!Z122)</f>
        <v/>
      </c>
      <c r="H86" s="1276" t="str">
        <f>IF('様式第１号別紙３（個表） '!P86="","",'様式第１号別紙３（個表） '!P86)</f>
        <v/>
      </c>
      <c r="I86" s="1277"/>
      <c r="J86" s="657" t="str">
        <f>'様式第１号別紙３（個表） '!M86</f>
        <v/>
      </c>
      <c r="K86" s="566" t="str">
        <f>IF(H86="","",H86*VLOOKUP(G86,【参考】数式用_2!$A$4:$R$54,MATCH(P86,【参考】数式用_2!$M$3:$R$3,0)+12,FALSE))</f>
        <v/>
      </c>
      <c r="L86" s="567" t="str">
        <f>IF(H86="","",H86*VLOOKUP(G86,【参考】数式用_2!$A$4:$R$54,MATCH(Q86,【参考】数式用_2!$M$3:$R$3,0)+12,FALSE))</f>
        <v/>
      </c>
      <c r="O86" s="38" t="e">
        <f>VLOOKUP(G86,【参考】数式用_2!$A$4:$F$54,6,FALSE)</f>
        <v>#N/A</v>
      </c>
      <c r="P86" s="38" t="str">
        <f t="shared" si="3"/>
        <v>（①＋②）/（）</v>
      </c>
      <c r="Q86" s="38" t="str">
        <f t="shared" si="4"/>
        <v>③/（）</v>
      </c>
    </row>
    <row r="87" spans="1:17" ht="36.75" customHeight="1">
      <c r="A87" s="62">
        <f t="shared" si="5"/>
        <v>73</v>
      </c>
      <c r="B87" s="385" t="str">
        <f>IF(基本情報入力シート!B123="","",基本情報入力シート!B123)</f>
        <v/>
      </c>
      <c r="C87" s="655" t="str">
        <f>IF(基本情報入力シート!L123="","",基本情報入力シート!L123)</f>
        <v/>
      </c>
      <c r="D87" s="655" t="str">
        <f>IF(基本情報入力シート!Q123="","",基本情報入力シート!Q123)</f>
        <v/>
      </c>
      <c r="E87" s="655" t="str">
        <f>IF(基本情報入力シート!V123="","",基本情報入力シート!V123)</f>
        <v/>
      </c>
      <c r="F87" s="655" t="str">
        <f>IF(基本情報入力シート!W123="","",基本情報入力シート!W123)</f>
        <v/>
      </c>
      <c r="G87" s="655" t="str">
        <f>IF(基本情報入力シート!Z123="","",基本情報入力シート!Z123)</f>
        <v/>
      </c>
      <c r="H87" s="1276" t="str">
        <f>IF('様式第１号別紙３（個表） '!P87="","",'様式第１号別紙３（個表） '!P87)</f>
        <v/>
      </c>
      <c r="I87" s="1277"/>
      <c r="J87" s="657" t="str">
        <f>'様式第１号別紙３（個表） '!M87</f>
        <v/>
      </c>
      <c r="K87" s="566" t="str">
        <f>IF(H87="","",H87*VLOOKUP(G87,【参考】数式用_2!$A$4:$R$54,MATCH(P87,【参考】数式用_2!$M$3:$R$3,0)+12,FALSE))</f>
        <v/>
      </c>
      <c r="L87" s="567" t="str">
        <f>IF(H87="","",H87*VLOOKUP(G87,【参考】数式用_2!$A$4:$R$54,MATCH(Q87,【参考】数式用_2!$M$3:$R$3,0)+12,FALSE))</f>
        <v/>
      </c>
      <c r="O87" s="38" t="e">
        <f>VLOOKUP(G87,【参考】数式用_2!$A$4:$F$54,6,FALSE)</f>
        <v>#N/A</v>
      </c>
      <c r="P87" s="38" t="str">
        <f t="shared" si="3"/>
        <v>（①＋②）/（）</v>
      </c>
      <c r="Q87" s="38" t="str">
        <f t="shared" si="4"/>
        <v>③/（）</v>
      </c>
    </row>
    <row r="88" spans="1:17" ht="36.75" customHeight="1">
      <c r="A88" s="62">
        <f t="shared" si="5"/>
        <v>74</v>
      </c>
      <c r="B88" s="385" t="str">
        <f>IF(基本情報入力シート!B124="","",基本情報入力シート!B124)</f>
        <v/>
      </c>
      <c r="C88" s="655" t="str">
        <f>IF(基本情報入力シート!L124="","",基本情報入力シート!L124)</f>
        <v/>
      </c>
      <c r="D88" s="655" t="str">
        <f>IF(基本情報入力シート!Q124="","",基本情報入力シート!Q124)</f>
        <v/>
      </c>
      <c r="E88" s="655" t="str">
        <f>IF(基本情報入力シート!V124="","",基本情報入力シート!V124)</f>
        <v/>
      </c>
      <c r="F88" s="655" t="str">
        <f>IF(基本情報入力シート!W124="","",基本情報入力シート!W124)</f>
        <v/>
      </c>
      <c r="G88" s="656" t="str">
        <f>IF(基本情報入力シート!Z124="","",基本情報入力シート!Z124)</f>
        <v/>
      </c>
      <c r="H88" s="1276" t="str">
        <f>IF('様式第１号別紙３（個表） '!P88="","",'様式第１号別紙３（個表） '!P88)</f>
        <v/>
      </c>
      <c r="I88" s="1277"/>
      <c r="J88" s="657" t="str">
        <f>'様式第１号別紙３（個表） '!M88</f>
        <v/>
      </c>
      <c r="K88" s="566" t="str">
        <f>IF(H88="","",H88*VLOOKUP(G88,【参考】数式用_2!$A$4:$R$54,MATCH(P88,【参考】数式用_2!$M$3:$R$3,0)+12,FALSE))</f>
        <v/>
      </c>
      <c r="L88" s="567" t="str">
        <f>IF(H88="","",H88*VLOOKUP(G88,【参考】数式用_2!$A$4:$R$54,MATCH(Q88,【参考】数式用_2!$M$3:$R$3,0)+12,FALSE))</f>
        <v/>
      </c>
      <c r="O88" s="38" t="e">
        <f>VLOOKUP(G88,【参考】数式用_2!$A$4:$F$54,6,FALSE)</f>
        <v>#N/A</v>
      </c>
      <c r="P88" s="38" t="str">
        <f t="shared" si="3"/>
        <v>（①＋②）/（）</v>
      </c>
      <c r="Q88" s="38" t="str">
        <f t="shared" si="4"/>
        <v>③/（）</v>
      </c>
    </row>
    <row r="89" spans="1:17" ht="36.75" customHeight="1">
      <c r="A89" s="62">
        <f t="shared" si="5"/>
        <v>75</v>
      </c>
      <c r="B89" s="385" t="str">
        <f>IF(基本情報入力シート!B125="","",基本情報入力シート!B125)</f>
        <v/>
      </c>
      <c r="C89" s="655" t="str">
        <f>IF(基本情報入力シート!L125="","",基本情報入力シート!L125)</f>
        <v/>
      </c>
      <c r="D89" s="655" t="str">
        <f>IF(基本情報入力シート!Q125="","",基本情報入力シート!Q125)</f>
        <v/>
      </c>
      <c r="E89" s="655" t="str">
        <f>IF(基本情報入力シート!V125="","",基本情報入力シート!V125)</f>
        <v/>
      </c>
      <c r="F89" s="655" t="str">
        <f>IF(基本情報入力シート!W125="","",基本情報入力シート!W125)</f>
        <v/>
      </c>
      <c r="G89" s="655" t="str">
        <f>IF(基本情報入力シート!Z125="","",基本情報入力シート!Z125)</f>
        <v/>
      </c>
      <c r="H89" s="1276" t="str">
        <f>IF('様式第１号別紙３（個表） '!P89="","",'様式第１号別紙３（個表） '!P89)</f>
        <v/>
      </c>
      <c r="I89" s="1277"/>
      <c r="J89" s="657" t="str">
        <f>'様式第１号別紙３（個表） '!M89</f>
        <v/>
      </c>
      <c r="K89" s="566" t="str">
        <f>IF(H89="","",H89*VLOOKUP(G89,【参考】数式用_2!$A$4:$R$54,MATCH(P89,【参考】数式用_2!$M$3:$R$3,0)+12,FALSE))</f>
        <v/>
      </c>
      <c r="L89" s="567" t="str">
        <f>IF(H89="","",H89*VLOOKUP(G89,【参考】数式用_2!$A$4:$R$54,MATCH(Q89,【参考】数式用_2!$M$3:$R$3,0)+12,FALSE))</f>
        <v/>
      </c>
      <c r="O89" s="38" t="e">
        <f>VLOOKUP(G89,【参考】数式用_2!$A$4:$F$54,6,FALSE)</f>
        <v>#N/A</v>
      </c>
      <c r="P89" s="38" t="str">
        <f t="shared" si="3"/>
        <v>（①＋②）/（）</v>
      </c>
      <c r="Q89" s="38" t="str">
        <f t="shared" si="4"/>
        <v>③/（）</v>
      </c>
    </row>
    <row r="90" spans="1:17" ht="36.75" customHeight="1">
      <c r="A90" s="62">
        <f t="shared" si="5"/>
        <v>76</v>
      </c>
      <c r="B90" s="385" t="str">
        <f>IF(基本情報入力シート!B126="","",基本情報入力シート!B126)</f>
        <v/>
      </c>
      <c r="C90" s="655" t="str">
        <f>IF(基本情報入力シート!L126="","",基本情報入力シート!L126)</f>
        <v/>
      </c>
      <c r="D90" s="655" t="str">
        <f>IF(基本情報入力シート!Q126="","",基本情報入力シート!Q126)</f>
        <v/>
      </c>
      <c r="E90" s="655" t="str">
        <f>IF(基本情報入力シート!V126="","",基本情報入力シート!V126)</f>
        <v/>
      </c>
      <c r="F90" s="655" t="str">
        <f>IF(基本情報入力シート!W126="","",基本情報入力シート!W126)</f>
        <v/>
      </c>
      <c r="G90" s="656" t="str">
        <f>IF(基本情報入力シート!Z126="","",基本情報入力シート!Z126)</f>
        <v/>
      </c>
      <c r="H90" s="1276" t="str">
        <f>IF('様式第１号別紙３（個表） '!P90="","",'様式第１号別紙３（個表） '!P90)</f>
        <v/>
      </c>
      <c r="I90" s="1277"/>
      <c r="J90" s="657" t="str">
        <f>'様式第１号別紙３（個表） '!M90</f>
        <v/>
      </c>
      <c r="K90" s="566" t="str">
        <f>IF(H90="","",H90*VLOOKUP(G90,【参考】数式用_2!$A$4:$R$54,MATCH(P90,【参考】数式用_2!$M$3:$R$3,0)+12,FALSE))</f>
        <v/>
      </c>
      <c r="L90" s="567" t="str">
        <f>IF(H90="","",H90*VLOOKUP(G90,【参考】数式用_2!$A$4:$R$54,MATCH(Q90,【参考】数式用_2!$M$3:$R$3,0)+12,FALSE))</f>
        <v/>
      </c>
      <c r="O90" s="38" t="e">
        <f>VLOOKUP(G90,【参考】数式用_2!$A$4:$F$54,6,FALSE)</f>
        <v>#N/A</v>
      </c>
      <c r="P90" s="38" t="str">
        <f t="shared" si="3"/>
        <v>（①＋②）/（）</v>
      </c>
      <c r="Q90" s="38" t="str">
        <f t="shared" si="4"/>
        <v>③/（）</v>
      </c>
    </row>
    <row r="91" spans="1:17" ht="36.75" customHeight="1">
      <c r="A91" s="62">
        <f t="shared" si="5"/>
        <v>77</v>
      </c>
      <c r="B91" s="385" t="str">
        <f>IF(基本情報入力シート!B127="","",基本情報入力シート!B127)</f>
        <v/>
      </c>
      <c r="C91" s="655" t="str">
        <f>IF(基本情報入力シート!L127="","",基本情報入力シート!L127)</f>
        <v/>
      </c>
      <c r="D91" s="655" t="str">
        <f>IF(基本情報入力シート!Q127="","",基本情報入力シート!Q127)</f>
        <v/>
      </c>
      <c r="E91" s="655" t="str">
        <f>IF(基本情報入力シート!V127="","",基本情報入力シート!V127)</f>
        <v/>
      </c>
      <c r="F91" s="655" t="str">
        <f>IF(基本情報入力シート!W127="","",基本情報入力シート!W127)</f>
        <v/>
      </c>
      <c r="G91" s="655" t="str">
        <f>IF(基本情報入力シート!Z127="","",基本情報入力シート!Z127)</f>
        <v/>
      </c>
      <c r="H91" s="1276" t="str">
        <f>IF('様式第１号別紙３（個表） '!P91="","",'様式第１号別紙３（個表） '!P91)</f>
        <v/>
      </c>
      <c r="I91" s="1277"/>
      <c r="J91" s="657" t="str">
        <f>'様式第１号別紙３（個表） '!M91</f>
        <v/>
      </c>
      <c r="K91" s="566" t="str">
        <f>IF(H91="","",H91*VLOOKUP(G91,【参考】数式用_2!$A$4:$R$54,MATCH(P91,【参考】数式用_2!$M$3:$R$3,0)+12,FALSE))</f>
        <v/>
      </c>
      <c r="L91" s="567" t="str">
        <f>IF(H91="","",H91*VLOOKUP(G91,【参考】数式用_2!$A$4:$R$54,MATCH(Q91,【参考】数式用_2!$M$3:$R$3,0)+12,FALSE))</f>
        <v/>
      </c>
      <c r="O91" s="38" t="e">
        <f>VLOOKUP(G91,【参考】数式用_2!$A$4:$F$54,6,FALSE)</f>
        <v>#N/A</v>
      </c>
      <c r="P91" s="38" t="str">
        <f t="shared" si="3"/>
        <v>（①＋②）/（）</v>
      </c>
      <c r="Q91" s="38" t="str">
        <f t="shared" si="4"/>
        <v>③/（）</v>
      </c>
    </row>
    <row r="92" spans="1:17" ht="36.75" customHeight="1">
      <c r="A92" s="62">
        <f t="shared" si="5"/>
        <v>78</v>
      </c>
      <c r="B92" s="385" t="str">
        <f>IF(基本情報入力シート!B128="","",基本情報入力シート!B128)</f>
        <v/>
      </c>
      <c r="C92" s="655" t="str">
        <f>IF(基本情報入力シート!L128="","",基本情報入力シート!L128)</f>
        <v/>
      </c>
      <c r="D92" s="655" t="str">
        <f>IF(基本情報入力シート!Q128="","",基本情報入力シート!Q128)</f>
        <v/>
      </c>
      <c r="E92" s="655" t="str">
        <f>IF(基本情報入力シート!V128="","",基本情報入力シート!V128)</f>
        <v/>
      </c>
      <c r="F92" s="655" t="str">
        <f>IF(基本情報入力シート!W128="","",基本情報入力シート!W128)</f>
        <v/>
      </c>
      <c r="G92" s="656" t="str">
        <f>IF(基本情報入力シート!Z128="","",基本情報入力シート!Z128)</f>
        <v/>
      </c>
      <c r="H92" s="1276" t="str">
        <f>IF('様式第１号別紙３（個表） '!P92="","",'様式第１号別紙３（個表） '!P92)</f>
        <v/>
      </c>
      <c r="I92" s="1277"/>
      <c r="J92" s="657" t="str">
        <f>'様式第１号別紙３（個表） '!M92</f>
        <v/>
      </c>
      <c r="K92" s="566" t="str">
        <f>IF(H92="","",H92*VLOOKUP(G92,【参考】数式用_2!$A$4:$R$54,MATCH(P92,【参考】数式用_2!$M$3:$R$3,0)+12,FALSE))</f>
        <v/>
      </c>
      <c r="L92" s="567" t="str">
        <f>IF(H92="","",H92*VLOOKUP(G92,【参考】数式用_2!$A$4:$R$54,MATCH(Q92,【参考】数式用_2!$M$3:$R$3,0)+12,FALSE))</f>
        <v/>
      </c>
      <c r="O92" s="38" t="e">
        <f>VLOOKUP(G92,【参考】数式用_2!$A$4:$F$54,6,FALSE)</f>
        <v>#N/A</v>
      </c>
      <c r="P92" s="38" t="str">
        <f t="shared" si="3"/>
        <v>（①＋②）/（）</v>
      </c>
      <c r="Q92" s="38" t="str">
        <f t="shared" si="4"/>
        <v>③/（）</v>
      </c>
    </row>
    <row r="93" spans="1:17" ht="36.75" customHeight="1">
      <c r="A93" s="62">
        <f t="shared" si="5"/>
        <v>79</v>
      </c>
      <c r="B93" s="385" t="str">
        <f>IF(基本情報入力シート!B129="","",基本情報入力シート!B129)</f>
        <v/>
      </c>
      <c r="C93" s="655" t="str">
        <f>IF(基本情報入力シート!L129="","",基本情報入力シート!L129)</f>
        <v/>
      </c>
      <c r="D93" s="655" t="str">
        <f>IF(基本情報入力シート!Q129="","",基本情報入力シート!Q129)</f>
        <v/>
      </c>
      <c r="E93" s="655" t="str">
        <f>IF(基本情報入力シート!V129="","",基本情報入力シート!V129)</f>
        <v/>
      </c>
      <c r="F93" s="655" t="str">
        <f>IF(基本情報入力シート!W129="","",基本情報入力シート!W129)</f>
        <v/>
      </c>
      <c r="G93" s="655" t="str">
        <f>IF(基本情報入力シート!Z129="","",基本情報入力シート!Z129)</f>
        <v/>
      </c>
      <c r="H93" s="1276" t="str">
        <f>IF('様式第１号別紙３（個表） '!P93="","",'様式第１号別紙３（個表） '!P93)</f>
        <v/>
      </c>
      <c r="I93" s="1277"/>
      <c r="J93" s="657" t="str">
        <f>'様式第１号別紙３（個表） '!M93</f>
        <v/>
      </c>
      <c r="K93" s="566" t="str">
        <f>IF(H93="","",H93*VLOOKUP(G93,【参考】数式用_2!$A$4:$R$54,MATCH(P93,【参考】数式用_2!$M$3:$R$3,0)+12,FALSE))</f>
        <v/>
      </c>
      <c r="L93" s="567" t="str">
        <f>IF(H93="","",H93*VLOOKUP(G93,【参考】数式用_2!$A$4:$R$54,MATCH(Q93,【参考】数式用_2!$M$3:$R$3,0)+12,FALSE))</f>
        <v/>
      </c>
      <c r="O93" s="38" t="e">
        <f>VLOOKUP(G93,【参考】数式用_2!$A$4:$F$54,6,FALSE)</f>
        <v>#N/A</v>
      </c>
      <c r="P93" s="38" t="str">
        <f t="shared" si="3"/>
        <v>（①＋②）/（）</v>
      </c>
      <c r="Q93" s="38" t="str">
        <f t="shared" si="4"/>
        <v>③/（）</v>
      </c>
    </row>
    <row r="94" spans="1:17" ht="36.75" customHeight="1">
      <c r="A94" s="62">
        <f t="shared" si="5"/>
        <v>80</v>
      </c>
      <c r="B94" s="385" t="str">
        <f>IF(基本情報入力シート!B130="","",基本情報入力シート!B130)</f>
        <v/>
      </c>
      <c r="C94" s="655" t="str">
        <f>IF(基本情報入力シート!L130="","",基本情報入力シート!L130)</f>
        <v/>
      </c>
      <c r="D94" s="655" t="str">
        <f>IF(基本情報入力シート!Q130="","",基本情報入力シート!Q130)</f>
        <v/>
      </c>
      <c r="E94" s="655" t="str">
        <f>IF(基本情報入力シート!V130="","",基本情報入力シート!V130)</f>
        <v/>
      </c>
      <c r="F94" s="655" t="str">
        <f>IF(基本情報入力シート!W130="","",基本情報入力シート!W130)</f>
        <v/>
      </c>
      <c r="G94" s="656" t="str">
        <f>IF(基本情報入力シート!Z130="","",基本情報入力シート!Z130)</f>
        <v/>
      </c>
      <c r="H94" s="1276" t="str">
        <f>IF('様式第１号別紙３（個表） '!P94="","",'様式第１号別紙３（個表） '!P94)</f>
        <v/>
      </c>
      <c r="I94" s="1277"/>
      <c r="J94" s="657" t="str">
        <f>'様式第１号別紙３（個表） '!M94</f>
        <v/>
      </c>
      <c r="K94" s="566" t="str">
        <f>IF(H94="","",H94*VLOOKUP(G94,【参考】数式用_2!$A$4:$R$54,MATCH(P94,【参考】数式用_2!$M$3:$R$3,0)+12,FALSE))</f>
        <v/>
      </c>
      <c r="L94" s="567" t="str">
        <f>IF(H94="","",H94*VLOOKUP(G94,【参考】数式用_2!$A$4:$R$54,MATCH(Q94,【参考】数式用_2!$M$3:$R$3,0)+12,FALSE))</f>
        <v/>
      </c>
      <c r="O94" s="38" t="e">
        <f>VLOOKUP(G94,【参考】数式用_2!$A$4:$F$54,6,FALSE)</f>
        <v>#N/A</v>
      </c>
      <c r="P94" s="38" t="str">
        <f t="shared" si="3"/>
        <v>（①＋②）/（）</v>
      </c>
      <c r="Q94" s="38" t="str">
        <f t="shared" si="4"/>
        <v>③/（）</v>
      </c>
    </row>
    <row r="95" spans="1:17" ht="36.75" customHeight="1">
      <c r="A95" s="62">
        <f t="shared" si="5"/>
        <v>81</v>
      </c>
      <c r="B95" s="385" t="str">
        <f>IF(基本情報入力シート!B131="","",基本情報入力シート!B131)</f>
        <v/>
      </c>
      <c r="C95" s="655" t="str">
        <f>IF(基本情報入力シート!L131="","",基本情報入力シート!L131)</f>
        <v/>
      </c>
      <c r="D95" s="655" t="str">
        <f>IF(基本情報入力シート!Q131="","",基本情報入力シート!Q131)</f>
        <v/>
      </c>
      <c r="E95" s="655" t="str">
        <f>IF(基本情報入力シート!V131="","",基本情報入力シート!V131)</f>
        <v/>
      </c>
      <c r="F95" s="655" t="str">
        <f>IF(基本情報入力シート!W131="","",基本情報入力シート!W131)</f>
        <v/>
      </c>
      <c r="G95" s="655" t="str">
        <f>IF(基本情報入力シート!Z131="","",基本情報入力シート!Z131)</f>
        <v/>
      </c>
      <c r="H95" s="1276" t="str">
        <f>IF('様式第１号別紙３（個表） '!P95="","",'様式第１号別紙３（個表） '!P95)</f>
        <v/>
      </c>
      <c r="I95" s="1277"/>
      <c r="J95" s="657" t="str">
        <f>'様式第１号別紙３（個表） '!M95</f>
        <v/>
      </c>
      <c r="K95" s="566" t="str">
        <f>IF(H95="","",H95*VLOOKUP(G95,【参考】数式用_2!$A$4:$R$54,MATCH(P95,【参考】数式用_2!$M$3:$R$3,0)+12,FALSE))</f>
        <v/>
      </c>
      <c r="L95" s="567" t="str">
        <f>IF(H95="","",H95*VLOOKUP(G95,【参考】数式用_2!$A$4:$R$54,MATCH(Q95,【参考】数式用_2!$M$3:$R$3,0)+12,FALSE))</f>
        <v/>
      </c>
      <c r="O95" s="38" t="e">
        <f>VLOOKUP(G95,【参考】数式用_2!$A$4:$F$54,6,FALSE)</f>
        <v>#N/A</v>
      </c>
      <c r="P95" s="38" t="str">
        <f t="shared" si="3"/>
        <v>（①＋②）/（）</v>
      </c>
      <c r="Q95" s="38" t="str">
        <f t="shared" si="4"/>
        <v>③/（）</v>
      </c>
    </row>
    <row r="96" spans="1:17" ht="36.75" customHeight="1">
      <c r="A96" s="62">
        <f t="shared" si="5"/>
        <v>82</v>
      </c>
      <c r="B96" s="385" t="str">
        <f>IF(基本情報入力シート!B132="","",基本情報入力シート!B132)</f>
        <v/>
      </c>
      <c r="C96" s="655" t="str">
        <f>IF(基本情報入力シート!L132="","",基本情報入力シート!L132)</f>
        <v/>
      </c>
      <c r="D96" s="655" t="str">
        <f>IF(基本情報入力シート!Q132="","",基本情報入力シート!Q132)</f>
        <v/>
      </c>
      <c r="E96" s="655" t="str">
        <f>IF(基本情報入力シート!V132="","",基本情報入力シート!V132)</f>
        <v/>
      </c>
      <c r="F96" s="655" t="str">
        <f>IF(基本情報入力シート!W132="","",基本情報入力シート!W132)</f>
        <v/>
      </c>
      <c r="G96" s="656" t="str">
        <f>IF(基本情報入力シート!Z132="","",基本情報入力シート!Z132)</f>
        <v/>
      </c>
      <c r="H96" s="1276" t="str">
        <f>IF('様式第１号別紙３（個表） '!P96="","",'様式第１号別紙３（個表） '!P96)</f>
        <v/>
      </c>
      <c r="I96" s="1277"/>
      <c r="J96" s="657" t="str">
        <f>'様式第１号別紙３（個表） '!M96</f>
        <v/>
      </c>
      <c r="K96" s="566" t="str">
        <f>IF(H96="","",H96*VLOOKUP(G96,【参考】数式用_2!$A$4:$R$54,MATCH(P96,【参考】数式用_2!$M$3:$R$3,0)+12,FALSE))</f>
        <v/>
      </c>
      <c r="L96" s="567" t="str">
        <f>IF(H96="","",H96*VLOOKUP(G96,【参考】数式用_2!$A$4:$R$54,MATCH(Q96,【参考】数式用_2!$M$3:$R$3,0)+12,FALSE))</f>
        <v/>
      </c>
      <c r="O96" s="38" t="e">
        <f>VLOOKUP(G96,【参考】数式用_2!$A$4:$F$54,6,FALSE)</f>
        <v>#N/A</v>
      </c>
      <c r="P96" s="38" t="str">
        <f t="shared" si="3"/>
        <v>（①＋②）/（）</v>
      </c>
      <c r="Q96" s="38" t="str">
        <f t="shared" si="4"/>
        <v>③/（）</v>
      </c>
    </row>
    <row r="97" spans="1:17" ht="36.75" customHeight="1">
      <c r="A97" s="62">
        <f t="shared" si="5"/>
        <v>83</v>
      </c>
      <c r="B97" s="385" t="str">
        <f>IF(基本情報入力シート!B133="","",基本情報入力シート!B133)</f>
        <v/>
      </c>
      <c r="C97" s="655" t="str">
        <f>IF(基本情報入力シート!L133="","",基本情報入力シート!L133)</f>
        <v/>
      </c>
      <c r="D97" s="655" t="str">
        <f>IF(基本情報入力シート!Q133="","",基本情報入力シート!Q133)</f>
        <v/>
      </c>
      <c r="E97" s="655" t="str">
        <f>IF(基本情報入力シート!V133="","",基本情報入力シート!V133)</f>
        <v/>
      </c>
      <c r="F97" s="655" t="str">
        <f>IF(基本情報入力シート!W133="","",基本情報入力シート!W133)</f>
        <v/>
      </c>
      <c r="G97" s="655" t="str">
        <f>IF(基本情報入力シート!Z133="","",基本情報入力シート!Z133)</f>
        <v/>
      </c>
      <c r="H97" s="1276" t="str">
        <f>IF('様式第１号別紙３（個表） '!P97="","",'様式第１号別紙３（個表） '!P97)</f>
        <v/>
      </c>
      <c r="I97" s="1277"/>
      <c r="J97" s="657" t="str">
        <f>'様式第１号別紙３（個表） '!M97</f>
        <v/>
      </c>
      <c r="K97" s="566" t="str">
        <f>IF(H97="","",H97*VLOOKUP(G97,【参考】数式用_2!$A$4:$R$54,MATCH(P97,【参考】数式用_2!$M$3:$R$3,0)+12,FALSE))</f>
        <v/>
      </c>
      <c r="L97" s="567" t="str">
        <f>IF(H97="","",H97*VLOOKUP(G97,【参考】数式用_2!$A$4:$R$54,MATCH(Q97,【参考】数式用_2!$M$3:$R$3,0)+12,FALSE))</f>
        <v/>
      </c>
      <c r="O97" s="38" t="e">
        <f>VLOOKUP(G97,【参考】数式用_2!$A$4:$F$54,6,FALSE)</f>
        <v>#N/A</v>
      </c>
      <c r="P97" s="38" t="str">
        <f t="shared" si="3"/>
        <v>（①＋②）/（）</v>
      </c>
      <c r="Q97" s="38" t="str">
        <f t="shared" si="4"/>
        <v>③/（）</v>
      </c>
    </row>
    <row r="98" spans="1:17" ht="36.75" customHeight="1">
      <c r="A98" s="62">
        <f t="shared" si="5"/>
        <v>84</v>
      </c>
      <c r="B98" s="385" t="str">
        <f>IF(基本情報入力シート!B134="","",基本情報入力シート!B134)</f>
        <v/>
      </c>
      <c r="C98" s="655" t="str">
        <f>IF(基本情報入力シート!L134="","",基本情報入力シート!L134)</f>
        <v/>
      </c>
      <c r="D98" s="655" t="str">
        <f>IF(基本情報入力シート!Q134="","",基本情報入力シート!Q134)</f>
        <v/>
      </c>
      <c r="E98" s="655" t="str">
        <f>IF(基本情報入力シート!V134="","",基本情報入力シート!V134)</f>
        <v/>
      </c>
      <c r="F98" s="655" t="str">
        <f>IF(基本情報入力シート!W134="","",基本情報入力シート!W134)</f>
        <v/>
      </c>
      <c r="G98" s="656" t="str">
        <f>IF(基本情報入力シート!Z134="","",基本情報入力シート!Z134)</f>
        <v/>
      </c>
      <c r="H98" s="1276" t="str">
        <f>IF('様式第１号別紙３（個表） '!P98="","",'様式第１号別紙３（個表） '!P98)</f>
        <v/>
      </c>
      <c r="I98" s="1277"/>
      <c r="J98" s="657" t="str">
        <f>'様式第１号別紙３（個表） '!M98</f>
        <v/>
      </c>
      <c r="K98" s="566" t="str">
        <f>IF(H98="","",H98*VLOOKUP(G98,【参考】数式用_2!$A$4:$R$54,MATCH(P98,【参考】数式用_2!$M$3:$R$3,0)+12,FALSE))</f>
        <v/>
      </c>
      <c r="L98" s="567" t="str">
        <f>IF(H98="","",H98*VLOOKUP(G98,【参考】数式用_2!$A$4:$R$54,MATCH(Q98,【参考】数式用_2!$M$3:$R$3,0)+12,FALSE))</f>
        <v/>
      </c>
      <c r="O98" s="38" t="e">
        <f>VLOOKUP(G98,【参考】数式用_2!$A$4:$F$54,6,FALSE)</f>
        <v>#N/A</v>
      </c>
      <c r="P98" s="38" t="str">
        <f t="shared" si="3"/>
        <v>（①＋②）/（）</v>
      </c>
      <c r="Q98" s="38" t="str">
        <f t="shared" si="4"/>
        <v>③/（）</v>
      </c>
    </row>
    <row r="99" spans="1:17" ht="36.75" customHeight="1">
      <c r="A99" s="62">
        <f t="shared" si="5"/>
        <v>85</v>
      </c>
      <c r="B99" s="385" t="str">
        <f>IF(基本情報入力シート!B135="","",基本情報入力シート!B135)</f>
        <v/>
      </c>
      <c r="C99" s="655" t="str">
        <f>IF(基本情報入力シート!L135="","",基本情報入力シート!L135)</f>
        <v/>
      </c>
      <c r="D99" s="655" t="str">
        <f>IF(基本情報入力シート!Q135="","",基本情報入力シート!Q135)</f>
        <v/>
      </c>
      <c r="E99" s="655" t="str">
        <f>IF(基本情報入力シート!V135="","",基本情報入力シート!V135)</f>
        <v/>
      </c>
      <c r="F99" s="655" t="str">
        <f>IF(基本情報入力シート!W135="","",基本情報入力シート!W135)</f>
        <v/>
      </c>
      <c r="G99" s="655" t="str">
        <f>IF(基本情報入力シート!Z135="","",基本情報入力シート!Z135)</f>
        <v/>
      </c>
      <c r="H99" s="1276" t="str">
        <f>IF('様式第１号別紙３（個表） '!P99="","",'様式第１号別紙３（個表） '!P99)</f>
        <v/>
      </c>
      <c r="I99" s="1277"/>
      <c r="J99" s="657" t="str">
        <f>'様式第１号別紙３（個表） '!M99</f>
        <v/>
      </c>
      <c r="K99" s="566" t="str">
        <f>IF(H99="","",H99*VLOOKUP(G99,【参考】数式用_2!$A$4:$R$54,MATCH(P99,【参考】数式用_2!$M$3:$R$3,0)+12,FALSE))</f>
        <v/>
      </c>
      <c r="L99" s="567" t="str">
        <f>IF(H99="","",H99*VLOOKUP(G99,【参考】数式用_2!$A$4:$R$54,MATCH(Q99,【参考】数式用_2!$M$3:$R$3,0)+12,FALSE))</f>
        <v/>
      </c>
      <c r="O99" s="38" t="e">
        <f>VLOOKUP(G99,【参考】数式用_2!$A$4:$F$54,6,FALSE)</f>
        <v>#N/A</v>
      </c>
      <c r="P99" s="38" t="str">
        <f t="shared" si="3"/>
        <v>（①＋②）/（）</v>
      </c>
      <c r="Q99" s="38" t="str">
        <f t="shared" si="4"/>
        <v>③/（）</v>
      </c>
    </row>
    <row r="100" spans="1:17" ht="36.75" customHeight="1">
      <c r="A100" s="62">
        <f t="shared" si="5"/>
        <v>86</v>
      </c>
      <c r="B100" s="385" t="str">
        <f>IF(基本情報入力シート!B136="","",基本情報入力シート!B136)</f>
        <v/>
      </c>
      <c r="C100" s="655" t="str">
        <f>IF(基本情報入力シート!L136="","",基本情報入力シート!L136)</f>
        <v/>
      </c>
      <c r="D100" s="655" t="str">
        <f>IF(基本情報入力シート!Q136="","",基本情報入力シート!Q136)</f>
        <v/>
      </c>
      <c r="E100" s="655" t="str">
        <f>IF(基本情報入力シート!V136="","",基本情報入力シート!V136)</f>
        <v/>
      </c>
      <c r="F100" s="655" t="str">
        <f>IF(基本情報入力シート!W136="","",基本情報入力シート!W136)</f>
        <v/>
      </c>
      <c r="G100" s="656" t="str">
        <f>IF(基本情報入力シート!Z136="","",基本情報入力シート!Z136)</f>
        <v/>
      </c>
      <c r="H100" s="1276" t="str">
        <f>IF('様式第１号別紙３（個表） '!P100="","",'様式第１号別紙３（個表） '!P100)</f>
        <v/>
      </c>
      <c r="I100" s="1277"/>
      <c r="J100" s="657" t="str">
        <f>'様式第１号別紙３（個表） '!M100</f>
        <v/>
      </c>
      <c r="K100" s="566" t="str">
        <f>IF(H100="","",H100*VLOOKUP(G100,【参考】数式用_2!$A$4:$R$54,MATCH(P100,【参考】数式用_2!$M$3:$R$3,0)+12,FALSE))</f>
        <v/>
      </c>
      <c r="L100" s="567" t="str">
        <f>IF(H100="","",H100*VLOOKUP(G100,【参考】数式用_2!$A$4:$R$54,MATCH(Q100,【参考】数式用_2!$M$3:$R$3,0)+12,FALSE))</f>
        <v/>
      </c>
      <c r="O100" s="38" t="e">
        <f>VLOOKUP(G100,【参考】数式用_2!$A$4:$F$54,6,FALSE)</f>
        <v>#N/A</v>
      </c>
      <c r="P100" s="38" t="str">
        <f t="shared" si="3"/>
        <v>（①＋②）/（）</v>
      </c>
      <c r="Q100" s="38" t="str">
        <f t="shared" si="4"/>
        <v>③/（）</v>
      </c>
    </row>
    <row r="101" spans="1:17" ht="36.75" customHeight="1">
      <c r="A101" s="62">
        <f t="shared" si="5"/>
        <v>87</v>
      </c>
      <c r="B101" s="385" t="str">
        <f>IF(基本情報入力シート!B137="","",基本情報入力シート!B137)</f>
        <v/>
      </c>
      <c r="C101" s="655" t="str">
        <f>IF(基本情報入力シート!L137="","",基本情報入力シート!L137)</f>
        <v/>
      </c>
      <c r="D101" s="655" t="str">
        <f>IF(基本情報入力シート!Q137="","",基本情報入力シート!Q137)</f>
        <v/>
      </c>
      <c r="E101" s="655" t="str">
        <f>IF(基本情報入力シート!V137="","",基本情報入力シート!V137)</f>
        <v/>
      </c>
      <c r="F101" s="655" t="str">
        <f>IF(基本情報入力シート!W137="","",基本情報入力シート!W137)</f>
        <v/>
      </c>
      <c r="G101" s="655" t="str">
        <f>IF(基本情報入力シート!Z137="","",基本情報入力シート!Z137)</f>
        <v/>
      </c>
      <c r="H101" s="1276" t="str">
        <f>IF('様式第１号別紙３（個表） '!P101="","",'様式第１号別紙３（個表） '!P101)</f>
        <v/>
      </c>
      <c r="I101" s="1277"/>
      <c r="J101" s="657" t="str">
        <f>'様式第１号別紙３（個表） '!M101</f>
        <v/>
      </c>
      <c r="K101" s="566" t="str">
        <f>IF(H101="","",H101*VLOOKUP(G101,【参考】数式用_2!$A$4:$R$54,MATCH(P101,【参考】数式用_2!$M$3:$R$3,0)+12,FALSE))</f>
        <v/>
      </c>
      <c r="L101" s="567" t="str">
        <f>IF(H101="","",H101*VLOOKUP(G101,【参考】数式用_2!$A$4:$R$54,MATCH(Q101,【参考】数式用_2!$M$3:$R$3,0)+12,FALSE))</f>
        <v/>
      </c>
      <c r="O101" s="38" t="e">
        <f>VLOOKUP(G101,【参考】数式用_2!$A$4:$F$54,6,FALSE)</f>
        <v>#N/A</v>
      </c>
      <c r="P101" s="38" t="str">
        <f t="shared" si="3"/>
        <v>（①＋②）/（）</v>
      </c>
      <c r="Q101" s="38" t="str">
        <f t="shared" si="4"/>
        <v>③/（）</v>
      </c>
    </row>
    <row r="102" spans="1:17" ht="36.75" customHeight="1">
      <c r="A102" s="62">
        <f t="shared" si="5"/>
        <v>88</v>
      </c>
      <c r="B102" s="385" t="str">
        <f>IF(基本情報入力シート!B138="","",基本情報入力シート!B138)</f>
        <v/>
      </c>
      <c r="C102" s="655" t="str">
        <f>IF(基本情報入力シート!L138="","",基本情報入力シート!L138)</f>
        <v/>
      </c>
      <c r="D102" s="655" t="str">
        <f>IF(基本情報入力シート!Q138="","",基本情報入力シート!Q138)</f>
        <v/>
      </c>
      <c r="E102" s="655" t="str">
        <f>IF(基本情報入力シート!V138="","",基本情報入力シート!V138)</f>
        <v/>
      </c>
      <c r="F102" s="655" t="str">
        <f>IF(基本情報入力シート!W138="","",基本情報入力シート!W138)</f>
        <v/>
      </c>
      <c r="G102" s="656" t="str">
        <f>IF(基本情報入力シート!Z138="","",基本情報入力シート!Z138)</f>
        <v/>
      </c>
      <c r="H102" s="1276" t="str">
        <f>IF('様式第１号別紙３（個表） '!P102="","",'様式第１号別紙３（個表） '!P102)</f>
        <v/>
      </c>
      <c r="I102" s="1277"/>
      <c r="J102" s="657" t="str">
        <f>'様式第１号別紙３（個表） '!M102</f>
        <v/>
      </c>
      <c r="K102" s="566" t="str">
        <f>IF(H102="","",H102*VLOOKUP(G102,【参考】数式用_2!$A$4:$R$54,MATCH(P102,【参考】数式用_2!$M$3:$R$3,0)+12,FALSE))</f>
        <v/>
      </c>
      <c r="L102" s="567" t="str">
        <f>IF(H102="","",H102*VLOOKUP(G102,【参考】数式用_2!$A$4:$R$54,MATCH(Q102,【参考】数式用_2!$M$3:$R$3,0)+12,FALSE))</f>
        <v/>
      </c>
      <c r="O102" s="38" t="e">
        <f>VLOOKUP(G102,【参考】数式用_2!$A$4:$F$54,6,FALSE)</f>
        <v>#N/A</v>
      </c>
      <c r="P102" s="38" t="str">
        <f t="shared" si="3"/>
        <v>（①＋②）/（）</v>
      </c>
      <c r="Q102" s="38" t="str">
        <f t="shared" si="4"/>
        <v>③/（）</v>
      </c>
    </row>
    <row r="103" spans="1:17" ht="36.75" customHeight="1">
      <c r="A103" s="62">
        <f t="shared" si="5"/>
        <v>89</v>
      </c>
      <c r="B103" s="385" t="str">
        <f>IF(基本情報入力シート!B139="","",基本情報入力シート!B139)</f>
        <v/>
      </c>
      <c r="C103" s="655" t="str">
        <f>IF(基本情報入力シート!L139="","",基本情報入力シート!L139)</f>
        <v/>
      </c>
      <c r="D103" s="655" t="str">
        <f>IF(基本情報入力シート!Q139="","",基本情報入力シート!Q139)</f>
        <v/>
      </c>
      <c r="E103" s="655" t="str">
        <f>IF(基本情報入力シート!V139="","",基本情報入力シート!V139)</f>
        <v/>
      </c>
      <c r="F103" s="655" t="str">
        <f>IF(基本情報入力シート!W139="","",基本情報入力シート!W139)</f>
        <v/>
      </c>
      <c r="G103" s="655" t="str">
        <f>IF(基本情報入力シート!Z139="","",基本情報入力シート!Z139)</f>
        <v/>
      </c>
      <c r="H103" s="1276" t="str">
        <f>IF('様式第１号別紙３（個表） '!P103="","",'様式第１号別紙３（個表） '!P103)</f>
        <v/>
      </c>
      <c r="I103" s="1277"/>
      <c r="J103" s="657" t="str">
        <f>'様式第１号別紙３（個表） '!M103</f>
        <v/>
      </c>
      <c r="K103" s="566" t="str">
        <f>IF(H103="","",H103*VLOOKUP(G103,【参考】数式用_2!$A$4:$R$54,MATCH(P103,【参考】数式用_2!$M$3:$R$3,0)+12,FALSE))</f>
        <v/>
      </c>
      <c r="L103" s="567" t="str">
        <f>IF(H103="","",H103*VLOOKUP(G103,【参考】数式用_2!$A$4:$R$54,MATCH(Q103,【参考】数式用_2!$M$3:$R$3,0)+12,FALSE))</f>
        <v/>
      </c>
      <c r="O103" s="38" t="e">
        <f>VLOOKUP(G103,【参考】数式用_2!$A$4:$F$54,6,FALSE)</f>
        <v>#N/A</v>
      </c>
      <c r="P103" s="38" t="str">
        <f t="shared" si="3"/>
        <v>（①＋②）/（）</v>
      </c>
      <c r="Q103" s="38" t="str">
        <f t="shared" si="4"/>
        <v>③/（）</v>
      </c>
    </row>
    <row r="104" spans="1:17" ht="36.75" customHeight="1">
      <c r="A104" s="62">
        <f t="shared" si="5"/>
        <v>90</v>
      </c>
      <c r="B104" s="385" t="str">
        <f>IF(基本情報入力シート!B140="","",基本情報入力シート!B140)</f>
        <v/>
      </c>
      <c r="C104" s="655" t="str">
        <f>IF(基本情報入力シート!L140="","",基本情報入力シート!L140)</f>
        <v/>
      </c>
      <c r="D104" s="655" t="str">
        <f>IF(基本情報入力シート!Q140="","",基本情報入力シート!Q140)</f>
        <v/>
      </c>
      <c r="E104" s="655" t="str">
        <f>IF(基本情報入力シート!V140="","",基本情報入力シート!V140)</f>
        <v/>
      </c>
      <c r="F104" s="655" t="str">
        <f>IF(基本情報入力シート!W140="","",基本情報入力シート!W140)</f>
        <v/>
      </c>
      <c r="G104" s="656" t="str">
        <f>IF(基本情報入力シート!Z140="","",基本情報入力シート!Z140)</f>
        <v/>
      </c>
      <c r="H104" s="1276" t="str">
        <f>IF('様式第１号別紙３（個表） '!P104="","",'様式第１号別紙３（個表） '!P104)</f>
        <v/>
      </c>
      <c r="I104" s="1277"/>
      <c r="J104" s="657" t="str">
        <f>'様式第１号別紙３（個表） '!M104</f>
        <v/>
      </c>
      <c r="K104" s="566" t="str">
        <f>IF(H104="","",H104*VLOOKUP(G104,【参考】数式用_2!$A$4:$R$54,MATCH(P104,【参考】数式用_2!$M$3:$R$3,0)+12,FALSE))</f>
        <v/>
      </c>
      <c r="L104" s="567" t="str">
        <f>IF(H104="","",H104*VLOOKUP(G104,【参考】数式用_2!$A$4:$R$54,MATCH(Q104,【参考】数式用_2!$M$3:$R$3,0)+12,FALSE))</f>
        <v/>
      </c>
      <c r="O104" s="38" t="e">
        <f>VLOOKUP(G104,【参考】数式用_2!$A$4:$F$54,6,FALSE)</f>
        <v>#N/A</v>
      </c>
      <c r="P104" s="38" t="str">
        <f t="shared" si="3"/>
        <v>（①＋②）/（）</v>
      </c>
      <c r="Q104" s="38" t="str">
        <f t="shared" si="4"/>
        <v>③/（）</v>
      </c>
    </row>
    <row r="105" spans="1:17" ht="36.75" customHeight="1">
      <c r="A105" s="62">
        <f t="shared" si="5"/>
        <v>91</v>
      </c>
      <c r="B105" s="385" t="str">
        <f>IF(基本情報入力シート!B141="","",基本情報入力シート!B141)</f>
        <v/>
      </c>
      <c r="C105" s="655" t="str">
        <f>IF(基本情報入力シート!L141="","",基本情報入力シート!L141)</f>
        <v/>
      </c>
      <c r="D105" s="655" t="str">
        <f>IF(基本情報入力シート!Q141="","",基本情報入力シート!Q141)</f>
        <v/>
      </c>
      <c r="E105" s="655" t="str">
        <f>IF(基本情報入力シート!V141="","",基本情報入力シート!V141)</f>
        <v/>
      </c>
      <c r="F105" s="655" t="str">
        <f>IF(基本情報入力シート!W141="","",基本情報入力シート!W141)</f>
        <v/>
      </c>
      <c r="G105" s="655" t="str">
        <f>IF(基本情報入力シート!Z141="","",基本情報入力シート!Z141)</f>
        <v/>
      </c>
      <c r="H105" s="1276" t="str">
        <f>IF('様式第１号別紙３（個表） '!P105="","",'様式第１号別紙３（個表） '!P105)</f>
        <v/>
      </c>
      <c r="I105" s="1277"/>
      <c r="J105" s="657" t="str">
        <f>'様式第１号別紙３（個表） '!M105</f>
        <v/>
      </c>
      <c r="K105" s="566" t="str">
        <f>IF(H105="","",H105*VLOOKUP(G105,【参考】数式用_2!$A$4:$R$54,MATCH(P105,【参考】数式用_2!$M$3:$R$3,0)+12,FALSE))</f>
        <v/>
      </c>
      <c r="L105" s="567" t="str">
        <f>IF(H105="","",H105*VLOOKUP(G105,【参考】数式用_2!$A$4:$R$54,MATCH(Q105,【参考】数式用_2!$M$3:$R$3,0)+12,FALSE))</f>
        <v/>
      </c>
      <c r="O105" s="38" t="e">
        <f>VLOOKUP(G105,【参考】数式用_2!$A$4:$F$54,6,FALSE)</f>
        <v>#N/A</v>
      </c>
      <c r="P105" s="38" t="str">
        <f t="shared" si="3"/>
        <v>（①＋②）/（）</v>
      </c>
      <c r="Q105" s="38" t="str">
        <f t="shared" si="4"/>
        <v>③/（）</v>
      </c>
    </row>
    <row r="106" spans="1:17" ht="36.75" customHeight="1">
      <c r="A106" s="62">
        <f t="shared" si="5"/>
        <v>92</v>
      </c>
      <c r="B106" s="385" t="str">
        <f>IF(基本情報入力シート!B142="","",基本情報入力シート!B142)</f>
        <v/>
      </c>
      <c r="C106" s="655" t="str">
        <f>IF(基本情報入力シート!L142="","",基本情報入力シート!L142)</f>
        <v/>
      </c>
      <c r="D106" s="655" t="str">
        <f>IF(基本情報入力シート!Q142="","",基本情報入力シート!Q142)</f>
        <v/>
      </c>
      <c r="E106" s="655" t="str">
        <f>IF(基本情報入力シート!V142="","",基本情報入力シート!V142)</f>
        <v/>
      </c>
      <c r="F106" s="655" t="str">
        <f>IF(基本情報入力シート!W142="","",基本情報入力シート!W142)</f>
        <v/>
      </c>
      <c r="G106" s="656" t="str">
        <f>IF(基本情報入力シート!Z142="","",基本情報入力シート!Z142)</f>
        <v/>
      </c>
      <c r="H106" s="1276" t="str">
        <f>IF('様式第１号別紙３（個表） '!P106="","",'様式第１号別紙３（個表） '!P106)</f>
        <v/>
      </c>
      <c r="I106" s="1277"/>
      <c r="J106" s="657" t="str">
        <f>'様式第１号別紙３（個表） '!M106</f>
        <v/>
      </c>
      <c r="K106" s="566" t="str">
        <f>IF(H106="","",H106*VLOOKUP(G106,【参考】数式用_2!$A$4:$R$54,MATCH(P106,【参考】数式用_2!$M$3:$R$3,0)+12,FALSE))</f>
        <v/>
      </c>
      <c r="L106" s="567" t="str">
        <f>IF(H106="","",H106*VLOOKUP(G106,【参考】数式用_2!$A$4:$R$54,MATCH(Q106,【参考】数式用_2!$M$3:$R$3,0)+12,FALSE))</f>
        <v/>
      </c>
      <c r="O106" s="38" t="e">
        <f>VLOOKUP(G106,【参考】数式用_2!$A$4:$F$54,6,FALSE)</f>
        <v>#N/A</v>
      </c>
      <c r="P106" s="38" t="str">
        <f t="shared" si="3"/>
        <v>（①＋②）/（）</v>
      </c>
      <c r="Q106" s="38" t="str">
        <f t="shared" si="4"/>
        <v>③/（）</v>
      </c>
    </row>
    <row r="107" spans="1:17" ht="36.75" customHeight="1">
      <c r="A107" s="62">
        <f t="shared" si="5"/>
        <v>93</v>
      </c>
      <c r="B107" s="385" t="str">
        <f>IF(基本情報入力シート!B143="","",基本情報入力シート!B143)</f>
        <v/>
      </c>
      <c r="C107" s="655" t="str">
        <f>IF(基本情報入力シート!L143="","",基本情報入力シート!L143)</f>
        <v/>
      </c>
      <c r="D107" s="655" t="str">
        <f>IF(基本情報入力シート!Q143="","",基本情報入力シート!Q143)</f>
        <v/>
      </c>
      <c r="E107" s="655" t="str">
        <f>IF(基本情報入力シート!V143="","",基本情報入力シート!V143)</f>
        <v/>
      </c>
      <c r="F107" s="655" t="str">
        <f>IF(基本情報入力シート!W143="","",基本情報入力シート!W143)</f>
        <v/>
      </c>
      <c r="G107" s="655" t="str">
        <f>IF(基本情報入力シート!Z143="","",基本情報入力シート!Z143)</f>
        <v/>
      </c>
      <c r="H107" s="1276" t="str">
        <f>IF('様式第１号別紙３（個表） '!P107="","",'様式第１号別紙３（個表） '!P107)</f>
        <v/>
      </c>
      <c r="I107" s="1277"/>
      <c r="J107" s="657" t="str">
        <f>'様式第１号別紙３（個表） '!M107</f>
        <v/>
      </c>
      <c r="K107" s="566" t="str">
        <f>IF(H107="","",H107*VLOOKUP(G107,【参考】数式用_2!$A$4:$R$54,MATCH(P107,【参考】数式用_2!$M$3:$R$3,0)+12,FALSE))</f>
        <v/>
      </c>
      <c r="L107" s="567" t="str">
        <f>IF(H107="","",H107*VLOOKUP(G107,【参考】数式用_2!$A$4:$R$54,MATCH(Q107,【参考】数式用_2!$M$3:$R$3,0)+12,FALSE))</f>
        <v/>
      </c>
      <c r="O107" s="38" t="e">
        <f>VLOOKUP(G107,【参考】数式用_2!$A$4:$F$54,6,FALSE)</f>
        <v>#N/A</v>
      </c>
      <c r="P107" s="38" t="str">
        <f t="shared" si="3"/>
        <v>（①＋②）/（）</v>
      </c>
      <c r="Q107" s="38" t="str">
        <f t="shared" si="4"/>
        <v>③/（）</v>
      </c>
    </row>
    <row r="108" spans="1:17" ht="36.75" customHeight="1">
      <c r="A108" s="62">
        <f t="shared" si="5"/>
        <v>94</v>
      </c>
      <c r="B108" s="385" t="str">
        <f>IF(基本情報入力シート!B144="","",基本情報入力シート!B144)</f>
        <v/>
      </c>
      <c r="C108" s="655" t="str">
        <f>IF(基本情報入力シート!L144="","",基本情報入力シート!L144)</f>
        <v/>
      </c>
      <c r="D108" s="655" t="str">
        <f>IF(基本情報入力シート!Q144="","",基本情報入力シート!Q144)</f>
        <v/>
      </c>
      <c r="E108" s="655" t="str">
        <f>IF(基本情報入力シート!V144="","",基本情報入力シート!V144)</f>
        <v/>
      </c>
      <c r="F108" s="655" t="str">
        <f>IF(基本情報入力シート!W144="","",基本情報入力シート!W144)</f>
        <v/>
      </c>
      <c r="G108" s="656" t="str">
        <f>IF(基本情報入力シート!Z144="","",基本情報入力シート!Z144)</f>
        <v/>
      </c>
      <c r="H108" s="1276" t="str">
        <f>IF('様式第１号別紙３（個表） '!P108="","",'様式第１号別紙３（個表） '!P108)</f>
        <v/>
      </c>
      <c r="I108" s="1277"/>
      <c r="J108" s="657" t="str">
        <f>'様式第１号別紙３（個表） '!M108</f>
        <v/>
      </c>
      <c r="K108" s="566" t="str">
        <f>IF(H108="","",H108*VLOOKUP(G108,【参考】数式用_2!$A$4:$R$54,MATCH(P108,【参考】数式用_2!$M$3:$R$3,0)+12,FALSE))</f>
        <v/>
      </c>
      <c r="L108" s="567" t="str">
        <f>IF(H108="","",H108*VLOOKUP(G108,【参考】数式用_2!$A$4:$R$54,MATCH(Q108,【参考】数式用_2!$M$3:$R$3,0)+12,FALSE))</f>
        <v/>
      </c>
      <c r="O108" s="38" t="e">
        <f>VLOOKUP(G108,【参考】数式用_2!$A$4:$F$54,6,FALSE)</f>
        <v>#N/A</v>
      </c>
      <c r="P108" s="38" t="str">
        <f t="shared" si="3"/>
        <v>（①＋②）/（）</v>
      </c>
      <c r="Q108" s="38" t="str">
        <f t="shared" si="4"/>
        <v>③/（）</v>
      </c>
    </row>
    <row r="109" spans="1:17" ht="36.75" customHeight="1">
      <c r="A109" s="62">
        <f t="shared" si="5"/>
        <v>95</v>
      </c>
      <c r="B109" s="385" t="str">
        <f>IF(基本情報入力シート!B145="","",基本情報入力シート!B145)</f>
        <v/>
      </c>
      <c r="C109" s="655" t="str">
        <f>IF(基本情報入力シート!L145="","",基本情報入力シート!L145)</f>
        <v/>
      </c>
      <c r="D109" s="655" t="str">
        <f>IF(基本情報入力シート!Q145="","",基本情報入力シート!Q145)</f>
        <v/>
      </c>
      <c r="E109" s="655" t="str">
        <f>IF(基本情報入力シート!V145="","",基本情報入力シート!V145)</f>
        <v/>
      </c>
      <c r="F109" s="655" t="str">
        <f>IF(基本情報入力シート!W145="","",基本情報入力シート!W145)</f>
        <v/>
      </c>
      <c r="G109" s="655" t="str">
        <f>IF(基本情報入力シート!Z145="","",基本情報入力シート!Z145)</f>
        <v/>
      </c>
      <c r="H109" s="1276" t="str">
        <f>IF('様式第１号別紙３（個表） '!P109="","",'様式第１号別紙３（個表） '!P109)</f>
        <v/>
      </c>
      <c r="I109" s="1277"/>
      <c r="J109" s="657" t="str">
        <f>'様式第１号別紙３（個表） '!M109</f>
        <v/>
      </c>
      <c r="K109" s="566" t="str">
        <f>IF(H109="","",H109*VLOOKUP(G109,【参考】数式用_2!$A$4:$R$54,MATCH(P109,【参考】数式用_2!$M$3:$R$3,0)+12,FALSE))</f>
        <v/>
      </c>
      <c r="L109" s="567" t="str">
        <f>IF(H109="","",H109*VLOOKUP(G109,【参考】数式用_2!$A$4:$R$54,MATCH(Q109,【参考】数式用_2!$M$3:$R$3,0)+12,FALSE))</f>
        <v/>
      </c>
      <c r="O109" s="38" t="e">
        <f>VLOOKUP(G109,【参考】数式用_2!$A$4:$F$54,6,FALSE)</f>
        <v>#N/A</v>
      </c>
      <c r="P109" s="38" t="str">
        <f t="shared" si="3"/>
        <v>（①＋②）/（）</v>
      </c>
      <c r="Q109" s="38" t="str">
        <f t="shared" si="4"/>
        <v>③/（）</v>
      </c>
    </row>
    <row r="110" spans="1:17" ht="36.75" customHeight="1">
      <c r="A110" s="62">
        <f t="shared" si="5"/>
        <v>96</v>
      </c>
      <c r="B110" s="385" t="str">
        <f>IF(基本情報入力シート!B146="","",基本情報入力シート!B146)</f>
        <v/>
      </c>
      <c r="C110" s="655" t="str">
        <f>IF(基本情報入力シート!L146="","",基本情報入力シート!L146)</f>
        <v/>
      </c>
      <c r="D110" s="655" t="str">
        <f>IF(基本情報入力シート!Q146="","",基本情報入力シート!Q146)</f>
        <v/>
      </c>
      <c r="E110" s="655" t="str">
        <f>IF(基本情報入力シート!V146="","",基本情報入力シート!V146)</f>
        <v/>
      </c>
      <c r="F110" s="655" t="str">
        <f>IF(基本情報入力シート!W146="","",基本情報入力シート!W146)</f>
        <v/>
      </c>
      <c r="G110" s="656" t="str">
        <f>IF(基本情報入力シート!Z146="","",基本情報入力シート!Z146)</f>
        <v/>
      </c>
      <c r="H110" s="1276" t="str">
        <f>IF('様式第１号別紙３（個表） '!P110="","",'様式第１号別紙３（個表） '!P110)</f>
        <v/>
      </c>
      <c r="I110" s="1277"/>
      <c r="J110" s="657" t="str">
        <f>'様式第１号別紙３（個表） '!M110</f>
        <v/>
      </c>
      <c r="K110" s="566" t="str">
        <f>IF(H110="","",H110*VLOOKUP(G110,【参考】数式用_2!$A$4:$R$54,MATCH(P110,【参考】数式用_2!$M$3:$R$3,0)+12,FALSE))</f>
        <v/>
      </c>
      <c r="L110" s="567" t="str">
        <f>IF(H110="","",H110*VLOOKUP(G110,【参考】数式用_2!$A$4:$R$54,MATCH(Q110,【参考】数式用_2!$M$3:$R$3,0)+12,FALSE))</f>
        <v/>
      </c>
      <c r="O110" s="38" t="e">
        <f>VLOOKUP(G110,【参考】数式用_2!$A$4:$F$54,6,FALSE)</f>
        <v>#N/A</v>
      </c>
      <c r="P110" s="38" t="str">
        <f t="shared" si="3"/>
        <v>（①＋②）/（）</v>
      </c>
      <c r="Q110" s="38" t="str">
        <f t="shared" si="4"/>
        <v>③/（）</v>
      </c>
    </row>
    <row r="111" spans="1:17" ht="36.75" customHeight="1">
      <c r="A111" s="62">
        <f t="shared" si="5"/>
        <v>97</v>
      </c>
      <c r="B111" s="385" t="str">
        <f>IF(基本情報入力シート!B147="","",基本情報入力シート!B147)</f>
        <v/>
      </c>
      <c r="C111" s="655" t="str">
        <f>IF(基本情報入力シート!L147="","",基本情報入力シート!L147)</f>
        <v/>
      </c>
      <c r="D111" s="655" t="str">
        <f>IF(基本情報入力シート!Q147="","",基本情報入力シート!Q147)</f>
        <v/>
      </c>
      <c r="E111" s="655" t="str">
        <f>IF(基本情報入力シート!V147="","",基本情報入力シート!V147)</f>
        <v/>
      </c>
      <c r="F111" s="655" t="str">
        <f>IF(基本情報入力シート!W147="","",基本情報入力シート!W147)</f>
        <v/>
      </c>
      <c r="G111" s="655" t="str">
        <f>IF(基本情報入力シート!Z147="","",基本情報入力シート!Z147)</f>
        <v/>
      </c>
      <c r="H111" s="1276" t="str">
        <f>IF('様式第１号別紙３（個表） '!P111="","",'様式第１号別紙３（個表） '!P111)</f>
        <v/>
      </c>
      <c r="I111" s="1277"/>
      <c r="J111" s="657" t="str">
        <f>'様式第１号別紙３（個表） '!M111</f>
        <v/>
      </c>
      <c r="K111" s="566" t="str">
        <f>IF(H111="","",H111*VLOOKUP(G111,【参考】数式用_2!$A$4:$R$54,MATCH(P111,【参考】数式用_2!$M$3:$R$3,0)+12,FALSE))</f>
        <v/>
      </c>
      <c r="L111" s="567" t="str">
        <f>IF(H111="","",H111*VLOOKUP(G111,【参考】数式用_2!$A$4:$R$54,MATCH(Q111,【参考】数式用_2!$M$3:$R$3,0)+12,FALSE))</f>
        <v/>
      </c>
      <c r="O111" s="38" t="e">
        <f>VLOOKUP(G111,【参考】数式用_2!$A$4:$F$54,6,FALSE)</f>
        <v>#N/A</v>
      </c>
      <c r="P111" s="38" t="str">
        <f t="shared" si="3"/>
        <v>（①＋②）/（）</v>
      </c>
      <c r="Q111" s="38" t="str">
        <f t="shared" si="4"/>
        <v>③/（）</v>
      </c>
    </row>
    <row r="112" spans="1:17" ht="36.75" customHeight="1">
      <c r="A112" s="62">
        <f t="shared" si="5"/>
        <v>98</v>
      </c>
      <c r="B112" s="385" t="str">
        <f>IF(基本情報入力シート!B148="","",基本情報入力シート!B148)</f>
        <v/>
      </c>
      <c r="C112" s="655" t="str">
        <f>IF(基本情報入力シート!L148="","",基本情報入力シート!L148)</f>
        <v/>
      </c>
      <c r="D112" s="655" t="str">
        <f>IF(基本情報入力シート!Q148="","",基本情報入力シート!Q148)</f>
        <v/>
      </c>
      <c r="E112" s="655" t="str">
        <f>IF(基本情報入力シート!V148="","",基本情報入力シート!V148)</f>
        <v/>
      </c>
      <c r="F112" s="655" t="str">
        <f>IF(基本情報入力シート!W148="","",基本情報入力シート!W148)</f>
        <v/>
      </c>
      <c r="G112" s="656" t="str">
        <f>IF(基本情報入力シート!Z148="","",基本情報入力シート!Z148)</f>
        <v/>
      </c>
      <c r="H112" s="1276" t="str">
        <f>IF('様式第１号別紙３（個表） '!P112="","",'様式第１号別紙３（個表） '!P112)</f>
        <v/>
      </c>
      <c r="I112" s="1277"/>
      <c r="J112" s="657" t="str">
        <f>'様式第１号別紙３（個表） '!M112</f>
        <v/>
      </c>
      <c r="K112" s="566" t="str">
        <f>IF(H112="","",H112*VLOOKUP(G112,【参考】数式用_2!$A$4:$R$54,MATCH(P112,【参考】数式用_2!$M$3:$R$3,0)+12,FALSE))</f>
        <v/>
      </c>
      <c r="L112" s="567" t="str">
        <f>IF(H112="","",H112*VLOOKUP(G112,【参考】数式用_2!$A$4:$R$54,MATCH(Q112,【参考】数式用_2!$M$3:$R$3,0)+12,FALSE))</f>
        <v/>
      </c>
      <c r="O112" s="38" t="e">
        <f>VLOOKUP(G112,【参考】数式用_2!$A$4:$F$54,6,FALSE)</f>
        <v>#N/A</v>
      </c>
      <c r="P112" s="38" t="str">
        <f t="shared" si="3"/>
        <v>（①＋②）/（）</v>
      </c>
      <c r="Q112" s="38" t="str">
        <f t="shared" si="4"/>
        <v>③/（）</v>
      </c>
    </row>
    <row r="113" spans="1:17" ht="36.75" customHeight="1">
      <c r="A113" s="62">
        <f t="shared" si="5"/>
        <v>99</v>
      </c>
      <c r="B113" s="385" t="str">
        <f>IF(基本情報入力シート!B149="","",基本情報入力シート!B149)</f>
        <v/>
      </c>
      <c r="C113" s="655" t="str">
        <f>IF(基本情報入力シート!L149="","",基本情報入力シート!L149)</f>
        <v/>
      </c>
      <c r="D113" s="655" t="str">
        <f>IF(基本情報入力シート!Q149="","",基本情報入力シート!Q149)</f>
        <v/>
      </c>
      <c r="E113" s="655" t="str">
        <f>IF(基本情報入力シート!V149="","",基本情報入力シート!V149)</f>
        <v/>
      </c>
      <c r="F113" s="655" t="str">
        <f>IF(基本情報入力シート!W149="","",基本情報入力シート!W149)</f>
        <v/>
      </c>
      <c r="G113" s="655" t="str">
        <f>IF(基本情報入力シート!Z149="","",基本情報入力シート!Z149)</f>
        <v/>
      </c>
      <c r="H113" s="1276" t="str">
        <f>IF('様式第１号別紙３（個表） '!P113="","",'様式第１号別紙３（個表） '!P113)</f>
        <v/>
      </c>
      <c r="I113" s="1277"/>
      <c r="J113" s="657" t="str">
        <f>'様式第１号別紙３（個表） '!M113</f>
        <v/>
      </c>
      <c r="K113" s="566" t="str">
        <f>IF(H113="","",H113*VLOOKUP(G113,【参考】数式用_2!$A$4:$R$54,MATCH(P113,【参考】数式用_2!$M$3:$R$3,0)+12,FALSE))</f>
        <v/>
      </c>
      <c r="L113" s="567" t="str">
        <f>IF(H113="","",H113*VLOOKUP(G113,【参考】数式用_2!$A$4:$R$54,MATCH(Q113,【参考】数式用_2!$M$3:$R$3,0)+12,FALSE))</f>
        <v/>
      </c>
      <c r="O113" s="38" t="e">
        <f>VLOOKUP(G113,【参考】数式用_2!$A$4:$F$54,6,FALSE)</f>
        <v>#N/A</v>
      </c>
      <c r="P113" s="38" t="str">
        <f t="shared" si="3"/>
        <v>（①＋②）/（）</v>
      </c>
      <c r="Q113" s="38" t="str">
        <f t="shared" si="4"/>
        <v>③/（）</v>
      </c>
    </row>
    <row r="114" spans="1:17" ht="36.75" customHeight="1" thickBot="1">
      <c r="A114" s="659">
        <f t="shared" si="5"/>
        <v>100</v>
      </c>
      <c r="B114" s="660" t="str">
        <f>IF(基本情報入力シート!B150="","",基本情報入力シート!B150)</f>
        <v/>
      </c>
      <c r="C114" s="661" t="str">
        <f>IF(基本情報入力シート!L150="","",基本情報入力シート!L150)</f>
        <v/>
      </c>
      <c r="D114" s="661" t="str">
        <f>IF(基本情報入力シート!Q150="","",基本情報入力シート!Q150)</f>
        <v/>
      </c>
      <c r="E114" s="662" t="str">
        <f>IF(基本情報入力シート!V150="","",基本情報入力シート!V150)</f>
        <v/>
      </c>
      <c r="F114" s="661" t="str">
        <f>IF(基本情報入力シート!W150="","",基本情報入力シート!W150)</f>
        <v/>
      </c>
      <c r="G114" s="662" t="str">
        <f>IF(基本情報入力シート!Z150="","",基本情報入力シート!Z150)</f>
        <v/>
      </c>
      <c r="H114" s="1278" t="str">
        <f>IF('様式第１号別紙３（個表） '!P114="","",'様式第１号別紙３（個表） '!P114)</f>
        <v/>
      </c>
      <c r="I114" s="1279"/>
      <c r="J114" s="663" t="str">
        <f>'様式第１号別紙３（個表） '!M114</f>
        <v/>
      </c>
      <c r="K114" s="664" t="str">
        <f>IF(H114="","",H114*VLOOKUP(G114,【参考】数式用_2!$A$4:$R$54,MATCH(P114,【参考】数式用_2!$M$3:$R$3,0)+12,FALSE))</f>
        <v/>
      </c>
      <c r="L114" s="665" t="str">
        <f>IF(H114="","",H114*VLOOKUP(G114,【参考】数式用_2!$A$4:$R$54,MATCH(Q114,【参考】数式用_2!$M$3:$R$3,0)+12,FALSE))</f>
        <v/>
      </c>
      <c r="O114" s="38" t="e">
        <f>VLOOKUP(G114,【参考】数式用_2!$A$4:$F$54,6,FALSE)</f>
        <v>#N/A</v>
      </c>
      <c r="P114" s="38" t="str">
        <f t="shared" si="3"/>
        <v>（①＋②）/（）</v>
      </c>
      <c r="Q114" s="38" t="str">
        <f t="shared" si="4"/>
        <v>③/（）</v>
      </c>
    </row>
    <row r="115" spans="1:17">
      <c r="D115" s="29"/>
      <c r="E115" s="29"/>
      <c r="F115" s="29"/>
      <c r="G115" s="29"/>
    </row>
    <row r="116" spans="1:17">
      <c r="D116" s="29"/>
      <c r="E116" s="29"/>
      <c r="F116" s="29"/>
      <c r="G116" s="29"/>
    </row>
    <row r="117" spans="1:17">
      <c r="D117" s="29"/>
      <c r="E117" s="29"/>
      <c r="F117" s="29"/>
      <c r="G117" s="29"/>
    </row>
    <row r="118" spans="1:17">
      <c r="D118" s="29"/>
      <c r="E118" s="29"/>
      <c r="F118" s="29"/>
      <c r="G118" s="29"/>
    </row>
    <row r="119" spans="1:17">
      <c r="D119" s="29"/>
      <c r="E119" s="29"/>
      <c r="F119" s="29"/>
      <c r="G119" s="29"/>
    </row>
    <row r="120" spans="1:17">
      <c r="D120" s="29"/>
      <c r="E120" s="29"/>
      <c r="F120" s="29"/>
      <c r="G120" s="29"/>
    </row>
    <row r="121" spans="1:17">
      <c r="D121" s="29"/>
      <c r="E121" s="29"/>
      <c r="F121" s="29"/>
      <c r="G121" s="29"/>
    </row>
    <row r="122" spans="1:17">
      <c r="D122" s="29"/>
      <c r="E122" s="29"/>
      <c r="F122" s="29"/>
      <c r="G122" s="29"/>
    </row>
    <row r="123" spans="1:17">
      <c r="D123" s="29"/>
      <c r="E123" s="29"/>
      <c r="F123" s="29"/>
      <c r="G123" s="29"/>
    </row>
    <row r="124" spans="1:17">
      <c r="D124" s="29"/>
      <c r="E124" s="29"/>
      <c r="F124" s="29"/>
      <c r="G124" s="29"/>
    </row>
    <row r="125" spans="1:17">
      <c r="D125" s="29"/>
      <c r="E125" s="29"/>
      <c r="F125" s="29"/>
      <c r="G125" s="29"/>
    </row>
    <row r="126" spans="1:17">
      <c r="D126" s="29"/>
      <c r="E126" s="29"/>
      <c r="F126" s="29"/>
      <c r="G126" s="29"/>
    </row>
    <row r="127" spans="1:17">
      <c r="D127" s="29"/>
      <c r="E127" s="29"/>
      <c r="F127" s="29"/>
      <c r="G127" s="29"/>
    </row>
    <row r="128" spans="1:17">
      <c r="D128" s="29"/>
      <c r="E128" s="29"/>
      <c r="F128" s="29"/>
      <c r="G128" s="29"/>
    </row>
    <row r="129" spans="4:7">
      <c r="D129" s="29"/>
      <c r="E129" s="29"/>
      <c r="F129" s="29"/>
      <c r="G129" s="29"/>
    </row>
    <row r="130" spans="4:7">
      <c r="D130" s="29"/>
      <c r="E130" s="29"/>
      <c r="F130" s="29"/>
      <c r="G130" s="29"/>
    </row>
    <row r="131" spans="4:7">
      <c r="D131" s="29"/>
      <c r="E131" s="29"/>
      <c r="F131" s="29"/>
      <c r="G131" s="29"/>
    </row>
    <row r="132" spans="4:7">
      <c r="D132" s="29"/>
      <c r="E132" s="29"/>
      <c r="F132" s="29"/>
      <c r="G132" s="29"/>
    </row>
    <row r="133" spans="4:7">
      <c r="D133" s="29"/>
      <c r="E133" s="29"/>
      <c r="F133" s="29"/>
      <c r="G133" s="29"/>
    </row>
    <row r="134" spans="4:7">
      <c r="D134" s="29"/>
      <c r="E134" s="29"/>
      <c r="F134" s="29"/>
      <c r="G134" s="29"/>
    </row>
    <row r="135" spans="4:7">
      <c r="D135" s="29"/>
      <c r="E135" s="29"/>
      <c r="F135" s="29"/>
      <c r="G135" s="29"/>
    </row>
    <row r="136" spans="4:7">
      <c r="D136" s="29"/>
      <c r="E136" s="29"/>
      <c r="F136" s="29"/>
      <c r="G136" s="29"/>
    </row>
    <row r="137" spans="4:7">
      <c r="D137" s="29"/>
      <c r="E137" s="29"/>
      <c r="F137" s="29"/>
      <c r="G137" s="29"/>
    </row>
    <row r="138" spans="4:7">
      <c r="D138" s="29"/>
      <c r="E138" s="29"/>
      <c r="F138" s="29"/>
      <c r="G138" s="29"/>
    </row>
    <row r="139" spans="4:7">
      <c r="D139" s="29"/>
      <c r="E139" s="29"/>
      <c r="F139" s="29"/>
      <c r="G139" s="29"/>
    </row>
    <row r="140" spans="4:7">
      <c r="D140" s="29"/>
      <c r="E140" s="29"/>
      <c r="F140" s="29"/>
      <c r="G140" s="29"/>
    </row>
    <row r="141" spans="4:7">
      <c r="D141" s="29"/>
      <c r="E141" s="29"/>
      <c r="F141" s="29"/>
      <c r="G141" s="29"/>
    </row>
    <row r="142" spans="4:7">
      <c r="D142" s="29"/>
      <c r="E142" s="29"/>
      <c r="F142" s="29"/>
      <c r="G142" s="29"/>
    </row>
    <row r="143" spans="4:7">
      <c r="D143" s="29"/>
      <c r="E143" s="29"/>
      <c r="F143" s="29"/>
      <c r="G143" s="29"/>
    </row>
    <row r="144" spans="4:7">
      <c r="D144" s="29"/>
      <c r="E144" s="29"/>
      <c r="F144" s="29"/>
      <c r="G144" s="29"/>
    </row>
    <row r="145" spans="4:7">
      <c r="D145" s="29"/>
      <c r="E145" s="29"/>
      <c r="F145" s="29"/>
      <c r="G145" s="29"/>
    </row>
    <row r="146" spans="4:7">
      <c r="D146" s="29"/>
      <c r="E146" s="29"/>
      <c r="F146" s="29"/>
      <c r="G146" s="29"/>
    </row>
    <row r="147" spans="4:7">
      <c r="D147" s="29"/>
      <c r="E147" s="29"/>
      <c r="F147" s="29"/>
      <c r="G147" s="29"/>
    </row>
    <row r="148" spans="4:7">
      <c r="D148" s="29"/>
      <c r="E148" s="29"/>
      <c r="F148" s="29"/>
      <c r="G148" s="29"/>
    </row>
    <row r="149" spans="4:7">
      <c r="D149" s="29"/>
      <c r="E149" s="29"/>
      <c r="F149" s="29"/>
      <c r="G149" s="29"/>
    </row>
    <row r="150" spans="4:7">
      <c r="D150" s="29"/>
      <c r="E150" s="29"/>
      <c r="F150" s="29"/>
      <c r="G150" s="29"/>
    </row>
    <row r="151" spans="4:7">
      <c r="D151" s="29"/>
      <c r="E151" s="29"/>
      <c r="F151" s="29"/>
      <c r="G151" s="29"/>
    </row>
    <row r="152" spans="4:7">
      <c r="D152" s="29"/>
      <c r="E152" s="29"/>
      <c r="F152" s="29"/>
      <c r="G152" s="29"/>
    </row>
    <row r="153" spans="4:7">
      <c r="D153" s="29"/>
      <c r="E153" s="29"/>
      <c r="F153" s="29"/>
      <c r="G153" s="29"/>
    </row>
    <row r="154" spans="4:7">
      <c r="D154" s="29"/>
      <c r="E154" s="29"/>
      <c r="F154" s="29"/>
      <c r="G154" s="29"/>
    </row>
    <row r="155" spans="4:7">
      <c r="D155" s="29"/>
      <c r="E155" s="29"/>
      <c r="F155" s="29"/>
      <c r="G155" s="29"/>
    </row>
    <row r="156" spans="4:7">
      <c r="D156" s="29"/>
      <c r="E156" s="29"/>
      <c r="F156" s="29"/>
      <c r="G156" s="29"/>
    </row>
    <row r="157" spans="4:7">
      <c r="D157" s="29"/>
      <c r="E157" s="29"/>
      <c r="F157" s="29"/>
      <c r="G157" s="29"/>
    </row>
    <row r="158" spans="4:7">
      <c r="D158" s="29"/>
      <c r="E158" s="29"/>
      <c r="F158" s="29"/>
      <c r="G158" s="29"/>
    </row>
    <row r="159" spans="4:7">
      <c r="D159" s="29"/>
      <c r="E159" s="29"/>
      <c r="F159" s="29"/>
      <c r="G159" s="29"/>
    </row>
    <row r="160" spans="4:7">
      <c r="D160" s="29"/>
      <c r="E160" s="29"/>
      <c r="F160" s="29"/>
      <c r="G160" s="29"/>
    </row>
    <row r="161" spans="4:7">
      <c r="D161" s="29"/>
      <c r="E161" s="29"/>
      <c r="F161" s="29"/>
      <c r="G161" s="29"/>
    </row>
    <row r="162" spans="4:7">
      <c r="D162" s="29"/>
      <c r="E162" s="29"/>
      <c r="F162" s="29"/>
      <c r="G162" s="29"/>
    </row>
    <row r="163" spans="4:7">
      <c r="D163" s="29"/>
      <c r="E163" s="29"/>
      <c r="F163" s="29"/>
      <c r="G163" s="29"/>
    </row>
    <row r="164" spans="4:7">
      <c r="D164" s="29"/>
      <c r="E164" s="29"/>
      <c r="F164" s="29"/>
      <c r="G164" s="29"/>
    </row>
    <row r="165" spans="4:7">
      <c r="D165" s="29"/>
      <c r="E165" s="29"/>
      <c r="F165" s="29"/>
      <c r="G165" s="29"/>
    </row>
    <row r="166" spans="4:7">
      <c r="D166" s="29"/>
      <c r="E166" s="29"/>
      <c r="F166" s="29"/>
      <c r="G166" s="29"/>
    </row>
    <row r="167" spans="4:7">
      <c r="D167" s="29"/>
      <c r="E167" s="29"/>
      <c r="F167" s="29"/>
      <c r="G167" s="29"/>
    </row>
    <row r="168" spans="4:7">
      <c r="D168" s="29"/>
      <c r="E168" s="29"/>
      <c r="F168" s="29"/>
      <c r="G168" s="29"/>
    </row>
    <row r="169" spans="4:7">
      <c r="D169" s="29"/>
      <c r="E169" s="29"/>
      <c r="F169" s="29"/>
      <c r="G169" s="29"/>
    </row>
    <row r="170" spans="4:7">
      <c r="D170" s="29"/>
      <c r="E170" s="29"/>
      <c r="F170" s="29"/>
      <c r="G170" s="29"/>
    </row>
    <row r="171" spans="4:7">
      <c r="D171" s="29"/>
      <c r="E171" s="29"/>
      <c r="F171" s="29"/>
      <c r="G171" s="29"/>
    </row>
    <row r="172" spans="4:7">
      <c r="D172" s="29"/>
      <c r="E172" s="29"/>
      <c r="F172" s="29"/>
      <c r="G172" s="29"/>
    </row>
    <row r="173" spans="4:7">
      <c r="D173" s="29"/>
      <c r="E173" s="29"/>
      <c r="F173" s="29"/>
      <c r="G173" s="29"/>
    </row>
    <row r="174" spans="4:7">
      <c r="D174" s="29"/>
      <c r="E174" s="29"/>
      <c r="F174" s="29"/>
      <c r="G174" s="29"/>
    </row>
    <row r="175" spans="4:7">
      <c r="D175" s="29"/>
      <c r="E175" s="29"/>
      <c r="F175" s="29"/>
      <c r="G175" s="29"/>
    </row>
    <row r="176" spans="4:7">
      <c r="D176" s="29"/>
      <c r="E176" s="29"/>
      <c r="F176" s="29"/>
      <c r="G176" s="29"/>
    </row>
    <row r="177" spans="4:7">
      <c r="D177" s="29"/>
      <c r="E177" s="29"/>
      <c r="F177" s="29"/>
      <c r="G177" s="29"/>
    </row>
    <row r="178" spans="4:7">
      <c r="D178" s="29"/>
      <c r="E178" s="29"/>
      <c r="F178" s="29"/>
      <c r="G178" s="29"/>
    </row>
    <row r="179" spans="4:7">
      <c r="D179" s="29"/>
      <c r="E179" s="29"/>
      <c r="F179" s="29"/>
      <c r="G179" s="29"/>
    </row>
    <row r="180" spans="4:7">
      <c r="D180" s="29"/>
      <c r="E180" s="29"/>
      <c r="F180" s="29"/>
      <c r="G180" s="29"/>
    </row>
    <row r="181" spans="4:7">
      <c r="D181" s="29"/>
      <c r="E181" s="29"/>
      <c r="F181" s="29"/>
      <c r="G181" s="29"/>
    </row>
    <row r="182" spans="4:7">
      <c r="D182" s="29"/>
      <c r="E182" s="29"/>
      <c r="F182" s="29"/>
      <c r="G182" s="29"/>
    </row>
    <row r="183" spans="4:7">
      <c r="D183" s="29"/>
      <c r="E183" s="29"/>
      <c r="F183" s="29"/>
      <c r="G183" s="29"/>
    </row>
    <row r="184" spans="4:7">
      <c r="D184" s="29"/>
      <c r="E184" s="29"/>
      <c r="F184" s="29"/>
      <c r="G184" s="29"/>
    </row>
    <row r="185" spans="4:7">
      <c r="D185" s="29"/>
      <c r="E185" s="29"/>
      <c r="F185" s="29"/>
      <c r="G185" s="29"/>
    </row>
    <row r="186" spans="4:7">
      <c r="D186" s="29"/>
      <c r="E186" s="29"/>
      <c r="F186" s="29"/>
      <c r="G186" s="29"/>
    </row>
    <row r="187" spans="4:7">
      <c r="D187" s="29"/>
      <c r="E187" s="29"/>
      <c r="F187" s="29"/>
      <c r="G187" s="29"/>
    </row>
    <row r="188" spans="4:7">
      <c r="D188" s="29"/>
      <c r="E188" s="29"/>
      <c r="F188" s="29"/>
      <c r="G188" s="29"/>
    </row>
    <row r="189" spans="4:7">
      <c r="D189" s="29"/>
      <c r="E189" s="29"/>
      <c r="F189" s="29"/>
      <c r="G189" s="29"/>
    </row>
    <row r="190" spans="4:7">
      <c r="D190" s="29"/>
      <c r="E190" s="29"/>
      <c r="F190" s="29"/>
      <c r="G190" s="29"/>
    </row>
    <row r="191" spans="4:7">
      <c r="D191" s="29"/>
      <c r="E191" s="29"/>
      <c r="F191" s="29"/>
      <c r="G191" s="29"/>
    </row>
    <row r="192" spans="4:7">
      <c r="D192" s="29"/>
      <c r="E192" s="29"/>
      <c r="F192" s="29"/>
      <c r="G192" s="29"/>
    </row>
    <row r="193" spans="4:7">
      <c r="D193" s="29"/>
      <c r="E193" s="29"/>
      <c r="F193" s="29"/>
      <c r="G193" s="29"/>
    </row>
    <row r="194" spans="4:7">
      <c r="D194" s="29"/>
      <c r="E194" s="29"/>
      <c r="F194" s="29"/>
      <c r="G194" s="29"/>
    </row>
    <row r="195" spans="4:7">
      <c r="D195" s="29"/>
      <c r="E195" s="29"/>
      <c r="F195" s="29"/>
      <c r="G195" s="29"/>
    </row>
    <row r="196" spans="4:7">
      <c r="D196" s="29"/>
      <c r="E196" s="29"/>
      <c r="F196" s="29"/>
      <c r="G196" s="29"/>
    </row>
    <row r="197" spans="4:7">
      <c r="D197" s="29"/>
      <c r="E197" s="29"/>
      <c r="F197" s="29"/>
      <c r="G197" s="29"/>
    </row>
    <row r="198" spans="4:7">
      <c r="D198" s="29"/>
      <c r="E198" s="29"/>
      <c r="F198" s="29"/>
      <c r="G198" s="29"/>
    </row>
    <row r="199" spans="4:7">
      <c r="D199" s="29"/>
      <c r="E199" s="29"/>
      <c r="F199" s="29"/>
      <c r="G199" s="29"/>
    </row>
    <row r="200" spans="4:7">
      <c r="D200" s="29"/>
      <c r="E200" s="29"/>
      <c r="F200" s="29"/>
      <c r="G200" s="29"/>
    </row>
    <row r="201" spans="4:7">
      <c r="D201" s="29"/>
      <c r="E201" s="29"/>
      <c r="F201" s="29"/>
      <c r="G201" s="29"/>
    </row>
    <row r="202" spans="4:7">
      <c r="D202" s="29"/>
      <c r="E202" s="29"/>
      <c r="F202" s="29"/>
      <c r="G202" s="29"/>
    </row>
    <row r="203" spans="4:7">
      <c r="D203" s="29"/>
      <c r="E203" s="29"/>
      <c r="F203" s="29"/>
      <c r="G203" s="29"/>
    </row>
    <row r="204" spans="4:7">
      <c r="D204" s="29"/>
      <c r="E204" s="29"/>
      <c r="F204" s="29"/>
      <c r="G204" s="29"/>
    </row>
    <row r="205" spans="4:7">
      <c r="D205" s="29"/>
      <c r="E205" s="29"/>
      <c r="F205" s="29"/>
      <c r="G205" s="29"/>
    </row>
    <row r="206" spans="4:7">
      <c r="D206" s="29"/>
      <c r="E206" s="29"/>
      <c r="F206" s="29"/>
      <c r="G206" s="29"/>
    </row>
    <row r="207" spans="4:7">
      <c r="D207" s="29"/>
      <c r="E207" s="29"/>
      <c r="F207" s="29"/>
      <c r="G207" s="29"/>
    </row>
    <row r="208" spans="4:7">
      <c r="D208" s="29"/>
      <c r="E208" s="29"/>
      <c r="F208" s="29"/>
      <c r="G208" s="29"/>
    </row>
    <row r="209" spans="4:7">
      <c r="D209" s="29"/>
      <c r="E209" s="29"/>
      <c r="F209" s="29"/>
      <c r="G209" s="29"/>
    </row>
    <row r="210" spans="4:7">
      <c r="D210" s="29"/>
      <c r="E210" s="29"/>
      <c r="F210" s="29"/>
      <c r="G210" s="29"/>
    </row>
    <row r="211" spans="4:7">
      <c r="D211" s="29"/>
      <c r="E211" s="29"/>
      <c r="F211" s="29"/>
      <c r="G211" s="29"/>
    </row>
    <row r="212" spans="4:7">
      <c r="D212" s="29"/>
      <c r="E212" s="29"/>
      <c r="F212" s="29"/>
      <c r="G212" s="29"/>
    </row>
    <row r="213" spans="4:7">
      <c r="D213" s="29"/>
      <c r="E213" s="29"/>
      <c r="F213" s="29"/>
      <c r="G213" s="29"/>
    </row>
    <row r="214" spans="4:7">
      <c r="D214" s="29"/>
      <c r="E214" s="29"/>
      <c r="F214" s="29"/>
      <c r="G214" s="29"/>
    </row>
    <row r="215" spans="4:7">
      <c r="D215" s="29"/>
      <c r="E215" s="29"/>
      <c r="F215" s="29"/>
      <c r="G215" s="29"/>
    </row>
    <row r="216" spans="4:7">
      <c r="D216" s="29"/>
      <c r="E216" s="29"/>
      <c r="F216" s="29"/>
      <c r="G216" s="29"/>
    </row>
    <row r="217" spans="4:7">
      <c r="D217" s="29"/>
      <c r="E217" s="29"/>
      <c r="F217" s="29"/>
      <c r="G217" s="29"/>
    </row>
    <row r="218" spans="4:7">
      <c r="D218" s="29"/>
      <c r="E218" s="29"/>
      <c r="F218" s="29"/>
      <c r="G218" s="29"/>
    </row>
    <row r="219" spans="4:7">
      <c r="D219" s="29"/>
      <c r="E219" s="29"/>
      <c r="F219" s="29"/>
      <c r="G219" s="29"/>
    </row>
    <row r="220" spans="4:7">
      <c r="D220" s="29"/>
      <c r="E220" s="29"/>
      <c r="F220" s="29"/>
      <c r="G220" s="29"/>
    </row>
    <row r="221" spans="4:7">
      <c r="D221" s="29"/>
      <c r="E221" s="29"/>
      <c r="F221" s="29"/>
      <c r="G221" s="29"/>
    </row>
    <row r="222" spans="4:7">
      <c r="D222" s="29"/>
      <c r="E222" s="29"/>
      <c r="F222" s="29"/>
      <c r="G222" s="29"/>
    </row>
    <row r="223" spans="4:7">
      <c r="D223" s="29"/>
      <c r="E223" s="29"/>
      <c r="F223" s="29"/>
      <c r="G223" s="29"/>
    </row>
    <row r="224" spans="4:7">
      <c r="D224" s="29"/>
      <c r="E224" s="29"/>
      <c r="F224" s="29"/>
      <c r="G224" s="29"/>
    </row>
    <row r="225" spans="4:7">
      <c r="D225" s="29"/>
      <c r="E225" s="29"/>
      <c r="F225" s="29"/>
      <c r="G225" s="29"/>
    </row>
    <row r="226" spans="4:7">
      <c r="D226" s="29"/>
      <c r="E226" s="29"/>
      <c r="F226" s="29"/>
      <c r="G226" s="29"/>
    </row>
    <row r="227" spans="4:7">
      <c r="D227" s="29"/>
      <c r="E227" s="29"/>
      <c r="F227" s="29"/>
      <c r="G227" s="29"/>
    </row>
    <row r="228" spans="4:7">
      <c r="D228" s="29"/>
      <c r="E228" s="29"/>
      <c r="F228" s="29"/>
      <c r="G228" s="29"/>
    </row>
    <row r="229" spans="4:7">
      <c r="D229" s="29"/>
      <c r="E229" s="29"/>
      <c r="F229" s="29"/>
      <c r="G229" s="29"/>
    </row>
    <row r="230" spans="4:7">
      <c r="D230" s="29"/>
      <c r="E230" s="29"/>
      <c r="F230" s="29"/>
      <c r="G230" s="29"/>
    </row>
    <row r="231" spans="4:7">
      <c r="D231" s="29"/>
      <c r="E231" s="29"/>
      <c r="F231" s="29"/>
      <c r="G231" s="29"/>
    </row>
    <row r="232" spans="4:7">
      <c r="D232" s="29"/>
      <c r="E232" s="29"/>
      <c r="F232" s="29"/>
      <c r="G232" s="29"/>
    </row>
    <row r="233" spans="4:7">
      <c r="D233" s="29"/>
      <c r="E233" s="29"/>
      <c r="F233" s="29"/>
      <c r="G233" s="29"/>
    </row>
    <row r="234" spans="4:7">
      <c r="D234" s="29"/>
      <c r="E234" s="29"/>
      <c r="F234" s="29"/>
      <c r="G234" s="29"/>
    </row>
    <row r="235" spans="4:7">
      <c r="D235" s="29"/>
      <c r="E235" s="29"/>
      <c r="F235" s="29"/>
      <c r="G235" s="29"/>
    </row>
    <row r="236" spans="4:7">
      <c r="D236" s="29"/>
      <c r="E236" s="29"/>
      <c r="F236" s="29"/>
      <c r="G236" s="29"/>
    </row>
    <row r="237" spans="4:7">
      <c r="D237" s="29"/>
      <c r="E237" s="29"/>
      <c r="F237" s="29"/>
      <c r="G237" s="29"/>
    </row>
    <row r="238" spans="4:7">
      <c r="D238" s="29"/>
      <c r="E238" s="29"/>
      <c r="F238" s="29"/>
      <c r="G238" s="29"/>
    </row>
    <row r="239" spans="4:7">
      <c r="D239" s="29"/>
      <c r="E239" s="29"/>
      <c r="F239" s="29"/>
      <c r="G239" s="29"/>
    </row>
    <row r="240" spans="4:7">
      <c r="D240" s="29"/>
      <c r="E240" s="29"/>
      <c r="F240" s="29"/>
      <c r="G240" s="29"/>
    </row>
    <row r="241" spans="4:7">
      <c r="D241" s="29"/>
      <c r="E241" s="29"/>
      <c r="F241" s="29"/>
      <c r="G241" s="29"/>
    </row>
    <row r="242" spans="4:7">
      <c r="D242" s="29"/>
      <c r="E242" s="29"/>
      <c r="F242" s="29"/>
      <c r="G242" s="29"/>
    </row>
    <row r="243" spans="4:7">
      <c r="D243" s="29"/>
      <c r="E243" s="29"/>
      <c r="F243" s="29"/>
      <c r="G243" s="29"/>
    </row>
    <row r="244" spans="4:7">
      <c r="D244" s="29"/>
      <c r="E244" s="29"/>
      <c r="F244" s="29"/>
      <c r="G244" s="29"/>
    </row>
    <row r="245" spans="4:7">
      <c r="D245" s="29"/>
      <c r="E245" s="29"/>
      <c r="F245" s="29"/>
      <c r="G245" s="29"/>
    </row>
    <row r="246" spans="4:7">
      <c r="D246" s="29"/>
      <c r="E246" s="29"/>
      <c r="F246" s="29"/>
      <c r="G246" s="29"/>
    </row>
    <row r="247" spans="4:7">
      <c r="D247" s="29"/>
      <c r="E247" s="29"/>
      <c r="F247" s="29"/>
      <c r="G247" s="29"/>
    </row>
    <row r="248" spans="4:7">
      <c r="D248" s="29"/>
      <c r="E248" s="29"/>
      <c r="F248" s="29"/>
      <c r="G248" s="29"/>
    </row>
    <row r="249" spans="4:7">
      <c r="D249" s="29"/>
      <c r="E249" s="29"/>
      <c r="F249" s="29"/>
      <c r="G249" s="29"/>
    </row>
    <row r="250" spans="4:7">
      <c r="D250" s="29"/>
      <c r="E250" s="29"/>
      <c r="F250" s="29"/>
      <c r="G250" s="29"/>
    </row>
    <row r="251" spans="4:7">
      <c r="D251" s="29"/>
      <c r="E251" s="29"/>
      <c r="F251" s="29"/>
      <c r="G251" s="29"/>
    </row>
    <row r="252" spans="4:7">
      <c r="D252" s="29"/>
      <c r="E252" s="29"/>
      <c r="F252" s="29"/>
      <c r="G252" s="29"/>
    </row>
    <row r="253" spans="4:7">
      <c r="D253" s="29"/>
      <c r="E253" s="29"/>
      <c r="F253" s="29"/>
      <c r="G253" s="29"/>
    </row>
    <row r="254" spans="4:7">
      <c r="D254" s="29"/>
      <c r="E254" s="29"/>
      <c r="F254" s="29"/>
      <c r="G254" s="29"/>
    </row>
    <row r="255" spans="4:7">
      <c r="D255" s="29"/>
      <c r="E255" s="29"/>
      <c r="F255" s="29"/>
      <c r="G255" s="29"/>
    </row>
    <row r="256" spans="4:7">
      <c r="D256" s="29"/>
      <c r="E256" s="29"/>
      <c r="F256" s="29"/>
      <c r="G256" s="29"/>
    </row>
    <row r="257" spans="4:7">
      <c r="D257" s="29"/>
      <c r="E257" s="29"/>
      <c r="F257" s="29"/>
      <c r="G257" s="29"/>
    </row>
    <row r="258" spans="4:7">
      <c r="D258" s="29"/>
      <c r="E258" s="29"/>
      <c r="F258" s="29"/>
      <c r="G258" s="29"/>
    </row>
    <row r="259" spans="4:7">
      <c r="D259" s="29"/>
      <c r="E259" s="29"/>
      <c r="F259" s="29"/>
      <c r="G259" s="29"/>
    </row>
    <row r="260" spans="4:7">
      <c r="D260" s="29"/>
      <c r="E260" s="29"/>
      <c r="F260" s="29"/>
      <c r="G260" s="29"/>
    </row>
    <row r="261" spans="4:7">
      <c r="D261" s="29"/>
      <c r="E261" s="29"/>
      <c r="F261" s="29"/>
      <c r="G261" s="29"/>
    </row>
    <row r="262" spans="4:7">
      <c r="D262" s="29"/>
      <c r="E262" s="29"/>
      <c r="F262" s="29"/>
      <c r="G262" s="29"/>
    </row>
    <row r="263" spans="4:7">
      <c r="D263" s="29"/>
      <c r="E263" s="29"/>
      <c r="F263" s="29"/>
      <c r="G263" s="29"/>
    </row>
    <row r="264" spans="4:7">
      <c r="D264" s="29"/>
      <c r="E264" s="29"/>
      <c r="F264" s="29"/>
      <c r="G264" s="29"/>
    </row>
    <row r="265" spans="4:7">
      <c r="D265" s="29"/>
      <c r="E265" s="29"/>
      <c r="F265" s="29"/>
      <c r="G265" s="29"/>
    </row>
    <row r="266" spans="4:7">
      <c r="D266" s="29"/>
      <c r="E266" s="29"/>
      <c r="F266" s="29"/>
      <c r="G266" s="29"/>
    </row>
    <row r="267" spans="4:7">
      <c r="D267" s="29"/>
      <c r="E267" s="29"/>
      <c r="F267" s="29"/>
      <c r="G267" s="29"/>
    </row>
    <row r="268" spans="4:7">
      <c r="D268" s="29"/>
      <c r="E268" s="29"/>
      <c r="F268" s="29"/>
      <c r="G268" s="29"/>
    </row>
    <row r="269" spans="4:7">
      <c r="D269" s="29"/>
      <c r="E269" s="29"/>
      <c r="F269" s="29"/>
      <c r="G269" s="29"/>
    </row>
    <row r="270" spans="4:7">
      <c r="D270" s="29"/>
      <c r="E270" s="29"/>
      <c r="F270" s="29"/>
      <c r="G270" s="29"/>
    </row>
    <row r="271" spans="4:7">
      <c r="D271" s="29"/>
      <c r="E271" s="29"/>
      <c r="F271" s="29"/>
      <c r="G271" s="29"/>
    </row>
    <row r="272" spans="4:7">
      <c r="D272" s="29"/>
      <c r="E272" s="29"/>
      <c r="F272" s="29"/>
      <c r="G272" s="29"/>
    </row>
    <row r="273" spans="4:7">
      <c r="D273" s="29"/>
      <c r="E273" s="29"/>
      <c r="F273" s="29"/>
      <c r="G273" s="29"/>
    </row>
    <row r="274" spans="4:7">
      <c r="D274" s="29"/>
      <c r="E274" s="29"/>
      <c r="F274" s="29"/>
      <c r="G274" s="29"/>
    </row>
    <row r="275" spans="4:7">
      <c r="D275" s="29"/>
      <c r="E275" s="29"/>
      <c r="F275" s="29"/>
      <c r="G275" s="29"/>
    </row>
    <row r="276" spans="4:7">
      <c r="D276" s="29"/>
      <c r="E276" s="29"/>
      <c r="F276" s="29"/>
      <c r="G276" s="29"/>
    </row>
    <row r="277" spans="4:7">
      <c r="D277" s="29"/>
      <c r="E277" s="29"/>
      <c r="F277" s="29"/>
      <c r="G277" s="29"/>
    </row>
    <row r="278" spans="4:7">
      <c r="D278" s="29"/>
      <c r="E278" s="29"/>
      <c r="F278" s="29"/>
      <c r="G278" s="29"/>
    </row>
    <row r="279" spans="4:7">
      <c r="D279" s="29"/>
      <c r="E279" s="29"/>
      <c r="F279" s="29"/>
      <c r="G279" s="29"/>
    </row>
    <row r="280" spans="4:7">
      <c r="D280" s="29"/>
      <c r="E280" s="29"/>
      <c r="F280" s="29"/>
      <c r="G280" s="29"/>
    </row>
    <row r="281" spans="4:7">
      <c r="D281" s="29"/>
      <c r="E281" s="29"/>
      <c r="F281" s="29"/>
      <c r="G281" s="29"/>
    </row>
    <row r="282" spans="4:7">
      <c r="D282" s="29"/>
      <c r="E282" s="29"/>
      <c r="F282" s="29"/>
      <c r="G282" s="29"/>
    </row>
    <row r="283" spans="4:7">
      <c r="D283" s="29"/>
      <c r="E283" s="29"/>
      <c r="F283" s="29"/>
      <c r="G283" s="29"/>
    </row>
    <row r="284" spans="4:7">
      <c r="D284" s="29"/>
      <c r="E284" s="29"/>
      <c r="F284" s="29"/>
      <c r="G284" s="29"/>
    </row>
    <row r="285" spans="4:7">
      <c r="D285" s="29"/>
      <c r="E285" s="29"/>
      <c r="F285" s="29"/>
      <c r="G285" s="29"/>
    </row>
    <row r="286" spans="4:7">
      <c r="D286" s="29"/>
      <c r="E286" s="29"/>
      <c r="F286" s="29"/>
      <c r="G286" s="29"/>
    </row>
    <row r="287" spans="4:7">
      <c r="D287" s="29"/>
      <c r="E287" s="29"/>
      <c r="F287" s="29"/>
      <c r="G287" s="29"/>
    </row>
    <row r="288" spans="4:7">
      <c r="D288" s="29"/>
      <c r="E288" s="29"/>
      <c r="F288" s="29"/>
      <c r="G288" s="29"/>
    </row>
  </sheetData>
  <sheetProtection algorithmName="SHA-512" hashValue="dRcghf3fLb+D0HCtuc5OPWenClcBzQBIUkQk9b+yHrwNqN+WZ5JBQ5iXVTq0qQ3eMiNi5s5DMY2q3rOPivDpQw==" saltValue="kvQKA+DxnSrRvLJ4M7lGNQ==" spinCount="100000" sheet="1" objects="1" scenarios="1"/>
  <mergeCells count="123">
    <mergeCell ref="H113:I113"/>
    <mergeCell ref="H114:I114"/>
    <mergeCell ref="H107:I107"/>
    <mergeCell ref="H108:I108"/>
    <mergeCell ref="H109:I109"/>
    <mergeCell ref="H110:I110"/>
    <mergeCell ref="H111:I111"/>
    <mergeCell ref="H112:I112"/>
    <mergeCell ref="H101:I101"/>
    <mergeCell ref="H102:I102"/>
    <mergeCell ref="H103:I103"/>
    <mergeCell ref="H104:I104"/>
    <mergeCell ref="H105:I105"/>
    <mergeCell ref="H106:I106"/>
    <mergeCell ref="H95:I95"/>
    <mergeCell ref="H96:I96"/>
    <mergeCell ref="H97:I97"/>
    <mergeCell ref="H98:I98"/>
    <mergeCell ref="H99:I99"/>
    <mergeCell ref="H100:I100"/>
    <mergeCell ref="H89:I89"/>
    <mergeCell ref="H90:I90"/>
    <mergeCell ref="H91:I91"/>
    <mergeCell ref="H92:I92"/>
    <mergeCell ref="H93:I93"/>
    <mergeCell ref="H94:I94"/>
    <mergeCell ref="H83:I83"/>
    <mergeCell ref="H84:I84"/>
    <mergeCell ref="H85:I85"/>
    <mergeCell ref="H86:I86"/>
    <mergeCell ref="H87:I87"/>
    <mergeCell ref="H88:I88"/>
    <mergeCell ref="H77:I77"/>
    <mergeCell ref="H78:I78"/>
    <mergeCell ref="H79:I79"/>
    <mergeCell ref="H80:I80"/>
    <mergeCell ref="H81:I81"/>
    <mergeCell ref="H82:I82"/>
    <mergeCell ref="H71:I71"/>
    <mergeCell ref="H72:I72"/>
    <mergeCell ref="H73:I73"/>
    <mergeCell ref="H74:I74"/>
    <mergeCell ref="H75:I75"/>
    <mergeCell ref="H76:I76"/>
    <mergeCell ref="H65:I65"/>
    <mergeCell ref="H66:I66"/>
    <mergeCell ref="H67:I67"/>
    <mergeCell ref="H68:I68"/>
    <mergeCell ref="H69:I69"/>
    <mergeCell ref="H70:I70"/>
    <mergeCell ref="H59:I59"/>
    <mergeCell ref="H60:I60"/>
    <mergeCell ref="H61:I61"/>
    <mergeCell ref="H62:I62"/>
    <mergeCell ref="H63:I63"/>
    <mergeCell ref="H64:I64"/>
    <mergeCell ref="H53:I53"/>
    <mergeCell ref="H54:I54"/>
    <mergeCell ref="H55:I55"/>
    <mergeCell ref="H56:I56"/>
    <mergeCell ref="H57:I57"/>
    <mergeCell ref="H58:I58"/>
    <mergeCell ref="H47:I47"/>
    <mergeCell ref="H48:I48"/>
    <mergeCell ref="H49:I49"/>
    <mergeCell ref="H50:I50"/>
    <mergeCell ref="H51:I51"/>
    <mergeCell ref="H52:I52"/>
    <mergeCell ref="H41:I41"/>
    <mergeCell ref="H42:I42"/>
    <mergeCell ref="H43:I43"/>
    <mergeCell ref="H44:I44"/>
    <mergeCell ref="H45:I45"/>
    <mergeCell ref="H46:I46"/>
    <mergeCell ref="H35:I35"/>
    <mergeCell ref="H36:I36"/>
    <mergeCell ref="H37:I37"/>
    <mergeCell ref="H38:I38"/>
    <mergeCell ref="H39:I39"/>
    <mergeCell ref="H40:I40"/>
    <mergeCell ref="H29:I29"/>
    <mergeCell ref="H30:I30"/>
    <mergeCell ref="H31:I31"/>
    <mergeCell ref="H32:I32"/>
    <mergeCell ref="H33:I33"/>
    <mergeCell ref="H34:I34"/>
    <mergeCell ref="H23:I23"/>
    <mergeCell ref="H24:I24"/>
    <mergeCell ref="H25:I25"/>
    <mergeCell ref="H26:I26"/>
    <mergeCell ref="H27:I27"/>
    <mergeCell ref="H28:I28"/>
    <mergeCell ref="H17:I17"/>
    <mergeCell ref="H18:I18"/>
    <mergeCell ref="H19:I19"/>
    <mergeCell ref="H20:I20"/>
    <mergeCell ref="H21:I21"/>
    <mergeCell ref="H22:I22"/>
    <mergeCell ref="H12:I14"/>
    <mergeCell ref="J12:J14"/>
    <mergeCell ref="K12:K14"/>
    <mergeCell ref="L12:L14"/>
    <mergeCell ref="H15:I15"/>
    <mergeCell ref="H16:I16"/>
    <mergeCell ref="A12:A14"/>
    <mergeCell ref="B12:B14"/>
    <mergeCell ref="C12:C14"/>
    <mergeCell ref="D12:E13"/>
    <mergeCell ref="F12:F14"/>
    <mergeCell ref="G12:G14"/>
    <mergeCell ref="A6:E6"/>
    <mergeCell ref="A8:D8"/>
    <mergeCell ref="E8:K8"/>
    <mergeCell ref="A9:D9"/>
    <mergeCell ref="E9:K9"/>
    <mergeCell ref="A10:D10"/>
    <mergeCell ref="E10:K10"/>
    <mergeCell ref="D1:H1"/>
    <mergeCell ref="J1:L1"/>
    <mergeCell ref="A3:B3"/>
    <mergeCell ref="C3:F3"/>
    <mergeCell ref="H3:L5"/>
    <mergeCell ref="A5:E5"/>
  </mergeCells>
  <phoneticPr fontId="12"/>
  <conditionalFormatting sqref="E8">
    <cfRule type="expression" dxfId="0" priority="1">
      <formula>#REF!&lt;&gt;""</formula>
    </cfRule>
  </conditionalFormatting>
  <dataValidations count="2">
    <dataValidation type="list" allowBlank="1" showInputMessage="1" showErrorMessage="1" sqref="J15:J65" xr:uid="{95A33F7C-A36A-485B-BDFD-AC14CD75352F}">
      <formula1>INDIRECT(O15)</formula1>
    </dataValidation>
    <dataValidation imeMode="halfAlpha" allowBlank="1" showInputMessage="1" showErrorMessage="1" sqref="B15:C114 F15:F114" xr:uid="{54BE18EF-A702-497B-A958-56F4CFB5D3E9}"/>
  </dataValidations>
  <pageMargins left="0.39370078740157483" right="0.39370078740157483" top="0.6692913385826772" bottom="0.62992125984251968" header="0.31496062992125984" footer="0.35433070866141736"/>
  <pageSetup paperSize="9" scale="40" fitToHeight="0"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E60A5-682A-4E98-AE29-BFD50711F875}">
  <sheetPr>
    <tabColor rgb="FF92D050"/>
  </sheetPr>
  <dimension ref="A1:DM915"/>
  <sheetViews>
    <sheetView showGridLines="0" zoomScale="90" zoomScaleNormal="90" zoomScaleSheetLayoutView="90" workbookViewId="0">
      <selection activeCell="AS5" sqref="AS5"/>
    </sheetView>
  </sheetViews>
  <sheetFormatPr defaultColWidth="9" defaultRowHeight="13.2"/>
  <cols>
    <col min="1" max="1" width="0.88671875" style="453" customWidth="1"/>
    <col min="2" max="3" width="2.109375" style="453" customWidth="1"/>
    <col min="4" max="4" width="3.44140625" style="453" customWidth="1"/>
    <col min="5" max="5" width="2" style="453" customWidth="1"/>
    <col min="6" max="6" width="2.5546875" style="453" customWidth="1"/>
    <col min="7" max="17" width="2.109375" style="453" customWidth="1"/>
    <col min="18" max="18" width="3.44140625" style="453" customWidth="1"/>
    <col min="19" max="36" width="2.109375" style="453" customWidth="1"/>
    <col min="37" max="37" width="3.21875" style="453" customWidth="1"/>
    <col min="38" max="38" width="7.6640625" style="453" customWidth="1"/>
    <col min="39" max="39" width="3.33203125" style="453" customWidth="1"/>
    <col min="40" max="40" width="5.77734375" style="408" customWidth="1"/>
    <col min="41" max="41" width="3.5546875" style="450" customWidth="1"/>
    <col min="42" max="42" width="15.77734375" style="450" customWidth="1"/>
    <col min="43" max="43" width="2.109375" style="450" customWidth="1"/>
    <col min="44" max="44" width="16.109375" style="450" customWidth="1"/>
    <col min="45" max="45" width="8.33203125" style="451" customWidth="1"/>
    <col min="46" max="46" width="5.77734375" style="451" customWidth="1"/>
    <col min="47" max="47" width="8.33203125" style="450" customWidth="1"/>
    <col min="48" max="48" width="3.5546875" style="450" customWidth="1"/>
    <col min="49" max="49" width="5.33203125" style="450" customWidth="1"/>
    <col min="50" max="50" width="3.77734375" style="450" customWidth="1"/>
    <col min="51" max="51" width="5.33203125" style="450" customWidth="1"/>
    <col min="52" max="52" width="5" style="450" customWidth="1"/>
    <col min="53" max="53" width="4.6640625" style="409" customWidth="1"/>
    <col min="54" max="54" width="24.33203125" style="408" customWidth="1"/>
    <col min="55" max="59" width="9" style="408"/>
    <col min="60" max="16384" width="9" style="410"/>
  </cols>
  <sheetData>
    <row r="1" spans="1:54" ht="15" customHeight="1" thickBot="1">
      <c r="A1" s="418"/>
      <c r="B1" s="412" t="s">
        <v>2674</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O1" s="409"/>
      <c r="AP1" s="409"/>
      <c r="AQ1" s="409"/>
      <c r="AR1" s="548"/>
      <c r="AS1" s="409"/>
      <c r="AT1" s="409"/>
      <c r="AU1" s="409"/>
      <c r="AV1" s="433"/>
      <c r="AW1" s="409"/>
      <c r="AX1" s="409"/>
      <c r="AY1" s="409"/>
      <c r="AZ1" s="409"/>
    </row>
    <row r="2" spans="1:54" ht="15" customHeight="1">
      <c r="A2" s="418"/>
      <c r="B2" s="418"/>
      <c r="C2" s="418"/>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O2" s="510"/>
      <c r="AP2" s="1124" t="s">
        <v>2524</v>
      </c>
      <c r="AQ2" s="411"/>
      <c r="AS2" s="411"/>
      <c r="AT2" s="411"/>
      <c r="AU2" s="411"/>
      <c r="AV2" s="493"/>
      <c r="AW2" s="493"/>
      <c r="AX2" s="493"/>
      <c r="AY2" s="493"/>
      <c r="AZ2" s="493"/>
      <c r="BA2" s="492"/>
      <c r="BB2" s="511"/>
    </row>
    <row r="3" spans="1:54" ht="15" customHeight="1">
      <c r="A3" s="418"/>
      <c r="B3" s="412"/>
      <c r="C3" s="412"/>
      <c r="D3" s="418"/>
      <c r="E3" s="413"/>
      <c r="F3" s="413"/>
      <c r="G3" s="413"/>
      <c r="H3" s="413"/>
      <c r="I3" s="413"/>
      <c r="J3" s="413"/>
      <c r="K3" s="413"/>
      <c r="L3" s="413"/>
      <c r="M3" s="413"/>
      <c r="N3" s="413"/>
      <c r="O3" s="413"/>
      <c r="P3" s="413"/>
      <c r="Q3" s="413"/>
      <c r="R3" s="413"/>
      <c r="S3" s="413"/>
      <c r="T3" s="413"/>
      <c r="U3" s="413"/>
      <c r="V3" s="413"/>
      <c r="W3" s="413"/>
      <c r="X3" s="413"/>
      <c r="Y3" s="413"/>
      <c r="Z3" s="413"/>
      <c r="AA3" s="418"/>
      <c r="AB3" s="413"/>
      <c r="AC3" s="413"/>
      <c r="AD3" s="418"/>
      <c r="AE3" s="418"/>
      <c r="AF3" s="413"/>
      <c r="AG3" s="413"/>
      <c r="AH3" s="413"/>
      <c r="AI3" s="413"/>
      <c r="AJ3" s="418"/>
      <c r="AL3" s="414" t="str">
        <f>IF(AS15="","番　　　    　　号",AS15)</f>
        <v>番　　　    　　号</v>
      </c>
      <c r="AM3" s="412"/>
      <c r="AN3" s="415"/>
      <c r="AO3" s="512"/>
      <c r="AP3" s="1125"/>
      <c r="AQ3" s="503"/>
      <c r="AR3" s="416" t="s">
        <v>2525</v>
      </c>
      <c r="AT3" s="417"/>
      <c r="AU3" s="503"/>
      <c r="AV3" s="494"/>
      <c r="AW3" s="494"/>
      <c r="AX3" s="494"/>
      <c r="AY3" s="494"/>
      <c r="AZ3" s="494"/>
      <c r="BA3" s="450"/>
      <c r="BB3" s="513"/>
    </row>
    <row r="4" spans="1:54" ht="15" customHeight="1" thickBot="1">
      <c r="A4" s="412"/>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8"/>
      <c r="AD4" s="412"/>
      <c r="AE4" s="412"/>
      <c r="AF4" s="412"/>
      <c r="AG4" s="412"/>
      <c r="AH4" s="412"/>
      <c r="AI4" s="412"/>
      <c r="AJ4" s="412"/>
      <c r="AK4" s="412"/>
      <c r="AL4" s="419" t="str">
        <f>'様式第３号別紙１（補助金　総括表）'!AQ44</f>
        <v>令和8年月日</v>
      </c>
      <c r="AM4" s="412"/>
      <c r="AN4" s="420"/>
      <c r="AO4" s="512"/>
      <c r="AP4" s="503"/>
      <c r="AQ4" s="503"/>
      <c r="AR4" s="417"/>
      <c r="AS4" s="417"/>
      <c r="AT4" s="417"/>
      <c r="AU4" s="430"/>
      <c r="AV4" s="496"/>
      <c r="AW4" s="494"/>
      <c r="AX4" s="494"/>
      <c r="AY4" s="494"/>
      <c r="AZ4" s="494"/>
      <c r="BA4" s="450"/>
      <c r="BB4" s="513"/>
    </row>
    <row r="5" spans="1:54" ht="15" customHeight="1" thickBot="1">
      <c r="A5" s="412"/>
      <c r="B5" s="412"/>
      <c r="C5" s="412" t="s">
        <v>2526</v>
      </c>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O5" s="508"/>
      <c r="AP5" s="549" t="s">
        <v>2613</v>
      </c>
      <c r="AQ5" s="547"/>
      <c r="AR5" s="421" t="s">
        <v>2614</v>
      </c>
      <c r="AS5" s="422"/>
      <c r="AT5" s="593" t="s">
        <v>2615</v>
      </c>
      <c r="AU5" s="422"/>
      <c r="AV5" s="594" t="s">
        <v>76</v>
      </c>
      <c r="AW5" s="669" t="s">
        <v>2616</v>
      </c>
      <c r="AX5" s="495"/>
      <c r="AY5" s="495"/>
      <c r="AZ5" s="494"/>
      <c r="BA5" s="450"/>
      <c r="BB5" s="513"/>
    </row>
    <row r="6" spans="1:54" ht="15" customHeight="1" thickBot="1">
      <c r="A6" s="412"/>
      <c r="B6" s="412"/>
      <c r="C6" s="412"/>
      <c r="D6" s="412"/>
      <c r="E6" s="412"/>
      <c r="F6" s="412"/>
      <c r="G6" s="412"/>
      <c r="H6" s="412"/>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c r="AJ6" s="412"/>
      <c r="AK6" s="412"/>
      <c r="AL6" s="412"/>
      <c r="AM6" s="412"/>
      <c r="AO6" s="508"/>
      <c r="AV6" s="496"/>
      <c r="AW6" s="494"/>
      <c r="AX6" s="494"/>
      <c r="AY6" s="494"/>
      <c r="AZ6" s="494"/>
      <c r="BA6" s="450"/>
      <c r="BB6" s="513"/>
    </row>
    <row r="7" spans="1:54" ht="15" customHeight="1" thickBot="1">
      <c r="A7" s="412"/>
      <c r="B7" s="423"/>
      <c r="C7" s="423"/>
      <c r="D7" s="423"/>
      <c r="E7" s="423"/>
      <c r="F7" s="418"/>
      <c r="G7" s="423"/>
      <c r="H7" s="424" t="s">
        <v>2702</v>
      </c>
      <c r="K7" s="423"/>
      <c r="L7" s="423"/>
      <c r="M7" s="418"/>
      <c r="N7" s="423"/>
      <c r="O7" s="423"/>
      <c r="P7" s="423"/>
      <c r="Q7" s="423"/>
      <c r="R7" s="423"/>
      <c r="T7" s="425"/>
      <c r="U7" s="425"/>
      <c r="V7" s="425"/>
      <c r="W7" s="425"/>
      <c r="X7" s="425"/>
      <c r="Y7" s="425"/>
      <c r="Z7" s="425"/>
      <c r="AA7" s="425"/>
      <c r="AB7" s="425"/>
      <c r="AC7" s="425"/>
      <c r="AD7" s="425"/>
      <c r="AE7" s="425"/>
      <c r="AF7" s="425"/>
      <c r="AG7" s="425"/>
      <c r="AH7" s="425"/>
      <c r="AI7" s="425"/>
      <c r="AJ7" s="425"/>
      <c r="AL7" s="426" t="str">
        <f>IF(基本情報入力シート!L20="","",基本情報入力シート!L20)</f>
        <v/>
      </c>
      <c r="AM7" s="427"/>
      <c r="AO7" s="512"/>
      <c r="AP7" s="503"/>
      <c r="AQ7" s="503"/>
      <c r="AR7" s="421" t="s">
        <v>2678</v>
      </c>
      <c r="AS7" s="451" t="s">
        <v>2649</v>
      </c>
      <c r="AU7" s="422"/>
      <c r="AV7" s="559" t="s">
        <v>8</v>
      </c>
      <c r="AW7" s="422"/>
      <c r="AX7" s="494" t="s">
        <v>2648</v>
      </c>
      <c r="AY7" s="670" t="s">
        <v>2547</v>
      </c>
      <c r="BA7" s="450"/>
      <c r="BB7" s="527"/>
    </row>
    <row r="8" spans="1:54" ht="15" customHeight="1" thickBot="1">
      <c r="A8" s="412"/>
      <c r="B8" s="423"/>
      <c r="C8" s="423"/>
      <c r="D8" s="423"/>
      <c r="E8" s="423"/>
      <c r="F8" s="418"/>
      <c r="G8" s="423"/>
      <c r="H8" s="424"/>
      <c r="K8" s="423"/>
      <c r="L8" s="423"/>
      <c r="M8" s="418"/>
      <c r="N8" s="423"/>
      <c r="O8" s="423"/>
      <c r="P8" s="423"/>
      <c r="Q8" s="423"/>
      <c r="R8" s="423"/>
      <c r="S8" s="428"/>
      <c r="T8" s="428"/>
      <c r="U8" s="428"/>
      <c r="V8" s="428"/>
      <c r="W8" s="428"/>
      <c r="X8" s="428"/>
      <c r="Y8" s="428"/>
      <c r="Z8" s="428"/>
      <c r="AA8" s="428"/>
      <c r="AB8" s="428"/>
      <c r="AC8" s="428"/>
      <c r="AD8" s="428"/>
      <c r="AE8" s="428"/>
      <c r="AF8" s="428"/>
      <c r="AG8" s="428"/>
      <c r="AH8" s="428"/>
      <c r="AI8" s="428"/>
      <c r="AJ8" s="428"/>
      <c r="AL8" s="429" t="str">
        <f>IF(基本情報入力シート!L21="","",基本情報入力シート!L21)</f>
        <v/>
      </c>
      <c r="AM8" s="427"/>
      <c r="AO8" s="512"/>
      <c r="AP8" s="503"/>
      <c r="AQ8" s="503"/>
      <c r="AR8" s="421"/>
      <c r="AS8" s="417"/>
      <c r="AT8" s="1131"/>
      <c r="AU8" s="1131"/>
      <c r="AV8" s="496"/>
      <c r="AW8" s="494"/>
      <c r="AX8" s="494"/>
      <c r="AY8" s="494"/>
      <c r="AZ8" s="494"/>
      <c r="BA8" s="450"/>
      <c r="BB8" s="513"/>
    </row>
    <row r="9" spans="1:54" ht="15" customHeight="1" thickBot="1">
      <c r="A9" s="412"/>
      <c r="B9" s="423"/>
      <c r="C9" s="423"/>
      <c r="D9" s="423"/>
      <c r="E9" s="423"/>
      <c r="F9" s="418"/>
      <c r="G9" s="423"/>
      <c r="H9" s="418" t="s">
        <v>2529</v>
      </c>
      <c r="K9" s="423"/>
      <c r="L9" s="423"/>
      <c r="M9" s="418"/>
      <c r="N9" s="423"/>
      <c r="O9" s="423"/>
      <c r="P9" s="423"/>
      <c r="Q9" s="423"/>
      <c r="R9" s="423"/>
      <c r="S9" s="423"/>
      <c r="T9" s="423"/>
      <c r="U9" s="423"/>
      <c r="V9" s="423"/>
      <c r="W9" s="423"/>
      <c r="X9" s="423"/>
      <c r="Y9" s="423"/>
      <c r="Z9" s="423"/>
      <c r="AA9" s="423"/>
      <c r="AB9" s="423"/>
      <c r="AC9" s="423"/>
      <c r="AD9" s="423"/>
      <c r="AE9" s="423"/>
      <c r="AF9" s="423"/>
      <c r="AG9" s="423"/>
      <c r="AH9" s="423"/>
      <c r="AI9" s="423"/>
      <c r="AJ9" s="412"/>
      <c r="AL9" s="429" t="str">
        <f>IF(基本情報入力シート!L18="","",基本情報入力シート!L18)</f>
        <v/>
      </c>
      <c r="AM9" s="427"/>
      <c r="AO9" s="512"/>
      <c r="AP9" s="550" t="s">
        <v>2617</v>
      </c>
      <c r="AQ9" s="503"/>
      <c r="AR9" s="421" t="s">
        <v>2618</v>
      </c>
      <c r="AS9" s="422"/>
      <c r="AT9" s="593" t="s">
        <v>2615</v>
      </c>
      <c r="AU9" s="422"/>
      <c r="AV9" s="594" t="s">
        <v>76</v>
      </c>
      <c r="AW9" s="669" t="s">
        <v>2686</v>
      </c>
      <c r="AX9" s="495"/>
      <c r="AY9" s="495"/>
      <c r="AZ9" s="494"/>
      <c r="BA9" s="450"/>
      <c r="BB9" s="513"/>
    </row>
    <row r="10" spans="1:54" ht="15" customHeight="1" thickBot="1">
      <c r="A10" s="412"/>
      <c r="B10" s="423"/>
      <c r="C10" s="423"/>
      <c r="D10" s="423"/>
      <c r="E10" s="423"/>
      <c r="F10" s="418"/>
      <c r="G10" s="423"/>
      <c r="H10" s="418" t="s">
        <v>2531</v>
      </c>
      <c r="K10" s="423"/>
      <c r="L10" s="423"/>
      <c r="M10" s="418"/>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L10" s="429" t="str">
        <f>IF(基本情報入力シート!L22="","",基本情報入力シート!L22&amp;"　"&amp;基本情報入力シート!L23)</f>
        <v/>
      </c>
      <c r="AM10" s="427"/>
      <c r="AO10" s="512"/>
      <c r="AP10" s="503"/>
      <c r="AQ10" s="503"/>
      <c r="AV10" s="496"/>
      <c r="AW10" s="494"/>
      <c r="AX10" s="494"/>
      <c r="AY10" s="494"/>
      <c r="AZ10" s="494"/>
      <c r="BA10" s="450"/>
      <c r="BB10" s="513"/>
    </row>
    <row r="11" spans="1:54" ht="15" customHeight="1" thickBot="1">
      <c r="A11" s="412"/>
      <c r="B11" s="423"/>
      <c r="C11" s="423"/>
      <c r="D11" s="423"/>
      <c r="E11" s="423"/>
      <c r="F11" s="418"/>
      <c r="G11" s="423"/>
      <c r="I11" s="423"/>
      <c r="J11" s="418"/>
      <c r="K11" s="423"/>
      <c r="L11" s="423"/>
      <c r="M11" s="418"/>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9"/>
      <c r="AL11" s="423"/>
      <c r="AM11" s="427"/>
      <c r="AO11" s="512"/>
      <c r="AP11" s="503"/>
      <c r="AQ11" s="503"/>
      <c r="AR11" s="421" t="s">
        <v>2685</v>
      </c>
      <c r="AS11" s="451" t="s">
        <v>2649</v>
      </c>
      <c r="AU11" s="422"/>
      <c r="AV11" s="559" t="s">
        <v>8</v>
      </c>
      <c r="AW11" s="422"/>
      <c r="AX11" s="494" t="s">
        <v>2648</v>
      </c>
      <c r="AY11" s="670" t="s">
        <v>2687</v>
      </c>
      <c r="BA11" s="450"/>
      <c r="BB11" s="527"/>
    </row>
    <row r="12" spans="1:54" ht="15" customHeight="1" thickBot="1">
      <c r="A12" s="412"/>
      <c r="B12" s="423"/>
      <c r="C12" s="423"/>
      <c r="D12" s="423"/>
      <c r="E12" s="423"/>
      <c r="F12" s="418"/>
      <c r="G12" s="423"/>
      <c r="I12" s="423"/>
      <c r="J12" s="418"/>
      <c r="K12" s="423"/>
      <c r="L12" s="423"/>
      <c r="M12" s="418"/>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9"/>
      <c r="AL12" s="423"/>
      <c r="AM12" s="427"/>
      <c r="AO12" s="514"/>
      <c r="AP12" s="430"/>
      <c r="AQ12" s="430"/>
      <c r="AR12" s="430"/>
      <c r="AS12" s="430"/>
      <c r="AT12" s="430"/>
      <c r="AU12" s="430"/>
      <c r="AV12" s="515"/>
      <c r="AW12" s="498"/>
      <c r="AX12" s="498"/>
      <c r="AY12" s="498"/>
      <c r="AZ12" s="498"/>
      <c r="BA12" s="526"/>
      <c r="BB12" s="516"/>
    </row>
    <row r="13" spans="1:54" ht="15" customHeight="1">
      <c r="A13" s="412"/>
      <c r="B13" s="412"/>
      <c r="C13" s="1120" t="s">
        <v>2675</v>
      </c>
      <c r="D13" s="1120"/>
      <c r="E13" s="1120"/>
      <c r="F13" s="1120"/>
      <c r="G13" s="1120"/>
      <c r="H13" s="1120"/>
      <c r="I13" s="1120"/>
      <c r="J13" s="1120"/>
      <c r="K13" s="1120"/>
      <c r="L13" s="1120"/>
      <c r="M13" s="1120"/>
      <c r="N13" s="1120"/>
      <c r="O13" s="1120"/>
      <c r="P13" s="1120"/>
      <c r="Q13" s="1120"/>
      <c r="R13" s="1120"/>
      <c r="S13" s="1120"/>
      <c r="T13" s="1120"/>
      <c r="U13" s="1120"/>
      <c r="V13" s="1120"/>
      <c r="W13" s="1120"/>
      <c r="X13" s="1120"/>
      <c r="Y13" s="1120"/>
      <c r="Z13" s="1120"/>
      <c r="AA13" s="1120"/>
      <c r="AB13" s="1120"/>
      <c r="AC13" s="1120"/>
      <c r="AD13" s="1120"/>
      <c r="AE13" s="1120"/>
      <c r="AF13" s="1120"/>
      <c r="AG13" s="1120"/>
      <c r="AH13" s="1120"/>
      <c r="AI13" s="1120"/>
      <c r="AJ13" s="1120"/>
      <c r="AK13" s="1120"/>
      <c r="AL13" s="1120"/>
      <c r="AM13" s="412"/>
      <c r="AO13" s="512"/>
      <c r="AP13" s="503"/>
      <c r="AQ13" s="503"/>
      <c r="AS13" s="417"/>
      <c r="AT13" s="417"/>
      <c r="AU13" s="504"/>
      <c r="AV13" s="494"/>
      <c r="AW13" s="494"/>
      <c r="AX13" s="494"/>
      <c r="AY13" s="494"/>
      <c r="AZ13" s="494"/>
      <c r="BA13" s="450"/>
      <c r="BB13" s="513"/>
    </row>
    <row r="14" spans="1:54" ht="15" customHeight="1" thickBot="1">
      <c r="A14" s="412"/>
      <c r="B14" s="412"/>
      <c r="C14" s="1120" t="s">
        <v>2676</v>
      </c>
      <c r="D14" s="1120"/>
      <c r="E14" s="1120"/>
      <c r="F14" s="1120"/>
      <c r="G14" s="1120"/>
      <c r="H14" s="1120"/>
      <c r="I14" s="1120"/>
      <c r="J14" s="1120"/>
      <c r="K14" s="1120"/>
      <c r="L14" s="1120"/>
      <c r="M14" s="1120"/>
      <c r="N14" s="1120"/>
      <c r="O14" s="1120"/>
      <c r="P14" s="1120"/>
      <c r="Q14" s="1120"/>
      <c r="R14" s="1120"/>
      <c r="S14" s="1120"/>
      <c r="T14" s="1120"/>
      <c r="U14" s="1120"/>
      <c r="V14" s="1120"/>
      <c r="W14" s="1120"/>
      <c r="X14" s="1120"/>
      <c r="Y14" s="1120"/>
      <c r="Z14" s="1120"/>
      <c r="AA14" s="1120"/>
      <c r="AB14" s="1120"/>
      <c r="AC14" s="1120"/>
      <c r="AD14" s="1120"/>
      <c r="AE14" s="1120"/>
      <c r="AF14" s="1120"/>
      <c r="AG14" s="1120"/>
      <c r="AH14" s="1120"/>
      <c r="AI14" s="1120"/>
      <c r="AJ14" s="1120"/>
      <c r="AK14" s="1120"/>
      <c r="AL14" s="1120"/>
      <c r="AM14" s="412"/>
      <c r="AO14" s="512"/>
      <c r="AP14" s="503"/>
      <c r="AQ14" s="503"/>
      <c r="AR14" s="528" t="s">
        <v>2532</v>
      </c>
      <c r="AS14" s="417"/>
      <c r="AT14" s="417"/>
      <c r="AU14" s="504"/>
      <c r="AV14" s="494"/>
      <c r="AW14" s="494"/>
      <c r="AX14" s="494"/>
      <c r="AY14" s="494"/>
      <c r="AZ14" s="494"/>
      <c r="BA14" s="450"/>
      <c r="BB14" s="513"/>
    </row>
    <row r="15" spans="1:54" ht="15" customHeight="1" thickBot="1">
      <c r="A15" s="412"/>
      <c r="B15" s="412"/>
      <c r="C15" s="1286" t="str">
        <f>AS29&amp;AS30&amp;AS31&amp;AS32&amp;AS33</f>
        <v>　令和8年月日付け岩手県指令長第-号及び令和8年月日付け岩手県指令長第-号で交付決定の通知がありました標記事業について、事業が完了したので、関係書類を添えて報告します。</v>
      </c>
      <c r="D15" s="1286"/>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1286"/>
      <c r="AM15" s="412"/>
      <c r="AO15" s="512"/>
      <c r="AP15" s="503"/>
      <c r="AQ15" s="503"/>
      <c r="AR15" s="431" t="s">
        <v>2533</v>
      </c>
      <c r="AS15" s="1132"/>
      <c r="AT15" s="1133"/>
      <c r="AU15" s="1134"/>
      <c r="AV15" s="494"/>
      <c r="AW15" s="494"/>
      <c r="AX15" s="494"/>
      <c r="AY15" s="494"/>
      <c r="AZ15" s="494"/>
      <c r="BA15" s="450"/>
      <c r="BB15" s="513"/>
    </row>
    <row r="16" spans="1:54" ht="15" customHeight="1" thickBot="1">
      <c r="A16" s="412"/>
      <c r="B16" s="412"/>
      <c r="C16" s="1286"/>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1286"/>
      <c r="AM16" s="412"/>
      <c r="AO16" s="514"/>
      <c r="AP16" s="430"/>
      <c r="AQ16" s="430"/>
      <c r="AR16" s="430"/>
      <c r="AS16" s="430"/>
      <c r="AT16" s="430"/>
      <c r="AU16" s="430"/>
      <c r="AV16" s="498"/>
      <c r="AW16" s="498"/>
      <c r="AX16" s="498"/>
      <c r="AY16" s="498"/>
      <c r="AZ16" s="498"/>
      <c r="BA16" s="526"/>
      <c r="BB16" s="516"/>
    </row>
    <row r="17" spans="1:117" ht="9.6" customHeight="1">
      <c r="A17" s="412"/>
      <c r="B17" s="412"/>
      <c r="C17" s="1286"/>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1286"/>
      <c r="AM17" s="412"/>
      <c r="AO17" s="509"/>
      <c r="AP17" s="509"/>
      <c r="AQ17" s="509"/>
      <c r="AR17" s="509"/>
      <c r="AS17" s="509"/>
      <c r="AT17" s="509"/>
      <c r="AU17" s="509"/>
      <c r="AV17" s="409"/>
      <c r="AW17" s="409"/>
      <c r="AX17" s="409"/>
      <c r="AY17" s="409"/>
      <c r="AZ17" s="409"/>
    </row>
    <row r="18" spans="1:117" ht="15" customHeight="1">
      <c r="A18" s="412"/>
      <c r="B18" s="412"/>
      <c r="C18" s="671"/>
      <c r="D18" s="671"/>
      <c r="E18" s="671"/>
      <c r="F18" s="671"/>
      <c r="G18" s="671"/>
      <c r="H18" s="671"/>
      <c r="I18" s="671"/>
      <c r="J18" s="671"/>
      <c r="K18" s="671"/>
      <c r="L18" s="671"/>
      <c r="M18" s="671"/>
      <c r="N18" s="671"/>
      <c r="O18" s="671"/>
      <c r="P18" s="671"/>
      <c r="Q18" s="671"/>
      <c r="R18" s="671"/>
      <c r="S18" s="671"/>
      <c r="T18" s="671"/>
      <c r="U18" s="671"/>
      <c r="V18" s="671"/>
      <c r="W18" s="671"/>
      <c r="X18" s="671"/>
      <c r="Y18" s="671"/>
      <c r="Z18" s="671"/>
      <c r="AA18" s="671"/>
      <c r="AB18" s="671"/>
      <c r="AC18" s="671"/>
      <c r="AD18" s="671"/>
      <c r="AE18" s="671"/>
      <c r="AF18" s="671"/>
      <c r="AG18" s="671"/>
      <c r="AH18" s="671"/>
      <c r="AI18" s="671"/>
      <c r="AJ18" s="671"/>
      <c r="AK18" s="671"/>
      <c r="AL18" s="671"/>
      <c r="AM18" s="412"/>
      <c r="AO18" s="409"/>
      <c r="AP18" s="409"/>
      <c r="AQ18" s="409"/>
      <c r="AR18" s="409"/>
      <c r="AS18" s="409"/>
      <c r="AT18" s="409"/>
      <c r="AU18" s="409"/>
      <c r="AV18" s="409"/>
      <c r="AW18" s="409"/>
      <c r="AX18" s="409"/>
      <c r="AY18" s="409"/>
      <c r="AZ18" s="409"/>
    </row>
    <row r="19" spans="1:117" ht="15" customHeight="1">
      <c r="A19" s="412"/>
      <c r="B19" s="412"/>
      <c r="C19" s="718"/>
      <c r="D19" s="427"/>
      <c r="E19" s="427"/>
      <c r="F19" s="427"/>
      <c r="G19" s="1119"/>
      <c r="H19" s="1119"/>
      <c r="I19" s="1119"/>
      <c r="J19" s="1119"/>
      <c r="K19" s="1119"/>
      <c r="L19" s="1119"/>
      <c r="M19" s="1119"/>
      <c r="N19" s="427"/>
      <c r="O19" s="427"/>
      <c r="P19" s="427"/>
      <c r="Q19" s="427"/>
      <c r="R19" s="427"/>
      <c r="S19" s="519" t="s">
        <v>2537</v>
      </c>
      <c r="U19" s="427"/>
      <c r="V19" s="427"/>
      <c r="W19" s="427"/>
      <c r="X19" s="427"/>
      <c r="Y19" s="427"/>
      <c r="Z19" s="427"/>
      <c r="AA19" s="427"/>
      <c r="AB19" s="427"/>
      <c r="AC19" s="427"/>
      <c r="AD19" s="427"/>
      <c r="AE19" s="427"/>
      <c r="AF19" s="427"/>
      <c r="AG19" s="427"/>
      <c r="AH19" s="427"/>
      <c r="AI19" s="427"/>
      <c r="AJ19" s="427"/>
      <c r="AK19" s="427"/>
      <c r="AL19" s="427"/>
      <c r="AM19" s="412"/>
      <c r="AO19" s="409"/>
      <c r="AP19" s="409"/>
      <c r="AQ19" s="409"/>
      <c r="AR19" s="409"/>
      <c r="AS19" s="432"/>
      <c r="AT19" s="432"/>
      <c r="AU19" s="409"/>
      <c r="AV19" s="409"/>
      <c r="AW19" s="409"/>
      <c r="AX19" s="409"/>
      <c r="AY19" s="409"/>
      <c r="AZ19" s="409"/>
    </row>
    <row r="20" spans="1:117" s="408" customFormat="1" ht="15" customHeight="1">
      <c r="A20" s="412"/>
      <c r="B20" s="418"/>
      <c r="C20" s="672" t="s">
        <v>2619</v>
      </c>
      <c r="D20" s="453"/>
      <c r="E20" s="443"/>
      <c r="F20" s="443"/>
      <c r="G20" s="673"/>
      <c r="H20" s="673"/>
      <c r="I20" s="673"/>
      <c r="J20" s="673"/>
      <c r="K20" s="673"/>
      <c r="L20" s="673"/>
      <c r="M20" s="673"/>
      <c r="N20" s="443"/>
      <c r="O20" s="1285">
        <f>'様式第３号別紙２（補助金　個票）'!F5</f>
        <v>0</v>
      </c>
      <c r="P20" s="1285"/>
      <c r="Q20" s="1285"/>
      <c r="R20" s="1285"/>
      <c r="S20" s="1285"/>
      <c r="T20" s="1285"/>
      <c r="U20" s="1285"/>
      <c r="V20" s="1285"/>
      <c r="W20" s="1285"/>
      <c r="X20" s="1285"/>
      <c r="Y20" s="443" t="s">
        <v>2565</v>
      </c>
      <c r="Z20" s="443"/>
      <c r="AA20" s="443"/>
      <c r="AB20" s="443"/>
      <c r="AC20" s="443"/>
      <c r="AD20" s="443"/>
      <c r="AE20" s="443"/>
      <c r="AF20" s="443"/>
      <c r="AG20" s="443"/>
      <c r="AH20" s="443"/>
      <c r="AI20" s="443"/>
      <c r="AJ20" s="443"/>
      <c r="AK20" s="443"/>
      <c r="AL20" s="443"/>
      <c r="AM20" s="412"/>
      <c r="AO20" s="409"/>
      <c r="AP20" s="409"/>
      <c r="AQ20" s="409"/>
      <c r="AR20" s="409"/>
      <c r="AS20" s="432"/>
      <c r="AT20" s="434"/>
      <c r="AU20" s="435"/>
      <c r="AV20" s="409"/>
      <c r="AW20" s="409"/>
      <c r="AX20" s="409"/>
      <c r="AY20" s="409"/>
      <c r="AZ20" s="409"/>
      <c r="BA20" s="409"/>
      <c r="BH20" s="410"/>
      <c r="BI20" s="410"/>
      <c r="BJ20" s="410"/>
      <c r="BK20" s="410"/>
      <c r="BL20" s="410"/>
      <c r="BM20" s="410"/>
      <c r="BN20" s="410"/>
      <c r="BO20" s="410"/>
      <c r="BP20" s="410"/>
      <c r="BQ20" s="410"/>
      <c r="BR20" s="410"/>
      <c r="BS20" s="410"/>
      <c r="BT20" s="410"/>
      <c r="BU20" s="410"/>
      <c r="BV20" s="410"/>
      <c r="BW20" s="410"/>
      <c r="BX20" s="410"/>
      <c r="BY20" s="410"/>
      <c r="BZ20" s="410"/>
      <c r="CA20" s="410"/>
      <c r="CB20" s="410"/>
      <c r="CC20" s="410"/>
      <c r="CD20" s="410"/>
      <c r="CE20" s="410"/>
      <c r="CF20" s="410"/>
      <c r="CG20" s="410"/>
      <c r="CH20" s="410"/>
      <c r="CI20" s="410"/>
      <c r="CJ20" s="410"/>
      <c r="CK20" s="410"/>
      <c r="CL20" s="410"/>
      <c r="CM20" s="410"/>
      <c r="CN20" s="410"/>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0"/>
      <c r="DL20" s="410"/>
      <c r="DM20" s="410"/>
    </row>
    <row r="21" spans="1:117" ht="15" customHeight="1">
      <c r="A21" s="412"/>
      <c r="B21" s="418"/>
      <c r="C21" s="424"/>
      <c r="D21" s="520"/>
      <c r="E21" s="418"/>
      <c r="G21" s="418"/>
      <c r="H21" s="418"/>
      <c r="I21" s="418"/>
      <c r="J21" s="418"/>
      <c r="K21" s="418"/>
      <c r="L21" s="418"/>
      <c r="M21" s="423"/>
      <c r="N21" s="521"/>
      <c r="O21" s="521"/>
      <c r="P21" s="521"/>
      <c r="Q21" s="521"/>
      <c r="R21" s="521"/>
      <c r="S21" s="521"/>
      <c r="T21" s="521"/>
      <c r="U21" s="521"/>
      <c r="V21" s="521"/>
      <c r="W21" s="427"/>
      <c r="X21" s="427"/>
      <c r="Y21" s="427"/>
      <c r="Z21" s="427"/>
      <c r="AA21" s="427"/>
      <c r="AB21" s="427"/>
      <c r="AC21" s="427"/>
      <c r="AD21" s="427"/>
      <c r="AE21" s="427"/>
      <c r="AF21" s="427"/>
      <c r="AG21" s="427"/>
      <c r="AH21" s="427"/>
      <c r="AI21" s="427"/>
      <c r="AJ21" s="427"/>
      <c r="AK21" s="427"/>
      <c r="AL21" s="427"/>
      <c r="AM21" s="412"/>
      <c r="AO21" s="409"/>
      <c r="AP21" s="409"/>
      <c r="AQ21" s="409"/>
      <c r="AR21" s="409"/>
      <c r="AS21" s="432"/>
      <c r="AT21" s="434"/>
      <c r="AU21" s="435"/>
      <c r="AV21" s="409"/>
      <c r="AW21" s="409"/>
      <c r="AX21" s="409"/>
      <c r="AY21" s="409"/>
      <c r="AZ21" s="409"/>
    </row>
    <row r="22" spans="1:117" s="408" customFormat="1" ht="15" customHeight="1">
      <c r="A22" s="412"/>
      <c r="B22" s="424"/>
      <c r="C22" s="418"/>
      <c r="D22" s="418"/>
      <c r="E22" s="418"/>
      <c r="F22" s="418"/>
      <c r="G22" s="418"/>
      <c r="H22" s="418"/>
      <c r="I22" s="418"/>
      <c r="J22" s="418"/>
      <c r="K22" s="418"/>
      <c r="L22" s="418"/>
      <c r="M22" s="418"/>
      <c r="N22" s="418"/>
      <c r="O22" s="418"/>
      <c r="P22" s="418"/>
      <c r="Q22" s="418"/>
      <c r="R22" s="418"/>
      <c r="S22" s="418"/>
      <c r="T22" s="418"/>
      <c r="U22" s="418"/>
      <c r="V22" s="418"/>
      <c r="W22" s="423"/>
      <c r="X22" s="427"/>
      <c r="Y22" s="423"/>
      <c r="Z22" s="423"/>
      <c r="AA22" s="423"/>
      <c r="AB22" s="423"/>
      <c r="AC22" s="423"/>
      <c r="AD22" s="423"/>
      <c r="AE22" s="423"/>
      <c r="AF22" s="423"/>
      <c r="AG22" s="423"/>
      <c r="AH22" s="423"/>
      <c r="AI22" s="423"/>
      <c r="AJ22" s="423"/>
      <c r="AK22" s="423"/>
      <c r="AL22" s="423"/>
      <c r="AM22" s="427"/>
      <c r="AO22" s="409"/>
      <c r="AP22" s="409"/>
      <c r="AQ22" s="409"/>
      <c r="AR22" s="409"/>
      <c r="AS22" s="432"/>
      <c r="AT22" s="434"/>
      <c r="AU22" s="436"/>
      <c r="AV22" s="409"/>
      <c r="AW22" s="409"/>
      <c r="AX22" s="409"/>
      <c r="AY22" s="409"/>
      <c r="AZ22" s="409"/>
      <c r="BA22" s="409"/>
      <c r="BH22" s="410"/>
      <c r="BI22" s="410"/>
      <c r="BJ22" s="410"/>
      <c r="BK22" s="410"/>
      <c r="BL22" s="410"/>
      <c r="BM22" s="410"/>
      <c r="BN22" s="410"/>
      <c r="BO22" s="410"/>
      <c r="BP22" s="410"/>
      <c r="BQ22" s="410"/>
      <c r="BR22" s="410"/>
      <c r="BS22" s="410"/>
      <c r="BT22" s="410"/>
      <c r="BU22" s="410"/>
      <c r="BV22" s="410"/>
      <c r="BW22" s="410"/>
      <c r="BX22" s="410"/>
      <c r="BY22" s="410"/>
      <c r="BZ22" s="410"/>
      <c r="CA22" s="410"/>
      <c r="CB22" s="410"/>
      <c r="CC22" s="410"/>
      <c r="CD22" s="410"/>
      <c r="CE22" s="410"/>
      <c r="CF22" s="410"/>
      <c r="CG22" s="410"/>
      <c r="CH22" s="410"/>
      <c r="CI22" s="410"/>
      <c r="CJ22" s="410"/>
      <c r="CK22" s="410"/>
      <c r="CL22" s="410"/>
      <c r="CM22" s="410"/>
      <c r="CN22" s="410"/>
      <c r="CO22" s="410"/>
      <c r="CP22" s="410"/>
      <c r="CQ22" s="410"/>
      <c r="CR22" s="410"/>
      <c r="CS22" s="410"/>
      <c r="CT22" s="410"/>
      <c r="CU22" s="410"/>
      <c r="CV22" s="410"/>
      <c r="CW22" s="410"/>
      <c r="CX22" s="410"/>
      <c r="CY22" s="410"/>
      <c r="CZ22" s="410"/>
      <c r="DA22" s="410"/>
      <c r="DB22" s="410"/>
      <c r="DC22" s="410"/>
      <c r="DD22" s="410"/>
      <c r="DE22" s="410"/>
      <c r="DF22" s="410"/>
      <c r="DG22" s="410"/>
      <c r="DH22" s="410"/>
      <c r="DI22" s="410"/>
      <c r="DJ22" s="410"/>
      <c r="DK22" s="410"/>
      <c r="DL22" s="410"/>
      <c r="DM22" s="410"/>
    </row>
    <row r="23" spans="1:117" s="408" customFormat="1" ht="15" customHeight="1">
      <c r="A23" s="412"/>
      <c r="B23" s="438"/>
      <c r="C23" s="412" t="s">
        <v>2539</v>
      </c>
      <c r="D23" s="522"/>
      <c r="E23" s="418"/>
      <c r="F23" s="418"/>
      <c r="G23" s="418"/>
      <c r="H23" s="418"/>
      <c r="I23" s="418"/>
      <c r="J23" s="418"/>
      <c r="K23" s="418"/>
      <c r="L23" s="418"/>
      <c r="M23" s="423"/>
      <c r="N23" s="423"/>
      <c r="O23" s="427"/>
      <c r="P23" s="423"/>
      <c r="Q23" s="564"/>
      <c r="R23" s="564"/>
      <c r="S23" s="564"/>
      <c r="T23" s="564"/>
      <c r="U23" s="564"/>
      <c r="V23" s="564"/>
      <c r="W23" s="423"/>
      <c r="X23" s="427"/>
      <c r="Y23" s="423"/>
      <c r="Z23" s="423"/>
      <c r="AA23" s="423"/>
      <c r="AB23" s="423"/>
      <c r="AC23" s="423"/>
      <c r="AD23" s="423"/>
      <c r="AE23" s="423"/>
      <c r="AF23" s="423"/>
      <c r="AG23" s="423"/>
      <c r="AH23" s="423"/>
      <c r="AI23" s="423"/>
      <c r="AJ23" s="423"/>
      <c r="AK23" s="423"/>
      <c r="AL23" s="423"/>
      <c r="AM23" s="427"/>
      <c r="AO23" s="409"/>
      <c r="AP23" s="409"/>
      <c r="AQ23" s="409"/>
      <c r="AR23" s="409"/>
      <c r="AS23" s="432"/>
      <c r="AT23" s="437"/>
      <c r="AU23" s="435"/>
      <c r="AV23" s="409"/>
      <c r="AW23" s="409"/>
      <c r="AX23" s="409"/>
      <c r="AY23" s="409"/>
      <c r="AZ23" s="409"/>
      <c r="BA23" s="409"/>
      <c r="BH23" s="410"/>
      <c r="BI23" s="410"/>
      <c r="BJ23" s="410"/>
      <c r="BK23" s="410"/>
      <c r="BL23" s="410"/>
      <c r="BM23" s="410"/>
      <c r="BN23" s="410"/>
      <c r="BO23" s="410"/>
      <c r="BP23" s="410"/>
      <c r="BQ23" s="410"/>
      <c r="BR23" s="410"/>
      <c r="BS23" s="410"/>
      <c r="BT23" s="410"/>
      <c r="BU23" s="410"/>
      <c r="BV23" s="410"/>
      <c r="BW23" s="410"/>
      <c r="BX23" s="410"/>
      <c r="BY23" s="410"/>
      <c r="BZ23" s="410"/>
      <c r="CA23" s="410"/>
      <c r="CB23" s="410"/>
      <c r="CC23" s="410"/>
      <c r="CD23" s="410"/>
      <c r="CE23" s="410"/>
      <c r="CF23" s="410"/>
      <c r="CG23" s="410"/>
      <c r="CH23" s="410"/>
      <c r="CI23" s="410"/>
      <c r="CJ23" s="410"/>
      <c r="CK23" s="410"/>
      <c r="CL23" s="410"/>
      <c r="CM23" s="410"/>
      <c r="CN23" s="410"/>
      <c r="CO23" s="410"/>
      <c r="CP23" s="410"/>
      <c r="CQ23" s="410"/>
      <c r="CR23" s="410"/>
      <c r="CS23" s="410"/>
      <c r="CT23" s="410"/>
      <c r="CU23" s="410"/>
      <c r="CV23" s="410"/>
      <c r="CW23" s="410"/>
      <c r="CX23" s="410"/>
      <c r="CY23" s="410"/>
      <c r="CZ23" s="410"/>
      <c r="DA23" s="410"/>
      <c r="DB23" s="410"/>
      <c r="DC23" s="410"/>
      <c r="DD23" s="410"/>
      <c r="DE23" s="410"/>
      <c r="DF23" s="410"/>
      <c r="DG23" s="410"/>
      <c r="DH23" s="410"/>
      <c r="DI23" s="410"/>
      <c r="DJ23" s="410"/>
      <c r="DK23" s="410"/>
      <c r="DL23" s="410"/>
      <c r="DM23" s="410"/>
    </row>
    <row r="24" spans="1:117" s="408" customFormat="1" ht="15" customHeight="1">
      <c r="A24" s="412"/>
      <c r="B24" s="424"/>
      <c r="C24" s="453"/>
      <c r="D24" s="523" t="s">
        <v>2633</v>
      </c>
      <c r="E24" s="440"/>
      <c r="F24" s="1122" t="s">
        <v>2681</v>
      </c>
      <c r="G24" s="1122"/>
      <c r="H24" s="1122"/>
      <c r="I24" s="1122"/>
      <c r="J24" s="1122"/>
      <c r="K24" s="1122"/>
      <c r="L24" s="1122"/>
      <c r="M24" s="1122"/>
      <c r="N24" s="1122"/>
      <c r="O24" s="1122"/>
      <c r="P24" s="1122"/>
      <c r="Q24" s="1122"/>
      <c r="R24" s="1122"/>
      <c r="S24" s="1122"/>
      <c r="T24" s="1122"/>
      <c r="U24" s="1122"/>
      <c r="V24" s="1122"/>
      <c r="W24" s="1122"/>
      <c r="X24" s="1122"/>
      <c r="Y24" s="1122"/>
      <c r="Z24" s="1122"/>
      <c r="AA24" s="1122"/>
      <c r="AB24" s="1122"/>
      <c r="AC24" s="1122"/>
      <c r="AD24" s="1122"/>
      <c r="AE24" s="1122"/>
      <c r="AF24" s="1122"/>
      <c r="AG24" s="1122"/>
      <c r="AH24" s="1122"/>
      <c r="AI24" s="1122"/>
      <c r="AJ24" s="1122"/>
      <c r="AK24" s="1122"/>
      <c r="AL24" s="1122"/>
      <c r="AM24" s="427"/>
      <c r="AO24" s="409"/>
      <c r="AP24" s="409"/>
      <c r="AQ24" s="409"/>
      <c r="AR24" s="409"/>
      <c r="AS24" s="432"/>
      <c r="AT24" s="439"/>
      <c r="AU24" s="435"/>
      <c r="AV24" s="409"/>
      <c r="AW24" s="409"/>
      <c r="AX24" s="409"/>
      <c r="AY24" s="409"/>
      <c r="AZ24" s="409"/>
      <c r="BA24" s="409"/>
      <c r="BH24" s="410"/>
      <c r="BI24" s="410"/>
      <c r="BJ24" s="410"/>
      <c r="BK24" s="410"/>
      <c r="BL24" s="410"/>
      <c r="BM24" s="410"/>
      <c r="BN24" s="410"/>
      <c r="BO24" s="410"/>
      <c r="BP24" s="410"/>
      <c r="BQ24" s="410"/>
      <c r="BR24" s="410"/>
      <c r="BS24" s="410"/>
      <c r="BT24" s="410"/>
      <c r="BU24" s="410"/>
      <c r="BV24" s="410"/>
      <c r="BW24" s="410"/>
      <c r="BX24" s="410"/>
      <c r="BY24" s="410"/>
      <c r="BZ24" s="410"/>
      <c r="CA24" s="410"/>
      <c r="CB24" s="410"/>
      <c r="CC24" s="410"/>
      <c r="CD24" s="410"/>
      <c r="CE24" s="410"/>
      <c r="CF24" s="410"/>
      <c r="CG24" s="410"/>
      <c r="CH24" s="410"/>
      <c r="CI24" s="410"/>
      <c r="CJ24" s="410"/>
      <c r="CK24" s="410"/>
      <c r="CL24" s="410"/>
      <c r="CM24" s="410"/>
      <c r="CN24" s="410"/>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0"/>
      <c r="DL24" s="410"/>
      <c r="DM24" s="410"/>
    </row>
    <row r="25" spans="1:117" s="408" customFormat="1" ht="15" customHeight="1">
      <c r="A25" s="412"/>
      <c r="B25" s="424"/>
      <c r="C25" s="453"/>
      <c r="D25" s="440"/>
      <c r="E25" s="440"/>
      <c r="F25" s="1123" t="s">
        <v>2680</v>
      </c>
      <c r="G25" s="1123"/>
      <c r="H25" s="1123"/>
      <c r="I25" s="1123"/>
      <c r="J25" s="1123"/>
      <c r="K25" s="1123"/>
      <c r="L25" s="1123"/>
      <c r="M25" s="1123"/>
      <c r="N25" s="1123"/>
      <c r="O25" s="1123"/>
      <c r="P25" s="1123"/>
      <c r="Q25" s="1123"/>
      <c r="R25" s="1123"/>
      <c r="S25" s="1123"/>
      <c r="T25" s="1123"/>
      <c r="U25" s="1123"/>
      <c r="V25" s="1123"/>
      <c r="W25" s="1123"/>
      <c r="X25" s="1123"/>
      <c r="Y25" s="1123"/>
      <c r="Z25" s="1123"/>
      <c r="AA25" s="1123"/>
      <c r="AB25" s="1123"/>
      <c r="AC25" s="1123"/>
      <c r="AD25" s="1123"/>
      <c r="AE25" s="1123"/>
      <c r="AF25" s="1123"/>
      <c r="AG25" s="1123"/>
      <c r="AH25" s="1123"/>
      <c r="AI25" s="1123"/>
      <c r="AJ25" s="1123"/>
      <c r="AK25" s="1123"/>
      <c r="AL25" s="1123"/>
      <c r="AM25" s="427"/>
      <c r="AO25" s="409"/>
      <c r="AP25" s="409"/>
      <c r="AQ25" s="409"/>
      <c r="AR25" s="409"/>
      <c r="AS25" s="432"/>
      <c r="AT25" s="434"/>
      <c r="AU25" s="435"/>
      <c r="AV25" s="517"/>
      <c r="AW25" s="502"/>
      <c r="AX25" s="502"/>
      <c r="AY25" s="502"/>
      <c r="AZ25" s="409"/>
      <c r="BA25" s="409"/>
      <c r="BH25" s="410"/>
      <c r="BI25" s="410"/>
      <c r="BJ25" s="410"/>
      <c r="BK25" s="410"/>
      <c r="BL25" s="410"/>
      <c r="BM25" s="410"/>
      <c r="BN25" s="410"/>
      <c r="BO25" s="410"/>
      <c r="BP25" s="410"/>
      <c r="BQ25" s="410"/>
      <c r="BR25" s="410"/>
      <c r="BS25" s="410"/>
      <c r="BT25" s="410"/>
      <c r="BU25" s="410"/>
      <c r="BV25" s="410"/>
      <c r="BW25" s="410"/>
      <c r="BX25" s="410"/>
      <c r="BY25" s="410"/>
      <c r="BZ25" s="410"/>
      <c r="CA25" s="410"/>
      <c r="CB25" s="410"/>
      <c r="CC25" s="410"/>
      <c r="CD25" s="410"/>
      <c r="CE25" s="410"/>
      <c r="CF25" s="410"/>
      <c r="CG25" s="410"/>
      <c r="CH25" s="410"/>
      <c r="CI25" s="410"/>
      <c r="CJ25" s="410"/>
      <c r="CK25" s="410"/>
      <c r="CL25" s="410"/>
      <c r="CM25" s="410"/>
      <c r="CN25" s="410"/>
      <c r="CO25" s="410"/>
      <c r="CP25" s="410"/>
      <c r="CQ25" s="410"/>
      <c r="CR25" s="410"/>
      <c r="CS25" s="410"/>
      <c r="CT25" s="410"/>
      <c r="CU25" s="410"/>
      <c r="CV25" s="410"/>
      <c r="CW25" s="410"/>
      <c r="CX25" s="410"/>
      <c r="CY25" s="410"/>
      <c r="CZ25" s="410"/>
      <c r="DA25" s="410"/>
      <c r="DB25" s="410"/>
      <c r="DC25" s="410"/>
      <c r="DD25" s="410"/>
      <c r="DE25" s="410"/>
      <c r="DF25" s="410"/>
      <c r="DG25" s="410"/>
      <c r="DH25" s="410"/>
      <c r="DI25" s="410"/>
      <c r="DJ25" s="410"/>
      <c r="DK25" s="410"/>
      <c r="DL25" s="410"/>
      <c r="DM25" s="410"/>
    </row>
    <row r="26" spans="1:117" s="408" customFormat="1" ht="15" customHeight="1">
      <c r="A26" s="412"/>
      <c r="B26" s="424"/>
      <c r="C26" s="453"/>
      <c r="D26" s="440"/>
      <c r="E26" s="1123" t="s">
        <v>2683</v>
      </c>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427"/>
      <c r="AO26" s="409"/>
      <c r="AP26" s="409"/>
      <c r="AQ26" s="409"/>
      <c r="AR26" s="409"/>
      <c r="AS26" s="432"/>
      <c r="AT26" s="434"/>
      <c r="AU26" s="435"/>
      <c r="AV26" s="517"/>
      <c r="AW26" s="502"/>
      <c r="AX26" s="502"/>
      <c r="AY26" s="502"/>
      <c r="AZ26" s="409"/>
      <c r="BA26" s="409"/>
      <c r="BH26" s="410"/>
      <c r="BI26" s="410"/>
      <c r="BJ26" s="410"/>
      <c r="BK26" s="410"/>
      <c r="BL26" s="410"/>
      <c r="BM26" s="410"/>
      <c r="BN26" s="410"/>
      <c r="BO26" s="410"/>
      <c r="BP26" s="410"/>
      <c r="BQ26" s="410"/>
      <c r="BR26" s="410"/>
      <c r="BS26" s="410"/>
      <c r="BT26" s="410"/>
      <c r="BU26" s="410"/>
      <c r="BV26" s="410"/>
      <c r="BW26" s="410"/>
      <c r="BX26" s="410"/>
      <c r="BY26" s="410"/>
      <c r="BZ26" s="410"/>
      <c r="CA26" s="410"/>
      <c r="CB26" s="410"/>
      <c r="CC26" s="410"/>
      <c r="CD26" s="410"/>
      <c r="CE26" s="410"/>
      <c r="CF26" s="410"/>
      <c r="CG26" s="410"/>
      <c r="CH26" s="410"/>
      <c r="CI26" s="410"/>
      <c r="CJ26" s="410"/>
      <c r="CK26" s="410"/>
      <c r="CL26" s="410"/>
      <c r="CM26" s="410"/>
      <c r="CN26" s="410"/>
      <c r="CO26" s="410"/>
      <c r="CP26" s="410"/>
      <c r="CQ26" s="410"/>
      <c r="CR26" s="410"/>
      <c r="CS26" s="410"/>
      <c r="CT26" s="410"/>
      <c r="CU26" s="410"/>
      <c r="CV26" s="410"/>
      <c r="CW26" s="410"/>
      <c r="CX26" s="410"/>
      <c r="CY26" s="410"/>
      <c r="CZ26" s="410"/>
      <c r="DA26" s="410"/>
      <c r="DB26" s="410"/>
      <c r="DC26" s="410"/>
      <c r="DD26" s="410"/>
      <c r="DE26" s="410"/>
      <c r="DF26" s="410"/>
      <c r="DG26" s="410"/>
      <c r="DH26" s="410"/>
      <c r="DI26" s="410"/>
      <c r="DJ26" s="410"/>
      <c r="DK26" s="410"/>
      <c r="DL26" s="410"/>
      <c r="DM26" s="410"/>
    </row>
    <row r="27" spans="1:117" s="408" customFormat="1" ht="15" customHeight="1">
      <c r="A27" s="412"/>
      <c r="B27" s="424"/>
      <c r="C27" s="453"/>
      <c r="D27" s="523" t="s">
        <v>2634</v>
      </c>
      <c r="E27" s="440"/>
      <c r="F27" s="1122" t="s">
        <v>2681</v>
      </c>
      <c r="G27" s="1122"/>
      <c r="H27" s="1122"/>
      <c r="I27" s="1122"/>
      <c r="J27" s="1122"/>
      <c r="K27" s="1122"/>
      <c r="L27" s="1122"/>
      <c r="M27" s="1122"/>
      <c r="N27" s="1122"/>
      <c r="O27" s="1122"/>
      <c r="P27" s="1122"/>
      <c r="Q27" s="1122"/>
      <c r="R27" s="1122"/>
      <c r="S27" s="1122"/>
      <c r="T27" s="1122"/>
      <c r="U27" s="1122"/>
      <c r="V27" s="1122"/>
      <c r="W27" s="1122"/>
      <c r="X27" s="1122"/>
      <c r="Y27" s="1122"/>
      <c r="Z27" s="1122"/>
      <c r="AA27" s="1122"/>
      <c r="AB27" s="1122"/>
      <c r="AC27" s="1122"/>
      <c r="AD27" s="1122"/>
      <c r="AE27" s="1122"/>
      <c r="AF27" s="1122"/>
      <c r="AG27" s="1122"/>
      <c r="AH27" s="1122"/>
      <c r="AI27" s="1122"/>
      <c r="AJ27" s="1122"/>
      <c r="AK27" s="1122"/>
      <c r="AL27" s="1122"/>
      <c r="AM27" s="427"/>
      <c r="AO27" s="409"/>
      <c r="AP27" s="409"/>
      <c r="AQ27" s="409"/>
      <c r="AR27" s="409"/>
      <c r="AS27" s="432"/>
      <c r="AT27" s="441"/>
      <c r="AU27" s="435"/>
      <c r="AV27" s="409"/>
      <c r="AW27" s="409"/>
      <c r="AX27" s="409"/>
      <c r="AY27" s="409"/>
      <c r="AZ27" s="409"/>
      <c r="BA27" s="409"/>
      <c r="BB27" s="502"/>
      <c r="BH27" s="410"/>
      <c r="BI27" s="410"/>
      <c r="BJ27" s="410"/>
      <c r="BK27" s="410"/>
      <c r="BL27" s="410"/>
      <c r="BM27" s="410"/>
      <c r="BN27" s="410"/>
      <c r="BO27" s="410"/>
      <c r="BP27" s="410"/>
      <c r="BQ27" s="410"/>
      <c r="BR27" s="410"/>
      <c r="BS27" s="410"/>
      <c r="BT27" s="410"/>
      <c r="BU27" s="410"/>
      <c r="BV27" s="410"/>
      <c r="BW27" s="410"/>
      <c r="BX27" s="410"/>
      <c r="BY27" s="410"/>
      <c r="BZ27" s="410"/>
      <c r="CA27" s="410"/>
      <c r="CB27" s="410"/>
      <c r="CC27" s="410"/>
      <c r="CD27" s="410"/>
      <c r="CE27" s="410"/>
      <c r="CF27" s="410"/>
      <c r="CG27" s="410"/>
      <c r="CH27" s="410"/>
      <c r="CI27" s="410"/>
      <c r="CJ27" s="410"/>
      <c r="CK27" s="410"/>
      <c r="CL27" s="410"/>
      <c r="CM27" s="410"/>
      <c r="CN27" s="410"/>
      <c r="CO27" s="410"/>
      <c r="CP27" s="410"/>
      <c r="CQ27" s="410"/>
      <c r="CR27" s="410"/>
      <c r="CS27" s="410"/>
      <c r="CT27" s="410"/>
      <c r="CU27" s="410"/>
      <c r="CV27" s="410"/>
      <c r="CW27" s="410"/>
      <c r="CX27" s="410"/>
      <c r="CY27" s="410"/>
      <c r="CZ27" s="410"/>
      <c r="DA27" s="410"/>
      <c r="DB27" s="410"/>
      <c r="DC27" s="410"/>
      <c r="DD27" s="410"/>
      <c r="DE27" s="410"/>
      <c r="DF27" s="410"/>
      <c r="DG27" s="410"/>
      <c r="DH27" s="410"/>
      <c r="DI27" s="410"/>
      <c r="DJ27" s="410"/>
      <c r="DK27" s="410"/>
      <c r="DL27" s="410"/>
      <c r="DM27" s="410"/>
    </row>
    <row r="28" spans="1:117" s="408" customFormat="1" ht="15" customHeight="1">
      <c r="A28" s="412"/>
      <c r="B28" s="424"/>
      <c r="C28" s="453"/>
      <c r="D28" s="440"/>
      <c r="E28" s="453"/>
      <c r="F28" s="440" t="s">
        <v>2682</v>
      </c>
      <c r="G28" s="440"/>
      <c r="H28" s="440"/>
      <c r="I28" s="440"/>
      <c r="J28" s="440"/>
      <c r="K28" s="440"/>
      <c r="L28" s="440"/>
      <c r="M28" s="440"/>
      <c r="N28" s="440"/>
      <c r="O28" s="440"/>
      <c r="P28" s="440"/>
      <c r="Q28" s="440"/>
      <c r="R28" s="440"/>
      <c r="S28" s="440"/>
      <c r="T28" s="440"/>
      <c r="U28" s="440"/>
      <c r="V28" s="440"/>
      <c r="W28" s="440"/>
      <c r="X28" s="440"/>
      <c r="Y28" s="440"/>
      <c r="Z28" s="440"/>
      <c r="AA28" s="440"/>
      <c r="AB28" s="440"/>
      <c r="AC28" s="440"/>
      <c r="AD28" s="440"/>
      <c r="AE28" s="440"/>
      <c r="AF28" s="440"/>
      <c r="AG28" s="440"/>
      <c r="AH28" s="440"/>
      <c r="AI28" s="440"/>
      <c r="AJ28" s="440"/>
      <c r="AK28" s="440"/>
      <c r="AL28" s="440"/>
      <c r="AM28" s="427"/>
      <c r="AN28" s="525"/>
      <c r="AO28" s="502"/>
      <c r="AP28" s="502"/>
      <c r="AQ28" s="502"/>
      <c r="AR28" s="502"/>
      <c r="AS28" s="499"/>
      <c r="AT28" s="501"/>
      <c r="AU28" s="502"/>
      <c r="AV28" s="502"/>
      <c r="AW28" s="502"/>
      <c r="AX28" s="502"/>
      <c r="AY28" s="502"/>
      <c r="AZ28" s="502"/>
      <c r="BA28" s="502"/>
      <c r="BB28" s="502"/>
      <c r="BH28" s="410"/>
      <c r="BI28" s="410"/>
      <c r="BJ28" s="410"/>
      <c r="BK28" s="410"/>
      <c r="BL28" s="410"/>
      <c r="BM28" s="410"/>
      <c r="BN28" s="410"/>
      <c r="BO28" s="410"/>
      <c r="BP28" s="410"/>
      <c r="BQ28" s="410"/>
      <c r="BR28" s="410"/>
      <c r="BS28" s="410"/>
      <c r="BT28" s="410"/>
      <c r="BU28" s="410"/>
      <c r="BV28" s="410"/>
      <c r="BW28" s="410"/>
      <c r="BX28" s="410"/>
      <c r="BY28" s="410"/>
      <c r="BZ28" s="410"/>
      <c r="CA28" s="410"/>
      <c r="CB28" s="410"/>
      <c r="CC28" s="410"/>
      <c r="CD28" s="410"/>
      <c r="CE28" s="410"/>
      <c r="CF28" s="410"/>
      <c r="CG28" s="410"/>
      <c r="CH28" s="410"/>
      <c r="CI28" s="410"/>
      <c r="CJ28" s="410"/>
      <c r="CK28" s="410"/>
      <c r="CL28" s="410"/>
      <c r="CM28" s="410"/>
      <c r="CN28" s="410"/>
      <c r="CO28" s="410"/>
      <c r="CP28" s="410"/>
      <c r="CQ28" s="410"/>
      <c r="CR28" s="410"/>
      <c r="CS28" s="410"/>
      <c r="CT28" s="410"/>
      <c r="CU28" s="410"/>
      <c r="CV28" s="410"/>
      <c r="CW28" s="410"/>
      <c r="CX28" s="410"/>
      <c r="CY28" s="410"/>
      <c r="CZ28" s="410"/>
      <c r="DA28" s="410"/>
      <c r="DB28" s="410"/>
      <c r="DC28" s="410"/>
      <c r="DD28" s="410"/>
      <c r="DE28" s="410"/>
      <c r="DF28" s="410"/>
      <c r="DG28" s="410"/>
      <c r="DH28" s="410"/>
      <c r="DI28" s="410"/>
      <c r="DJ28" s="410"/>
      <c r="DK28" s="410"/>
      <c r="DL28" s="410"/>
      <c r="DM28" s="410"/>
    </row>
    <row r="29" spans="1:117" s="408" customFormat="1" ht="15" customHeight="1">
      <c r="A29" s="412"/>
      <c r="B29" s="424"/>
      <c r="C29" s="453"/>
      <c r="D29" s="440"/>
      <c r="E29" s="1123" t="s">
        <v>2684</v>
      </c>
      <c r="F29" s="1123"/>
      <c r="G29" s="1123"/>
      <c r="H29" s="1123"/>
      <c r="I29" s="1123"/>
      <c r="J29" s="1123"/>
      <c r="K29" s="1123"/>
      <c r="L29" s="1123"/>
      <c r="M29" s="1123"/>
      <c r="N29" s="1123"/>
      <c r="O29" s="1123"/>
      <c r="P29" s="1123"/>
      <c r="Q29" s="1123"/>
      <c r="R29" s="1123"/>
      <c r="S29" s="1123"/>
      <c r="T29" s="1123"/>
      <c r="U29" s="1123"/>
      <c r="V29" s="1123"/>
      <c r="W29" s="1123"/>
      <c r="X29" s="1123"/>
      <c r="Y29" s="1123"/>
      <c r="Z29" s="1123"/>
      <c r="AA29" s="1123"/>
      <c r="AB29" s="1123"/>
      <c r="AC29" s="1123"/>
      <c r="AD29" s="1123"/>
      <c r="AE29" s="1123"/>
      <c r="AF29" s="1123"/>
      <c r="AG29" s="1123"/>
      <c r="AH29" s="1123"/>
      <c r="AI29" s="1123"/>
      <c r="AJ29" s="1123"/>
      <c r="AK29" s="1123"/>
      <c r="AL29" s="1123"/>
      <c r="AM29" s="427"/>
      <c r="AN29" s="525"/>
      <c r="AO29" s="502"/>
      <c r="AP29" s="502"/>
      <c r="AQ29" s="502"/>
      <c r="AR29" s="555" t="s">
        <v>2689</v>
      </c>
      <c r="AS29" s="568" t="str">
        <f>"　令和8年"&amp;AS5&amp;AT5&amp;AU5&amp;AV5&amp;"付け"</f>
        <v>　令和8年月日付け</v>
      </c>
      <c r="AT29" s="553"/>
      <c r="AU29" s="554"/>
      <c r="AV29" s="499"/>
      <c r="AW29" s="499"/>
      <c r="AX29" s="499"/>
      <c r="AY29" s="499"/>
      <c r="AZ29" s="502"/>
      <c r="BA29" s="502"/>
      <c r="BB29" s="502"/>
      <c r="BH29" s="410"/>
      <c r="BI29" s="410"/>
      <c r="BJ29" s="410"/>
      <c r="BK29" s="410"/>
      <c r="BL29" s="410"/>
      <c r="BM29" s="410"/>
      <c r="BN29" s="410"/>
      <c r="BO29" s="410"/>
      <c r="BP29" s="410"/>
      <c r="BQ29" s="410"/>
      <c r="BR29" s="410"/>
      <c r="BS29" s="410"/>
      <c r="BT29" s="410"/>
      <c r="BU29" s="410"/>
      <c r="BV29" s="410"/>
      <c r="BW29" s="410"/>
      <c r="BX29" s="410"/>
      <c r="BY29" s="410"/>
      <c r="BZ29" s="410"/>
      <c r="CA29" s="410"/>
      <c r="CB29" s="410"/>
      <c r="CC29" s="410"/>
      <c r="CD29" s="410"/>
      <c r="CE29" s="410"/>
      <c r="CF29" s="410"/>
      <c r="CG29" s="410"/>
      <c r="CH29" s="410"/>
      <c r="CI29" s="410"/>
      <c r="CJ29" s="410"/>
      <c r="CK29" s="410"/>
      <c r="CL29" s="410"/>
      <c r="CM29" s="410"/>
      <c r="CN29" s="410"/>
      <c r="CO29" s="410"/>
      <c r="CP29" s="410"/>
      <c r="CQ29" s="410"/>
      <c r="CR29" s="410"/>
      <c r="CS29" s="410"/>
      <c r="CT29" s="410"/>
      <c r="CU29" s="410"/>
      <c r="CV29" s="410"/>
      <c r="CW29" s="410"/>
      <c r="CX29" s="410"/>
      <c r="CY29" s="410"/>
      <c r="CZ29" s="410"/>
      <c r="DA29" s="410"/>
      <c r="DB29" s="410"/>
      <c r="DC29" s="410"/>
      <c r="DD29" s="410"/>
      <c r="DE29" s="410"/>
      <c r="DF29" s="410"/>
      <c r="DG29" s="410"/>
      <c r="DH29" s="410"/>
      <c r="DI29" s="410"/>
      <c r="DJ29" s="410"/>
      <c r="DK29" s="410"/>
      <c r="DL29" s="410"/>
      <c r="DM29" s="410"/>
    </row>
    <row r="30" spans="1:117" s="408" customFormat="1" ht="15" customHeight="1">
      <c r="A30" s="412"/>
      <c r="B30" s="418"/>
      <c r="C30" s="453"/>
      <c r="D30" s="523" t="s">
        <v>2639</v>
      </c>
      <c r="E30" s="440"/>
      <c r="F30" s="1123" t="s">
        <v>2647</v>
      </c>
      <c r="G30" s="1123"/>
      <c r="H30" s="1123"/>
      <c r="I30" s="1123"/>
      <c r="J30" s="1123"/>
      <c r="K30" s="1123"/>
      <c r="L30" s="1123"/>
      <c r="M30" s="1123"/>
      <c r="N30" s="1123"/>
      <c r="O30" s="1123"/>
      <c r="P30" s="1123"/>
      <c r="Q30" s="1123"/>
      <c r="R30" s="1123"/>
      <c r="S30" s="1123"/>
      <c r="T30" s="1123"/>
      <c r="U30" s="1123"/>
      <c r="V30" s="1123"/>
      <c r="W30" s="1123"/>
      <c r="X30" s="1123"/>
      <c r="Y30" s="1123"/>
      <c r="Z30" s="1123"/>
      <c r="AA30" s="1123"/>
      <c r="AB30" s="1123"/>
      <c r="AC30" s="1123"/>
      <c r="AD30" s="1123"/>
      <c r="AE30" s="1123"/>
      <c r="AF30" s="1123"/>
      <c r="AG30" s="1123"/>
      <c r="AH30" s="1123"/>
      <c r="AI30" s="1123"/>
      <c r="AJ30" s="1123"/>
      <c r="AK30" s="1123"/>
      <c r="AL30" s="1123"/>
      <c r="AM30" s="427"/>
      <c r="AN30" s="525"/>
      <c r="AO30" s="502"/>
      <c r="AP30" s="502"/>
      <c r="AQ30" s="502"/>
      <c r="AR30" s="555" t="s">
        <v>2690</v>
      </c>
      <c r="AS30" s="497" t="str">
        <f>AS7&amp;AU7&amp;AV7&amp;AW7&amp;AX7&amp;"及び"</f>
        <v>岩手県指令長第-号及び</v>
      </c>
      <c r="AT30" s="497"/>
      <c r="AU30" s="497"/>
      <c r="AV30" s="499"/>
      <c r="AW30" s="499"/>
      <c r="AX30" s="499"/>
      <c r="AY30" s="499"/>
      <c r="AZ30" s="502"/>
      <c r="BA30" s="502"/>
      <c r="BB30" s="502"/>
      <c r="BH30" s="410"/>
      <c r="BI30" s="410"/>
      <c r="BJ30" s="410"/>
      <c r="BK30" s="410"/>
      <c r="BL30" s="410"/>
      <c r="BM30" s="410"/>
      <c r="BN30" s="410"/>
      <c r="BO30" s="410"/>
      <c r="BP30" s="410"/>
      <c r="BQ30" s="410"/>
      <c r="BR30" s="410"/>
      <c r="BS30" s="410"/>
      <c r="BT30" s="410"/>
      <c r="BU30" s="410"/>
      <c r="BV30" s="410"/>
      <c r="BW30" s="410"/>
      <c r="BX30" s="410"/>
      <c r="BY30" s="410"/>
      <c r="BZ30" s="410"/>
      <c r="CA30" s="410"/>
      <c r="CB30" s="410"/>
      <c r="CC30" s="410"/>
      <c r="CD30" s="410"/>
      <c r="CE30" s="410"/>
      <c r="CF30" s="410"/>
      <c r="CG30" s="410"/>
      <c r="CH30" s="410"/>
      <c r="CI30" s="410"/>
      <c r="CJ30" s="410"/>
      <c r="CK30" s="410"/>
      <c r="CL30" s="410"/>
      <c r="CM30" s="410"/>
      <c r="CN30" s="410"/>
      <c r="CO30" s="410"/>
      <c r="CP30" s="410"/>
      <c r="CQ30" s="410"/>
      <c r="CR30" s="410"/>
      <c r="CS30" s="410"/>
      <c r="CT30" s="410"/>
      <c r="CU30" s="410"/>
      <c r="CV30" s="410"/>
      <c r="CW30" s="410"/>
      <c r="CX30" s="410"/>
      <c r="CY30" s="410"/>
      <c r="CZ30" s="410"/>
      <c r="DA30" s="410"/>
      <c r="DB30" s="410"/>
      <c r="DC30" s="410"/>
      <c r="DD30" s="410"/>
      <c r="DE30" s="410"/>
      <c r="DF30" s="410"/>
      <c r="DG30" s="410"/>
      <c r="DH30" s="410"/>
      <c r="DI30" s="410"/>
      <c r="DJ30" s="410"/>
      <c r="DK30" s="410"/>
      <c r="DL30" s="410"/>
      <c r="DM30" s="410"/>
    </row>
    <row r="31" spans="1:117" s="408" customFormat="1" ht="15" customHeight="1">
      <c r="A31" s="412"/>
      <c r="B31" s="418"/>
      <c r="C31" s="453"/>
      <c r="D31" s="440"/>
      <c r="E31" s="1122"/>
      <c r="F31" s="1122"/>
      <c r="G31" s="1122"/>
      <c r="H31" s="1122"/>
      <c r="I31" s="1122"/>
      <c r="J31" s="1122"/>
      <c r="K31" s="1122"/>
      <c r="L31" s="1122"/>
      <c r="M31" s="1122"/>
      <c r="N31" s="1122"/>
      <c r="O31" s="1122"/>
      <c r="P31" s="1122"/>
      <c r="Q31" s="1122"/>
      <c r="R31" s="1122"/>
      <c r="S31" s="1122"/>
      <c r="T31" s="1122"/>
      <c r="U31" s="1122"/>
      <c r="V31" s="1122"/>
      <c r="W31" s="1122"/>
      <c r="X31" s="1122"/>
      <c r="Y31" s="1122"/>
      <c r="Z31" s="1122"/>
      <c r="AA31" s="1122"/>
      <c r="AB31" s="1122"/>
      <c r="AC31" s="1122"/>
      <c r="AD31" s="1122"/>
      <c r="AE31" s="1122"/>
      <c r="AF31" s="1122"/>
      <c r="AG31" s="1122"/>
      <c r="AH31" s="1122"/>
      <c r="AI31" s="1122"/>
      <c r="AJ31" s="1122"/>
      <c r="AK31" s="1122"/>
      <c r="AL31" s="1122"/>
      <c r="AM31" s="427"/>
      <c r="AN31" s="525"/>
      <c r="AO31" s="502"/>
      <c r="AP31" s="502"/>
      <c r="AQ31" s="502"/>
      <c r="AR31" s="555" t="s">
        <v>2691</v>
      </c>
      <c r="AS31" s="568" t="str">
        <f>"令和8年"&amp;AS9&amp;AT9&amp;AU9&amp;AV9&amp;"付け"</f>
        <v>令和8年月日付け</v>
      </c>
      <c r="AT31" s="497"/>
      <c r="AU31" s="497"/>
      <c r="AV31" s="499"/>
      <c r="AW31" s="499"/>
      <c r="AX31" s="499"/>
      <c r="AY31" s="499"/>
      <c r="AZ31" s="502"/>
      <c r="BA31" s="502"/>
      <c r="BB31" s="502"/>
      <c r="BH31" s="410"/>
      <c r="BI31" s="410"/>
      <c r="BJ31" s="410"/>
      <c r="BK31" s="410"/>
      <c r="BL31" s="410"/>
      <c r="BM31" s="410"/>
      <c r="BN31" s="410"/>
      <c r="BO31" s="410"/>
      <c r="BP31" s="410"/>
      <c r="BQ31" s="410"/>
      <c r="BR31" s="410"/>
      <c r="BS31" s="410"/>
      <c r="BT31" s="410"/>
      <c r="BU31" s="410"/>
      <c r="BV31" s="410"/>
      <c r="BW31" s="410"/>
      <c r="BX31" s="410"/>
      <c r="BY31" s="410"/>
      <c r="BZ31" s="410"/>
      <c r="CA31" s="410"/>
      <c r="CB31" s="410"/>
      <c r="CC31" s="410"/>
      <c r="CD31" s="410"/>
      <c r="CE31" s="410"/>
      <c r="CF31" s="410"/>
      <c r="CG31" s="410"/>
      <c r="CH31" s="410"/>
      <c r="CI31" s="410"/>
      <c r="CJ31" s="410"/>
      <c r="CK31" s="410"/>
      <c r="CL31" s="410"/>
      <c r="CM31" s="410"/>
      <c r="CN31" s="410"/>
      <c r="CO31" s="410"/>
      <c r="CP31" s="410"/>
      <c r="CQ31" s="410"/>
      <c r="CR31" s="410"/>
      <c r="CS31" s="410"/>
      <c r="CT31" s="410"/>
      <c r="CU31" s="410"/>
      <c r="CV31" s="410"/>
      <c r="CW31" s="410"/>
      <c r="CX31" s="410"/>
      <c r="CY31" s="410"/>
      <c r="CZ31" s="410"/>
      <c r="DA31" s="410"/>
      <c r="DB31" s="410"/>
      <c r="DC31" s="410"/>
      <c r="DD31" s="410"/>
      <c r="DE31" s="410"/>
      <c r="DF31" s="410"/>
      <c r="DG31" s="410"/>
      <c r="DH31" s="410"/>
      <c r="DI31" s="410"/>
      <c r="DJ31" s="410"/>
      <c r="DK31" s="410"/>
      <c r="DL31" s="410"/>
      <c r="DM31" s="410"/>
    </row>
    <row r="32" spans="1:117" ht="15" customHeight="1">
      <c r="A32" s="412"/>
      <c r="B32" s="418"/>
      <c r="D32" s="440"/>
      <c r="E32" s="1123"/>
      <c r="F32" s="1123"/>
      <c r="G32" s="1123"/>
      <c r="H32" s="1123"/>
      <c r="I32" s="1123"/>
      <c r="J32" s="1123"/>
      <c r="K32" s="1123"/>
      <c r="L32" s="1123"/>
      <c r="M32" s="1123"/>
      <c r="N32" s="1123"/>
      <c r="O32" s="1123"/>
      <c r="P32" s="1123"/>
      <c r="Q32" s="1123"/>
      <c r="R32" s="1123"/>
      <c r="S32" s="1123"/>
      <c r="T32" s="1123"/>
      <c r="U32" s="1123"/>
      <c r="V32" s="1123"/>
      <c r="W32" s="1123"/>
      <c r="X32" s="1123"/>
      <c r="Y32" s="1123"/>
      <c r="Z32" s="1123"/>
      <c r="AA32" s="1123"/>
      <c r="AB32" s="1123"/>
      <c r="AC32" s="1123"/>
      <c r="AD32" s="1123"/>
      <c r="AE32" s="1123"/>
      <c r="AF32" s="1123"/>
      <c r="AG32" s="1123"/>
      <c r="AH32" s="1123"/>
      <c r="AI32" s="1123"/>
      <c r="AJ32" s="1123"/>
      <c r="AK32" s="1123"/>
      <c r="AL32" s="1123"/>
      <c r="AM32" s="427"/>
      <c r="AN32" s="525"/>
      <c r="AO32" s="502"/>
      <c r="AP32" s="502"/>
      <c r="AQ32" s="502"/>
      <c r="AR32" s="555" t="s">
        <v>2692</v>
      </c>
      <c r="AS32" s="497" t="str">
        <f>AS11&amp;AU11&amp;AV11&amp;AW11&amp;AX11</f>
        <v>岩手県指令長第-号</v>
      </c>
      <c r="AT32" s="497"/>
      <c r="AU32" s="497"/>
      <c r="AV32" s="499"/>
      <c r="AW32" s="499"/>
      <c r="AX32" s="499"/>
      <c r="AY32" s="499"/>
      <c r="AZ32" s="502"/>
      <c r="BA32" s="502"/>
      <c r="BB32" s="502"/>
    </row>
    <row r="33" spans="1:117" ht="15" customHeight="1">
      <c r="A33" s="412" t="s">
        <v>2540</v>
      </c>
      <c r="B33" s="418"/>
      <c r="D33" s="523"/>
      <c r="E33" s="440"/>
      <c r="F33" s="1122"/>
      <c r="G33" s="1122"/>
      <c r="H33" s="1122"/>
      <c r="I33" s="1122"/>
      <c r="J33" s="1122"/>
      <c r="K33" s="1122"/>
      <c r="L33" s="1122"/>
      <c r="M33" s="1122"/>
      <c r="N33" s="1122"/>
      <c r="O33" s="1122"/>
      <c r="P33" s="1122"/>
      <c r="Q33" s="1122"/>
      <c r="R33" s="1122"/>
      <c r="S33" s="1122"/>
      <c r="T33" s="1122"/>
      <c r="U33" s="1122"/>
      <c r="V33" s="1122"/>
      <c r="W33" s="1122"/>
      <c r="X33" s="1122"/>
      <c r="Y33" s="1122"/>
      <c r="Z33" s="1122"/>
      <c r="AA33" s="1122"/>
      <c r="AB33" s="1122"/>
      <c r="AC33" s="1122"/>
      <c r="AD33" s="1122"/>
      <c r="AE33" s="1122"/>
      <c r="AF33" s="1122"/>
      <c r="AG33" s="1122"/>
      <c r="AH33" s="1122"/>
      <c r="AI33" s="1122"/>
      <c r="AJ33" s="1122"/>
      <c r="AK33" s="1122"/>
      <c r="AL33" s="1122"/>
      <c r="AM33" s="427"/>
      <c r="AN33" s="525"/>
      <c r="AO33" s="502"/>
      <c r="AP33" s="502"/>
      <c r="AQ33" s="502"/>
      <c r="AR33" s="555" t="s">
        <v>2694</v>
      </c>
      <c r="AS33" s="497" t="s">
        <v>2693</v>
      </c>
      <c r="AT33" s="497"/>
      <c r="AU33" s="556"/>
      <c r="AV33" s="500"/>
      <c r="AW33" s="499"/>
      <c r="AX33" s="499"/>
      <c r="AY33" s="499"/>
      <c r="AZ33" s="502"/>
      <c r="BA33" s="502"/>
      <c r="BB33" s="502"/>
    </row>
    <row r="34" spans="1:117" ht="15" customHeight="1">
      <c r="A34" s="412"/>
      <c r="B34" s="418"/>
      <c r="D34" s="440"/>
      <c r="E34" s="1123"/>
      <c r="F34" s="1123"/>
      <c r="G34" s="1123"/>
      <c r="H34" s="1123"/>
      <c r="I34" s="1123"/>
      <c r="J34" s="1123"/>
      <c r="K34" s="1123"/>
      <c r="L34" s="1123"/>
      <c r="M34" s="1123"/>
      <c r="N34" s="1123"/>
      <c r="O34" s="1123"/>
      <c r="P34" s="1123"/>
      <c r="Q34" s="1123"/>
      <c r="R34" s="1123"/>
      <c r="S34" s="1123"/>
      <c r="T34" s="1123"/>
      <c r="U34" s="1123"/>
      <c r="V34" s="1123"/>
      <c r="W34" s="1123"/>
      <c r="X34" s="1123"/>
      <c r="Y34" s="1123"/>
      <c r="Z34" s="1123"/>
      <c r="AA34" s="1123"/>
      <c r="AB34" s="1123"/>
      <c r="AC34" s="1123"/>
      <c r="AD34" s="1123"/>
      <c r="AE34" s="1123"/>
      <c r="AF34" s="1123"/>
      <c r="AG34" s="1123"/>
      <c r="AH34" s="1123"/>
      <c r="AI34" s="1123"/>
      <c r="AJ34" s="1123"/>
      <c r="AK34" s="1123"/>
      <c r="AL34" s="1123"/>
      <c r="AM34" s="427"/>
      <c r="AN34" s="525"/>
      <c r="AO34" s="502"/>
      <c r="AP34" s="502"/>
      <c r="AQ34" s="502"/>
      <c r="AR34" s="502"/>
      <c r="AS34" s="499"/>
      <c r="AT34" s="499"/>
      <c r="AU34" s="499"/>
      <c r="AV34" s="499"/>
      <c r="AW34" s="499"/>
      <c r="AX34" s="499"/>
      <c r="AY34" s="499"/>
      <c r="AZ34" s="502"/>
      <c r="BA34" s="502"/>
      <c r="BB34" s="502"/>
    </row>
    <row r="35" spans="1:117" ht="15" customHeight="1">
      <c r="A35" s="412"/>
      <c r="B35" s="418"/>
      <c r="D35" s="523"/>
      <c r="E35" s="440"/>
      <c r="F35" s="1123"/>
      <c r="G35" s="1123"/>
      <c r="H35" s="1123"/>
      <c r="I35" s="1123"/>
      <c r="J35" s="1123"/>
      <c r="K35" s="1123"/>
      <c r="L35" s="1123"/>
      <c r="M35" s="1123"/>
      <c r="N35" s="1123"/>
      <c r="O35" s="1123"/>
      <c r="P35" s="1123"/>
      <c r="Q35" s="1123"/>
      <c r="R35" s="1123"/>
      <c r="S35" s="1123"/>
      <c r="T35" s="1123"/>
      <c r="U35" s="1123"/>
      <c r="V35" s="1123"/>
      <c r="W35" s="1123"/>
      <c r="X35" s="1123"/>
      <c r="Y35" s="1123"/>
      <c r="Z35" s="1123"/>
      <c r="AA35" s="1123"/>
      <c r="AB35" s="1123"/>
      <c r="AC35" s="1123"/>
      <c r="AD35" s="1123"/>
      <c r="AE35" s="1123"/>
      <c r="AF35" s="1123"/>
      <c r="AG35" s="1123"/>
      <c r="AH35" s="1123"/>
      <c r="AI35" s="1123"/>
      <c r="AJ35" s="1123"/>
      <c r="AK35" s="1123"/>
      <c r="AL35" s="1123"/>
      <c r="AM35" s="427"/>
      <c r="AN35" s="525"/>
      <c r="AO35" s="502"/>
      <c r="AP35" s="502"/>
      <c r="AQ35" s="502"/>
      <c r="AR35" s="502"/>
      <c r="AS35" s="432"/>
      <c r="AT35" s="499"/>
      <c r="AU35" s="499"/>
      <c r="AV35" s="499"/>
      <c r="AW35" s="499"/>
      <c r="AX35" s="499"/>
      <c r="AY35" s="499"/>
      <c r="AZ35" s="502"/>
      <c r="BA35" s="502"/>
      <c r="BB35" s="502"/>
    </row>
    <row r="36" spans="1:117" ht="15" customHeight="1">
      <c r="A36" s="412"/>
      <c r="B36" s="418"/>
      <c r="D36" s="418"/>
      <c r="E36" s="442"/>
      <c r="F36" s="442"/>
      <c r="G36" s="442"/>
      <c r="H36" s="442"/>
      <c r="I36" s="442"/>
      <c r="J36" s="442"/>
      <c r="K36" s="442"/>
      <c r="L36" s="442"/>
      <c r="M36" s="442"/>
      <c r="N36" s="442"/>
      <c r="O36" s="442"/>
      <c r="P36" s="442"/>
      <c r="Q36" s="442"/>
      <c r="R36" s="442"/>
      <c r="S36" s="442"/>
      <c r="T36" s="442"/>
      <c r="U36" s="442"/>
      <c r="V36" s="442"/>
      <c r="W36" s="442"/>
      <c r="X36" s="442"/>
      <c r="Y36" s="442"/>
      <c r="Z36" s="442"/>
      <c r="AA36" s="442"/>
      <c r="AB36" s="442"/>
      <c r="AC36" s="442"/>
      <c r="AD36" s="442"/>
      <c r="AE36" s="442"/>
      <c r="AF36" s="442"/>
      <c r="AG36" s="442"/>
      <c r="AH36" s="442"/>
      <c r="AI36" s="442"/>
      <c r="AJ36" s="442"/>
      <c r="AK36" s="423"/>
      <c r="AL36" s="423"/>
      <c r="AM36" s="427"/>
      <c r="AN36" s="525"/>
      <c r="AO36" s="502"/>
      <c r="AP36" s="502"/>
      <c r="AQ36" s="502"/>
      <c r="AR36" s="409"/>
      <c r="AS36" s="502"/>
      <c r="AT36" s="499"/>
      <c r="AU36" s="499"/>
      <c r="AV36" s="499"/>
      <c r="AW36" s="499"/>
      <c r="AX36" s="499"/>
      <c r="AY36" s="499"/>
      <c r="AZ36" s="502"/>
      <c r="BA36" s="502"/>
      <c r="BB36" s="502"/>
    </row>
    <row r="37" spans="1:117" ht="15" customHeight="1">
      <c r="A37" s="412"/>
      <c r="B37" s="438"/>
      <c r="C37" s="418" t="s">
        <v>2543</v>
      </c>
      <c r="D37" s="418"/>
      <c r="E37" s="423"/>
      <c r="F37" s="423"/>
      <c r="G37" s="423"/>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7"/>
      <c r="AN37" s="525"/>
      <c r="AO37" s="502"/>
      <c r="AP37" s="502"/>
      <c r="AQ37" s="502"/>
      <c r="AR37" s="409"/>
      <c r="AS37" s="432"/>
      <c r="AT37" s="499"/>
      <c r="AU37" s="499"/>
      <c r="AV37" s="499"/>
      <c r="AW37" s="499"/>
      <c r="AX37" s="499"/>
      <c r="AY37" s="499"/>
      <c r="AZ37" s="502"/>
      <c r="BA37" s="502"/>
      <c r="BB37" s="502"/>
    </row>
    <row r="38" spans="1:117" ht="15" customHeight="1">
      <c r="A38" s="412"/>
      <c r="B38" s="418"/>
      <c r="C38" s="423"/>
      <c r="D38" s="423"/>
      <c r="E38" s="423"/>
      <c r="F38" s="423"/>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7"/>
      <c r="AN38" s="525"/>
      <c r="AO38" s="502"/>
      <c r="AP38" s="502"/>
      <c r="AQ38" s="502"/>
      <c r="AR38" s="409"/>
      <c r="AS38" s="432"/>
      <c r="AT38" s="499"/>
      <c r="AU38" s="502"/>
      <c r="AV38" s="502"/>
      <c r="AW38" s="499"/>
      <c r="AX38" s="499"/>
      <c r="AY38" s="499"/>
      <c r="AZ38" s="502"/>
      <c r="BA38" s="502"/>
      <c r="BB38" s="502"/>
    </row>
    <row r="39" spans="1:117" ht="15" customHeight="1">
      <c r="A39" s="412"/>
      <c r="B39" s="418"/>
      <c r="C39" s="423"/>
      <c r="D39" s="423"/>
      <c r="E39" s="423"/>
      <c r="F39" s="423"/>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7"/>
      <c r="AN39" s="525"/>
      <c r="AO39" s="502"/>
      <c r="AP39" s="502"/>
      <c r="AQ39" s="502"/>
      <c r="AR39" s="408"/>
      <c r="AS39" s="408"/>
      <c r="AT39" s="499"/>
      <c r="AU39" s="505"/>
      <c r="AV39" s="502"/>
      <c r="AW39" s="502"/>
      <c r="AX39" s="502"/>
      <c r="AY39" s="502"/>
      <c r="AZ39" s="502"/>
      <c r="BA39" s="502"/>
      <c r="BB39" s="502"/>
    </row>
    <row r="40" spans="1:117" s="408" customFormat="1" ht="18" customHeight="1">
      <c r="A40" s="444"/>
      <c r="B40" s="719"/>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c r="AG40" s="488"/>
      <c r="AH40" s="488"/>
      <c r="AI40" s="488"/>
      <c r="AJ40" s="488"/>
      <c r="AK40" s="488"/>
      <c r="AL40" s="488"/>
      <c r="AM40" s="489"/>
      <c r="AN40" s="525"/>
      <c r="AO40" s="502"/>
      <c r="AP40" s="502"/>
      <c r="AQ40" s="502"/>
      <c r="AT40" s="499"/>
      <c r="AU40" s="502"/>
      <c r="AV40" s="502"/>
      <c r="AW40" s="502"/>
      <c r="AX40" s="502"/>
      <c r="AY40" s="502"/>
      <c r="AZ40" s="502"/>
      <c r="BA40" s="502"/>
      <c r="BB40" s="502"/>
      <c r="BH40" s="410"/>
      <c r="BI40" s="410"/>
      <c r="BJ40" s="410"/>
      <c r="BK40" s="410"/>
      <c r="BL40" s="410"/>
      <c r="BM40" s="410"/>
      <c r="BN40" s="410"/>
      <c r="BO40" s="410"/>
      <c r="BP40" s="410"/>
      <c r="BQ40" s="410"/>
      <c r="BR40" s="410"/>
      <c r="BS40" s="410"/>
      <c r="BT40" s="410"/>
      <c r="BU40" s="410"/>
      <c r="BV40" s="410"/>
      <c r="BW40" s="410"/>
      <c r="BX40" s="410"/>
      <c r="BY40" s="410"/>
      <c r="BZ40" s="410"/>
      <c r="CA40" s="410"/>
      <c r="CB40" s="410"/>
      <c r="CC40" s="410"/>
      <c r="CD40" s="410"/>
      <c r="CE40" s="410"/>
      <c r="CF40" s="410"/>
      <c r="CG40" s="410"/>
      <c r="CH40" s="410"/>
      <c r="CI40" s="410"/>
      <c r="CJ40" s="410"/>
      <c r="CK40" s="410"/>
      <c r="CL40" s="410"/>
      <c r="CM40" s="410"/>
      <c r="CN40" s="410"/>
      <c r="CO40" s="410"/>
      <c r="CP40" s="410"/>
      <c r="CQ40" s="410"/>
      <c r="CR40" s="410"/>
      <c r="CS40" s="410"/>
      <c r="CT40" s="410"/>
      <c r="CU40" s="410"/>
      <c r="CV40" s="410"/>
      <c r="CW40" s="410"/>
      <c r="CX40" s="410"/>
      <c r="CY40" s="410"/>
      <c r="CZ40" s="410"/>
      <c r="DA40" s="410"/>
      <c r="DB40" s="410"/>
      <c r="DC40" s="410"/>
      <c r="DD40" s="410"/>
      <c r="DE40" s="410"/>
      <c r="DF40" s="410"/>
      <c r="DG40" s="410"/>
      <c r="DH40" s="410"/>
      <c r="DI40" s="410"/>
      <c r="DJ40" s="410"/>
      <c r="DK40" s="410"/>
      <c r="DL40" s="410"/>
      <c r="DM40" s="410"/>
    </row>
    <row r="41" spans="1:117" s="408" customFormat="1" ht="18" customHeight="1">
      <c r="A41" s="444"/>
      <c r="B41" s="720"/>
      <c r="C41" s="488"/>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c r="AG41" s="488"/>
      <c r="AH41" s="488"/>
      <c r="AI41" s="488"/>
      <c r="AJ41" s="488"/>
      <c r="AK41" s="488"/>
      <c r="AL41" s="488"/>
      <c r="AM41" s="489"/>
      <c r="AN41" s="525"/>
      <c r="AO41" s="502"/>
      <c r="AP41" s="502"/>
      <c r="AQ41" s="502"/>
      <c r="AT41" s="518"/>
      <c r="AU41" s="524"/>
      <c r="AV41" s="502"/>
      <c r="AW41" s="502"/>
      <c r="AX41" s="502"/>
      <c r="AY41" s="502"/>
      <c r="AZ41" s="502"/>
      <c r="BA41" s="502"/>
      <c r="BB41" s="502"/>
      <c r="BH41" s="410"/>
      <c r="BI41" s="410"/>
      <c r="BJ41" s="410"/>
      <c r="BK41" s="410"/>
      <c r="BL41" s="410"/>
      <c r="BM41" s="410"/>
      <c r="BN41" s="410"/>
      <c r="BO41" s="410"/>
      <c r="BP41" s="410"/>
      <c r="BQ41" s="410"/>
      <c r="BR41" s="410"/>
      <c r="BS41" s="410"/>
      <c r="BT41" s="410"/>
      <c r="BU41" s="410"/>
      <c r="BV41" s="410"/>
      <c r="BW41" s="410"/>
      <c r="BX41" s="410"/>
      <c r="BY41" s="410"/>
      <c r="BZ41" s="410"/>
      <c r="CA41" s="410"/>
      <c r="CB41" s="410"/>
      <c r="CC41" s="410"/>
      <c r="CD41" s="410"/>
      <c r="CE41" s="410"/>
      <c r="CF41" s="410"/>
      <c r="CG41" s="410"/>
      <c r="CH41" s="410"/>
      <c r="CI41" s="410"/>
      <c r="CJ41" s="410"/>
      <c r="CK41" s="410"/>
      <c r="CL41" s="410"/>
      <c r="CM41" s="410"/>
      <c r="CN41" s="410"/>
      <c r="CO41" s="410"/>
      <c r="CP41" s="410"/>
      <c r="CQ41" s="410"/>
      <c r="CR41" s="410"/>
      <c r="CS41" s="410"/>
      <c r="CT41" s="410"/>
      <c r="CU41" s="410"/>
      <c r="CV41" s="410"/>
      <c r="CW41" s="410"/>
      <c r="CX41" s="410"/>
      <c r="CY41" s="410"/>
      <c r="CZ41" s="410"/>
      <c r="DA41" s="410"/>
      <c r="DB41" s="410"/>
      <c r="DC41" s="410"/>
      <c r="DD41" s="410"/>
      <c r="DE41" s="410"/>
      <c r="DF41" s="410"/>
      <c r="DG41" s="410"/>
      <c r="DH41" s="410"/>
      <c r="DI41" s="410"/>
      <c r="DJ41" s="410"/>
      <c r="DK41" s="410"/>
      <c r="DL41" s="410"/>
      <c r="DM41" s="410"/>
    </row>
    <row r="42" spans="1:117" s="408" customFormat="1" ht="18" customHeight="1">
      <c r="A42" s="444"/>
      <c r="B42" s="720"/>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c r="AG42" s="488"/>
      <c r="AH42" s="488"/>
      <c r="AI42" s="488"/>
      <c r="AJ42" s="488"/>
      <c r="AK42" s="488"/>
      <c r="AL42" s="488"/>
      <c r="AM42" s="489"/>
      <c r="AN42" s="525"/>
      <c r="AO42" s="502"/>
      <c r="AP42" s="502"/>
      <c r="AQ42" s="502"/>
      <c r="AR42" s="502"/>
      <c r="AS42" s="499"/>
      <c r="AT42" s="499"/>
      <c r="AU42" s="502"/>
      <c r="AV42" s="502"/>
      <c r="AW42" s="502"/>
      <c r="AX42" s="502"/>
      <c r="AY42" s="502"/>
      <c r="AZ42" s="502"/>
      <c r="BA42" s="502"/>
      <c r="BB42" s="502"/>
      <c r="BH42" s="410"/>
      <c r="BI42" s="410"/>
      <c r="BJ42" s="410"/>
      <c r="BK42" s="410"/>
      <c r="BL42" s="410"/>
      <c r="BM42" s="410"/>
      <c r="BN42" s="410"/>
      <c r="BO42" s="410"/>
      <c r="BP42" s="410"/>
      <c r="BQ42" s="410"/>
      <c r="BR42" s="410"/>
      <c r="BS42" s="410"/>
      <c r="BT42" s="410"/>
      <c r="BU42" s="410"/>
      <c r="BV42" s="410"/>
      <c r="BW42" s="410"/>
      <c r="BX42" s="410"/>
      <c r="BY42" s="410"/>
      <c r="BZ42" s="410"/>
      <c r="CA42" s="410"/>
      <c r="CB42" s="410"/>
      <c r="CC42" s="410"/>
      <c r="CD42" s="410"/>
      <c r="CE42" s="410"/>
      <c r="CF42" s="410"/>
      <c r="CG42" s="410"/>
      <c r="CH42" s="410"/>
      <c r="CI42" s="410"/>
      <c r="CJ42" s="410"/>
      <c r="CK42" s="410"/>
      <c r="CL42" s="410"/>
      <c r="CM42" s="410"/>
      <c r="CN42" s="410"/>
      <c r="CO42" s="410"/>
      <c r="CP42" s="410"/>
      <c r="CQ42" s="410"/>
      <c r="CR42" s="410"/>
      <c r="CS42" s="410"/>
      <c r="CT42" s="410"/>
      <c r="CU42" s="410"/>
      <c r="CV42" s="410"/>
      <c r="CW42" s="410"/>
      <c r="CX42" s="410"/>
      <c r="CY42" s="410"/>
      <c r="CZ42" s="410"/>
      <c r="DA42" s="410"/>
      <c r="DB42" s="410"/>
      <c r="DC42" s="410"/>
      <c r="DD42" s="410"/>
      <c r="DE42" s="410"/>
      <c r="DF42" s="410"/>
      <c r="DG42" s="410"/>
      <c r="DH42" s="410"/>
      <c r="DI42" s="410"/>
      <c r="DJ42" s="410"/>
      <c r="DK42" s="410"/>
      <c r="DL42" s="410"/>
      <c r="DM42" s="410"/>
    </row>
    <row r="43" spans="1:117" s="408" customFormat="1" ht="18" customHeight="1">
      <c r="A43" s="444"/>
      <c r="B43" s="490"/>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c r="AG43" s="488"/>
      <c r="AH43" s="488"/>
      <c r="AI43" s="488"/>
      <c r="AJ43" s="488"/>
      <c r="AK43" s="488"/>
      <c r="AL43" s="488"/>
      <c r="AM43" s="491"/>
      <c r="AN43" s="525"/>
      <c r="AO43" s="502"/>
      <c r="AP43" s="502"/>
      <c r="AQ43" s="502"/>
      <c r="AR43" s="502"/>
      <c r="AS43" s="499"/>
      <c r="AT43" s="507"/>
      <c r="AU43" s="502"/>
      <c r="AV43" s="502"/>
      <c r="AW43" s="502"/>
      <c r="AX43" s="502"/>
      <c r="AY43" s="502"/>
      <c r="AZ43" s="502"/>
      <c r="BA43" s="502"/>
      <c r="BB43" s="502"/>
      <c r="BH43" s="410"/>
      <c r="BI43" s="410"/>
      <c r="BJ43" s="410"/>
      <c r="BK43" s="410"/>
      <c r="BL43" s="410"/>
      <c r="BM43" s="410"/>
      <c r="BN43" s="410"/>
      <c r="BO43" s="410"/>
      <c r="BP43" s="410"/>
      <c r="BQ43" s="410"/>
      <c r="BR43" s="410"/>
      <c r="BS43" s="410"/>
      <c r="BT43" s="410"/>
      <c r="BU43" s="410"/>
      <c r="BV43" s="410"/>
      <c r="BW43" s="410"/>
      <c r="BX43" s="410"/>
      <c r="BY43" s="410"/>
      <c r="BZ43" s="410"/>
      <c r="CA43" s="410"/>
      <c r="CB43" s="410"/>
      <c r="CC43" s="410"/>
      <c r="CD43" s="410"/>
      <c r="CE43" s="410"/>
      <c r="CF43" s="410"/>
      <c r="CG43" s="410"/>
      <c r="CH43" s="410"/>
      <c r="CI43" s="410"/>
      <c r="CJ43" s="410"/>
      <c r="CK43" s="410"/>
      <c r="CL43" s="410"/>
      <c r="CM43" s="410"/>
      <c r="CN43" s="410"/>
      <c r="CO43" s="410"/>
      <c r="CP43" s="410"/>
      <c r="CQ43" s="410"/>
      <c r="CR43" s="410"/>
      <c r="CS43" s="410"/>
      <c r="CT43" s="410"/>
      <c r="CU43" s="410"/>
      <c r="CV43" s="410"/>
      <c r="CW43" s="410"/>
      <c r="CX43" s="410"/>
      <c r="CY43" s="410"/>
      <c r="CZ43" s="410"/>
      <c r="DA43" s="410"/>
      <c r="DB43" s="410"/>
      <c r="DC43" s="410"/>
      <c r="DD43" s="410"/>
      <c r="DE43" s="410"/>
      <c r="DF43" s="410"/>
      <c r="DG43" s="410"/>
      <c r="DH43" s="410"/>
      <c r="DI43" s="410"/>
      <c r="DJ43" s="410"/>
      <c r="DK43" s="410"/>
      <c r="DL43" s="410"/>
      <c r="DM43" s="410"/>
    </row>
    <row r="44" spans="1:117" s="408" customFormat="1" ht="18" customHeight="1">
      <c r="A44" s="444"/>
      <c r="B44" s="490"/>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c r="AG44" s="488"/>
      <c r="AH44" s="488"/>
      <c r="AI44" s="488"/>
      <c r="AJ44" s="488"/>
      <c r="AK44" s="488"/>
      <c r="AL44" s="488"/>
      <c r="AM44" s="491"/>
      <c r="AN44" s="525"/>
      <c r="AO44" s="502"/>
      <c r="AP44" s="502"/>
      <c r="AQ44" s="502"/>
      <c r="AR44" s="502"/>
      <c r="AS44" s="499"/>
      <c r="AT44" s="499"/>
      <c r="AU44" s="502"/>
      <c r="AV44" s="502"/>
      <c r="AW44" s="502"/>
      <c r="AX44" s="502"/>
      <c r="AY44" s="502"/>
      <c r="AZ44" s="502"/>
      <c r="BA44" s="502"/>
      <c r="BB44" s="502"/>
      <c r="BH44" s="410"/>
      <c r="BI44" s="410"/>
      <c r="BJ44" s="410"/>
      <c r="BK44" s="410"/>
      <c r="BL44" s="410"/>
      <c r="BM44" s="410"/>
      <c r="BN44" s="410"/>
      <c r="BO44" s="410"/>
      <c r="BP44" s="410"/>
      <c r="BQ44" s="410"/>
      <c r="BR44" s="410"/>
      <c r="BS44" s="410"/>
      <c r="BT44" s="410"/>
      <c r="BU44" s="410"/>
      <c r="BV44" s="410"/>
      <c r="BW44" s="410"/>
      <c r="BX44" s="410"/>
      <c r="BY44" s="410"/>
      <c r="BZ44" s="410"/>
      <c r="CA44" s="410"/>
      <c r="CB44" s="410"/>
      <c r="CC44" s="410"/>
      <c r="CD44" s="410"/>
      <c r="CE44" s="410"/>
      <c r="CF44" s="410"/>
      <c r="CG44" s="410"/>
      <c r="CH44" s="410"/>
      <c r="CI44" s="410"/>
      <c r="CJ44" s="410"/>
      <c r="CK44" s="410"/>
      <c r="CL44" s="410"/>
      <c r="CM44" s="410"/>
      <c r="CN44" s="410"/>
      <c r="CO44" s="410"/>
      <c r="CP44" s="410"/>
      <c r="CQ44" s="410"/>
      <c r="CR44" s="410"/>
      <c r="CS44" s="410"/>
      <c r="CT44" s="410"/>
      <c r="CU44" s="410"/>
      <c r="CV44" s="410"/>
      <c r="CW44" s="410"/>
      <c r="CX44" s="410"/>
      <c r="CY44" s="410"/>
      <c r="CZ44" s="410"/>
      <c r="DA44" s="410"/>
      <c r="DB44" s="410"/>
      <c r="DC44" s="410"/>
      <c r="DD44" s="410"/>
      <c r="DE44" s="410"/>
      <c r="DF44" s="410"/>
      <c r="DG44" s="410"/>
      <c r="DH44" s="410"/>
      <c r="DI44" s="410"/>
      <c r="DJ44" s="410"/>
      <c r="DK44" s="410"/>
      <c r="DL44" s="410"/>
      <c r="DM44" s="410"/>
    </row>
    <row r="45" spans="1:117" s="408" customFormat="1" ht="18" customHeight="1">
      <c r="A45" s="444"/>
      <c r="B45" s="444"/>
      <c r="C45" s="488"/>
      <c r="D45" s="488"/>
      <c r="E45" s="488"/>
      <c r="F45" s="488"/>
      <c r="G45" s="488"/>
      <c r="H45" s="488"/>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488"/>
      <c r="AG45" s="488"/>
      <c r="AH45" s="488"/>
      <c r="AI45" s="488"/>
      <c r="AJ45" s="488"/>
      <c r="AK45" s="488"/>
      <c r="AL45" s="488"/>
      <c r="AM45" s="489"/>
      <c r="AN45" s="525"/>
      <c r="AO45" s="502"/>
      <c r="AP45" s="502"/>
      <c r="AQ45" s="502"/>
      <c r="AR45" s="502"/>
      <c r="AS45" s="506"/>
      <c r="AT45" s="499"/>
      <c r="AU45" s="502"/>
      <c r="AV45" s="502"/>
      <c r="AW45" s="502"/>
      <c r="AX45" s="502"/>
      <c r="AY45" s="502"/>
      <c r="AZ45" s="502"/>
      <c r="BA45" s="502"/>
      <c r="BB45" s="502"/>
      <c r="BH45" s="410"/>
      <c r="BI45" s="410"/>
      <c r="BJ45" s="410"/>
      <c r="BK45" s="410"/>
      <c r="BL45" s="410"/>
      <c r="BM45" s="410"/>
      <c r="BN45" s="410"/>
      <c r="BO45" s="410"/>
      <c r="BP45" s="410"/>
      <c r="BQ45" s="410"/>
      <c r="BR45" s="410"/>
      <c r="BS45" s="410"/>
      <c r="BT45" s="410"/>
      <c r="BU45" s="410"/>
      <c r="BV45" s="410"/>
      <c r="BW45" s="410"/>
      <c r="BX45" s="410"/>
      <c r="BY45" s="410"/>
      <c r="BZ45" s="410"/>
      <c r="CA45" s="410"/>
      <c r="CB45" s="410"/>
      <c r="CC45" s="410"/>
      <c r="CD45" s="410"/>
      <c r="CE45" s="410"/>
      <c r="CF45" s="410"/>
      <c r="CG45" s="410"/>
      <c r="CH45" s="410"/>
      <c r="CI45" s="410"/>
      <c r="CJ45" s="410"/>
      <c r="CK45" s="410"/>
      <c r="CL45" s="410"/>
      <c r="CM45" s="410"/>
      <c r="CN45" s="410"/>
      <c r="CO45" s="410"/>
      <c r="CP45" s="410"/>
      <c r="CQ45" s="410"/>
      <c r="CR45" s="410"/>
      <c r="CS45" s="410"/>
      <c r="CT45" s="410"/>
      <c r="CU45" s="410"/>
      <c r="CV45" s="410"/>
      <c r="CW45" s="410"/>
      <c r="CX45" s="410"/>
      <c r="CY45" s="410"/>
      <c r="CZ45" s="410"/>
      <c r="DA45" s="410"/>
      <c r="DB45" s="410"/>
      <c r="DC45" s="410"/>
      <c r="DD45" s="410"/>
      <c r="DE45" s="410"/>
      <c r="DF45" s="410"/>
      <c r="DG45" s="410"/>
      <c r="DH45" s="410"/>
      <c r="DI45" s="410"/>
      <c r="DJ45" s="410"/>
      <c r="DK45" s="410"/>
      <c r="DL45" s="410"/>
      <c r="DM45" s="410"/>
    </row>
    <row r="46" spans="1:117" s="408" customFormat="1" ht="18" customHeight="1">
      <c r="A46" s="444"/>
      <c r="B46" s="444"/>
      <c r="C46" s="488"/>
      <c r="D46" s="488"/>
      <c r="E46" s="488"/>
      <c r="F46" s="488"/>
      <c r="G46" s="488"/>
      <c r="H46" s="488"/>
      <c r="I46" s="488"/>
      <c r="J46" s="488"/>
      <c r="K46" s="488"/>
      <c r="L46" s="488"/>
      <c r="M46" s="488"/>
      <c r="N46" s="488"/>
      <c r="O46" s="488"/>
      <c r="P46" s="488"/>
      <c r="Q46" s="488"/>
      <c r="R46" s="488"/>
      <c r="S46" s="488"/>
      <c r="T46" s="488"/>
      <c r="U46" s="488"/>
      <c r="V46" s="488"/>
      <c r="W46" s="488"/>
      <c r="X46" s="488"/>
      <c r="Y46" s="488"/>
      <c r="Z46" s="488"/>
      <c r="AA46" s="488"/>
      <c r="AB46" s="488"/>
      <c r="AC46" s="488"/>
      <c r="AD46" s="488"/>
      <c r="AE46" s="488"/>
      <c r="AF46" s="488"/>
      <c r="AG46" s="488"/>
      <c r="AH46" s="488"/>
      <c r="AI46" s="488"/>
      <c r="AJ46" s="488"/>
      <c r="AK46" s="488"/>
      <c r="AL46" s="488"/>
      <c r="AM46" s="444"/>
      <c r="AN46" s="525"/>
      <c r="AO46" s="502"/>
      <c r="AP46" s="502"/>
      <c r="AQ46" s="502"/>
      <c r="AR46" s="502"/>
      <c r="AS46" s="499"/>
      <c r="AT46" s="499"/>
      <c r="AU46" s="502"/>
      <c r="AV46" s="502"/>
      <c r="AW46" s="502"/>
      <c r="AX46" s="502"/>
      <c r="AY46" s="502"/>
      <c r="AZ46" s="502"/>
      <c r="BA46" s="502"/>
      <c r="BB46" s="502"/>
      <c r="BH46" s="410"/>
      <c r="BI46" s="410"/>
      <c r="BJ46" s="410"/>
      <c r="BK46" s="410"/>
      <c r="BL46" s="410"/>
      <c r="BM46" s="410"/>
      <c r="BN46" s="410"/>
      <c r="BO46" s="410"/>
      <c r="BP46" s="410"/>
      <c r="BQ46" s="410"/>
      <c r="BR46" s="410"/>
      <c r="BS46" s="410"/>
      <c r="BT46" s="410"/>
      <c r="BU46" s="410"/>
      <c r="BV46" s="410"/>
      <c r="BW46" s="410"/>
      <c r="BX46" s="410"/>
      <c r="BY46" s="410"/>
      <c r="BZ46" s="410"/>
      <c r="CA46" s="410"/>
      <c r="CB46" s="410"/>
      <c r="CC46" s="410"/>
      <c r="CD46" s="410"/>
      <c r="CE46" s="410"/>
      <c r="CF46" s="410"/>
      <c r="CG46" s="410"/>
      <c r="CH46" s="410"/>
      <c r="CI46" s="410"/>
      <c r="CJ46" s="410"/>
      <c r="CK46" s="410"/>
      <c r="CL46" s="410"/>
      <c r="CM46" s="410"/>
      <c r="CN46" s="410"/>
      <c r="CO46" s="410"/>
      <c r="CP46" s="410"/>
      <c r="CQ46" s="410"/>
      <c r="CR46" s="410"/>
      <c r="CS46" s="410"/>
      <c r="CT46" s="410"/>
      <c r="CU46" s="410"/>
      <c r="CV46" s="410"/>
      <c r="CW46" s="410"/>
      <c r="CX46" s="410"/>
      <c r="CY46" s="410"/>
      <c r="CZ46" s="410"/>
      <c r="DA46" s="410"/>
      <c r="DB46" s="410"/>
      <c r="DC46" s="410"/>
      <c r="DD46" s="410"/>
      <c r="DE46" s="410"/>
      <c r="DF46" s="410"/>
      <c r="DG46" s="410"/>
      <c r="DH46" s="410"/>
      <c r="DI46" s="410"/>
      <c r="DJ46" s="410"/>
      <c r="DK46" s="410"/>
      <c r="DL46" s="410"/>
      <c r="DM46" s="410"/>
    </row>
    <row r="47" spans="1:117" s="408" customFormat="1" ht="18" customHeight="1">
      <c r="A47" s="444"/>
      <c r="B47" s="444"/>
      <c r="C47" s="488"/>
      <c r="D47" s="488"/>
      <c r="E47" s="488"/>
      <c r="F47" s="488"/>
      <c r="G47" s="488"/>
      <c r="H47" s="488"/>
      <c r="I47" s="488"/>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488"/>
      <c r="AI47" s="488"/>
      <c r="AJ47" s="488"/>
      <c r="AK47" s="488"/>
      <c r="AL47" s="488"/>
      <c r="AM47" s="444"/>
      <c r="AN47" s="525"/>
      <c r="AO47" s="502"/>
      <c r="AP47" s="502"/>
      <c r="AQ47" s="502"/>
      <c r="AR47" s="502"/>
      <c r="AS47" s="499"/>
      <c r="AT47" s="499"/>
      <c r="AU47" s="505"/>
      <c r="AV47" s="502"/>
      <c r="AW47" s="502"/>
      <c r="AX47" s="502"/>
      <c r="AY47" s="502"/>
      <c r="AZ47" s="502"/>
      <c r="BA47" s="502"/>
      <c r="BB47" s="502"/>
      <c r="BH47" s="410"/>
      <c r="BI47" s="410"/>
      <c r="BJ47" s="410"/>
      <c r="BK47" s="410"/>
      <c r="BL47" s="410"/>
      <c r="BM47" s="410"/>
      <c r="BN47" s="410"/>
      <c r="BO47" s="410"/>
      <c r="BP47" s="410"/>
      <c r="BQ47" s="410"/>
      <c r="BR47" s="410"/>
      <c r="BS47" s="410"/>
      <c r="BT47" s="410"/>
      <c r="BU47" s="410"/>
      <c r="BV47" s="410"/>
      <c r="BW47" s="410"/>
      <c r="BX47" s="410"/>
      <c r="BY47" s="410"/>
      <c r="BZ47" s="410"/>
      <c r="CA47" s="410"/>
      <c r="CB47" s="410"/>
      <c r="CC47" s="410"/>
      <c r="CD47" s="410"/>
      <c r="CE47" s="410"/>
      <c r="CF47" s="410"/>
      <c r="CG47" s="410"/>
      <c r="CH47" s="410"/>
      <c r="CI47" s="410"/>
      <c r="CJ47" s="410"/>
      <c r="CK47" s="410"/>
      <c r="CL47" s="410"/>
      <c r="CM47" s="410"/>
      <c r="CN47" s="410"/>
      <c r="CO47" s="410"/>
      <c r="CP47" s="410"/>
      <c r="CQ47" s="410"/>
      <c r="CR47" s="410"/>
      <c r="CS47" s="410"/>
      <c r="CT47" s="410"/>
      <c r="CU47" s="410"/>
      <c r="CV47" s="410"/>
      <c r="CW47" s="410"/>
      <c r="CX47" s="410"/>
      <c r="CY47" s="410"/>
      <c r="CZ47" s="410"/>
      <c r="DA47" s="410"/>
      <c r="DB47" s="410"/>
      <c r="DC47" s="410"/>
      <c r="DD47" s="410"/>
      <c r="DE47" s="410"/>
      <c r="DF47" s="410"/>
      <c r="DG47" s="410"/>
      <c r="DH47" s="410"/>
      <c r="DI47" s="410"/>
      <c r="DJ47" s="410"/>
      <c r="DK47" s="410"/>
      <c r="DL47" s="410"/>
      <c r="DM47" s="410"/>
    </row>
    <row r="48" spans="1:117" s="408" customFormat="1" ht="18" customHeight="1">
      <c r="A48" s="444"/>
      <c r="B48" s="720"/>
      <c r="C48" s="488"/>
      <c r="D48" s="488"/>
      <c r="E48" s="488"/>
      <c r="F48" s="488"/>
      <c r="G48" s="488"/>
      <c r="H48" s="488"/>
      <c r="I48" s="488"/>
      <c r="J48" s="488"/>
      <c r="K48" s="488"/>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c r="AI48" s="488"/>
      <c r="AJ48" s="488"/>
      <c r="AK48" s="488"/>
      <c r="AL48" s="488"/>
      <c r="AM48" s="444"/>
      <c r="AN48" s="525"/>
      <c r="AO48" s="502"/>
      <c r="AP48" s="502"/>
      <c r="AQ48" s="502"/>
      <c r="AR48" s="502"/>
      <c r="AS48" s="507"/>
      <c r="AT48" s="499"/>
      <c r="AU48" s="502"/>
      <c r="AV48" s="502"/>
      <c r="AW48" s="502"/>
      <c r="AX48" s="502"/>
      <c r="AY48" s="502"/>
      <c r="AZ48" s="502"/>
      <c r="BA48" s="502"/>
      <c r="BB48" s="502"/>
      <c r="BH48" s="410"/>
      <c r="BI48" s="410"/>
      <c r="BJ48" s="410"/>
      <c r="BK48" s="410"/>
      <c r="BL48" s="410"/>
      <c r="BM48" s="410"/>
      <c r="BN48" s="410"/>
      <c r="BO48" s="410"/>
      <c r="BP48" s="410"/>
      <c r="BQ48" s="410"/>
      <c r="BR48" s="410"/>
      <c r="BS48" s="410"/>
      <c r="BT48" s="410"/>
      <c r="BU48" s="410"/>
      <c r="BV48" s="410"/>
      <c r="BW48" s="410"/>
      <c r="BX48" s="410"/>
      <c r="BY48" s="410"/>
      <c r="BZ48" s="410"/>
      <c r="CA48" s="410"/>
      <c r="CB48" s="410"/>
      <c r="CC48" s="410"/>
      <c r="CD48" s="410"/>
      <c r="CE48" s="410"/>
      <c r="CF48" s="410"/>
      <c r="CG48" s="410"/>
      <c r="CH48" s="410"/>
      <c r="CI48" s="410"/>
      <c r="CJ48" s="410"/>
      <c r="CK48" s="410"/>
      <c r="CL48" s="410"/>
      <c r="CM48" s="410"/>
      <c r="CN48" s="410"/>
      <c r="CO48" s="410"/>
      <c r="CP48" s="410"/>
      <c r="CQ48" s="410"/>
      <c r="CR48" s="410"/>
      <c r="CS48" s="410"/>
      <c r="CT48" s="410"/>
      <c r="CU48" s="410"/>
      <c r="CV48" s="410"/>
      <c r="CW48" s="410"/>
      <c r="CX48" s="410"/>
      <c r="CY48" s="410"/>
      <c r="CZ48" s="410"/>
      <c r="DA48" s="410"/>
      <c r="DB48" s="410"/>
      <c r="DC48" s="410"/>
      <c r="DD48" s="410"/>
      <c r="DE48" s="410"/>
      <c r="DF48" s="410"/>
      <c r="DG48" s="410"/>
      <c r="DH48" s="410"/>
      <c r="DI48" s="410"/>
      <c r="DJ48" s="410"/>
      <c r="DK48" s="410"/>
      <c r="DL48" s="410"/>
      <c r="DM48" s="410"/>
    </row>
    <row r="49" spans="1:117" s="408" customFormat="1" ht="18" customHeight="1">
      <c r="A49" s="444"/>
      <c r="B49" s="444"/>
      <c r="C49" s="444"/>
      <c r="D49" s="444"/>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4"/>
      <c r="AC49" s="444"/>
      <c r="AD49" s="444"/>
      <c r="AE49" s="444"/>
      <c r="AF49" s="444"/>
      <c r="AG49" s="444"/>
      <c r="AH49" s="444"/>
      <c r="AI49" s="444"/>
      <c r="AJ49" s="444"/>
      <c r="AK49" s="444"/>
      <c r="AL49" s="444"/>
      <c r="AM49" s="444"/>
      <c r="AN49" s="525"/>
      <c r="AO49" s="502"/>
      <c r="AP49" s="502"/>
      <c r="AQ49" s="502"/>
      <c r="AR49" s="502"/>
      <c r="AS49" s="507"/>
      <c r="AT49" s="506"/>
      <c r="AU49" s="502"/>
      <c r="AV49" s="502"/>
      <c r="AW49" s="502"/>
      <c r="AX49" s="502"/>
      <c r="AY49" s="502"/>
      <c r="AZ49" s="502"/>
      <c r="BA49" s="502"/>
      <c r="BB49" s="502"/>
      <c r="BH49" s="410"/>
      <c r="BI49" s="410"/>
      <c r="BJ49" s="410"/>
      <c r="BK49" s="410"/>
      <c r="BL49" s="410"/>
      <c r="BM49" s="410"/>
      <c r="BN49" s="410"/>
      <c r="BO49" s="410"/>
      <c r="BP49" s="410"/>
      <c r="BQ49" s="410"/>
      <c r="BR49" s="410"/>
      <c r="BS49" s="410"/>
      <c r="BT49" s="410"/>
      <c r="BU49" s="410"/>
      <c r="BV49" s="410"/>
      <c r="BW49" s="410"/>
      <c r="BX49" s="410"/>
      <c r="BY49" s="410"/>
      <c r="BZ49" s="410"/>
      <c r="CA49" s="410"/>
      <c r="CB49" s="410"/>
      <c r="CC49" s="410"/>
      <c r="CD49" s="410"/>
      <c r="CE49" s="410"/>
      <c r="CF49" s="410"/>
      <c r="CG49" s="410"/>
      <c r="CH49" s="410"/>
      <c r="CI49" s="410"/>
      <c r="CJ49" s="410"/>
      <c r="CK49" s="410"/>
      <c r="CL49" s="410"/>
      <c r="CM49" s="410"/>
      <c r="CN49" s="410"/>
      <c r="CO49" s="410"/>
      <c r="CP49" s="410"/>
      <c r="CQ49" s="410"/>
      <c r="CR49" s="410"/>
      <c r="CS49" s="410"/>
      <c r="CT49" s="410"/>
      <c r="CU49" s="410"/>
      <c r="CV49" s="410"/>
      <c r="CW49" s="410"/>
      <c r="CX49" s="410"/>
      <c r="CY49" s="410"/>
      <c r="CZ49" s="410"/>
      <c r="DA49" s="410"/>
      <c r="DB49" s="410"/>
      <c r="DC49" s="410"/>
      <c r="DD49" s="410"/>
      <c r="DE49" s="410"/>
      <c r="DF49" s="410"/>
      <c r="DG49" s="410"/>
      <c r="DH49" s="410"/>
      <c r="DI49" s="410"/>
      <c r="DJ49" s="410"/>
      <c r="DK49" s="410"/>
      <c r="DL49" s="410"/>
      <c r="DM49" s="410"/>
    </row>
    <row r="50" spans="1:117" s="408" customFormat="1" ht="18" customHeight="1">
      <c r="A50" s="444"/>
      <c r="B50" s="444"/>
      <c r="C50" s="444"/>
      <c r="D50" s="444"/>
      <c r="E50" s="444"/>
      <c r="F50" s="444"/>
      <c r="G50" s="444"/>
      <c r="H50" s="444"/>
      <c r="I50" s="444"/>
      <c r="J50" s="444"/>
      <c r="K50" s="444"/>
      <c r="L50" s="444"/>
      <c r="M50" s="444"/>
      <c r="N50" s="444"/>
      <c r="O50" s="444"/>
      <c r="P50" s="444"/>
      <c r="Q50" s="444"/>
      <c r="R50" s="444"/>
      <c r="S50" s="444"/>
      <c r="T50" s="444"/>
      <c r="U50" s="444"/>
      <c r="V50" s="444"/>
      <c r="W50" s="444"/>
      <c r="X50" s="444"/>
      <c r="Y50" s="444"/>
      <c r="Z50" s="444"/>
      <c r="AA50" s="444"/>
      <c r="AB50" s="444"/>
      <c r="AC50" s="444"/>
      <c r="AD50" s="444"/>
      <c r="AE50" s="444"/>
      <c r="AF50" s="444"/>
      <c r="AG50" s="444"/>
      <c r="AH50" s="444"/>
      <c r="AI50" s="444"/>
      <c r="AJ50" s="444"/>
      <c r="AK50" s="444"/>
      <c r="AL50" s="444"/>
      <c r="AM50" s="444"/>
      <c r="AO50" s="502"/>
      <c r="AP50" s="502"/>
      <c r="AQ50" s="502"/>
      <c r="AR50" s="502"/>
      <c r="AS50" s="507"/>
      <c r="AT50" s="499"/>
      <c r="AU50" s="505"/>
      <c r="AV50" s="502"/>
      <c r="AW50" s="502"/>
      <c r="AX50" s="502"/>
      <c r="AY50" s="502"/>
      <c r="AZ50" s="502"/>
      <c r="BA50" s="502"/>
      <c r="BB50" s="502"/>
      <c r="BH50" s="410"/>
      <c r="BI50" s="410"/>
      <c r="BJ50" s="410"/>
      <c r="BK50" s="410"/>
      <c r="BL50" s="410"/>
      <c r="BM50" s="410"/>
      <c r="BN50" s="410"/>
      <c r="BO50" s="410"/>
      <c r="BP50" s="410"/>
      <c r="BQ50" s="410"/>
      <c r="BR50" s="410"/>
      <c r="BS50" s="410"/>
      <c r="BT50" s="410"/>
      <c r="BU50" s="410"/>
      <c r="BV50" s="410"/>
      <c r="BW50" s="410"/>
      <c r="BX50" s="410"/>
      <c r="BY50" s="410"/>
      <c r="BZ50" s="410"/>
      <c r="CA50" s="410"/>
      <c r="CB50" s="410"/>
      <c r="CC50" s="410"/>
      <c r="CD50" s="410"/>
      <c r="CE50" s="410"/>
      <c r="CF50" s="410"/>
      <c r="CG50" s="410"/>
      <c r="CH50" s="410"/>
      <c r="CI50" s="410"/>
      <c r="CJ50" s="410"/>
      <c r="CK50" s="410"/>
      <c r="CL50" s="410"/>
      <c r="CM50" s="410"/>
      <c r="CN50" s="410"/>
      <c r="CO50" s="410"/>
      <c r="CP50" s="410"/>
      <c r="CQ50" s="410"/>
      <c r="CR50" s="410"/>
      <c r="CS50" s="410"/>
      <c r="CT50" s="410"/>
      <c r="CU50" s="410"/>
      <c r="CV50" s="410"/>
      <c r="CW50" s="410"/>
      <c r="CX50" s="410"/>
      <c r="CY50" s="410"/>
      <c r="CZ50" s="410"/>
      <c r="DA50" s="410"/>
      <c r="DB50" s="410"/>
      <c r="DC50" s="410"/>
      <c r="DD50" s="410"/>
      <c r="DE50" s="410"/>
      <c r="DF50" s="410"/>
      <c r="DG50" s="410"/>
      <c r="DH50" s="410"/>
      <c r="DI50" s="410"/>
      <c r="DJ50" s="410"/>
      <c r="DK50" s="410"/>
      <c r="DL50" s="410"/>
      <c r="DM50" s="410"/>
    </row>
    <row r="51" spans="1:117" s="408" customFormat="1" ht="18" hidden="1" customHeight="1">
      <c r="A51" s="444"/>
      <c r="B51" s="444"/>
      <c r="C51" s="444"/>
      <c r="D51" s="444"/>
      <c r="E51" s="444"/>
      <c r="F51" s="444"/>
      <c r="G51" s="444"/>
      <c r="H51" s="444"/>
      <c r="I51" s="444"/>
      <c r="J51" s="444"/>
      <c r="K51" s="444"/>
      <c r="L51" s="444"/>
      <c r="M51" s="444"/>
      <c r="N51" s="444"/>
      <c r="O51" s="444"/>
      <c r="P51" s="444"/>
      <c r="Q51" s="444"/>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O51" s="502"/>
      <c r="AP51" s="502"/>
      <c r="AQ51" s="502"/>
      <c r="AR51" s="502"/>
      <c r="AS51" s="499"/>
      <c r="AT51" s="499"/>
      <c r="AU51" s="502"/>
      <c r="AV51" s="502"/>
      <c r="AW51" s="502"/>
      <c r="AX51" s="502"/>
      <c r="AY51" s="502"/>
      <c r="AZ51" s="502"/>
      <c r="BA51" s="502"/>
      <c r="BB51" s="502"/>
      <c r="BH51" s="410"/>
      <c r="BI51" s="410"/>
      <c r="BJ51" s="410"/>
      <c r="BK51" s="410"/>
      <c r="BL51" s="410"/>
      <c r="BM51" s="410"/>
      <c r="BN51" s="410"/>
      <c r="BO51" s="410"/>
      <c r="BP51" s="410"/>
      <c r="BQ51" s="410"/>
      <c r="BR51" s="410"/>
      <c r="BS51" s="410"/>
      <c r="BT51" s="410"/>
      <c r="BU51" s="410"/>
      <c r="BV51" s="410"/>
      <c r="BW51" s="410"/>
      <c r="BX51" s="410"/>
      <c r="BY51" s="410"/>
      <c r="BZ51" s="410"/>
      <c r="CA51" s="410"/>
      <c r="CB51" s="410"/>
      <c r="CC51" s="410"/>
      <c r="CD51" s="410"/>
      <c r="CE51" s="410"/>
      <c r="CF51" s="410"/>
      <c r="CG51" s="410"/>
      <c r="CH51" s="410"/>
      <c r="CI51" s="410"/>
      <c r="CJ51" s="410"/>
      <c r="CK51" s="410"/>
      <c r="CL51" s="410"/>
      <c r="CM51" s="410"/>
      <c r="CN51" s="410"/>
      <c r="CO51" s="410"/>
      <c r="CP51" s="410"/>
      <c r="CQ51" s="410"/>
      <c r="CR51" s="410"/>
      <c r="CS51" s="410"/>
      <c r="CT51" s="410"/>
      <c r="CU51" s="410"/>
      <c r="CV51" s="410"/>
      <c r="CW51" s="410"/>
      <c r="CX51" s="410"/>
      <c r="CY51" s="410"/>
      <c r="CZ51" s="410"/>
      <c r="DA51" s="410"/>
      <c r="DB51" s="410"/>
      <c r="DC51" s="410"/>
      <c r="DD51" s="410"/>
      <c r="DE51" s="410"/>
      <c r="DF51" s="410"/>
      <c r="DG51" s="410"/>
      <c r="DH51" s="410"/>
      <c r="DI51" s="410"/>
      <c r="DJ51" s="410"/>
      <c r="DK51" s="410"/>
      <c r="DL51" s="410"/>
      <c r="DM51" s="410"/>
    </row>
    <row r="52" spans="1:117" s="408" customFormat="1" ht="28.5" customHeight="1">
      <c r="A52" s="444"/>
      <c r="B52" s="444"/>
      <c r="C52" s="444"/>
      <c r="D52" s="444"/>
      <c r="E52" s="444"/>
      <c r="F52" s="444"/>
      <c r="G52" s="444"/>
      <c r="H52" s="444"/>
      <c r="I52" s="444"/>
      <c r="J52" s="444"/>
      <c r="K52" s="444"/>
      <c r="L52" s="444"/>
      <c r="M52" s="444"/>
      <c r="N52" s="444"/>
      <c r="O52" s="444"/>
      <c r="P52" s="444"/>
      <c r="Q52" s="444"/>
      <c r="R52" s="444"/>
      <c r="S52" s="444"/>
      <c r="T52" s="444"/>
      <c r="U52" s="444"/>
      <c r="V52" s="444"/>
      <c r="W52" s="444"/>
      <c r="X52" s="444"/>
      <c r="Y52" s="444"/>
      <c r="Z52" s="444"/>
      <c r="AA52" s="444"/>
      <c r="AB52" s="444"/>
      <c r="AC52" s="444"/>
      <c r="AD52" s="444"/>
      <c r="AE52" s="444"/>
      <c r="AF52" s="444"/>
      <c r="AG52" s="444"/>
      <c r="AH52" s="444"/>
      <c r="AI52" s="444"/>
      <c r="AJ52" s="444"/>
      <c r="AK52" s="444"/>
      <c r="AL52" s="444"/>
      <c r="AM52" s="444"/>
      <c r="AO52" s="502"/>
      <c r="AP52" s="502"/>
      <c r="AQ52" s="502"/>
      <c r="AR52" s="502"/>
      <c r="AS52" s="499"/>
      <c r="AT52" s="507"/>
      <c r="AU52" s="502"/>
      <c r="AV52" s="502"/>
      <c r="AW52" s="502"/>
      <c r="AX52" s="502"/>
      <c r="AY52" s="502"/>
      <c r="AZ52" s="502"/>
      <c r="BA52" s="502"/>
      <c r="BB52" s="502"/>
      <c r="BH52" s="410"/>
      <c r="BI52" s="410"/>
      <c r="BJ52" s="410"/>
      <c r="BK52" s="410"/>
      <c r="BL52" s="410"/>
      <c r="BM52" s="410"/>
      <c r="BN52" s="410"/>
      <c r="BO52" s="410"/>
      <c r="BP52" s="410"/>
      <c r="BQ52" s="410"/>
      <c r="BR52" s="410"/>
      <c r="BS52" s="410"/>
      <c r="BT52" s="410"/>
      <c r="BU52" s="410"/>
      <c r="BV52" s="410"/>
      <c r="BW52" s="410"/>
      <c r="BX52" s="410"/>
      <c r="BY52" s="410"/>
      <c r="BZ52" s="410"/>
      <c r="CA52" s="410"/>
      <c r="CB52" s="410"/>
      <c r="CC52" s="410"/>
      <c r="CD52" s="410"/>
      <c r="CE52" s="410"/>
      <c r="CF52" s="410"/>
      <c r="CG52" s="410"/>
      <c r="CH52" s="410"/>
      <c r="CI52" s="410"/>
      <c r="CJ52" s="410"/>
      <c r="CK52" s="410"/>
      <c r="CL52" s="410"/>
      <c r="CM52" s="410"/>
      <c r="CN52" s="410"/>
      <c r="CO52" s="410"/>
      <c r="CP52" s="410"/>
      <c r="CQ52" s="410"/>
      <c r="CR52" s="410"/>
      <c r="CS52" s="410"/>
      <c r="CT52" s="410"/>
      <c r="CU52" s="410"/>
      <c r="CV52" s="410"/>
      <c r="CW52" s="410"/>
      <c r="CX52" s="410"/>
      <c r="CY52" s="410"/>
      <c r="CZ52" s="410"/>
      <c r="DA52" s="410"/>
      <c r="DB52" s="410"/>
      <c r="DC52" s="410"/>
      <c r="DD52" s="410"/>
      <c r="DE52" s="410"/>
      <c r="DF52" s="410"/>
      <c r="DG52" s="410"/>
      <c r="DH52" s="410"/>
      <c r="DI52" s="410"/>
      <c r="DJ52" s="410"/>
      <c r="DK52" s="410"/>
      <c r="DL52" s="410"/>
      <c r="DM52" s="410"/>
    </row>
    <row r="53" spans="1:117" s="408" customFormat="1" ht="18" customHeight="1">
      <c r="A53" s="444"/>
      <c r="B53" s="444"/>
      <c r="C53" s="444"/>
      <c r="D53" s="444"/>
      <c r="E53" s="444"/>
      <c r="F53" s="444"/>
      <c r="G53" s="444"/>
      <c r="H53" s="444"/>
      <c r="I53" s="444"/>
      <c r="J53" s="444"/>
      <c r="K53" s="444"/>
      <c r="L53" s="444"/>
      <c r="M53" s="444"/>
      <c r="N53" s="444"/>
      <c r="O53" s="444"/>
      <c r="P53" s="444"/>
      <c r="Q53" s="444"/>
      <c r="R53" s="444"/>
      <c r="S53" s="444"/>
      <c r="T53" s="444"/>
      <c r="U53" s="444"/>
      <c r="V53" s="444"/>
      <c r="W53" s="444"/>
      <c r="X53" s="444"/>
      <c r="Y53" s="444"/>
      <c r="Z53" s="444"/>
      <c r="AA53" s="444"/>
      <c r="AB53" s="444"/>
      <c r="AC53" s="444"/>
      <c r="AD53" s="444"/>
      <c r="AE53" s="444"/>
      <c r="AF53" s="444"/>
      <c r="AG53" s="444"/>
      <c r="AH53" s="444"/>
      <c r="AI53" s="444"/>
      <c r="AJ53" s="444"/>
      <c r="AK53" s="444"/>
      <c r="AL53" s="444"/>
      <c r="AM53" s="444"/>
      <c r="AO53" s="502"/>
      <c r="AP53" s="502"/>
      <c r="AQ53" s="502"/>
      <c r="AR53" s="502"/>
      <c r="AS53" s="499"/>
      <c r="AT53" s="507"/>
      <c r="AU53" s="502"/>
      <c r="AV53" s="502"/>
      <c r="AW53" s="502"/>
      <c r="AX53" s="502"/>
      <c r="AY53" s="502"/>
      <c r="AZ53" s="502"/>
      <c r="BA53" s="502"/>
      <c r="BB53" s="502"/>
      <c r="BH53" s="410"/>
      <c r="BI53" s="410"/>
      <c r="BJ53" s="410"/>
      <c r="BK53" s="410"/>
      <c r="BL53" s="410"/>
      <c r="BM53" s="410"/>
      <c r="BN53" s="410"/>
      <c r="BO53" s="410"/>
      <c r="BP53" s="410"/>
      <c r="BQ53" s="410"/>
      <c r="BR53" s="410"/>
      <c r="BS53" s="410"/>
      <c r="BT53" s="410"/>
      <c r="BU53" s="410"/>
      <c r="BV53" s="410"/>
      <c r="BW53" s="410"/>
      <c r="BX53" s="410"/>
      <c r="BY53" s="410"/>
      <c r="BZ53" s="410"/>
      <c r="CA53" s="410"/>
      <c r="CB53" s="410"/>
      <c r="CC53" s="410"/>
      <c r="CD53" s="410"/>
      <c r="CE53" s="410"/>
      <c r="CF53" s="410"/>
      <c r="CG53" s="410"/>
      <c r="CH53" s="410"/>
      <c r="CI53" s="410"/>
      <c r="CJ53" s="410"/>
      <c r="CK53" s="410"/>
      <c r="CL53" s="410"/>
      <c r="CM53" s="410"/>
      <c r="CN53" s="410"/>
      <c r="CO53" s="410"/>
      <c r="CP53" s="410"/>
      <c r="CQ53" s="410"/>
      <c r="CR53" s="410"/>
      <c r="CS53" s="410"/>
      <c r="CT53" s="410"/>
      <c r="CU53" s="410"/>
      <c r="CV53" s="410"/>
      <c r="CW53" s="410"/>
      <c r="CX53" s="410"/>
      <c r="CY53" s="410"/>
      <c r="CZ53" s="410"/>
      <c r="DA53" s="410"/>
      <c r="DB53" s="410"/>
      <c r="DC53" s="410"/>
      <c r="DD53" s="410"/>
      <c r="DE53" s="410"/>
      <c r="DF53" s="410"/>
      <c r="DG53" s="410"/>
      <c r="DH53" s="410"/>
      <c r="DI53" s="410"/>
      <c r="DJ53" s="410"/>
      <c r="DK53" s="410"/>
      <c r="DL53" s="410"/>
      <c r="DM53" s="410"/>
    </row>
    <row r="54" spans="1:117" s="408" customFormat="1" ht="17.100000000000001" customHeight="1">
      <c r="A54" s="444"/>
      <c r="B54" s="444"/>
      <c r="C54" s="444"/>
      <c r="D54" s="444"/>
      <c r="E54" s="444"/>
      <c r="F54" s="444"/>
      <c r="G54" s="444"/>
      <c r="H54" s="444"/>
      <c r="I54" s="444"/>
      <c r="J54" s="444"/>
      <c r="K54" s="444"/>
      <c r="L54" s="444"/>
      <c r="M54" s="444"/>
      <c r="N54" s="444"/>
      <c r="O54" s="444"/>
      <c r="P54" s="444"/>
      <c r="Q54" s="444"/>
      <c r="R54" s="444"/>
      <c r="S54" s="444"/>
      <c r="T54" s="444"/>
      <c r="U54" s="444"/>
      <c r="V54" s="444"/>
      <c r="W54" s="444"/>
      <c r="X54" s="444"/>
      <c r="Y54" s="444"/>
      <c r="Z54" s="444"/>
      <c r="AA54" s="444"/>
      <c r="AB54" s="444"/>
      <c r="AC54" s="445"/>
      <c r="AD54" s="446"/>
      <c r="AE54" s="446"/>
      <c r="AF54" s="446"/>
      <c r="AG54" s="446"/>
      <c r="AH54" s="446"/>
      <c r="AI54" s="446"/>
      <c r="AJ54" s="446"/>
      <c r="AK54" s="446"/>
      <c r="AL54" s="444"/>
      <c r="AM54" s="444"/>
      <c r="AO54" s="502"/>
      <c r="AP54" s="502"/>
      <c r="AQ54" s="502"/>
      <c r="AR54" s="502"/>
      <c r="AS54" s="499"/>
      <c r="AT54" s="507"/>
      <c r="AU54" s="502"/>
      <c r="AV54" s="502"/>
      <c r="AW54" s="502"/>
      <c r="AX54" s="502"/>
      <c r="AY54" s="502"/>
      <c r="AZ54" s="502"/>
      <c r="BA54" s="502"/>
      <c r="BB54" s="502"/>
      <c r="BH54" s="410"/>
      <c r="BI54" s="410"/>
      <c r="BJ54" s="410"/>
      <c r="BK54" s="410"/>
      <c r="BL54" s="410"/>
      <c r="BM54" s="410"/>
      <c r="BN54" s="410"/>
      <c r="BO54" s="410"/>
      <c r="BP54" s="410"/>
      <c r="BQ54" s="410"/>
      <c r="BR54" s="410"/>
      <c r="BS54" s="410"/>
      <c r="BT54" s="410"/>
      <c r="BU54" s="410"/>
      <c r="BV54" s="410"/>
      <c r="BW54" s="410"/>
      <c r="BX54" s="410"/>
      <c r="BY54" s="410"/>
      <c r="BZ54" s="410"/>
      <c r="CA54" s="410"/>
      <c r="CB54" s="410"/>
      <c r="CC54" s="410"/>
      <c r="CD54" s="410"/>
      <c r="CE54" s="410"/>
      <c r="CF54" s="410"/>
      <c r="CG54" s="410"/>
      <c r="CH54" s="410"/>
      <c r="CI54" s="410"/>
      <c r="CJ54" s="410"/>
      <c r="CK54" s="410"/>
      <c r="CL54" s="410"/>
      <c r="CM54" s="410"/>
      <c r="CN54" s="410"/>
      <c r="CO54" s="410"/>
      <c r="CP54" s="410"/>
      <c r="CQ54" s="410"/>
      <c r="CR54" s="410"/>
      <c r="CS54" s="410"/>
      <c r="CT54" s="410"/>
      <c r="CU54" s="410"/>
      <c r="CV54" s="410"/>
      <c r="CW54" s="410"/>
      <c r="CX54" s="410"/>
      <c r="CY54" s="410"/>
      <c r="CZ54" s="410"/>
      <c r="DA54" s="410"/>
      <c r="DB54" s="410"/>
      <c r="DC54" s="410"/>
      <c r="DD54" s="410"/>
      <c r="DE54" s="410"/>
      <c r="DF54" s="410"/>
      <c r="DG54" s="410"/>
      <c r="DH54" s="410"/>
      <c r="DI54" s="410"/>
      <c r="DJ54" s="410"/>
      <c r="DK54" s="410"/>
      <c r="DL54" s="410"/>
      <c r="DM54" s="410"/>
    </row>
    <row r="55" spans="1:117" s="408" customFormat="1" ht="16.350000000000001" customHeight="1">
      <c r="A55" s="444"/>
      <c r="B55" s="444"/>
      <c r="C55" s="444"/>
      <c r="D55" s="444"/>
      <c r="E55" s="444"/>
      <c r="F55" s="444"/>
      <c r="G55" s="444"/>
      <c r="H55" s="444"/>
      <c r="I55" s="444"/>
      <c r="J55" s="444"/>
      <c r="K55" s="444"/>
      <c r="L55" s="444"/>
      <c r="M55" s="444"/>
      <c r="N55" s="444"/>
      <c r="O55" s="444"/>
      <c r="P55" s="444"/>
      <c r="Q55" s="444"/>
      <c r="R55" s="444"/>
      <c r="S55" s="444"/>
      <c r="T55" s="444"/>
      <c r="U55" s="444"/>
      <c r="V55" s="444"/>
      <c r="W55" s="444"/>
      <c r="X55" s="444"/>
      <c r="Y55" s="444"/>
      <c r="Z55" s="444"/>
      <c r="AA55" s="444"/>
      <c r="AB55" s="444"/>
      <c r="AC55" s="447"/>
      <c r="AD55" s="444"/>
      <c r="AE55" s="444"/>
      <c r="AF55" s="444"/>
      <c r="AG55" s="444"/>
      <c r="AH55" s="444"/>
      <c r="AI55" s="444"/>
      <c r="AJ55" s="444"/>
      <c r="AK55" s="444"/>
      <c r="AL55" s="445"/>
      <c r="AM55" s="444"/>
      <c r="AO55" s="502"/>
      <c r="AP55" s="502"/>
      <c r="AQ55" s="502"/>
      <c r="AR55" s="502"/>
      <c r="AS55" s="507"/>
      <c r="AT55" s="499"/>
      <c r="AU55" s="502"/>
      <c r="AV55" s="502"/>
      <c r="AW55" s="502"/>
      <c r="AX55" s="502"/>
      <c r="AY55" s="502"/>
      <c r="AZ55" s="502"/>
      <c r="BA55" s="502"/>
      <c r="BB55" s="502"/>
      <c r="BH55" s="410"/>
      <c r="BI55" s="410"/>
      <c r="BJ55" s="410"/>
      <c r="BK55" s="410"/>
      <c r="BL55" s="410"/>
      <c r="BM55" s="410"/>
      <c r="BN55" s="410"/>
      <c r="BO55" s="410"/>
      <c r="BP55" s="410"/>
      <c r="BQ55" s="410"/>
      <c r="BR55" s="410"/>
      <c r="BS55" s="410"/>
      <c r="BT55" s="410"/>
      <c r="BU55" s="410"/>
      <c r="BV55" s="410"/>
      <c r="BW55" s="410"/>
      <c r="BX55" s="410"/>
      <c r="BY55" s="410"/>
      <c r="BZ55" s="410"/>
      <c r="CA55" s="410"/>
      <c r="CB55" s="410"/>
      <c r="CC55" s="410"/>
      <c r="CD55" s="410"/>
      <c r="CE55" s="410"/>
      <c r="CF55" s="410"/>
      <c r="CG55" s="410"/>
      <c r="CH55" s="410"/>
      <c r="CI55" s="410"/>
      <c r="CJ55" s="410"/>
      <c r="CK55" s="410"/>
      <c r="CL55" s="410"/>
      <c r="CM55" s="410"/>
      <c r="CN55" s="410"/>
      <c r="CO55" s="410"/>
      <c r="CP55" s="410"/>
      <c r="CQ55" s="410"/>
      <c r="CR55" s="410"/>
      <c r="CS55" s="410"/>
      <c r="CT55" s="410"/>
      <c r="CU55" s="410"/>
      <c r="CV55" s="410"/>
      <c r="CW55" s="410"/>
      <c r="CX55" s="410"/>
      <c r="CY55" s="410"/>
      <c r="CZ55" s="410"/>
      <c r="DA55" s="410"/>
      <c r="DB55" s="410"/>
      <c r="DC55" s="410"/>
      <c r="DD55" s="410"/>
      <c r="DE55" s="410"/>
      <c r="DF55" s="410"/>
      <c r="DG55" s="410"/>
      <c r="DH55" s="410"/>
      <c r="DI55" s="410"/>
      <c r="DJ55" s="410"/>
      <c r="DK55" s="410"/>
      <c r="DL55" s="410"/>
      <c r="DM55" s="410"/>
    </row>
    <row r="56" spans="1:117" s="408" customFormat="1" ht="16.350000000000001" customHeight="1">
      <c r="A56" s="444"/>
      <c r="B56" s="444"/>
      <c r="C56" s="444"/>
      <c r="D56" s="444"/>
      <c r="E56" s="444"/>
      <c r="F56" s="444"/>
      <c r="G56" s="444"/>
      <c r="H56" s="444"/>
      <c r="I56" s="444"/>
      <c r="J56" s="444"/>
      <c r="K56" s="444"/>
      <c r="L56" s="444"/>
      <c r="M56" s="444"/>
      <c r="N56" s="444"/>
      <c r="O56" s="444"/>
      <c r="P56" s="444"/>
      <c r="Q56" s="444"/>
      <c r="R56" s="444"/>
      <c r="S56" s="444"/>
      <c r="T56" s="444"/>
      <c r="U56" s="444"/>
      <c r="V56" s="444"/>
      <c r="W56" s="444"/>
      <c r="X56" s="444"/>
      <c r="Y56" s="444"/>
      <c r="Z56" s="444"/>
      <c r="AA56" s="444"/>
      <c r="AB56" s="444"/>
      <c r="AC56" s="444"/>
      <c r="AD56" s="444"/>
      <c r="AE56" s="444"/>
      <c r="AF56" s="444"/>
      <c r="AG56" s="444"/>
      <c r="AH56" s="444"/>
      <c r="AI56" s="444"/>
      <c r="AJ56" s="444"/>
      <c r="AK56" s="444"/>
      <c r="AL56" s="444"/>
      <c r="AM56" s="444"/>
      <c r="AO56" s="502"/>
      <c r="AP56" s="502"/>
      <c r="AQ56" s="502"/>
      <c r="AR56" s="502"/>
      <c r="AS56" s="507"/>
      <c r="AT56" s="499"/>
      <c r="AU56" s="502"/>
      <c r="AV56" s="502"/>
      <c r="AW56" s="502"/>
      <c r="AX56" s="502"/>
      <c r="AY56" s="502"/>
      <c r="AZ56" s="502"/>
      <c r="BA56" s="502"/>
      <c r="BB56" s="502"/>
      <c r="BH56" s="410"/>
      <c r="BI56" s="410"/>
      <c r="BJ56" s="410"/>
      <c r="BK56" s="410"/>
      <c r="BL56" s="410"/>
      <c r="BM56" s="410"/>
      <c r="BN56" s="410"/>
      <c r="BO56" s="410"/>
      <c r="BP56" s="410"/>
      <c r="BQ56" s="410"/>
      <c r="BR56" s="410"/>
      <c r="BS56" s="410"/>
      <c r="BT56" s="410"/>
      <c r="BU56" s="410"/>
      <c r="BV56" s="410"/>
      <c r="BW56" s="410"/>
      <c r="BX56" s="410"/>
      <c r="BY56" s="410"/>
      <c r="BZ56" s="410"/>
      <c r="CA56" s="410"/>
      <c r="CB56" s="410"/>
      <c r="CC56" s="410"/>
      <c r="CD56" s="410"/>
      <c r="CE56" s="410"/>
      <c r="CF56" s="410"/>
      <c r="CG56" s="410"/>
      <c r="CH56" s="410"/>
      <c r="CI56" s="410"/>
      <c r="CJ56" s="410"/>
      <c r="CK56" s="410"/>
      <c r="CL56" s="410"/>
      <c r="CM56" s="410"/>
      <c r="CN56" s="410"/>
      <c r="CO56" s="410"/>
      <c r="CP56" s="410"/>
      <c r="CQ56" s="410"/>
      <c r="CR56" s="410"/>
      <c r="CS56" s="410"/>
      <c r="CT56" s="410"/>
      <c r="CU56" s="410"/>
      <c r="CV56" s="410"/>
      <c r="CW56" s="410"/>
      <c r="CX56" s="410"/>
      <c r="CY56" s="410"/>
      <c r="CZ56" s="410"/>
      <c r="DA56" s="410"/>
      <c r="DB56" s="410"/>
      <c r="DC56" s="410"/>
      <c r="DD56" s="410"/>
      <c r="DE56" s="410"/>
      <c r="DF56" s="410"/>
      <c r="DG56" s="410"/>
      <c r="DH56" s="410"/>
      <c r="DI56" s="410"/>
      <c r="DJ56" s="410"/>
      <c r="DK56" s="410"/>
      <c r="DL56" s="410"/>
      <c r="DM56" s="410"/>
    </row>
    <row r="57" spans="1:117" s="408" customFormat="1" ht="16.350000000000001" customHeight="1">
      <c r="A57" s="444"/>
      <c r="B57" s="444"/>
      <c r="C57" s="1118"/>
      <c r="D57" s="1118"/>
      <c r="E57" s="1118"/>
      <c r="F57" s="1118"/>
      <c r="G57" s="1118"/>
      <c r="H57" s="1118"/>
      <c r="I57" s="1118"/>
      <c r="J57" s="1118"/>
      <c r="K57" s="1118"/>
      <c r="L57" s="1118"/>
      <c r="M57" s="1118"/>
      <c r="N57" s="1118"/>
      <c r="O57" s="1118"/>
      <c r="P57" s="1118"/>
      <c r="Q57" s="1118"/>
      <c r="R57" s="1118"/>
      <c r="S57" s="1118"/>
      <c r="T57" s="1118"/>
      <c r="U57" s="1118"/>
      <c r="V57" s="1118"/>
      <c r="W57" s="1118"/>
      <c r="X57" s="1118"/>
      <c r="Y57" s="1118"/>
      <c r="Z57" s="1118"/>
      <c r="AA57" s="1118"/>
      <c r="AB57" s="1118"/>
      <c r="AC57" s="1118"/>
      <c r="AD57" s="1118"/>
      <c r="AE57" s="1118"/>
      <c r="AF57" s="1118"/>
      <c r="AG57" s="1118"/>
      <c r="AH57" s="1118"/>
      <c r="AI57" s="1118"/>
      <c r="AJ57" s="1118"/>
      <c r="AK57" s="1118"/>
      <c r="AL57" s="1118"/>
      <c r="AM57" s="444"/>
      <c r="AO57" s="502"/>
      <c r="AP57" s="502"/>
      <c r="AQ57" s="502"/>
      <c r="AR57" s="502"/>
      <c r="AS57" s="499"/>
      <c r="AT57" s="499"/>
      <c r="AU57" s="505"/>
      <c r="AV57" s="502"/>
      <c r="AW57" s="502"/>
      <c r="AX57" s="502"/>
      <c r="AY57" s="502"/>
      <c r="AZ57" s="502"/>
      <c r="BA57" s="502"/>
      <c r="BB57" s="502"/>
      <c r="BH57" s="410"/>
      <c r="BI57" s="410"/>
      <c r="BJ57" s="410"/>
      <c r="BK57" s="410"/>
      <c r="BL57" s="410"/>
      <c r="BM57" s="410"/>
      <c r="BN57" s="410"/>
      <c r="BO57" s="410"/>
      <c r="BP57" s="410"/>
      <c r="BQ57" s="410"/>
      <c r="BR57" s="410"/>
      <c r="BS57" s="410"/>
      <c r="BT57" s="410"/>
      <c r="BU57" s="410"/>
      <c r="BV57" s="410"/>
      <c r="BW57" s="410"/>
      <c r="BX57" s="410"/>
      <c r="BY57" s="410"/>
      <c r="BZ57" s="410"/>
      <c r="CA57" s="410"/>
      <c r="CB57" s="410"/>
      <c r="CC57" s="410"/>
      <c r="CD57" s="410"/>
      <c r="CE57" s="410"/>
      <c r="CF57" s="410"/>
      <c r="CG57" s="410"/>
      <c r="CH57" s="410"/>
      <c r="CI57" s="410"/>
      <c r="CJ57" s="410"/>
      <c r="CK57" s="410"/>
      <c r="CL57" s="410"/>
      <c r="CM57" s="410"/>
      <c r="CN57" s="410"/>
      <c r="CO57" s="410"/>
      <c r="CP57" s="410"/>
      <c r="CQ57" s="410"/>
      <c r="CR57" s="410"/>
      <c r="CS57" s="410"/>
      <c r="CT57" s="410"/>
      <c r="CU57" s="410"/>
      <c r="CV57" s="410"/>
      <c r="CW57" s="410"/>
      <c r="CX57" s="410"/>
      <c r="CY57" s="410"/>
      <c r="CZ57" s="410"/>
      <c r="DA57" s="410"/>
      <c r="DB57" s="410"/>
      <c r="DC57" s="410"/>
      <c r="DD57" s="410"/>
      <c r="DE57" s="410"/>
      <c r="DF57" s="410"/>
      <c r="DG57" s="410"/>
      <c r="DH57" s="410"/>
      <c r="DI57" s="410"/>
      <c r="DJ57" s="410"/>
      <c r="DK57" s="410"/>
      <c r="DL57" s="410"/>
      <c r="DM57" s="410"/>
    </row>
    <row r="58" spans="1:117" s="408" customFormat="1" ht="16.350000000000001" customHeight="1">
      <c r="A58" s="444"/>
      <c r="B58" s="444"/>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444"/>
      <c r="AA58" s="444"/>
      <c r="AB58" s="444"/>
      <c r="AC58" s="444"/>
      <c r="AD58" s="444"/>
      <c r="AE58" s="444"/>
      <c r="AF58" s="444"/>
      <c r="AG58" s="444"/>
      <c r="AH58" s="444"/>
      <c r="AI58" s="444"/>
      <c r="AJ58" s="444"/>
      <c r="AK58" s="444"/>
      <c r="AL58" s="444"/>
      <c r="AM58" s="444"/>
      <c r="AO58" s="502"/>
      <c r="AP58" s="502"/>
      <c r="AQ58" s="502"/>
      <c r="AR58" s="502"/>
      <c r="AS58" s="499"/>
      <c r="AT58" s="499"/>
      <c r="AU58" s="505"/>
      <c r="AV58" s="502"/>
      <c r="AW58" s="502"/>
      <c r="AX58" s="502"/>
      <c r="AY58" s="502"/>
      <c r="AZ58" s="502"/>
      <c r="BA58" s="502"/>
      <c r="BB58" s="502"/>
      <c r="BH58" s="410"/>
      <c r="BI58" s="410"/>
      <c r="BJ58" s="410"/>
      <c r="BK58" s="410"/>
      <c r="BL58" s="410"/>
      <c r="BM58" s="410"/>
      <c r="BN58" s="410"/>
      <c r="BO58" s="410"/>
      <c r="BP58" s="410"/>
      <c r="BQ58" s="410"/>
      <c r="BR58" s="410"/>
      <c r="BS58" s="410"/>
      <c r="BT58" s="410"/>
      <c r="BU58" s="410"/>
      <c r="BV58" s="410"/>
      <c r="BW58" s="410"/>
      <c r="BX58" s="410"/>
      <c r="BY58" s="410"/>
      <c r="BZ58" s="410"/>
      <c r="CA58" s="410"/>
      <c r="CB58" s="410"/>
      <c r="CC58" s="410"/>
      <c r="CD58" s="410"/>
      <c r="CE58" s="410"/>
      <c r="CF58" s="410"/>
      <c r="CG58" s="410"/>
      <c r="CH58" s="410"/>
      <c r="CI58" s="410"/>
      <c r="CJ58" s="410"/>
      <c r="CK58" s="410"/>
      <c r="CL58" s="410"/>
      <c r="CM58" s="410"/>
      <c r="CN58" s="410"/>
      <c r="CO58" s="410"/>
      <c r="CP58" s="410"/>
      <c r="CQ58" s="410"/>
      <c r="CR58" s="410"/>
      <c r="CS58" s="410"/>
      <c r="CT58" s="410"/>
      <c r="CU58" s="410"/>
      <c r="CV58" s="410"/>
      <c r="CW58" s="410"/>
      <c r="CX58" s="410"/>
      <c r="CY58" s="410"/>
      <c r="CZ58" s="410"/>
      <c r="DA58" s="410"/>
      <c r="DB58" s="410"/>
      <c r="DC58" s="410"/>
      <c r="DD58" s="410"/>
      <c r="DE58" s="410"/>
      <c r="DF58" s="410"/>
      <c r="DG58" s="410"/>
      <c r="DH58" s="410"/>
      <c r="DI58" s="410"/>
      <c r="DJ58" s="410"/>
      <c r="DK58" s="410"/>
      <c r="DL58" s="410"/>
      <c r="DM58" s="410"/>
    </row>
    <row r="59" spans="1:117" s="408" customFormat="1" ht="16.350000000000001" customHeight="1">
      <c r="A59" s="444"/>
      <c r="B59" s="44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44"/>
      <c r="AD59" s="444"/>
      <c r="AE59" s="444"/>
      <c r="AF59" s="444"/>
      <c r="AG59" s="444"/>
      <c r="AH59" s="444"/>
      <c r="AI59" s="444"/>
      <c r="AJ59" s="444"/>
      <c r="AK59" s="448"/>
      <c r="AL59" s="444"/>
      <c r="AM59" s="444"/>
      <c r="AO59" s="502"/>
      <c r="AP59" s="502"/>
      <c r="AQ59" s="502"/>
      <c r="AR59" s="502"/>
      <c r="AS59" s="499"/>
      <c r="AT59" s="507"/>
      <c r="AU59" s="502"/>
      <c r="AV59" s="505"/>
      <c r="AW59" s="502"/>
      <c r="AX59" s="502"/>
      <c r="AY59" s="502"/>
      <c r="AZ59" s="502"/>
      <c r="BA59" s="502"/>
      <c r="BB59" s="502"/>
      <c r="BH59" s="410"/>
      <c r="BI59" s="410"/>
      <c r="BJ59" s="410"/>
      <c r="BK59" s="410"/>
      <c r="BL59" s="410"/>
      <c r="BM59" s="410"/>
      <c r="BN59" s="410"/>
      <c r="BO59" s="410"/>
      <c r="BP59" s="410"/>
      <c r="BQ59" s="410"/>
      <c r="BR59" s="410"/>
      <c r="BS59" s="410"/>
      <c r="BT59" s="410"/>
      <c r="BU59" s="410"/>
      <c r="BV59" s="410"/>
      <c r="BW59" s="410"/>
      <c r="BX59" s="410"/>
      <c r="BY59" s="410"/>
      <c r="BZ59" s="410"/>
      <c r="CA59" s="410"/>
      <c r="CB59" s="410"/>
      <c r="CC59" s="410"/>
      <c r="CD59" s="410"/>
      <c r="CE59" s="410"/>
      <c r="CF59" s="410"/>
      <c r="CG59" s="410"/>
      <c r="CH59" s="410"/>
      <c r="CI59" s="410"/>
      <c r="CJ59" s="410"/>
      <c r="CK59" s="410"/>
      <c r="CL59" s="410"/>
      <c r="CM59" s="410"/>
      <c r="CN59" s="410"/>
      <c r="CO59" s="410"/>
      <c r="CP59" s="410"/>
      <c r="CQ59" s="410"/>
      <c r="CR59" s="410"/>
      <c r="CS59" s="410"/>
      <c r="CT59" s="410"/>
      <c r="CU59" s="410"/>
      <c r="CV59" s="410"/>
      <c r="CW59" s="410"/>
      <c r="CX59" s="410"/>
      <c r="CY59" s="410"/>
      <c r="CZ59" s="410"/>
      <c r="DA59" s="410"/>
      <c r="DB59" s="410"/>
      <c r="DC59" s="410"/>
      <c r="DD59" s="410"/>
      <c r="DE59" s="410"/>
      <c r="DF59" s="410"/>
      <c r="DG59" s="410"/>
      <c r="DH59" s="410"/>
      <c r="DI59" s="410"/>
      <c r="DJ59" s="410"/>
      <c r="DK59" s="410"/>
      <c r="DL59" s="410"/>
      <c r="DM59" s="410"/>
    </row>
    <row r="60" spans="1:117" s="408" customFormat="1" ht="18" customHeight="1">
      <c r="A60" s="444"/>
      <c r="B60" s="444"/>
      <c r="C60" s="444"/>
      <c r="D60" s="444"/>
      <c r="E60" s="444"/>
      <c r="F60" s="444"/>
      <c r="G60" s="444"/>
      <c r="H60" s="444"/>
      <c r="I60" s="444"/>
      <c r="J60" s="444"/>
      <c r="K60" s="444"/>
      <c r="L60" s="444"/>
      <c r="M60" s="444"/>
      <c r="N60" s="444"/>
      <c r="O60" s="444"/>
      <c r="P60" s="444"/>
      <c r="Q60" s="444"/>
      <c r="R60" s="444"/>
      <c r="S60" s="444"/>
      <c r="T60" s="444"/>
      <c r="U60" s="444"/>
      <c r="V60" s="444"/>
      <c r="W60" s="444"/>
      <c r="X60" s="444"/>
      <c r="Y60" s="444"/>
      <c r="Z60" s="444"/>
      <c r="AA60" s="444"/>
      <c r="AB60" s="444"/>
      <c r="AC60" s="444"/>
      <c r="AD60" s="444"/>
      <c r="AE60" s="444"/>
      <c r="AF60" s="444"/>
      <c r="AG60" s="444"/>
      <c r="AH60" s="444"/>
      <c r="AI60" s="444"/>
      <c r="AJ60" s="444"/>
      <c r="AK60" s="448"/>
      <c r="AL60" s="444"/>
      <c r="AM60" s="444"/>
      <c r="AO60" s="502"/>
      <c r="AP60" s="502"/>
      <c r="AQ60" s="502"/>
      <c r="AR60" s="502"/>
      <c r="AS60" s="499"/>
      <c r="AT60" s="507"/>
      <c r="AU60" s="502"/>
      <c r="AV60" s="502"/>
      <c r="AW60" s="502"/>
      <c r="AX60" s="502"/>
      <c r="AY60" s="502"/>
      <c r="AZ60" s="502"/>
      <c r="BA60" s="502"/>
      <c r="BB60" s="502"/>
      <c r="BH60" s="410"/>
      <c r="BI60" s="410"/>
      <c r="BJ60" s="410"/>
      <c r="BK60" s="410"/>
      <c r="BL60" s="410"/>
      <c r="BM60" s="410"/>
      <c r="BN60" s="410"/>
      <c r="BO60" s="410"/>
      <c r="BP60" s="410"/>
      <c r="BQ60" s="410"/>
      <c r="BR60" s="410"/>
      <c r="BS60" s="410"/>
      <c r="BT60" s="410"/>
      <c r="BU60" s="410"/>
      <c r="BV60" s="410"/>
      <c r="BW60" s="410"/>
      <c r="BX60" s="410"/>
      <c r="BY60" s="410"/>
      <c r="BZ60" s="410"/>
      <c r="CA60" s="410"/>
      <c r="CB60" s="410"/>
      <c r="CC60" s="410"/>
      <c r="CD60" s="410"/>
      <c r="CE60" s="410"/>
      <c r="CF60" s="410"/>
      <c r="CG60" s="410"/>
      <c r="CH60" s="410"/>
      <c r="CI60" s="410"/>
      <c r="CJ60" s="410"/>
      <c r="CK60" s="410"/>
      <c r="CL60" s="410"/>
      <c r="CM60" s="410"/>
      <c r="CN60" s="410"/>
      <c r="CO60" s="410"/>
      <c r="CP60" s="410"/>
      <c r="CQ60" s="410"/>
      <c r="CR60" s="410"/>
      <c r="CS60" s="410"/>
      <c r="CT60" s="410"/>
      <c r="CU60" s="410"/>
      <c r="CV60" s="410"/>
      <c r="CW60" s="410"/>
      <c r="CX60" s="410"/>
      <c r="CY60" s="410"/>
      <c r="CZ60" s="410"/>
      <c r="DA60" s="410"/>
      <c r="DB60" s="410"/>
      <c r="DC60" s="410"/>
      <c r="DD60" s="410"/>
      <c r="DE60" s="410"/>
      <c r="DF60" s="410"/>
      <c r="DG60" s="410"/>
      <c r="DH60" s="410"/>
      <c r="DI60" s="410"/>
      <c r="DJ60" s="410"/>
      <c r="DK60" s="410"/>
      <c r="DL60" s="410"/>
      <c r="DM60" s="410"/>
    </row>
    <row r="61" spans="1:117" s="408" customFormat="1" ht="18" customHeight="1">
      <c r="A61" s="444"/>
      <c r="B61" s="444"/>
      <c r="C61" s="444"/>
      <c r="D61" s="444"/>
      <c r="E61" s="444"/>
      <c r="F61" s="444"/>
      <c r="G61" s="444"/>
      <c r="H61" s="444"/>
      <c r="I61" s="444"/>
      <c r="J61" s="444"/>
      <c r="K61" s="444"/>
      <c r="L61" s="444"/>
      <c r="M61" s="444"/>
      <c r="N61" s="444"/>
      <c r="O61" s="444"/>
      <c r="P61" s="444"/>
      <c r="Q61" s="444"/>
      <c r="R61" s="444"/>
      <c r="S61" s="444"/>
      <c r="T61" s="444"/>
      <c r="U61" s="444"/>
      <c r="V61" s="444"/>
      <c r="W61" s="444"/>
      <c r="X61" s="444"/>
      <c r="Y61" s="444"/>
      <c r="Z61" s="444"/>
      <c r="AA61" s="444"/>
      <c r="AB61" s="444"/>
      <c r="AC61" s="444"/>
      <c r="AD61" s="444"/>
      <c r="AE61" s="444"/>
      <c r="AF61" s="444"/>
      <c r="AG61" s="444"/>
      <c r="AH61" s="444"/>
      <c r="AI61" s="444"/>
      <c r="AJ61" s="444"/>
      <c r="AK61" s="444"/>
      <c r="AL61" s="444"/>
      <c r="AM61" s="444"/>
      <c r="AO61" s="502"/>
      <c r="AP61" s="502"/>
      <c r="AQ61" s="502"/>
      <c r="AR61" s="502"/>
      <c r="AS61" s="499"/>
      <c r="AT61" s="499"/>
      <c r="AU61" s="502"/>
      <c r="AV61" s="502"/>
      <c r="AW61" s="502"/>
      <c r="AX61" s="502"/>
      <c r="AY61" s="502"/>
      <c r="AZ61" s="502"/>
      <c r="BA61" s="502"/>
      <c r="BB61" s="502"/>
      <c r="BH61" s="410"/>
      <c r="BI61" s="410"/>
      <c r="BJ61" s="410"/>
      <c r="BK61" s="410"/>
      <c r="BL61" s="410"/>
      <c r="BM61" s="410"/>
      <c r="BN61" s="410"/>
      <c r="BO61" s="410"/>
      <c r="BP61" s="410"/>
      <c r="BQ61" s="410"/>
      <c r="BR61" s="410"/>
      <c r="BS61" s="410"/>
      <c r="BT61" s="410"/>
      <c r="BU61" s="410"/>
      <c r="BV61" s="410"/>
      <c r="BW61" s="410"/>
      <c r="BX61" s="410"/>
      <c r="BY61" s="410"/>
      <c r="BZ61" s="410"/>
      <c r="CA61" s="410"/>
      <c r="CB61" s="410"/>
      <c r="CC61" s="410"/>
      <c r="CD61" s="410"/>
      <c r="CE61" s="410"/>
      <c r="CF61" s="410"/>
      <c r="CG61" s="410"/>
      <c r="CH61" s="410"/>
      <c r="CI61" s="410"/>
      <c r="CJ61" s="410"/>
      <c r="CK61" s="410"/>
      <c r="CL61" s="410"/>
      <c r="CM61" s="410"/>
      <c r="CN61" s="410"/>
      <c r="CO61" s="410"/>
      <c r="CP61" s="410"/>
      <c r="CQ61" s="410"/>
      <c r="CR61" s="410"/>
      <c r="CS61" s="410"/>
      <c r="CT61" s="410"/>
      <c r="CU61" s="410"/>
      <c r="CV61" s="410"/>
      <c r="CW61" s="410"/>
      <c r="CX61" s="410"/>
      <c r="CY61" s="410"/>
      <c r="CZ61" s="410"/>
      <c r="DA61" s="410"/>
      <c r="DB61" s="410"/>
      <c r="DC61" s="410"/>
      <c r="DD61" s="410"/>
      <c r="DE61" s="410"/>
      <c r="DF61" s="410"/>
      <c r="DG61" s="410"/>
      <c r="DH61" s="410"/>
      <c r="DI61" s="410"/>
      <c r="DJ61" s="410"/>
      <c r="DK61" s="410"/>
      <c r="DL61" s="410"/>
      <c r="DM61" s="410"/>
    </row>
    <row r="62" spans="1:117" s="408" customFormat="1" ht="18" customHeight="1">
      <c r="A62" s="444"/>
      <c r="B62" s="444"/>
      <c r="C62" s="449"/>
      <c r="D62" s="1281"/>
      <c r="E62" s="1281"/>
      <c r="F62" s="1281"/>
      <c r="G62" s="1281"/>
      <c r="H62" s="1281"/>
      <c r="I62" s="1281"/>
      <c r="J62" s="1281"/>
      <c r="K62" s="1281"/>
      <c r="L62" s="1281"/>
      <c r="M62" s="1281"/>
      <c r="N62" s="1281"/>
      <c r="O62" s="1281"/>
      <c r="P62" s="1281"/>
      <c r="Q62" s="1281"/>
      <c r="R62" s="1281"/>
      <c r="S62" s="1281"/>
      <c r="T62" s="1281"/>
      <c r="U62" s="1281"/>
      <c r="V62" s="1281"/>
      <c r="W62" s="1281"/>
      <c r="X62" s="1281"/>
      <c r="Y62" s="1281"/>
      <c r="Z62" s="1281"/>
      <c r="AA62" s="1281"/>
      <c r="AB62" s="1281"/>
      <c r="AC62" s="1281"/>
      <c r="AD62" s="1281"/>
      <c r="AE62" s="1281"/>
      <c r="AF62" s="1281"/>
      <c r="AG62" s="1281"/>
      <c r="AH62" s="1281"/>
      <c r="AI62" s="1281"/>
      <c r="AJ62" s="1281"/>
      <c r="AK62" s="449"/>
      <c r="AL62" s="449"/>
      <c r="AM62" s="721"/>
      <c r="AO62" s="502"/>
      <c r="AP62" s="502"/>
      <c r="AQ62" s="502"/>
      <c r="AR62" s="502"/>
      <c r="AS62" s="499"/>
      <c r="AT62" s="499"/>
      <c r="AU62" s="502"/>
      <c r="AV62" s="502"/>
      <c r="AW62" s="502"/>
      <c r="AX62" s="502"/>
      <c r="AY62" s="502"/>
      <c r="AZ62" s="502"/>
      <c r="BA62" s="502"/>
      <c r="BB62" s="502"/>
      <c r="BH62" s="410"/>
      <c r="BI62" s="410"/>
      <c r="BJ62" s="410"/>
      <c r="BK62" s="410"/>
      <c r="BL62" s="410"/>
      <c r="BM62" s="410"/>
      <c r="BN62" s="410"/>
      <c r="BO62" s="410"/>
      <c r="BP62" s="410"/>
      <c r="BQ62" s="410"/>
      <c r="BR62" s="410"/>
      <c r="BS62" s="410"/>
      <c r="BT62" s="410"/>
      <c r="BU62" s="410"/>
      <c r="BV62" s="410"/>
      <c r="BW62" s="410"/>
      <c r="BX62" s="410"/>
      <c r="BY62" s="410"/>
      <c r="BZ62" s="410"/>
      <c r="CA62" s="410"/>
      <c r="CB62" s="410"/>
      <c r="CC62" s="410"/>
      <c r="CD62" s="410"/>
      <c r="CE62" s="410"/>
      <c r="CF62" s="410"/>
      <c r="CG62" s="410"/>
      <c r="CH62" s="410"/>
      <c r="CI62" s="410"/>
      <c r="CJ62" s="410"/>
      <c r="CK62" s="410"/>
      <c r="CL62" s="410"/>
      <c r="CM62" s="410"/>
      <c r="CN62" s="410"/>
      <c r="CO62" s="410"/>
      <c r="CP62" s="410"/>
      <c r="CQ62" s="410"/>
      <c r="CR62" s="410"/>
      <c r="CS62" s="410"/>
      <c r="CT62" s="410"/>
      <c r="CU62" s="410"/>
      <c r="CV62" s="410"/>
      <c r="CW62" s="410"/>
      <c r="CX62" s="410"/>
      <c r="CY62" s="410"/>
      <c r="CZ62" s="410"/>
      <c r="DA62" s="410"/>
      <c r="DB62" s="410"/>
      <c r="DC62" s="410"/>
      <c r="DD62" s="410"/>
      <c r="DE62" s="410"/>
      <c r="DF62" s="410"/>
      <c r="DG62" s="410"/>
      <c r="DH62" s="410"/>
      <c r="DI62" s="410"/>
      <c r="DJ62" s="410"/>
      <c r="DK62" s="410"/>
      <c r="DL62" s="410"/>
      <c r="DM62" s="410"/>
    </row>
    <row r="63" spans="1:117" s="408" customFormat="1" ht="5.85" customHeight="1">
      <c r="A63" s="444"/>
      <c r="B63" s="444"/>
      <c r="C63" s="449"/>
      <c r="D63" s="1281"/>
      <c r="E63" s="1281"/>
      <c r="F63" s="1281"/>
      <c r="G63" s="1281"/>
      <c r="H63" s="1281"/>
      <c r="I63" s="1281"/>
      <c r="J63" s="1281"/>
      <c r="K63" s="1281"/>
      <c r="L63" s="1281"/>
      <c r="M63" s="1281"/>
      <c r="N63" s="1281"/>
      <c r="O63" s="1281"/>
      <c r="P63" s="1281"/>
      <c r="Q63" s="1281"/>
      <c r="R63" s="1281"/>
      <c r="S63" s="1281"/>
      <c r="T63" s="1281"/>
      <c r="U63" s="1281"/>
      <c r="V63" s="1281"/>
      <c r="W63" s="1281"/>
      <c r="X63" s="1281"/>
      <c r="Y63" s="1281"/>
      <c r="Z63" s="1281"/>
      <c r="AA63" s="1281"/>
      <c r="AB63" s="1281"/>
      <c r="AC63" s="1281"/>
      <c r="AD63" s="1281"/>
      <c r="AE63" s="1281"/>
      <c r="AF63" s="1281"/>
      <c r="AG63" s="1281"/>
      <c r="AH63" s="1281"/>
      <c r="AI63" s="1281"/>
      <c r="AJ63" s="1281"/>
      <c r="AK63" s="449"/>
      <c r="AL63" s="449"/>
      <c r="AM63" s="721"/>
      <c r="AO63" s="502"/>
      <c r="AP63" s="502"/>
      <c r="AQ63" s="502"/>
      <c r="AR63" s="502"/>
      <c r="AS63" s="499"/>
      <c r="AT63" s="499"/>
      <c r="AU63" s="502"/>
      <c r="AV63" s="502"/>
      <c r="AW63" s="502"/>
      <c r="AX63" s="502"/>
      <c r="AY63" s="502"/>
      <c r="AZ63" s="502"/>
      <c r="BA63" s="502"/>
      <c r="BB63" s="502"/>
      <c r="BH63" s="410"/>
      <c r="BI63" s="410"/>
      <c r="BJ63" s="410"/>
      <c r="BK63" s="410"/>
      <c r="BL63" s="410"/>
      <c r="BM63" s="410"/>
      <c r="BN63" s="410"/>
      <c r="BO63" s="410"/>
      <c r="BP63" s="410"/>
      <c r="BQ63" s="410"/>
      <c r="BR63" s="410"/>
      <c r="BS63" s="410"/>
      <c r="BT63" s="410"/>
      <c r="BU63" s="410"/>
      <c r="BV63" s="410"/>
      <c r="BW63" s="410"/>
      <c r="BX63" s="410"/>
      <c r="BY63" s="410"/>
      <c r="BZ63" s="410"/>
      <c r="CA63" s="410"/>
      <c r="CB63" s="410"/>
      <c r="CC63" s="410"/>
      <c r="CD63" s="410"/>
      <c r="CE63" s="410"/>
      <c r="CF63" s="410"/>
      <c r="CG63" s="410"/>
      <c r="CH63" s="410"/>
      <c r="CI63" s="410"/>
      <c r="CJ63" s="410"/>
      <c r="CK63" s="410"/>
      <c r="CL63" s="410"/>
      <c r="CM63" s="410"/>
      <c r="CN63" s="410"/>
      <c r="CO63" s="410"/>
      <c r="CP63" s="410"/>
      <c r="CQ63" s="410"/>
      <c r="CR63" s="410"/>
      <c r="CS63" s="410"/>
      <c r="CT63" s="410"/>
      <c r="CU63" s="410"/>
      <c r="CV63" s="410"/>
      <c r="CW63" s="410"/>
      <c r="CX63" s="410"/>
      <c r="CY63" s="410"/>
      <c r="CZ63" s="410"/>
      <c r="DA63" s="410"/>
      <c r="DB63" s="410"/>
      <c r="DC63" s="410"/>
      <c r="DD63" s="410"/>
      <c r="DE63" s="410"/>
      <c r="DF63" s="410"/>
      <c r="DG63" s="410"/>
      <c r="DH63" s="410"/>
      <c r="DI63" s="410"/>
      <c r="DJ63" s="410"/>
      <c r="DK63" s="410"/>
      <c r="DL63" s="410"/>
      <c r="DM63" s="410"/>
    </row>
    <row r="64" spans="1:117" s="408" customFormat="1" ht="18" customHeight="1">
      <c r="A64" s="444"/>
      <c r="B64" s="1282"/>
      <c r="C64" s="1282"/>
      <c r="D64" s="1282"/>
      <c r="E64" s="1282"/>
      <c r="F64" s="1282"/>
      <c r="G64" s="1282"/>
      <c r="H64" s="1282"/>
      <c r="I64" s="1282"/>
      <c r="J64" s="1282"/>
      <c r="K64" s="1282"/>
      <c r="L64" s="1282"/>
      <c r="M64" s="1282"/>
      <c r="N64" s="1282"/>
      <c r="O64" s="1282"/>
      <c r="P64" s="1282"/>
      <c r="Q64" s="1282"/>
      <c r="R64" s="1282"/>
      <c r="S64" s="1282"/>
      <c r="T64" s="1282"/>
      <c r="U64" s="1282"/>
      <c r="V64" s="1282"/>
      <c r="W64" s="1282"/>
      <c r="X64" s="1282"/>
      <c r="Y64" s="1282"/>
      <c r="Z64" s="1282"/>
      <c r="AA64" s="1282"/>
      <c r="AB64" s="1282"/>
      <c r="AC64" s="1282"/>
      <c r="AD64" s="1282"/>
      <c r="AE64" s="1282"/>
      <c r="AF64" s="1282"/>
      <c r="AG64" s="1282"/>
      <c r="AH64" s="1282"/>
      <c r="AI64" s="1282"/>
      <c r="AJ64" s="1282"/>
      <c r="AK64" s="1282"/>
      <c r="AL64" s="1282"/>
      <c r="AM64" s="722"/>
      <c r="AO64" s="502"/>
      <c r="AP64" s="502"/>
      <c r="AQ64" s="502"/>
      <c r="AR64" s="502"/>
      <c r="AS64" s="499"/>
      <c r="AT64" s="499"/>
      <c r="AU64" s="502"/>
      <c r="AV64" s="502"/>
      <c r="AW64" s="502"/>
      <c r="AX64" s="502"/>
      <c r="AY64" s="502"/>
      <c r="AZ64" s="502"/>
      <c r="BA64" s="502"/>
      <c r="BB64" s="502"/>
      <c r="BH64" s="410"/>
      <c r="BI64" s="410"/>
      <c r="BJ64" s="410"/>
      <c r="BK64" s="410"/>
      <c r="BL64" s="410"/>
      <c r="BM64" s="410"/>
      <c r="BN64" s="410"/>
      <c r="BO64" s="410"/>
      <c r="BP64" s="410"/>
      <c r="BQ64" s="410"/>
      <c r="BR64" s="410"/>
      <c r="BS64" s="410"/>
      <c r="BT64" s="410"/>
      <c r="BU64" s="410"/>
      <c r="BV64" s="410"/>
      <c r="BW64" s="410"/>
      <c r="BX64" s="410"/>
      <c r="BY64" s="410"/>
      <c r="BZ64" s="410"/>
      <c r="CA64" s="410"/>
      <c r="CB64" s="410"/>
      <c r="CC64" s="410"/>
      <c r="CD64" s="410"/>
      <c r="CE64" s="410"/>
      <c r="CF64" s="410"/>
      <c r="CG64" s="410"/>
      <c r="CH64" s="410"/>
      <c r="CI64" s="410"/>
      <c r="CJ64" s="410"/>
      <c r="CK64" s="410"/>
      <c r="CL64" s="410"/>
      <c r="CM64" s="410"/>
      <c r="CN64" s="410"/>
      <c r="CO64" s="410"/>
      <c r="CP64" s="410"/>
      <c r="CQ64" s="410"/>
      <c r="CR64" s="410"/>
      <c r="CS64" s="410"/>
      <c r="CT64" s="410"/>
      <c r="CU64" s="410"/>
      <c r="CV64" s="410"/>
      <c r="CW64" s="410"/>
      <c r="CX64" s="410"/>
      <c r="CY64" s="410"/>
      <c r="CZ64" s="410"/>
      <c r="DA64" s="410"/>
      <c r="DB64" s="410"/>
      <c r="DC64" s="410"/>
      <c r="DD64" s="410"/>
      <c r="DE64" s="410"/>
      <c r="DF64" s="410"/>
      <c r="DG64" s="410"/>
      <c r="DH64" s="410"/>
      <c r="DI64" s="410"/>
      <c r="DJ64" s="410"/>
      <c r="DK64" s="410"/>
      <c r="DL64" s="410"/>
      <c r="DM64" s="410"/>
    </row>
    <row r="65" spans="1:117" s="408" customFormat="1" ht="18" customHeight="1">
      <c r="A65" s="444"/>
      <c r="B65" s="1282"/>
      <c r="C65" s="1282"/>
      <c r="D65" s="1282"/>
      <c r="E65" s="1282"/>
      <c r="F65" s="1282"/>
      <c r="G65" s="1282"/>
      <c r="H65" s="1282"/>
      <c r="I65" s="1282"/>
      <c r="J65" s="1282"/>
      <c r="K65" s="1282"/>
      <c r="L65" s="1282"/>
      <c r="M65" s="1282"/>
      <c r="N65" s="1282"/>
      <c r="O65" s="1282"/>
      <c r="P65" s="1282"/>
      <c r="Q65" s="1282"/>
      <c r="R65" s="1282"/>
      <c r="S65" s="1282"/>
      <c r="T65" s="1282"/>
      <c r="U65" s="1282"/>
      <c r="V65" s="1282"/>
      <c r="W65" s="1282"/>
      <c r="X65" s="1282"/>
      <c r="Y65" s="1282"/>
      <c r="Z65" s="1282"/>
      <c r="AA65" s="1282"/>
      <c r="AB65" s="1282"/>
      <c r="AC65" s="1282"/>
      <c r="AD65" s="1282"/>
      <c r="AE65" s="1282"/>
      <c r="AF65" s="1282"/>
      <c r="AG65" s="1282"/>
      <c r="AH65" s="1282"/>
      <c r="AI65" s="1282"/>
      <c r="AJ65" s="1282"/>
      <c r="AK65" s="1282"/>
      <c r="AL65" s="1282"/>
      <c r="AM65" s="722"/>
      <c r="AO65" s="502"/>
      <c r="AP65" s="502"/>
      <c r="AQ65" s="502"/>
      <c r="AR65" s="502"/>
      <c r="AS65" s="499"/>
      <c r="AT65" s="499"/>
      <c r="AU65" s="502"/>
      <c r="AV65" s="502"/>
      <c r="AW65" s="502"/>
      <c r="AX65" s="502"/>
      <c r="AY65" s="502"/>
      <c r="AZ65" s="502"/>
      <c r="BA65" s="502"/>
      <c r="BB65" s="502"/>
      <c r="BH65" s="410"/>
      <c r="BI65" s="410"/>
      <c r="BJ65" s="410"/>
      <c r="BK65" s="410"/>
      <c r="BL65" s="410"/>
      <c r="BM65" s="410"/>
      <c r="BN65" s="410"/>
      <c r="BO65" s="410"/>
      <c r="BP65" s="410"/>
      <c r="BQ65" s="410"/>
      <c r="BR65" s="410"/>
      <c r="BS65" s="410"/>
      <c r="BT65" s="410"/>
      <c r="BU65" s="410"/>
      <c r="BV65" s="410"/>
      <c r="BW65" s="410"/>
      <c r="BX65" s="410"/>
      <c r="BY65" s="410"/>
      <c r="BZ65" s="410"/>
      <c r="CA65" s="410"/>
      <c r="CB65" s="410"/>
      <c r="CC65" s="410"/>
      <c r="CD65" s="410"/>
      <c r="CE65" s="410"/>
      <c r="CF65" s="410"/>
      <c r="CG65" s="410"/>
      <c r="CH65" s="410"/>
      <c r="CI65" s="410"/>
      <c r="CJ65" s="410"/>
      <c r="CK65" s="410"/>
      <c r="CL65" s="410"/>
      <c r="CM65" s="410"/>
      <c r="CN65" s="410"/>
      <c r="CO65" s="410"/>
      <c r="CP65" s="410"/>
      <c r="CQ65" s="410"/>
      <c r="CR65" s="410"/>
      <c r="CS65" s="410"/>
      <c r="CT65" s="410"/>
      <c r="CU65" s="410"/>
      <c r="CV65" s="410"/>
      <c r="CW65" s="410"/>
      <c r="CX65" s="410"/>
      <c r="CY65" s="410"/>
      <c r="CZ65" s="410"/>
      <c r="DA65" s="410"/>
      <c r="DB65" s="410"/>
      <c r="DC65" s="410"/>
      <c r="DD65" s="410"/>
      <c r="DE65" s="410"/>
      <c r="DF65" s="410"/>
      <c r="DG65" s="410"/>
      <c r="DH65" s="410"/>
      <c r="DI65" s="410"/>
      <c r="DJ65" s="410"/>
      <c r="DK65" s="410"/>
      <c r="DL65" s="410"/>
      <c r="DM65" s="410"/>
    </row>
    <row r="66" spans="1:117" s="409" customFormat="1" ht="18" customHeight="1">
      <c r="A66" s="444"/>
      <c r="B66" s="1283"/>
      <c r="C66" s="1283"/>
      <c r="D66" s="1283"/>
      <c r="E66" s="1283"/>
      <c r="F66" s="1283"/>
      <c r="G66" s="1283"/>
      <c r="H66" s="1283"/>
      <c r="I66" s="1283"/>
      <c r="J66" s="1283"/>
      <c r="K66" s="1283"/>
      <c r="L66" s="1283"/>
      <c r="M66" s="1283"/>
      <c r="N66" s="1283"/>
      <c r="O66" s="1283"/>
      <c r="P66" s="1283"/>
      <c r="Q66" s="1283"/>
      <c r="R66" s="1283"/>
      <c r="S66" s="1283"/>
      <c r="T66" s="1283"/>
      <c r="U66" s="1283"/>
      <c r="V66" s="1283"/>
      <c r="W66" s="1283"/>
      <c r="X66" s="1283"/>
      <c r="Y66" s="1283"/>
      <c r="Z66" s="1283"/>
      <c r="AA66" s="1283"/>
      <c r="AB66" s="1283"/>
      <c r="AC66" s="1283"/>
      <c r="AD66" s="1283"/>
      <c r="AE66" s="1283"/>
      <c r="AF66" s="1283"/>
      <c r="AG66" s="1283"/>
      <c r="AH66" s="1283"/>
      <c r="AI66" s="1283"/>
      <c r="AJ66" s="1283"/>
      <c r="AK66" s="1283"/>
      <c r="AL66" s="1283"/>
      <c r="AM66" s="489"/>
      <c r="AN66" s="408"/>
      <c r="AO66" s="502"/>
      <c r="AP66" s="502"/>
      <c r="AQ66" s="502"/>
      <c r="AR66" s="502"/>
      <c r="AS66" s="499"/>
      <c r="AT66" s="499"/>
      <c r="AU66" s="502"/>
      <c r="AV66" s="502"/>
      <c r="AW66" s="502"/>
      <c r="AX66" s="502"/>
      <c r="AY66" s="502"/>
      <c r="AZ66" s="502"/>
      <c r="BA66" s="502"/>
      <c r="BB66" s="502"/>
      <c r="BH66" s="450"/>
      <c r="BI66" s="450"/>
      <c r="BJ66" s="450"/>
      <c r="BK66" s="450"/>
      <c r="BL66" s="450"/>
      <c r="BM66" s="450"/>
      <c r="BN66" s="450"/>
      <c r="BO66" s="450"/>
      <c r="BP66" s="450"/>
      <c r="BQ66" s="450"/>
      <c r="BR66" s="450"/>
      <c r="BS66" s="450"/>
      <c r="BT66" s="450"/>
      <c r="BU66" s="450"/>
      <c r="BV66" s="450"/>
      <c r="BW66" s="450"/>
      <c r="BX66" s="450"/>
      <c r="BY66" s="450"/>
      <c r="BZ66" s="450"/>
      <c r="CA66" s="450"/>
      <c r="CB66" s="450"/>
      <c r="CC66" s="450"/>
      <c r="CD66" s="450"/>
      <c r="CE66" s="450"/>
      <c r="CF66" s="450"/>
      <c r="CG66" s="450"/>
      <c r="CH66" s="450"/>
      <c r="CI66" s="450"/>
      <c r="CJ66" s="450"/>
      <c r="CK66" s="450"/>
      <c r="CL66" s="450"/>
      <c r="CM66" s="450"/>
      <c r="CN66" s="450"/>
      <c r="CO66" s="450"/>
      <c r="CP66" s="450"/>
      <c r="CQ66" s="450"/>
      <c r="CR66" s="450"/>
      <c r="CS66" s="450"/>
      <c r="CT66" s="450"/>
      <c r="CU66" s="450"/>
      <c r="CV66" s="450"/>
      <c r="CW66" s="450"/>
      <c r="CX66" s="450"/>
      <c r="CY66" s="450"/>
      <c r="CZ66" s="450"/>
      <c r="DA66" s="450"/>
      <c r="DB66" s="450"/>
      <c r="DC66" s="450"/>
      <c r="DD66" s="450"/>
      <c r="DE66" s="450"/>
      <c r="DF66" s="450"/>
      <c r="DG66" s="450"/>
      <c r="DH66" s="450"/>
      <c r="DI66" s="450"/>
      <c r="DJ66" s="450"/>
      <c r="DK66" s="450"/>
      <c r="DL66" s="450"/>
      <c r="DM66" s="450"/>
    </row>
    <row r="67" spans="1:117" s="409" customFormat="1" ht="18" customHeight="1">
      <c r="A67" s="444"/>
      <c r="B67" s="1283"/>
      <c r="C67" s="1283"/>
      <c r="D67" s="1283"/>
      <c r="E67" s="1283"/>
      <c r="F67" s="1283"/>
      <c r="G67" s="1283"/>
      <c r="H67" s="1283"/>
      <c r="I67" s="1283"/>
      <c r="J67" s="1283"/>
      <c r="K67" s="1283"/>
      <c r="L67" s="1283"/>
      <c r="M67" s="1283"/>
      <c r="N67" s="1283"/>
      <c r="O67" s="1283"/>
      <c r="P67" s="1283"/>
      <c r="Q67" s="1283"/>
      <c r="R67" s="1283"/>
      <c r="S67" s="1283"/>
      <c r="T67" s="1283"/>
      <c r="U67" s="1283"/>
      <c r="V67" s="1283"/>
      <c r="W67" s="1283"/>
      <c r="X67" s="1283"/>
      <c r="Y67" s="1283"/>
      <c r="Z67" s="1283"/>
      <c r="AA67" s="1283"/>
      <c r="AB67" s="1283"/>
      <c r="AC67" s="1283"/>
      <c r="AD67" s="1283"/>
      <c r="AE67" s="1283"/>
      <c r="AF67" s="1283"/>
      <c r="AG67" s="1283"/>
      <c r="AH67" s="1283"/>
      <c r="AI67" s="1283"/>
      <c r="AJ67" s="1283"/>
      <c r="AK67" s="1283"/>
      <c r="AL67" s="1283"/>
      <c r="AM67" s="489"/>
      <c r="AN67" s="408"/>
      <c r="AO67" s="502"/>
      <c r="AP67" s="502"/>
      <c r="AQ67" s="502"/>
      <c r="AR67" s="502"/>
      <c r="AS67" s="499"/>
      <c r="AT67" s="499"/>
      <c r="AU67" s="502"/>
      <c r="AV67" s="502"/>
      <c r="AW67" s="502"/>
      <c r="AX67" s="502"/>
      <c r="AY67" s="502"/>
      <c r="AZ67" s="502"/>
      <c r="BA67" s="502"/>
      <c r="BB67" s="502"/>
      <c r="BH67" s="450"/>
      <c r="BI67" s="450"/>
      <c r="BJ67" s="450"/>
      <c r="BK67" s="450"/>
      <c r="BL67" s="450"/>
      <c r="BM67" s="450"/>
      <c r="BN67" s="450"/>
      <c r="BO67" s="450"/>
      <c r="BP67" s="450"/>
      <c r="BQ67" s="450"/>
      <c r="BR67" s="450"/>
      <c r="BS67" s="450"/>
      <c r="BT67" s="450"/>
      <c r="BU67" s="450"/>
      <c r="BV67" s="450"/>
      <c r="BW67" s="450"/>
      <c r="BX67" s="450"/>
      <c r="BY67" s="450"/>
      <c r="BZ67" s="450"/>
      <c r="CA67" s="450"/>
      <c r="CB67" s="450"/>
      <c r="CC67" s="450"/>
      <c r="CD67" s="450"/>
      <c r="CE67" s="450"/>
      <c r="CF67" s="450"/>
      <c r="CG67" s="450"/>
      <c r="CH67" s="450"/>
      <c r="CI67" s="450"/>
      <c r="CJ67" s="450"/>
      <c r="CK67" s="450"/>
      <c r="CL67" s="450"/>
      <c r="CM67" s="450"/>
      <c r="CN67" s="450"/>
      <c r="CO67" s="450"/>
      <c r="CP67" s="450"/>
      <c r="CQ67" s="450"/>
      <c r="CR67" s="450"/>
      <c r="CS67" s="450"/>
      <c r="CT67" s="450"/>
      <c r="CU67" s="450"/>
      <c r="CV67" s="450"/>
      <c r="CW67" s="450"/>
      <c r="CX67" s="450"/>
      <c r="CY67" s="450"/>
      <c r="CZ67" s="450"/>
      <c r="DA67" s="450"/>
      <c r="DB67" s="450"/>
      <c r="DC67" s="450"/>
      <c r="DD67" s="450"/>
      <c r="DE67" s="450"/>
      <c r="DF67" s="450"/>
      <c r="DG67" s="450"/>
      <c r="DH67" s="450"/>
      <c r="DI67" s="450"/>
      <c r="DJ67" s="450"/>
      <c r="DK67" s="450"/>
      <c r="DL67" s="450"/>
      <c r="DM67" s="450"/>
    </row>
    <row r="68" spans="1:117" s="409" customFormat="1" ht="18" customHeight="1">
      <c r="A68" s="444"/>
      <c r="B68" s="1283"/>
      <c r="C68" s="1283"/>
      <c r="D68" s="1283"/>
      <c r="E68" s="1283"/>
      <c r="F68" s="1283"/>
      <c r="G68" s="1283"/>
      <c r="H68" s="1283"/>
      <c r="I68" s="1283"/>
      <c r="J68" s="1283"/>
      <c r="K68" s="1283"/>
      <c r="L68" s="1283"/>
      <c r="M68" s="1283"/>
      <c r="N68" s="1283"/>
      <c r="O68" s="1283"/>
      <c r="P68" s="1283"/>
      <c r="Q68" s="1283"/>
      <c r="R68" s="1283"/>
      <c r="S68" s="1283"/>
      <c r="T68" s="1283"/>
      <c r="U68" s="1283"/>
      <c r="V68" s="1283"/>
      <c r="W68" s="1283"/>
      <c r="X68" s="1283"/>
      <c r="Y68" s="1283"/>
      <c r="Z68" s="1283"/>
      <c r="AA68" s="1283"/>
      <c r="AB68" s="1283"/>
      <c r="AC68" s="1283"/>
      <c r="AD68" s="1283"/>
      <c r="AE68" s="1283"/>
      <c r="AF68" s="1283"/>
      <c r="AG68" s="1283"/>
      <c r="AH68" s="1283"/>
      <c r="AI68" s="1283"/>
      <c r="AJ68" s="1283"/>
      <c r="AK68" s="1283"/>
      <c r="AL68" s="1283"/>
      <c r="AM68" s="489"/>
      <c r="AN68" s="408"/>
      <c r="AO68" s="502"/>
      <c r="AP68" s="502"/>
      <c r="AQ68" s="502"/>
      <c r="AS68" s="432"/>
      <c r="AT68" s="499"/>
      <c r="AU68" s="502"/>
      <c r="AV68" s="502"/>
      <c r="AW68" s="502"/>
      <c r="AX68" s="502"/>
      <c r="AY68" s="502"/>
      <c r="AZ68" s="502"/>
      <c r="BA68" s="502"/>
      <c r="BB68" s="502"/>
      <c r="BH68" s="450"/>
      <c r="BI68" s="450"/>
      <c r="BJ68" s="450"/>
      <c r="BK68" s="450"/>
      <c r="BL68" s="450"/>
      <c r="BM68" s="450"/>
      <c r="BN68" s="450"/>
      <c r="BO68" s="450"/>
      <c r="BP68" s="450"/>
      <c r="BQ68" s="450"/>
      <c r="BR68" s="450"/>
      <c r="BS68" s="450"/>
      <c r="BT68" s="450"/>
      <c r="BU68" s="450"/>
      <c r="BV68" s="450"/>
      <c r="BW68" s="450"/>
      <c r="BX68" s="450"/>
      <c r="BY68" s="450"/>
      <c r="BZ68" s="450"/>
      <c r="CA68" s="450"/>
      <c r="CB68" s="450"/>
      <c r="CC68" s="450"/>
      <c r="CD68" s="450"/>
      <c r="CE68" s="450"/>
      <c r="CF68" s="450"/>
      <c r="CG68" s="450"/>
      <c r="CH68" s="450"/>
      <c r="CI68" s="450"/>
      <c r="CJ68" s="450"/>
      <c r="CK68" s="450"/>
      <c r="CL68" s="450"/>
      <c r="CM68" s="450"/>
      <c r="CN68" s="450"/>
      <c r="CO68" s="450"/>
      <c r="CP68" s="450"/>
      <c r="CQ68" s="450"/>
      <c r="CR68" s="450"/>
      <c r="CS68" s="450"/>
      <c r="CT68" s="450"/>
      <c r="CU68" s="450"/>
      <c r="CV68" s="450"/>
      <c r="CW68" s="450"/>
      <c r="CX68" s="450"/>
      <c r="CY68" s="450"/>
      <c r="CZ68" s="450"/>
      <c r="DA68" s="450"/>
      <c r="DB68" s="450"/>
      <c r="DC68" s="450"/>
      <c r="DD68" s="450"/>
      <c r="DE68" s="450"/>
      <c r="DF68" s="450"/>
      <c r="DG68" s="450"/>
      <c r="DH68" s="450"/>
      <c r="DI68" s="450"/>
      <c r="DJ68" s="450"/>
      <c r="DK68" s="450"/>
      <c r="DL68" s="450"/>
      <c r="DM68" s="450"/>
    </row>
    <row r="69" spans="1:117" s="409" customFormat="1" ht="18" customHeight="1">
      <c r="A69" s="444"/>
      <c r="B69" s="1283"/>
      <c r="C69" s="1283"/>
      <c r="D69" s="1283"/>
      <c r="E69" s="1283"/>
      <c r="F69" s="1283"/>
      <c r="G69" s="1283"/>
      <c r="H69" s="1283"/>
      <c r="I69" s="1283"/>
      <c r="J69" s="1283"/>
      <c r="K69" s="1283"/>
      <c r="L69" s="1283"/>
      <c r="M69" s="1283"/>
      <c r="N69" s="1283"/>
      <c r="O69" s="1283"/>
      <c r="P69" s="1283"/>
      <c r="Q69" s="1283"/>
      <c r="R69" s="1283"/>
      <c r="S69" s="1283"/>
      <c r="T69" s="1283"/>
      <c r="U69" s="1283"/>
      <c r="V69" s="1283"/>
      <c r="W69" s="1283"/>
      <c r="X69" s="1283"/>
      <c r="Y69" s="1283"/>
      <c r="Z69" s="1283"/>
      <c r="AA69" s="1283"/>
      <c r="AB69" s="1283"/>
      <c r="AC69" s="1283"/>
      <c r="AD69" s="1283"/>
      <c r="AE69" s="1283"/>
      <c r="AF69" s="1283"/>
      <c r="AG69" s="1283"/>
      <c r="AH69" s="1283"/>
      <c r="AI69" s="1283"/>
      <c r="AJ69" s="1283"/>
      <c r="AK69" s="1283"/>
      <c r="AL69" s="1283"/>
      <c r="AM69" s="444"/>
      <c r="AN69" s="408"/>
      <c r="AO69" s="502"/>
      <c r="AP69" s="502"/>
      <c r="AQ69" s="502"/>
      <c r="AS69" s="432"/>
      <c r="AT69" s="499"/>
      <c r="AU69" s="502"/>
      <c r="AV69" s="502"/>
      <c r="AW69" s="502"/>
      <c r="AX69" s="502"/>
      <c r="AY69" s="502"/>
      <c r="AZ69" s="502"/>
      <c r="BA69" s="502"/>
      <c r="BB69" s="502"/>
      <c r="BH69" s="450"/>
      <c r="BI69" s="450"/>
      <c r="BJ69" s="450"/>
      <c r="BK69" s="450"/>
      <c r="BL69" s="450"/>
      <c r="BM69" s="450"/>
      <c r="BN69" s="450"/>
      <c r="BO69" s="450"/>
      <c r="BP69" s="450"/>
      <c r="BQ69" s="450"/>
      <c r="BR69" s="450"/>
      <c r="BS69" s="450"/>
      <c r="BT69" s="450"/>
      <c r="BU69" s="450"/>
      <c r="BV69" s="450"/>
      <c r="BW69" s="450"/>
      <c r="BX69" s="450"/>
      <c r="BY69" s="450"/>
      <c r="BZ69" s="450"/>
      <c r="CA69" s="450"/>
      <c r="CB69" s="450"/>
      <c r="CC69" s="450"/>
      <c r="CD69" s="450"/>
      <c r="CE69" s="450"/>
      <c r="CF69" s="450"/>
      <c r="CG69" s="450"/>
      <c r="CH69" s="450"/>
      <c r="CI69" s="450"/>
      <c r="CJ69" s="450"/>
      <c r="CK69" s="450"/>
      <c r="CL69" s="450"/>
      <c r="CM69" s="450"/>
      <c r="CN69" s="450"/>
      <c r="CO69" s="450"/>
      <c r="CP69" s="450"/>
      <c r="CQ69" s="450"/>
      <c r="CR69" s="450"/>
      <c r="CS69" s="450"/>
      <c r="CT69" s="450"/>
      <c r="CU69" s="450"/>
      <c r="CV69" s="450"/>
      <c r="CW69" s="450"/>
      <c r="CX69" s="450"/>
      <c r="CY69" s="450"/>
      <c r="CZ69" s="450"/>
      <c r="DA69" s="450"/>
      <c r="DB69" s="450"/>
      <c r="DC69" s="450"/>
      <c r="DD69" s="450"/>
      <c r="DE69" s="450"/>
      <c r="DF69" s="450"/>
      <c r="DG69" s="450"/>
      <c r="DH69" s="450"/>
      <c r="DI69" s="450"/>
      <c r="DJ69" s="450"/>
      <c r="DK69" s="450"/>
      <c r="DL69" s="450"/>
      <c r="DM69" s="450"/>
    </row>
    <row r="70" spans="1:117" s="409" customFormat="1" ht="18" customHeight="1">
      <c r="A70" s="444"/>
      <c r="B70" s="1283"/>
      <c r="C70" s="1283"/>
      <c r="D70" s="1283"/>
      <c r="E70" s="1283"/>
      <c r="F70" s="1283"/>
      <c r="G70" s="1283"/>
      <c r="H70" s="1283"/>
      <c r="I70" s="1283"/>
      <c r="J70" s="1283"/>
      <c r="K70" s="1283"/>
      <c r="L70" s="1283"/>
      <c r="M70" s="1283"/>
      <c r="N70" s="1283"/>
      <c r="O70" s="1283"/>
      <c r="P70" s="1283"/>
      <c r="Q70" s="1283"/>
      <c r="R70" s="1283"/>
      <c r="S70" s="1283"/>
      <c r="T70" s="1283"/>
      <c r="U70" s="1283"/>
      <c r="V70" s="1283"/>
      <c r="W70" s="1283"/>
      <c r="X70" s="1283"/>
      <c r="Y70" s="1283"/>
      <c r="Z70" s="1283"/>
      <c r="AA70" s="1283"/>
      <c r="AB70" s="1283"/>
      <c r="AC70" s="1283"/>
      <c r="AD70" s="1283"/>
      <c r="AE70" s="1283"/>
      <c r="AF70" s="1283"/>
      <c r="AG70" s="1283"/>
      <c r="AH70" s="1283"/>
      <c r="AI70" s="1283"/>
      <c r="AJ70" s="1283"/>
      <c r="AK70" s="1283"/>
      <c r="AL70" s="1283"/>
      <c r="AM70" s="444"/>
      <c r="AN70" s="408"/>
      <c r="AO70" s="502"/>
      <c r="AP70" s="502"/>
      <c r="AQ70" s="502"/>
      <c r="AS70" s="432"/>
      <c r="AT70" s="499"/>
      <c r="AU70" s="502"/>
      <c r="AV70" s="502"/>
      <c r="AW70" s="502"/>
      <c r="AX70" s="502"/>
      <c r="AY70" s="502"/>
      <c r="AZ70" s="502"/>
      <c r="BA70" s="502"/>
      <c r="BB70" s="502"/>
      <c r="BH70" s="450"/>
      <c r="BI70" s="450"/>
      <c r="BJ70" s="450"/>
      <c r="BK70" s="450"/>
      <c r="BL70" s="450"/>
      <c r="BM70" s="450"/>
      <c r="BN70" s="450"/>
      <c r="BO70" s="450"/>
      <c r="BP70" s="450"/>
      <c r="BQ70" s="450"/>
      <c r="BR70" s="450"/>
      <c r="BS70" s="450"/>
      <c r="BT70" s="450"/>
      <c r="BU70" s="450"/>
      <c r="BV70" s="450"/>
      <c r="BW70" s="450"/>
      <c r="BX70" s="450"/>
      <c r="BY70" s="450"/>
      <c r="BZ70" s="450"/>
      <c r="CA70" s="450"/>
      <c r="CB70" s="450"/>
      <c r="CC70" s="450"/>
      <c r="CD70" s="450"/>
      <c r="CE70" s="450"/>
      <c r="CF70" s="450"/>
      <c r="CG70" s="450"/>
      <c r="CH70" s="450"/>
      <c r="CI70" s="450"/>
      <c r="CJ70" s="450"/>
      <c r="CK70" s="450"/>
      <c r="CL70" s="450"/>
      <c r="CM70" s="450"/>
      <c r="CN70" s="450"/>
      <c r="CO70" s="450"/>
      <c r="CP70" s="450"/>
      <c r="CQ70" s="450"/>
      <c r="CR70" s="450"/>
      <c r="CS70" s="450"/>
      <c r="CT70" s="450"/>
      <c r="CU70" s="450"/>
      <c r="CV70" s="450"/>
      <c r="CW70" s="450"/>
      <c r="CX70" s="450"/>
      <c r="CY70" s="450"/>
      <c r="CZ70" s="450"/>
      <c r="DA70" s="450"/>
      <c r="DB70" s="450"/>
      <c r="DC70" s="450"/>
      <c r="DD70" s="450"/>
      <c r="DE70" s="450"/>
      <c r="DF70" s="450"/>
      <c r="DG70" s="450"/>
      <c r="DH70" s="450"/>
      <c r="DI70" s="450"/>
      <c r="DJ70" s="450"/>
      <c r="DK70" s="450"/>
      <c r="DL70" s="450"/>
      <c r="DM70" s="450"/>
    </row>
    <row r="71" spans="1:117" s="409" customFormat="1" ht="18" customHeight="1">
      <c r="A71" s="444"/>
      <c r="B71" s="1284"/>
      <c r="C71" s="1284"/>
      <c r="D71" s="1284"/>
      <c r="E71" s="1284"/>
      <c r="F71" s="1284"/>
      <c r="G71" s="1284"/>
      <c r="H71" s="1284"/>
      <c r="I71" s="1284"/>
      <c r="J71" s="1284"/>
      <c r="K71" s="1284"/>
      <c r="L71" s="1284"/>
      <c r="M71" s="1284"/>
      <c r="N71" s="1284"/>
      <c r="O71" s="1284"/>
      <c r="P71" s="1284"/>
      <c r="Q71" s="1284"/>
      <c r="R71" s="1284"/>
      <c r="S71" s="1284"/>
      <c r="T71" s="1284"/>
      <c r="U71" s="1284"/>
      <c r="V71" s="1284"/>
      <c r="W71" s="1284"/>
      <c r="X71" s="1284"/>
      <c r="Y71" s="1284"/>
      <c r="Z71" s="1284"/>
      <c r="AA71" s="1284"/>
      <c r="AB71" s="1284"/>
      <c r="AC71" s="1284"/>
      <c r="AD71" s="1284"/>
      <c r="AE71" s="1284"/>
      <c r="AF71" s="1284"/>
      <c r="AG71" s="1284"/>
      <c r="AH71" s="1284"/>
      <c r="AI71" s="1284"/>
      <c r="AJ71" s="1284"/>
      <c r="AK71" s="1284"/>
      <c r="AL71" s="1284"/>
      <c r="AM71" s="444"/>
      <c r="AN71" s="408"/>
      <c r="AO71" s="502"/>
      <c r="AP71" s="502"/>
      <c r="AQ71" s="502"/>
      <c r="AS71" s="432"/>
      <c r="AT71" s="499"/>
      <c r="AU71" s="502"/>
      <c r="AV71" s="502"/>
      <c r="BA71" s="502"/>
      <c r="BB71" s="502"/>
      <c r="BH71" s="450"/>
      <c r="BI71" s="450"/>
      <c r="BJ71" s="450"/>
      <c r="BK71" s="450"/>
      <c r="BL71" s="450"/>
      <c r="BM71" s="450"/>
      <c r="BN71" s="450"/>
      <c r="BO71" s="450"/>
      <c r="BP71" s="450"/>
      <c r="BQ71" s="450"/>
      <c r="BR71" s="450"/>
      <c r="BS71" s="450"/>
      <c r="BT71" s="450"/>
      <c r="BU71" s="450"/>
      <c r="BV71" s="450"/>
      <c r="BW71" s="450"/>
      <c r="BX71" s="450"/>
      <c r="BY71" s="450"/>
      <c r="BZ71" s="450"/>
      <c r="CA71" s="450"/>
      <c r="CB71" s="450"/>
      <c r="CC71" s="450"/>
      <c r="CD71" s="450"/>
      <c r="CE71" s="450"/>
      <c r="CF71" s="450"/>
      <c r="CG71" s="450"/>
      <c r="CH71" s="450"/>
      <c r="CI71" s="450"/>
      <c r="CJ71" s="450"/>
      <c r="CK71" s="450"/>
      <c r="CL71" s="450"/>
      <c r="CM71" s="450"/>
      <c r="CN71" s="450"/>
      <c r="CO71" s="450"/>
      <c r="CP71" s="450"/>
      <c r="CQ71" s="450"/>
      <c r="CR71" s="450"/>
      <c r="CS71" s="450"/>
      <c r="CT71" s="450"/>
      <c r="CU71" s="450"/>
      <c r="CV71" s="450"/>
      <c r="CW71" s="450"/>
      <c r="CX71" s="450"/>
      <c r="CY71" s="450"/>
      <c r="CZ71" s="450"/>
      <c r="DA71" s="450"/>
      <c r="DB71" s="450"/>
      <c r="DC71" s="450"/>
      <c r="DD71" s="450"/>
      <c r="DE71" s="450"/>
      <c r="DF71" s="450"/>
      <c r="DG71" s="450"/>
      <c r="DH71" s="450"/>
      <c r="DI71" s="450"/>
      <c r="DJ71" s="450"/>
      <c r="DK71" s="450"/>
      <c r="DL71" s="450"/>
      <c r="DM71" s="450"/>
    </row>
    <row r="72" spans="1:117" s="409" customFormat="1" ht="18" customHeight="1">
      <c r="A72" s="444"/>
      <c r="B72" s="1284"/>
      <c r="C72" s="1284"/>
      <c r="D72" s="1284"/>
      <c r="E72" s="1284"/>
      <c r="F72" s="1284"/>
      <c r="G72" s="1284"/>
      <c r="H72" s="1284"/>
      <c r="I72" s="1284"/>
      <c r="J72" s="1284"/>
      <c r="K72" s="1284"/>
      <c r="L72" s="1284"/>
      <c r="M72" s="1284"/>
      <c r="N72" s="1284"/>
      <c r="O72" s="1284"/>
      <c r="P72" s="1284"/>
      <c r="Q72" s="1284"/>
      <c r="R72" s="1284"/>
      <c r="S72" s="1284"/>
      <c r="T72" s="1284"/>
      <c r="U72" s="1284"/>
      <c r="V72" s="1284"/>
      <c r="W72" s="1284"/>
      <c r="X72" s="1284"/>
      <c r="Y72" s="1284"/>
      <c r="Z72" s="1284"/>
      <c r="AA72" s="1284"/>
      <c r="AB72" s="1284"/>
      <c r="AC72" s="1284"/>
      <c r="AD72" s="1284"/>
      <c r="AE72" s="1284"/>
      <c r="AF72" s="1284"/>
      <c r="AG72" s="1284"/>
      <c r="AH72" s="1284"/>
      <c r="AI72" s="1284"/>
      <c r="AJ72" s="1284"/>
      <c r="AK72" s="1284"/>
      <c r="AL72" s="1284"/>
      <c r="AM72" s="444"/>
      <c r="AN72" s="408"/>
      <c r="AO72" s="502"/>
      <c r="AP72" s="502"/>
      <c r="AQ72" s="502"/>
      <c r="AS72" s="432"/>
      <c r="AT72" s="432"/>
      <c r="AU72" s="502"/>
      <c r="AV72" s="502"/>
      <c r="BA72" s="502"/>
      <c r="BB72" s="502"/>
      <c r="BH72" s="450"/>
      <c r="BI72" s="450"/>
      <c r="BJ72" s="450"/>
      <c r="BK72" s="450"/>
      <c r="BL72" s="450"/>
      <c r="BM72" s="450"/>
      <c r="BN72" s="450"/>
      <c r="BO72" s="450"/>
      <c r="BP72" s="450"/>
      <c r="BQ72" s="450"/>
      <c r="BR72" s="450"/>
      <c r="BS72" s="450"/>
      <c r="BT72" s="450"/>
      <c r="BU72" s="450"/>
      <c r="BV72" s="450"/>
      <c r="BW72" s="450"/>
      <c r="BX72" s="450"/>
      <c r="BY72" s="450"/>
      <c r="BZ72" s="450"/>
      <c r="CA72" s="450"/>
      <c r="CB72" s="450"/>
      <c r="CC72" s="450"/>
      <c r="CD72" s="450"/>
      <c r="CE72" s="450"/>
      <c r="CF72" s="450"/>
      <c r="CG72" s="450"/>
      <c r="CH72" s="450"/>
      <c r="CI72" s="450"/>
      <c r="CJ72" s="450"/>
      <c r="CK72" s="450"/>
      <c r="CL72" s="450"/>
      <c r="CM72" s="450"/>
      <c r="CN72" s="450"/>
      <c r="CO72" s="450"/>
      <c r="CP72" s="450"/>
      <c r="CQ72" s="450"/>
      <c r="CR72" s="450"/>
      <c r="CS72" s="450"/>
      <c r="CT72" s="450"/>
      <c r="CU72" s="450"/>
      <c r="CV72" s="450"/>
      <c r="CW72" s="450"/>
      <c r="CX72" s="450"/>
      <c r="CY72" s="450"/>
      <c r="CZ72" s="450"/>
      <c r="DA72" s="450"/>
      <c r="DB72" s="450"/>
      <c r="DC72" s="450"/>
      <c r="DD72" s="450"/>
      <c r="DE72" s="450"/>
      <c r="DF72" s="450"/>
      <c r="DG72" s="450"/>
      <c r="DH72" s="450"/>
      <c r="DI72" s="450"/>
      <c r="DJ72" s="450"/>
      <c r="DK72" s="450"/>
      <c r="DL72" s="450"/>
      <c r="DM72" s="450"/>
    </row>
    <row r="73" spans="1:117" s="409" customFormat="1" ht="18" customHeight="1">
      <c r="A73" s="444"/>
      <c r="B73" s="1283"/>
      <c r="C73" s="1283"/>
      <c r="D73" s="1283"/>
      <c r="E73" s="1283"/>
      <c r="F73" s="1283"/>
      <c r="G73" s="1283"/>
      <c r="H73" s="1283"/>
      <c r="I73" s="1283"/>
      <c r="J73" s="1283"/>
      <c r="K73" s="1283"/>
      <c r="L73" s="1283"/>
      <c r="M73" s="1283"/>
      <c r="N73" s="1283"/>
      <c r="O73" s="1283"/>
      <c r="P73" s="1283"/>
      <c r="Q73" s="1283"/>
      <c r="R73" s="1283"/>
      <c r="S73" s="1283"/>
      <c r="T73" s="1283"/>
      <c r="U73" s="1283"/>
      <c r="V73" s="1283"/>
      <c r="W73" s="1283"/>
      <c r="X73" s="1283"/>
      <c r="Y73" s="1283"/>
      <c r="Z73" s="1283"/>
      <c r="AA73" s="1283"/>
      <c r="AB73" s="1283"/>
      <c r="AC73" s="1283"/>
      <c r="AD73" s="1283"/>
      <c r="AE73" s="1283"/>
      <c r="AF73" s="1283"/>
      <c r="AG73" s="1283"/>
      <c r="AH73" s="1283"/>
      <c r="AI73" s="1283"/>
      <c r="AJ73" s="1283"/>
      <c r="AK73" s="1283"/>
      <c r="AL73" s="1283"/>
      <c r="AM73" s="444"/>
      <c r="AN73" s="408"/>
      <c r="AO73" s="502"/>
      <c r="AP73" s="502"/>
      <c r="AQ73" s="502"/>
      <c r="AS73" s="432"/>
      <c r="AT73" s="432"/>
      <c r="AU73" s="502"/>
      <c r="BA73" s="502"/>
      <c r="BB73" s="502"/>
      <c r="BH73" s="450"/>
      <c r="BI73" s="450"/>
      <c r="BJ73" s="450"/>
      <c r="BK73" s="450"/>
      <c r="BL73" s="450"/>
      <c r="BM73" s="450"/>
      <c r="BN73" s="450"/>
      <c r="BO73" s="450"/>
      <c r="BP73" s="450"/>
      <c r="BQ73" s="450"/>
      <c r="BR73" s="450"/>
      <c r="BS73" s="450"/>
      <c r="BT73" s="450"/>
      <c r="BU73" s="450"/>
      <c r="BV73" s="450"/>
      <c r="BW73" s="450"/>
      <c r="BX73" s="450"/>
      <c r="BY73" s="450"/>
      <c r="BZ73" s="450"/>
      <c r="CA73" s="450"/>
      <c r="CB73" s="450"/>
      <c r="CC73" s="450"/>
      <c r="CD73" s="450"/>
      <c r="CE73" s="450"/>
      <c r="CF73" s="450"/>
      <c r="CG73" s="450"/>
      <c r="CH73" s="450"/>
      <c r="CI73" s="450"/>
      <c r="CJ73" s="450"/>
      <c r="CK73" s="450"/>
      <c r="CL73" s="450"/>
      <c r="CM73" s="450"/>
      <c r="CN73" s="450"/>
      <c r="CO73" s="450"/>
      <c r="CP73" s="450"/>
      <c r="CQ73" s="450"/>
      <c r="CR73" s="450"/>
      <c r="CS73" s="450"/>
      <c r="CT73" s="450"/>
      <c r="CU73" s="450"/>
      <c r="CV73" s="450"/>
      <c r="CW73" s="450"/>
      <c r="CX73" s="450"/>
      <c r="CY73" s="450"/>
      <c r="CZ73" s="450"/>
      <c r="DA73" s="450"/>
      <c r="DB73" s="450"/>
      <c r="DC73" s="450"/>
      <c r="DD73" s="450"/>
      <c r="DE73" s="450"/>
      <c r="DF73" s="450"/>
      <c r="DG73" s="450"/>
      <c r="DH73" s="450"/>
      <c r="DI73" s="450"/>
      <c r="DJ73" s="450"/>
      <c r="DK73" s="450"/>
      <c r="DL73" s="450"/>
      <c r="DM73" s="450"/>
    </row>
    <row r="74" spans="1:117" s="409" customFormat="1" ht="18" customHeight="1">
      <c r="A74" s="444"/>
      <c r="B74" s="1283"/>
      <c r="C74" s="1283"/>
      <c r="D74" s="1283"/>
      <c r="E74" s="1283"/>
      <c r="F74" s="1283"/>
      <c r="G74" s="1283"/>
      <c r="H74" s="1283"/>
      <c r="I74" s="1283"/>
      <c r="J74" s="1283"/>
      <c r="K74" s="1283"/>
      <c r="L74" s="1283"/>
      <c r="M74" s="1283"/>
      <c r="N74" s="1283"/>
      <c r="O74" s="1283"/>
      <c r="P74" s="1283"/>
      <c r="Q74" s="1283"/>
      <c r="R74" s="1283"/>
      <c r="S74" s="1283"/>
      <c r="T74" s="1283"/>
      <c r="U74" s="1283"/>
      <c r="V74" s="1283"/>
      <c r="W74" s="1283"/>
      <c r="X74" s="1283"/>
      <c r="Y74" s="1283"/>
      <c r="Z74" s="1283"/>
      <c r="AA74" s="1283"/>
      <c r="AB74" s="1283"/>
      <c r="AC74" s="1283"/>
      <c r="AD74" s="1283"/>
      <c r="AE74" s="1283"/>
      <c r="AF74" s="1283"/>
      <c r="AG74" s="1283"/>
      <c r="AH74" s="1283"/>
      <c r="AI74" s="1283"/>
      <c r="AJ74" s="1283"/>
      <c r="AK74" s="1283"/>
      <c r="AL74" s="1283"/>
      <c r="AM74" s="444"/>
      <c r="AN74" s="408"/>
      <c r="AO74" s="502"/>
      <c r="AP74" s="502"/>
      <c r="AQ74" s="502"/>
      <c r="AS74" s="432"/>
      <c r="AT74" s="432"/>
      <c r="BB74" s="502"/>
      <c r="BH74" s="450"/>
      <c r="BI74" s="450"/>
      <c r="BJ74" s="450"/>
      <c r="BK74" s="450"/>
      <c r="BL74" s="450"/>
      <c r="BM74" s="450"/>
      <c r="BN74" s="450"/>
      <c r="BO74" s="450"/>
      <c r="BP74" s="450"/>
      <c r="BQ74" s="450"/>
      <c r="BR74" s="450"/>
      <c r="BS74" s="450"/>
      <c r="BT74" s="450"/>
      <c r="BU74" s="450"/>
      <c r="BV74" s="450"/>
      <c r="BW74" s="450"/>
      <c r="BX74" s="450"/>
      <c r="BY74" s="450"/>
      <c r="BZ74" s="450"/>
      <c r="CA74" s="450"/>
      <c r="CB74" s="450"/>
      <c r="CC74" s="450"/>
      <c r="CD74" s="450"/>
      <c r="CE74" s="450"/>
      <c r="CF74" s="450"/>
      <c r="CG74" s="450"/>
      <c r="CH74" s="450"/>
      <c r="CI74" s="450"/>
      <c r="CJ74" s="450"/>
      <c r="CK74" s="450"/>
      <c r="CL74" s="450"/>
      <c r="CM74" s="450"/>
      <c r="CN74" s="450"/>
      <c r="CO74" s="450"/>
      <c r="CP74" s="450"/>
      <c r="CQ74" s="450"/>
      <c r="CR74" s="450"/>
      <c r="CS74" s="450"/>
      <c r="CT74" s="450"/>
      <c r="CU74" s="450"/>
      <c r="CV74" s="450"/>
      <c r="CW74" s="450"/>
      <c r="CX74" s="450"/>
      <c r="CY74" s="450"/>
      <c r="CZ74" s="450"/>
      <c r="DA74" s="450"/>
      <c r="DB74" s="450"/>
      <c r="DC74" s="450"/>
      <c r="DD74" s="450"/>
      <c r="DE74" s="450"/>
      <c r="DF74" s="450"/>
      <c r="DG74" s="450"/>
      <c r="DH74" s="450"/>
      <c r="DI74" s="450"/>
      <c r="DJ74" s="450"/>
      <c r="DK74" s="450"/>
      <c r="DL74" s="450"/>
      <c r="DM74" s="450"/>
    </row>
    <row r="75" spans="1:117" s="409" customFormat="1" ht="18" customHeight="1">
      <c r="A75" s="444"/>
      <c r="B75" s="1283"/>
      <c r="C75" s="1283"/>
      <c r="D75" s="1283"/>
      <c r="E75" s="1283"/>
      <c r="F75" s="1283"/>
      <c r="G75" s="1283"/>
      <c r="H75" s="1283"/>
      <c r="I75" s="1283"/>
      <c r="J75" s="1283"/>
      <c r="K75" s="1283"/>
      <c r="L75" s="1283"/>
      <c r="M75" s="1283"/>
      <c r="N75" s="1283"/>
      <c r="O75" s="1283"/>
      <c r="P75" s="1283"/>
      <c r="Q75" s="1283"/>
      <c r="R75" s="1283"/>
      <c r="S75" s="1283"/>
      <c r="T75" s="1283"/>
      <c r="U75" s="1283"/>
      <c r="V75" s="1283"/>
      <c r="W75" s="1283"/>
      <c r="X75" s="1283"/>
      <c r="Y75" s="1283"/>
      <c r="Z75" s="1283"/>
      <c r="AA75" s="1283"/>
      <c r="AB75" s="1283"/>
      <c r="AC75" s="1283"/>
      <c r="AD75" s="1283"/>
      <c r="AE75" s="1283"/>
      <c r="AF75" s="1283"/>
      <c r="AG75" s="1283"/>
      <c r="AH75" s="1283"/>
      <c r="AI75" s="1283"/>
      <c r="AJ75" s="1283"/>
      <c r="AK75" s="1283"/>
      <c r="AL75" s="1283"/>
      <c r="AM75" s="444"/>
      <c r="AN75" s="408"/>
      <c r="AO75" s="502"/>
      <c r="AP75" s="502"/>
      <c r="AQ75" s="502"/>
      <c r="AS75" s="432"/>
      <c r="AT75" s="432"/>
      <c r="BB75" s="502"/>
      <c r="BH75" s="450"/>
      <c r="BI75" s="450"/>
      <c r="BJ75" s="450"/>
      <c r="BK75" s="450"/>
      <c r="BL75" s="450"/>
      <c r="BM75" s="450"/>
      <c r="BN75" s="450"/>
      <c r="BO75" s="450"/>
      <c r="BP75" s="450"/>
      <c r="BQ75" s="450"/>
      <c r="BR75" s="450"/>
      <c r="BS75" s="450"/>
      <c r="BT75" s="450"/>
      <c r="BU75" s="450"/>
      <c r="BV75" s="450"/>
      <c r="BW75" s="450"/>
      <c r="BX75" s="450"/>
      <c r="BY75" s="450"/>
      <c r="BZ75" s="450"/>
      <c r="CA75" s="450"/>
      <c r="CB75" s="450"/>
      <c r="CC75" s="450"/>
      <c r="CD75" s="450"/>
      <c r="CE75" s="450"/>
      <c r="CF75" s="450"/>
      <c r="CG75" s="450"/>
      <c r="CH75" s="450"/>
      <c r="CI75" s="450"/>
      <c r="CJ75" s="450"/>
      <c r="CK75" s="450"/>
      <c r="CL75" s="450"/>
      <c r="CM75" s="450"/>
      <c r="CN75" s="450"/>
      <c r="CO75" s="450"/>
      <c r="CP75" s="450"/>
      <c r="CQ75" s="450"/>
      <c r="CR75" s="450"/>
      <c r="CS75" s="450"/>
      <c r="CT75" s="450"/>
      <c r="CU75" s="450"/>
      <c r="CV75" s="450"/>
      <c r="CW75" s="450"/>
      <c r="CX75" s="450"/>
      <c r="CY75" s="450"/>
      <c r="CZ75" s="450"/>
      <c r="DA75" s="450"/>
      <c r="DB75" s="450"/>
      <c r="DC75" s="450"/>
      <c r="DD75" s="450"/>
      <c r="DE75" s="450"/>
      <c r="DF75" s="450"/>
      <c r="DG75" s="450"/>
      <c r="DH75" s="450"/>
      <c r="DI75" s="450"/>
      <c r="DJ75" s="450"/>
      <c r="DK75" s="450"/>
      <c r="DL75" s="450"/>
      <c r="DM75" s="450"/>
    </row>
    <row r="76" spans="1:117" s="409" customFormat="1" ht="18" customHeight="1">
      <c r="A76" s="444"/>
      <c r="B76" s="1283"/>
      <c r="C76" s="1283"/>
      <c r="D76" s="1283"/>
      <c r="E76" s="1283"/>
      <c r="F76" s="1283"/>
      <c r="G76" s="1283"/>
      <c r="H76" s="1283"/>
      <c r="I76" s="1283"/>
      <c r="J76" s="1283"/>
      <c r="K76" s="1283"/>
      <c r="L76" s="1283"/>
      <c r="M76" s="1283"/>
      <c r="N76" s="1283"/>
      <c r="O76" s="1283"/>
      <c r="P76" s="1283"/>
      <c r="Q76" s="1283"/>
      <c r="R76" s="1283"/>
      <c r="S76" s="1283"/>
      <c r="T76" s="1283"/>
      <c r="U76" s="1283"/>
      <c r="V76" s="1283"/>
      <c r="W76" s="1283"/>
      <c r="X76" s="1283"/>
      <c r="Y76" s="1283"/>
      <c r="Z76" s="1283"/>
      <c r="AA76" s="1283"/>
      <c r="AB76" s="1283"/>
      <c r="AC76" s="1283"/>
      <c r="AD76" s="1283"/>
      <c r="AE76" s="1283"/>
      <c r="AF76" s="1283"/>
      <c r="AG76" s="1283"/>
      <c r="AH76" s="1283"/>
      <c r="AI76" s="1283"/>
      <c r="AJ76" s="1283"/>
      <c r="AK76" s="1283"/>
      <c r="AL76" s="1283"/>
      <c r="AM76" s="444"/>
      <c r="AN76" s="408"/>
      <c r="AO76" s="502"/>
      <c r="AP76" s="502"/>
      <c r="AQ76" s="502"/>
      <c r="AS76" s="432"/>
      <c r="AT76" s="432"/>
      <c r="BB76" s="502"/>
      <c r="BH76" s="450"/>
      <c r="BI76" s="450"/>
      <c r="BJ76" s="450"/>
      <c r="BK76" s="450"/>
      <c r="BL76" s="450"/>
      <c r="BM76" s="450"/>
      <c r="BN76" s="450"/>
      <c r="BO76" s="450"/>
      <c r="BP76" s="450"/>
      <c r="BQ76" s="450"/>
      <c r="BR76" s="450"/>
      <c r="BS76" s="450"/>
      <c r="BT76" s="450"/>
      <c r="BU76" s="450"/>
      <c r="BV76" s="450"/>
      <c r="BW76" s="450"/>
      <c r="BX76" s="450"/>
      <c r="BY76" s="450"/>
      <c r="BZ76" s="450"/>
      <c r="CA76" s="450"/>
      <c r="CB76" s="450"/>
      <c r="CC76" s="450"/>
      <c r="CD76" s="450"/>
      <c r="CE76" s="450"/>
      <c r="CF76" s="450"/>
      <c r="CG76" s="450"/>
      <c r="CH76" s="450"/>
      <c r="CI76" s="450"/>
      <c r="CJ76" s="450"/>
      <c r="CK76" s="450"/>
      <c r="CL76" s="450"/>
      <c r="CM76" s="450"/>
      <c r="CN76" s="450"/>
      <c r="CO76" s="450"/>
      <c r="CP76" s="450"/>
      <c r="CQ76" s="450"/>
      <c r="CR76" s="450"/>
      <c r="CS76" s="450"/>
      <c r="CT76" s="450"/>
      <c r="CU76" s="450"/>
      <c r="CV76" s="450"/>
      <c r="CW76" s="450"/>
      <c r="CX76" s="450"/>
      <c r="CY76" s="450"/>
      <c r="CZ76" s="450"/>
      <c r="DA76" s="450"/>
      <c r="DB76" s="450"/>
      <c r="DC76" s="450"/>
      <c r="DD76" s="450"/>
      <c r="DE76" s="450"/>
      <c r="DF76" s="450"/>
      <c r="DG76" s="450"/>
      <c r="DH76" s="450"/>
      <c r="DI76" s="450"/>
      <c r="DJ76" s="450"/>
      <c r="DK76" s="450"/>
      <c r="DL76" s="450"/>
      <c r="DM76" s="450"/>
    </row>
    <row r="77" spans="1:117" s="409" customFormat="1" ht="18" customHeight="1">
      <c r="A77" s="444"/>
      <c r="B77" s="1283"/>
      <c r="C77" s="1283"/>
      <c r="D77" s="1283"/>
      <c r="E77" s="1283"/>
      <c r="F77" s="1283"/>
      <c r="G77" s="1283"/>
      <c r="H77" s="1283"/>
      <c r="I77" s="1283"/>
      <c r="J77" s="1283"/>
      <c r="K77" s="1283"/>
      <c r="L77" s="1283"/>
      <c r="M77" s="1283"/>
      <c r="N77" s="1283"/>
      <c r="O77" s="1283"/>
      <c r="P77" s="1283"/>
      <c r="Q77" s="1283"/>
      <c r="R77" s="1283"/>
      <c r="S77" s="1283"/>
      <c r="T77" s="1283"/>
      <c r="U77" s="1283"/>
      <c r="V77" s="1283"/>
      <c r="W77" s="1283"/>
      <c r="X77" s="1283"/>
      <c r="Y77" s="1283"/>
      <c r="Z77" s="1283"/>
      <c r="AA77" s="1283"/>
      <c r="AB77" s="1283"/>
      <c r="AC77" s="1283"/>
      <c r="AD77" s="1283"/>
      <c r="AE77" s="1283"/>
      <c r="AF77" s="1283"/>
      <c r="AG77" s="1283"/>
      <c r="AH77" s="1283"/>
      <c r="AI77" s="1283"/>
      <c r="AJ77" s="1283"/>
      <c r="AK77" s="1283"/>
      <c r="AL77" s="1283"/>
      <c r="AM77" s="444"/>
      <c r="AN77" s="408"/>
      <c r="AO77" s="502"/>
      <c r="AP77" s="502"/>
      <c r="AQ77" s="502"/>
      <c r="AS77" s="432"/>
      <c r="AT77" s="432"/>
      <c r="BH77" s="450"/>
      <c r="BI77" s="450"/>
      <c r="BJ77" s="450"/>
      <c r="BK77" s="450"/>
      <c r="BL77" s="450"/>
      <c r="BM77" s="450"/>
      <c r="BN77" s="450"/>
      <c r="BO77" s="450"/>
      <c r="BP77" s="450"/>
      <c r="BQ77" s="450"/>
      <c r="BR77" s="450"/>
      <c r="BS77" s="450"/>
      <c r="BT77" s="450"/>
      <c r="BU77" s="450"/>
      <c r="BV77" s="450"/>
      <c r="BW77" s="450"/>
      <c r="BX77" s="450"/>
      <c r="BY77" s="450"/>
      <c r="BZ77" s="450"/>
      <c r="CA77" s="450"/>
      <c r="CB77" s="450"/>
      <c r="CC77" s="450"/>
      <c r="CD77" s="450"/>
      <c r="CE77" s="450"/>
      <c r="CF77" s="450"/>
      <c r="CG77" s="450"/>
      <c r="CH77" s="450"/>
      <c r="CI77" s="450"/>
      <c r="CJ77" s="450"/>
      <c r="CK77" s="450"/>
      <c r="CL77" s="450"/>
      <c r="CM77" s="450"/>
      <c r="CN77" s="450"/>
      <c r="CO77" s="450"/>
      <c r="CP77" s="450"/>
      <c r="CQ77" s="450"/>
      <c r="CR77" s="450"/>
      <c r="CS77" s="450"/>
      <c r="CT77" s="450"/>
      <c r="CU77" s="450"/>
      <c r="CV77" s="450"/>
      <c r="CW77" s="450"/>
      <c r="CX77" s="450"/>
      <c r="CY77" s="450"/>
      <c r="CZ77" s="450"/>
      <c r="DA77" s="450"/>
      <c r="DB77" s="450"/>
      <c r="DC77" s="450"/>
      <c r="DD77" s="450"/>
      <c r="DE77" s="450"/>
      <c r="DF77" s="450"/>
      <c r="DG77" s="450"/>
      <c r="DH77" s="450"/>
      <c r="DI77" s="450"/>
      <c r="DJ77" s="450"/>
      <c r="DK77" s="450"/>
      <c r="DL77" s="450"/>
      <c r="DM77" s="450"/>
    </row>
    <row r="78" spans="1:117" s="409" customFormat="1" ht="18" customHeight="1">
      <c r="A78" s="444"/>
      <c r="B78" s="1283"/>
      <c r="C78" s="1283"/>
      <c r="D78" s="1283"/>
      <c r="E78" s="1283"/>
      <c r="F78" s="1283"/>
      <c r="G78" s="1283"/>
      <c r="H78" s="1283"/>
      <c r="I78" s="1283"/>
      <c r="J78" s="1283"/>
      <c r="K78" s="1283"/>
      <c r="L78" s="1283"/>
      <c r="M78" s="1283"/>
      <c r="N78" s="1283"/>
      <c r="O78" s="1283"/>
      <c r="P78" s="1283"/>
      <c r="Q78" s="1283"/>
      <c r="R78" s="1283"/>
      <c r="S78" s="1283"/>
      <c r="T78" s="1283"/>
      <c r="U78" s="1283"/>
      <c r="V78" s="1283"/>
      <c r="W78" s="1283"/>
      <c r="X78" s="1283"/>
      <c r="Y78" s="1283"/>
      <c r="Z78" s="1283"/>
      <c r="AA78" s="1283"/>
      <c r="AB78" s="1283"/>
      <c r="AC78" s="1283"/>
      <c r="AD78" s="1283"/>
      <c r="AE78" s="1283"/>
      <c r="AF78" s="1283"/>
      <c r="AG78" s="1283"/>
      <c r="AH78" s="1283"/>
      <c r="AI78" s="1283"/>
      <c r="AJ78" s="1283"/>
      <c r="AK78" s="1283"/>
      <c r="AL78" s="1283"/>
      <c r="AM78" s="444"/>
      <c r="AN78" s="408"/>
      <c r="AS78" s="432"/>
      <c r="AT78" s="432"/>
      <c r="BH78" s="450"/>
      <c r="BI78" s="450"/>
      <c r="BJ78" s="450"/>
      <c r="BK78" s="450"/>
      <c r="BL78" s="450"/>
      <c r="BM78" s="450"/>
      <c r="BN78" s="450"/>
      <c r="BO78" s="450"/>
      <c r="BP78" s="450"/>
      <c r="BQ78" s="450"/>
      <c r="BR78" s="450"/>
      <c r="BS78" s="450"/>
      <c r="BT78" s="450"/>
      <c r="BU78" s="450"/>
      <c r="BV78" s="450"/>
      <c r="BW78" s="450"/>
      <c r="BX78" s="450"/>
      <c r="BY78" s="450"/>
      <c r="BZ78" s="450"/>
      <c r="CA78" s="450"/>
      <c r="CB78" s="450"/>
      <c r="CC78" s="450"/>
      <c r="CD78" s="450"/>
      <c r="CE78" s="450"/>
      <c r="CF78" s="450"/>
      <c r="CG78" s="450"/>
      <c r="CH78" s="450"/>
      <c r="CI78" s="450"/>
      <c r="CJ78" s="450"/>
      <c r="CK78" s="450"/>
      <c r="CL78" s="450"/>
      <c r="CM78" s="450"/>
      <c r="CN78" s="450"/>
      <c r="CO78" s="450"/>
      <c r="CP78" s="450"/>
      <c r="CQ78" s="450"/>
      <c r="CR78" s="450"/>
      <c r="CS78" s="450"/>
      <c r="CT78" s="450"/>
      <c r="CU78" s="450"/>
      <c r="CV78" s="450"/>
      <c r="CW78" s="450"/>
      <c r="CX78" s="450"/>
      <c r="CY78" s="450"/>
      <c r="CZ78" s="450"/>
      <c r="DA78" s="450"/>
      <c r="DB78" s="450"/>
      <c r="DC78" s="450"/>
      <c r="DD78" s="450"/>
      <c r="DE78" s="450"/>
      <c r="DF78" s="450"/>
      <c r="DG78" s="450"/>
      <c r="DH78" s="450"/>
      <c r="DI78" s="450"/>
      <c r="DJ78" s="450"/>
      <c r="DK78" s="450"/>
      <c r="DL78" s="450"/>
      <c r="DM78" s="450"/>
    </row>
    <row r="79" spans="1:117" s="409" customFormat="1" ht="18" customHeight="1">
      <c r="A79" s="444"/>
      <c r="B79" s="1283"/>
      <c r="C79" s="1283"/>
      <c r="D79" s="1283"/>
      <c r="E79" s="1283"/>
      <c r="F79" s="1283"/>
      <c r="G79" s="1283"/>
      <c r="H79" s="1283"/>
      <c r="I79" s="1283"/>
      <c r="J79" s="1283"/>
      <c r="K79" s="1283"/>
      <c r="L79" s="1283"/>
      <c r="M79" s="1283"/>
      <c r="N79" s="1283"/>
      <c r="O79" s="1283"/>
      <c r="P79" s="1283"/>
      <c r="Q79" s="1283"/>
      <c r="R79" s="1283"/>
      <c r="S79" s="1283"/>
      <c r="T79" s="1283"/>
      <c r="U79" s="1283"/>
      <c r="V79" s="1283"/>
      <c r="W79" s="1283"/>
      <c r="X79" s="1283"/>
      <c r="Y79" s="1283"/>
      <c r="Z79" s="1283"/>
      <c r="AA79" s="1283"/>
      <c r="AB79" s="1283"/>
      <c r="AC79" s="1283"/>
      <c r="AD79" s="1283"/>
      <c r="AE79" s="1283"/>
      <c r="AF79" s="1283"/>
      <c r="AG79" s="1283"/>
      <c r="AH79" s="1283"/>
      <c r="AI79" s="1283"/>
      <c r="AJ79" s="1283"/>
      <c r="AK79" s="1283"/>
      <c r="AL79" s="1283"/>
      <c r="AM79" s="444"/>
      <c r="AN79" s="408"/>
      <c r="AS79" s="432"/>
      <c r="AT79" s="432"/>
      <c r="BH79" s="450"/>
      <c r="BI79" s="450"/>
      <c r="BJ79" s="450"/>
      <c r="BK79" s="450"/>
      <c r="BL79" s="450"/>
      <c r="BM79" s="450"/>
      <c r="BN79" s="450"/>
      <c r="BO79" s="450"/>
      <c r="BP79" s="450"/>
      <c r="BQ79" s="450"/>
      <c r="BR79" s="450"/>
      <c r="BS79" s="450"/>
      <c r="BT79" s="450"/>
      <c r="BU79" s="450"/>
      <c r="BV79" s="450"/>
      <c r="BW79" s="450"/>
      <c r="BX79" s="450"/>
      <c r="BY79" s="450"/>
      <c r="BZ79" s="450"/>
      <c r="CA79" s="450"/>
      <c r="CB79" s="450"/>
      <c r="CC79" s="450"/>
      <c r="CD79" s="450"/>
      <c r="CE79" s="450"/>
      <c r="CF79" s="450"/>
      <c r="CG79" s="450"/>
      <c r="CH79" s="450"/>
      <c r="CI79" s="450"/>
      <c r="CJ79" s="450"/>
      <c r="CK79" s="450"/>
      <c r="CL79" s="450"/>
      <c r="CM79" s="450"/>
      <c r="CN79" s="450"/>
      <c r="CO79" s="450"/>
      <c r="CP79" s="450"/>
      <c r="CQ79" s="450"/>
      <c r="CR79" s="450"/>
      <c r="CS79" s="450"/>
      <c r="CT79" s="450"/>
      <c r="CU79" s="450"/>
      <c r="CV79" s="450"/>
      <c r="CW79" s="450"/>
      <c r="CX79" s="450"/>
      <c r="CY79" s="450"/>
      <c r="CZ79" s="450"/>
      <c r="DA79" s="450"/>
      <c r="DB79" s="450"/>
      <c r="DC79" s="450"/>
      <c r="DD79" s="450"/>
      <c r="DE79" s="450"/>
      <c r="DF79" s="450"/>
      <c r="DG79" s="450"/>
      <c r="DH79" s="450"/>
      <c r="DI79" s="450"/>
      <c r="DJ79" s="450"/>
      <c r="DK79" s="450"/>
      <c r="DL79" s="450"/>
      <c r="DM79" s="450"/>
    </row>
    <row r="80" spans="1:117" s="409" customFormat="1" ht="18" customHeight="1">
      <c r="A80" s="444"/>
      <c r="B80" s="1283"/>
      <c r="C80" s="1283"/>
      <c r="D80" s="1283"/>
      <c r="E80" s="1283"/>
      <c r="F80" s="1283"/>
      <c r="G80" s="1283"/>
      <c r="H80" s="1283"/>
      <c r="I80" s="1283"/>
      <c r="J80" s="1283"/>
      <c r="K80" s="1283"/>
      <c r="L80" s="1283"/>
      <c r="M80" s="1283"/>
      <c r="N80" s="1283"/>
      <c r="O80" s="1283"/>
      <c r="P80" s="1283"/>
      <c r="Q80" s="1283"/>
      <c r="R80" s="1283"/>
      <c r="S80" s="1283"/>
      <c r="T80" s="1283"/>
      <c r="U80" s="1283"/>
      <c r="V80" s="1283"/>
      <c r="W80" s="1283"/>
      <c r="X80" s="1283"/>
      <c r="Y80" s="1283"/>
      <c r="Z80" s="1283"/>
      <c r="AA80" s="1283"/>
      <c r="AB80" s="1283"/>
      <c r="AC80" s="1283"/>
      <c r="AD80" s="1283"/>
      <c r="AE80" s="1283"/>
      <c r="AF80" s="1283"/>
      <c r="AG80" s="1283"/>
      <c r="AH80" s="1283"/>
      <c r="AI80" s="1283"/>
      <c r="AJ80" s="1283"/>
      <c r="AK80" s="1283"/>
      <c r="AL80" s="1283"/>
      <c r="AM80" s="444"/>
      <c r="AN80" s="408"/>
      <c r="AS80" s="432"/>
      <c r="AT80" s="432"/>
      <c r="BH80" s="450"/>
      <c r="BI80" s="450"/>
      <c r="BJ80" s="450"/>
      <c r="BK80" s="450"/>
      <c r="BL80" s="450"/>
      <c r="BM80" s="450"/>
      <c r="BN80" s="450"/>
      <c r="BO80" s="450"/>
      <c r="BP80" s="450"/>
      <c r="BQ80" s="450"/>
      <c r="BR80" s="450"/>
      <c r="BS80" s="450"/>
      <c r="BT80" s="450"/>
      <c r="BU80" s="450"/>
      <c r="BV80" s="450"/>
      <c r="BW80" s="450"/>
      <c r="BX80" s="450"/>
      <c r="BY80" s="450"/>
      <c r="BZ80" s="450"/>
      <c r="CA80" s="450"/>
      <c r="CB80" s="450"/>
      <c r="CC80" s="450"/>
      <c r="CD80" s="450"/>
      <c r="CE80" s="450"/>
      <c r="CF80" s="450"/>
      <c r="CG80" s="450"/>
      <c r="CH80" s="450"/>
      <c r="CI80" s="450"/>
      <c r="CJ80" s="450"/>
      <c r="CK80" s="450"/>
      <c r="CL80" s="450"/>
      <c r="CM80" s="450"/>
      <c r="CN80" s="450"/>
      <c r="CO80" s="450"/>
      <c r="CP80" s="450"/>
      <c r="CQ80" s="450"/>
      <c r="CR80" s="450"/>
      <c r="CS80" s="450"/>
      <c r="CT80" s="450"/>
      <c r="CU80" s="450"/>
      <c r="CV80" s="450"/>
      <c r="CW80" s="450"/>
      <c r="CX80" s="450"/>
      <c r="CY80" s="450"/>
      <c r="CZ80" s="450"/>
      <c r="DA80" s="450"/>
      <c r="DB80" s="450"/>
      <c r="DC80" s="450"/>
      <c r="DD80" s="450"/>
      <c r="DE80" s="450"/>
      <c r="DF80" s="450"/>
      <c r="DG80" s="450"/>
      <c r="DH80" s="450"/>
      <c r="DI80" s="450"/>
      <c r="DJ80" s="450"/>
      <c r="DK80" s="450"/>
      <c r="DL80" s="450"/>
      <c r="DM80" s="450"/>
    </row>
    <row r="81" spans="1:117" s="409" customFormat="1" ht="18" customHeight="1">
      <c r="A81" s="444"/>
      <c r="B81" s="1283"/>
      <c r="C81" s="1283"/>
      <c r="D81" s="1283"/>
      <c r="E81" s="1283"/>
      <c r="F81" s="1283"/>
      <c r="G81" s="1283"/>
      <c r="H81" s="1283"/>
      <c r="I81" s="1283"/>
      <c r="J81" s="1283"/>
      <c r="K81" s="1283"/>
      <c r="L81" s="1283"/>
      <c r="M81" s="1283"/>
      <c r="N81" s="1283"/>
      <c r="O81" s="1283"/>
      <c r="P81" s="1283"/>
      <c r="Q81" s="1283"/>
      <c r="R81" s="1283"/>
      <c r="S81" s="1283"/>
      <c r="T81" s="1283"/>
      <c r="U81" s="1283"/>
      <c r="V81" s="1283"/>
      <c r="W81" s="1283"/>
      <c r="X81" s="1283"/>
      <c r="Y81" s="1283"/>
      <c r="Z81" s="1283"/>
      <c r="AA81" s="1283"/>
      <c r="AB81" s="1283"/>
      <c r="AC81" s="1283"/>
      <c r="AD81" s="1283"/>
      <c r="AE81" s="1283"/>
      <c r="AF81" s="1283"/>
      <c r="AG81" s="1283"/>
      <c r="AH81" s="1283"/>
      <c r="AI81" s="1283"/>
      <c r="AJ81" s="1283"/>
      <c r="AK81" s="1283"/>
      <c r="AL81" s="1283"/>
      <c r="AM81" s="444"/>
      <c r="AN81" s="408"/>
      <c r="AS81" s="432"/>
      <c r="AT81" s="432"/>
      <c r="BH81" s="450"/>
      <c r="BI81" s="450"/>
      <c r="BJ81" s="450"/>
      <c r="BK81" s="450"/>
      <c r="BL81" s="450"/>
      <c r="BM81" s="450"/>
      <c r="BN81" s="450"/>
      <c r="BO81" s="450"/>
      <c r="BP81" s="450"/>
      <c r="BQ81" s="450"/>
      <c r="BR81" s="450"/>
      <c r="BS81" s="450"/>
      <c r="BT81" s="450"/>
      <c r="BU81" s="450"/>
      <c r="BV81" s="450"/>
      <c r="BW81" s="450"/>
      <c r="BX81" s="450"/>
      <c r="BY81" s="450"/>
      <c r="BZ81" s="450"/>
      <c r="CA81" s="450"/>
      <c r="CB81" s="450"/>
      <c r="CC81" s="450"/>
      <c r="CD81" s="450"/>
      <c r="CE81" s="450"/>
      <c r="CF81" s="450"/>
      <c r="CG81" s="450"/>
      <c r="CH81" s="450"/>
      <c r="CI81" s="450"/>
      <c r="CJ81" s="450"/>
      <c r="CK81" s="450"/>
      <c r="CL81" s="450"/>
      <c r="CM81" s="450"/>
      <c r="CN81" s="450"/>
      <c r="CO81" s="450"/>
      <c r="CP81" s="450"/>
      <c r="CQ81" s="450"/>
      <c r="CR81" s="450"/>
      <c r="CS81" s="450"/>
      <c r="CT81" s="450"/>
      <c r="CU81" s="450"/>
      <c r="CV81" s="450"/>
      <c r="CW81" s="450"/>
      <c r="CX81" s="450"/>
      <c r="CY81" s="450"/>
      <c r="CZ81" s="450"/>
      <c r="DA81" s="450"/>
      <c r="DB81" s="450"/>
      <c r="DC81" s="450"/>
      <c r="DD81" s="450"/>
      <c r="DE81" s="450"/>
      <c r="DF81" s="450"/>
      <c r="DG81" s="450"/>
      <c r="DH81" s="450"/>
      <c r="DI81" s="450"/>
      <c r="DJ81" s="450"/>
      <c r="DK81" s="450"/>
      <c r="DL81" s="450"/>
      <c r="DM81" s="450"/>
    </row>
    <row r="82" spans="1:117" s="408" customFormat="1" ht="18" customHeight="1">
      <c r="A82" s="444"/>
      <c r="B82" s="1283"/>
      <c r="C82" s="1283"/>
      <c r="D82" s="1283"/>
      <c r="E82" s="1283"/>
      <c r="F82" s="1283"/>
      <c r="G82" s="1283"/>
      <c r="H82" s="1283"/>
      <c r="I82" s="1283"/>
      <c r="J82" s="1283"/>
      <c r="K82" s="1283"/>
      <c r="L82" s="1283"/>
      <c r="M82" s="1283"/>
      <c r="N82" s="1283"/>
      <c r="O82" s="1283"/>
      <c r="P82" s="1283"/>
      <c r="Q82" s="1283"/>
      <c r="R82" s="1283"/>
      <c r="S82" s="1283"/>
      <c r="T82" s="1283"/>
      <c r="U82" s="1283"/>
      <c r="V82" s="1283"/>
      <c r="W82" s="1283"/>
      <c r="X82" s="1283"/>
      <c r="Y82" s="1283"/>
      <c r="Z82" s="1283"/>
      <c r="AA82" s="1283"/>
      <c r="AB82" s="1283"/>
      <c r="AC82" s="1283"/>
      <c r="AD82" s="1283"/>
      <c r="AE82" s="1283"/>
      <c r="AF82" s="1283"/>
      <c r="AG82" s="1283"/>
      <c r="AH82" s="1283"/>
      <c r="AI82" s="1283"/>
      <c r="AJ82" s="1283"/>
      <c r="AK82" s="1283"/>
      <c r="AL82" s="1283"/>
      <c r="AM82" s="444"/>
      <c r="AO82" s="409"/>
      <c r="AP82" s="409"/>
      <c r="AQ82" s="409"/>
      <c r="AR82" s="409"/>
      <c r="AS82" s="432"/>
      <c r="AT82" s="432"/>
      <c r="AU82" s="409"/>
      <c r="AV82" s="409"/>
      <c r="AW82" s="409"/>
      <c r="AX82" s="409"/>
      <c r="AY82" s="409"/>
      <c r="AZ82" s="409"/>
      <c r="BA82" s="409"/>
      <c r="BH82" s="410"/>
      <c r="BI82" s="410"/>
      <c r="BJ82" s="410"/>
      <c r="BK82" s="410"/>
      <c r="BL82" s="410"/>
      <c r="BM82" s="410"/>
      <c r="BN82" s="410"/>
      <c r="BO82" s="410"/>
      <c r="BP82" s="410"/>
      <c r="BQ82" s="410"/>
      <c r="BR82" s="410"/>
      <c r="BS82" s="410"/>
      <c r="BT82" s="410"/>
      <c r="BU82" s="410"/>
      <c r="BV82" s="410"/>
      <c r="BW82" s="410"/>
      <c r="BX82" s="410"/>
      <c r="BY82" s="410"/>
      <c r="BZ82" s="410"/>
      <c r="CA82" s="410"/>
      <c r="CB82" s="410"/>
      <c r="CC82" s="410"/>
      <c r="CD82" s="410"/>
      <c r="CE82" s="410"/>
      <c r="CF82" s="410"/>
      <c r="CG82" s="410"/>
      <c r="CH82" s="410"/>
      <c r="CI82" s="410"/>
      <c r="CJ82" s="410"/>
      <c r="CK82" s="410"/>
      <c r="CL82" s="410"/>
      <c r="CM82" s="410"/>
      <c r="CN82" s="410"/>
      <c r="CO82" s="410"/>
      <c r="CP82" s="410"/>
      <c r="CQ82" s="410"/>
      <c r="CR82" s="410"/>
      <c r="CS82" s="410"/>
      <c r="CT82" s="410"/>
      <c r="CU82" s="410"/>
      <c r="CV82" s="410"/>
      <c r="CW82" s="410"/>
      <c r="CX82" s="410"/>
      <c r="CY82" s="410"/>
      <c r="CZ82" s="410"/>
      <c r="DA82" s="410"/>
      <c r="DB82" s="410"/>
      <c r="DC82" s="410"/>
      <c r="DD82" s="410"/>
      <c r="DE82" s="410"/>
      <c r="DF82" s="410"/>
      <c r="DG82" s="410"/>
      <c r="DH82" s="410"/>
      <c r="DI82" s="410"/>
      <c r="DJ82" s="410"/>
      <c r="DK82" s="410"/>
      <c r="DL82" s="410"/>
      <c r="DM82" s="410"/>
    </row>
    <row r="83" spans="1:117" s="408" customFormat="1" ht="18" customHeight="1">
      <c r="A83" s="444"/>
      <c r="B83" s="1283"/>
      <c r="C83" s="1283"/>
      <c r="D83" s="1283"/>
      <c r="E83" s="1283"/>
      <c r="F83" s="1283"/>
      <c r="G83" s="1283"/>
      <c r="H83" s="1283"/>
      <c r="I83" s="1283"/>
      <c r="J83" s="1283"/>
      <c r="K83" s="1283"/>
      <c r="L83" s="1283"/>
      <c r="M83" s="1283"/>
      <c r="N83" s="1283"/>
      <c r="O83" s="1283"/>
      <c r="P83" s="1283"/>
      <c r="Q83" s="1283"/>
      <c r="R83" s="1283"/>
      <c r="S83" s="1283"/>
      <c r="T83" s="1283"/>
      <c r="U83" s="1283"/>
      <c r="V83" s="1283"/>
      <c r="W83" s="1283"/>
      <c r="X83" s="1283"/>
      <c r="Y83" s="1283"/>
      <c r="Z83" s="1283"/>
      <c r="AA83" s="1283"/>
      <c r="AB83" s="1283"/>
      <c r="AC83" s="1283"/>
      <c r="AD83" s="1283"/>
      <c r="AE83" s="1283"/>
      <c r="AF83" s="1283"/>
      <c r="AG83" s="1283"/>
      <c r="AH83" s="1283"/>
      <c r="AI83" s="1283"/>
      <c r="AJ83" s="1283"/>
      <c r="AK83" s="1283"/>
      <c r="AL83" s="1283"/>
      <c r="AM83" s="444"/>
      <c r="AO83" s="409"/>
      <c r="AP83" s="409"/>
      <c r="AQ83" s="409"/>
      <c r="AR83" s="409"/>
      <c r="AS83" s="432"/>
      <c r="AT83" s="432"/>
      <c r="AU83" s="409"/>
      <c r="AV83" s="409"/>
      <c r="AW83" s="409"/>
      <c r="AX83" s="409"/>
      <c r="AY83" s="409"/>
      <c r="AZ83" s="409"/>
      <c r="BA83" s="409"/>
      <c r="BH83" s="410"/>
      <c r="BI83" s="410"/>
      <c r="BJ83" s="410"/>
      <c r="BK83" s="410"/>
      <c r="BL83" s="410"/>
      <c r="BM83" s="410"/>
      <c r="BN83" s="410"/>
      <c r="BO83" s="410"/>
      <c r="BP83" s="410"/>
      <c r="BQ83" s="410"/>
      <c r="BR83" s="410"/>
      <c r="BS83" s="410"/>
      <c r="BT83" s="410"/>
      <c r="BU83" s="410"/>
      <c r="BV83" s="410"/>
      <c r="BW83" s="410"/>
      <c r="BX83" s="410"/>
      <c r="BY83" s="410"/>
      <c r="BZ83" s="410"/>
      <c r="CA83" s="410"/>
      <c r="CB83" s="410"/>
      <c r="CC83" s="410"/>
      <c r="CD83" s="410"/>
      <c r="CE83" s="410"/>
      <c r="CF83" s="410"/>
      <c r="CG83" s="410"/>
      <c r="CH83" s="410"/>
      <c r="CI83" s="410"/>
      <c r="CJ83" s="410"/>
      <c r="CK83" s="410"/>
      <c r="CL83" s="410"/>
      <c r="CM83" s="410"/>
      <c r="CN83" s="410"/>
      <c r="CO83" s="410"/>
      <c r="CP83" s="410"/>
      <c r="CQ83" s="410"/>
      <c r="CR83" s="410"/>
      <c r="CS83" s="410"/>
      <c r="CT83" s="410"/>
      <c r="CU83" s="410"/>
      <c r="CV83" s="410"/>
      <c r="CW83" s="410"/>
      <c r="CX83" s="410"/>
      <c r="CY83" s="410"/>
      <c r="CZ83" s="410"/>
      <c r="DA83" s="410"/>
      <c r="DB83" s="410"/>
      <c r="DC83" s="410"/>
      <c r="DD83" s="410"/>
      <c r="DE83" s="410"/>
      <c r="DF83" s="410"/>
      <c r="DG83" s="410"/>
      <c r="DH83" s="410"/>
      <c r="DI83" s="410"/>
      <c r="DJ83" s="410"/>
      <c r="DK83" s="410"/>
      <c r="DL83" s="410"/>
      <c r="DM83" s="410"/>
    </row>
    <row r="84" spans="1:117" s="408" customFormat="1" ht="18" customHeight="1">
      <c r="A84" s="444"/>
      <c r="B84" s="1283"/>
      <c r="C84" s="1283"/>
      <c r="D84" s="1283"/>
      <c r="E84" s="1283"/>
      <c r="F84" s="1283"/>
      <c r="G84" s="1283"/>
      <c r="H84" s="1283"/>
      <c r="I84" s="1283"/>
      <c r="J84" s="1283"/>
      <c r="K84" s="1283"/>
      <c r="L84" s="1283"/>
      <c r="M84" s="1283"/>
      <c r="N84" s="1283"/>
      <c r="O84" s="1283"/>
      <c r="P84" s="1283"/>
      <c r="Q84" s="1283"/>
      <c r="R84" s="1283"/>
      <c r="S84" s="1283"/>
      <c r="T84" s="1283"/>
      <c r="U84" s="1283"/>
      <c r="V84" s="1283"/>
      <c r="W84" s="1283"/>
      <c r="X84" s="1283"/>
      <c r="Y84" s="1283"/>
      <c r="Z84" s="1283"/>
      <c r="AA84" s="1283"/>
      <c r="AB84" s="1283"/>
      <c r="AC84" s="1283"/>
      <c r="AD84" s="1283"/>
      <c r="AE84" s="1283"/>
      <c r="AF84" s="1283"/>
      <c r="AG84" s="1283"/>
      <c r="AH84" s="1283"/>
      <c r="AI84" s="1283"/>
      <c r="AJ84" s="1283"/>
      <c r="AK84" s="1283"/>
      <c r="AL84" s="1283"/>
      <c r="AM84" s="444"/>
      <c r="AO84" s="409"/>
      <c r="AP84" s="409"/>
      <c r="AQ84" s="409"/>
      <c r="AR84" s="409"/>
      <c r="AS84" s="432"/>
      <c r="AT84" s="432"/>
      <c r="AU84" s="409"/>
      <c r="AV84" s="409"/>
      <c r="AW84" s="409"/>
      <c r="AX84" s="409"/>
      <c r="AY84" s="409"/>
      <c r="AZ84" s="409"/>
      <c r="BA84" s="409"/>
      <c r="BH84" s="410"/>
      <c r="BI84" s="410"/>
      <c r="BJ84" s="410"/>
      <c r="BK84" s="410"/>
      <c r="BL84" s="410"/>
      <c r="BM84" s="410"/>
      <c r="BN84" s="410"/>
      <c r="BO84" s="410"/>
      <c r="BP84" s="410"/>
      <c r="BQ84" s="410"/>
      <c r="BR84" s="410"/>
      <c r="BS84" s="410"/>
      <c r="BT84" s="410"/>
      <c r="BU84" s="410"/>
      <c r="BV84" s="410"/>
      <c r="BW84" s="410"/>
      <c r="BX84" s="410"/>
      <c r="BY84" s="410"/>
      <c r="BZ84" s="410"/>
      <c r="CA84" s="410"/>
      <c r="CB84" s="410"/>
      <c r="CC84" s="410"/>
      <c r="CD84" s="410"/>
      <c r="CE84" s="410"/>
      <c r="CF84" s="410"/>
      <c r="CG84" s="410"/>
      <c r="CH84" s="410"/>
      <c r="CI84" s="410"/>
      <c r="CJ84" s="410"/>
      <c r="CK84" s="410"/>
      <c r="CL84" s="410"/>
      <c r="CM84" s="410"/>
      <c r="CN84" s="410"/>
      <c r="CO84" s="410"/>
      <c r="CP84" s="410"/>
      <c r="CQ84" s="410"/>
      <c r="CR84" s="410"/>
      <c r="CS84" s="410"/>
      <c r="CT84" s="410"/>
      <c r="CU84" s="410"/>
      <c r="CV84" s="410"/>
      <c r="CW84" s="410"/>
      <c r="CX84" s="410"/>
      <c r="CY84" s="410"/>
      <c r="CZ84" s="410"/>
      <c r="DA84" s="410"/>
      <c r="DB84" s="410"/>
      <c r="DC84" s="410"/>
      <c r="DD84" s="410"/>
      <c r="DE84" s="410"/>
      <c r="DF84" s="410"/>
      <c r="DG84" s="410"/>
      <c r="DH84" s="410"/>
      <c r="DI84" s="410"/>
      <c r="DJ84" s="410"/>
      <c r="DK84" s="410"/>
      <c r="DL84" s="410"/>
      <c r="DM84" s="410"/>
    </row>
    <row r="85" spans="1:117" s="408" customFormat="1" ht="18" customHeight="1">
      <c r="A85" s="444"/>
      <c r="B85" s="1283"/>
      <c r="C85" s="1283"/>
      <c r="D85" s="1283"/>
      <c r="E85" s="1283"/>
      <c r="F85" s="1283"/>
      <c r="G85" s="1283"/>
      <c r="H85" s="1283"/>
      <c r="I85" s="1283"/>
      <c r="J85" s="1283"/>
      <c r="K85" s="1283"/>
      <c r="L85" s="1283"/>
      <c r="M85" s="1283"/>
      <c r="N85" s="1283"/>
      <c r="O85" s="1283"/>
      <c r="P85" s="1283"/>
      <c r="Q85" s="1283"/>
      <c r="R85" s="1283"/>
      <c r="S85" s="1283"/>
      <c r="T85" s="1283"/>
      <c r="U85" s="1283"/>
      <c r="V85" s="1283"/>
      <c r="W85" s="1283"/>
      <c r="X85" s="1283"/>
      <c r="Y85" s="1283"/>
      <c r="Z85" s="1283"/>
      <c r="AA85" s="1283"/>
      <c r="AB85" s="1283"/>
      <c r="AC85" s="1283"/>
      <c r="AD85" s="1283"/>
      <c r="AE85" s="1283"/>
      <c r="AF85" s="1283"/>
      <c r="AG85" s="1283"/>
      <c r="AH85" s="1283"/>
      <c r="AI85" s="1283"/>
      <c r="AJ85" s="1283"/>
      <c r="AK85" s="1283"/>
      <c r="AL85" s="1283"/>
      <c r="AM85" s="444"/>
      <c r="AO85" s="409"/>
      <c r="AP85" s="409"/>
      <c r="AQ85" s="409"/>
      <c r="AR85" s="409"/>
      <c r="AS85" s="432"/>
      <c r="AT85" s="432"/>
      <c r="AU85" s="409"/>
      <c r="AV85" s="409"/>
      <c r="AW85" s="409"/>
      <c r="AX85" s="409"/>
      <c r="AY85" s="409"/>
      <c r="AZ85" s="409"/>
      <c r="BA85" s="409"/>
      <c r="BH85" s="410"/>
      <c r="BI85" s="410"/>
      <c r="BJ85" s="410"/>
      <c r="BK85" s="410"/>
      <c r="BL85" s="410"/>
      <c r="BM85" s="410"/>
      <c r="BN85" s="410"/>
      <c r="BO85" s="410"/>
      <c r="BP85" s="410"/>
      <c r="BQ85" s="410"/>
      <c r="BR85" s="410"/>
      <c r="BS85" s="410"/>
      <c r="BT85" s="410"/>
      <c r="BU85" s="410"/>
      <c r="BV85" s="410"/>
      <c r="BW85" s="410"/>
      <c r="BX85" s="410"/>
      <c r="BY85" s="410"/>
      <c r="BZ85" s="410"/>
      <c r="CA85" s="410"/>
      <c r="CB85" s="410"/>
      <c r="CC85" s="410"/>
      <c r="CD85" s="410"/>
      <c r="CE85" s="410"/>
      <c r="CF85" s="410"/>
      <c r="CG85" s="410"/>
      <c r="CH85" s="410"/>
      <c r="CI85" s="410"/>
      <c r="CJ85" s="410"/>
      <c r="CK85" s="410"/>
      <c r="CL85" s="410"/>
      <c r="CM85" s="410"/>
      <c r="CN85" s="410"/>
      <c r="CO85" s="410"/>
      <c r="CP85" s="410"/>
      <c r="CQ85" s="410"/>
      <c r="CR85" s="410"/>
      <c r="CS85" s="410"/>
      <c r="CT85" s="410"/>
      <c r="CU85" s="410"/>
      <c r="CV85" s="410"/>
      <c r="CW85" s="410"/>
      <c r="CX85" s="410"/>
      <c r="CY85" s="410"/>
      <c r="CZ85" s="410"/>
      <c r="DA85" s="410"/>
      <c r="DB85" s="410"/>
      <c r="DC85" s="410"/>
      <c r="DD85" s="410"/>
      <c r="DE85" s="410"/>
      <c r="DF85" s="410"/>
      <c r="DG85" s="410"/>
      <c r="DH85" s="410"/>
      <c r="DI85" s="410"/>
      <c r="DJ85" s="410"/>
      <c r="DK85" s="410"/>
      <c r="DL85" s="410"/>
      <c r="DM85" s="410"/>
    </row>
    <row r="86" spans="1:117" s="408" customFormat="1" ht="14.4" customHeight="1">
      <c r="A86" s="444"/>
      <c r="B86" s="1283"/>
      <c r="C86" s="1283"/>
      <c r="D86" s="1283"/>
      <c r="E86" s="1283"/>
      <c r="F86" s="1283"/>
      <c r="G86" s="1283"/>
      <c r="H86" s="1283"/>
      <c r="I86" s="1283"/>
      <c r="J86" s="1283"/>
      <c r="K86" s="1283"/>
      <c r="L86" s="1283"/>
      <c r="M86" s="1283"/>
      <c r="N86" s="1283"/>
      <c r="O86" s="1283"/>
      <c r="P86" s="1283"/>
      <c r="Q86" s="1283"/>
      <c r="R86" s="1283"/>
      <c r="S86" s="1283"/>
      <c r="T86" s="1283"/>
      <c r="U86" s="1283"/>
      <c r="V86" s="1283"/>
      <c r="W86" s="1283"/>
      <c r="X86" s="1283"/>
      <c r="Y86" s="1283"/>
      <c r="Z86" s="1283"/>
      <c r="AA86" s="1283"/>
      <c r="AB86" s="1283"/>
      <c r="AC86" s="1283"/>
      <c r="AD86" s="1283"/>
      <c r="AE86" s="1283"/>
      <c r="AF86" s="1283"/>
      <c r="AG86" s="1283"/>
      <c r="AH86" s="1283"/>
      <c r="AI86" s="1283"/>
      <c r="AJ86" s="1283"/>
      <c r="AK86" s="1283"/>
      <c r="AL86" s="1283"/>
      <c r="AM86" s="444"/>
      <c r="AO86" s="409"/>
      <c r="AP86" s="409"/>
      <c r="AQ86" s="409"/>
      <c r="AR86" s="409"/>
      <c r="AS86" s="432"/>
      <c r="AT86" s="432"/>
      <c r="AU86" s="409"/>
      <c r="AV86" s="409"/>
      <c r="AW86" s="409"/>
      <c r="AX86" s="409"/>
      <c r="AY86" s="409"/>
      <c r="AZ86" s="409"/>
      <c r="BA86" s="409"/>
      <c r="BH86" s="410"/>
      <c r="BI86" s="410"/>
      <c r="BJ86" s="410"/>
      <c r="BK86" s="410"/>
      <c r="BL86" s="410"/>
      <c r="BM86" s="410"/>
      <c r="BN86" s="410"/>
      <c r="BO86" s="410"/>
      <c r="BP86" s="410"/>
      <c r="BQ86" s="410"/>
      <c r="BR86" s="410"/>
      <c r="BS86" s="410"/>
      <c r="BT86" s="410"/>
      <c r="BU86" s="410"/>
      <c r="BV86" s="410"/>
      <c r="BW86" s="410"/>
      <c r="BX86" s="410"/>
      <c r="BY86" s="410"/>
      <c r="BZ86" s="410"/>
      <c r="CA86" s="410"/>
      <c r="CB86" s="410"/>
      <c r="CC86" s="410"/>
      <c r="CD86" s="410"/>
      <c r="CE86" s="410"/>
      <c r="CF86" s="410"/>
      <c r="CG86" s="410"/>
      <c r="CH86" s="410"/>
      <c r="CI86" s="410"/>
      <c r="CJ86" s="410"/>
      <c r="CK86" s="410"/>
      <c r="CL86" s="410"/>
      <c r="CM86" s="410"/>
      <c r="CN86" s="410"/>
      <c r="CO86" s="410"/>
      <c r="CP86" s="410"/>
      <c r="CQ86" s="410"/>
      <c r="CR86" s="410"/>
      <c r="CS86" s="410"/>
      <c r="CT86" s="410"/>
      <c r="CU86" s="410"/>
      <c r="CV86" s="410"/>
      <c r="CW86" s="410"/>
      <c r="CX86" s="410"/>
      <c r="CY86" s="410"/>
      <c r="CZ86" s="410"/>
      <c r="DA86" s="410"/>
      <c r="DB86" s="410"/>
      <c r="DC86" s="410"/>
      <c r="DD86" s="410"/>
      <c r="DE86" s="410"/>
      <c r="DF86" s="410"/>
      <c r="DG86" s="410"/>
      <c r="DH86" s="410"/>
      <c r="DI86" s="410"/>
      <c r="DJ86" s="410"/>
      <c r="DK86" s="410"/>
      <c r="DL86" s="410"/>
      <c r="DM86" s="410"/>
    </row>
    <row r="87" spans="1:117" s="408" customFormat="1" ht="14.4" customHeight="1">
      <c r="A87" s="444"/>
      <c r="B87" s="1283"/>
      <c r="C87" s="1283"/>
      <c r="D87" s="1283"/>
      <c r="E87" s="1283"/>
      <c r="F87" s="1283"/>
      <c r="G87" s="1283"/>
      <c r="H87" s="1283"/>
      <c r="I87" s="1283"/>
      <c r="J87" s="1283"/>
      <c r="K87" s="1283"/>
      <c r="L87" s="1283"/>
      <c r="M87" s="1283"/>
      <c r="N87" s="1283"/>
      <c r="O87" s="1283"/>
      <c r="P87" s="1283"/>
      <c r="Q87" s="1283"/>
      <c r="R87" s="1283"/>
      <c r="S87" s="1283"/>
      <c r="T87" s="1283"/>
      <c r="U87" s="1283"/>
      <c r="V87" s="1283"/>
      <c r="W87" s="1283"/>
      <c r="X87" s="1283"/>
      <c r="Y87" s="1283"/>
      <c r="Z87" s="1283"/>
      <c r="AA87" s="1283"/>
      <c r="AB87" s="1283"/>
      <c r="AC87" s="1283"/>
      <c r="AD87" s="1283"/>
      <c r="AE87" s="1283"/>
      <c r="AF87" s="1283"/>
      <c r="AG87" s="1283"/>
      <c r="AH87" s="1283"/>
      <c r="AI87" s="1283"/>
      <c r="AJ87" s="1283"/>
      <c r="AK87" s="1283"/>
      <c r="AL87" s="1283"/>
      <c r="AM87" s="444"/>
      <c r="AO87" s="409"/>
      <c r="AP87" s="409"/>
      <c r="AQ87" s="409"/>
      <c r="AR87" s="409"/>
      <c r="AS87" s="432"/>
      <c r="AT87" s="432"/>
      <c r="AU87" s="409"/>
      <c r="AV87" s="409"/>
      <c r="AW87" s="409"/>
      <c r="AX87" s="409"/>
      <c r="AY87" s="409"/>
      <c r="AZ87" s="409"/>
      <c r="BA87" s="409"/>
      <c r="BH87" s="410"/>
      <c r="BI87" s="410"/>
      <c r="BJ87" s="410"/>
      <c r="BK87" s="410"/>
      <c r="BL87" s="410"/>
      <c r="BM87" s="410"/>
      <c r="BN87" s="410"/>
      <c r="BO87" s="410"/>
      <c r="BP87" s="410"/>
      <c r="BQ87" s="410"/>
      <c r="BR87" s="410"/>
      <c r="BS87" s="410"/>
      <c r="BT87" s="410"/>
      <c r="BU87" s="410"/>
      <c r="BV87" s="410"/>
      <c r="BW87" s="410"/>
      <c r="BX87" s="410"/>
      <c r="BY87" s="410"/>
      <c r="BZ87" s="410"/>
      <c r="CA87" s="410"/>
      <c r="CB87" s="410"/>
      <c r="CC87" s="410"/>
      <c r="CD87" s="410"/>
      <c r="CE87" s="410"/>
      <c r="CF87" s="410"/>
      <c r="CG87" s="410"/>
      <c r="CH87" s="410"/>
      <c r="CI87" s="410"/>
      <c r="CJ87" s="410"/>
      <c r="CK87" s="410"/>
      <c r="CL87" s="410"/>
      <c r="CM87" s="410"/>
      <c r="CN87" s="410"/>
      <c r="CO87" s="410"/>
      <c r="CP87" s="410"/>
      <c r="CQ87" s="410"/>
      <c r="CR87" s="410"/>
      <c r="CS87" s="410"/>
      <c r="CT87" s="410"/>
      <c r="CU87" s="410"/>
      <c r="CV87" s="410"/>
      <c r="CW87" s="410"/>
      <c r="CX87" s="410"/>
      <c r="CY87" s="410"/>
      <c r="CZ87" s="410"/>
      <c r="DA87" s="410"/>
      <c r="DB87" s="410"/>
      <c r="DC87" s="410"/>
      <c r="DD87" s="410"/>
      <c r="DE87" s="410"/>
      <c r="DF87" s="410"/>
      <c r="DG87" s="410"/>
      <c r="DH87" s="410"/>
      <c r="DI87" s="410"/>
      <c r="DJ87" s="410"/>
      <c r="DK87" s="410"/>
      <c r="DL87" s="410"/>
      <c r="DM87" s="410"/>
    </row>
    <row r="88" spans="1:117" s="408" customFormat="1" ht="14.4" customHeight="1">
      <c r="A88" s="444"/>
      <c r="B88" s="1283"/>
      <c r="C88" s="1283"/>
      <c r="D88" s="1283"/>
      <c r="E88" s="1283"/>
      <c r="F88" s="1283"/>
      <c r="G88" s="1283"/>
      <c r="H88" s="1283"/>
      <c r="I88" s="1283"/>
      <c r="J88" s="1283"/>
      <c r="K88" s="1283"/>
      <c r="L88" s="1283"/>
      <c r="M88" s="1283"/>
      <c r="N88" s="1283"/>
      <c r="O88" s="1283"/>
      <c r="P88" s="1283"/>
      <c r="Q88" s="1283"/>
      <c r="R88" s="1283"/>
      <c r="S88" s="1283"/>
      <c r="T88" s="1283"/>
      <c r="U88" s="1283"/>
      <c r="V88" s="1283"/>
      <c r="W88" s="1283"/>
      <c r="X88" s="1283"/>
      <c r="Y88" s="1283"/>
      <c r="Z88" s="1283"/>
      <c r="AA88" s="1283"/>
      <c r="AB88" s="1283"/>
      <c r="AC88" s="1283"/>
      <c r="AD88" s="1283"/>
      <c r="AE88" s="1283"/>
      <c r="AF88" s="1283"/>
      <c r="AG88" s="1283"/>
      <c r="AH88" s="1283"/>
      <c r="AI88" s="1283"/>
      <c r="AJ88" s="1283"/>
      <c r="AK88" s="1283"/>
      <c r="AL88" s="1283"/>
      <c r="AM88" s="444"/>
      <c r="AO88" s="409"/>
      <c r="AP88" s="409"/>
      <c r="AQ88" s="409"/>
      <c r="AR88" s="409"/>
      <c r="AS88" s="432"/>
      <c r="AT88" s="432"/>
      <c r="AU88" s="409"/>
      <c r="AV88" s="409"/>
      <c r="AW88" s="409"/>
      <c r="AX88" s="409"/>
      <c r="AY88" s="409"/>
      <c r="AZ88" s="409"/>
      <c r="BA88" s="409"/>
      <c r="BH88" s="410"/>
      <c r="BI88" s="410"/>
      <c r="BJ88" s="410"/>
      <c r="BK88" s="410"/>
      <c r="BL88" s="410"/>
      <c r="BM88" s="410"/>
      <c r="BN88" s="410"/>
      <c r="BO88" s="410"/>
      <c r="BP88" s="410"/>
      <c r="BQ88" s="410"/>
      <c r="BR88" s="410"/>
      <c r="BS88" s="410"/>
      <c r="BT88" s="410"/>
      <c r="BU88" s="410"/>
      <c r="BV88" s="410"/>
      <c r="BW88" s="410"/>
      <c r="BX88" s="410"/>
      <c r="BY88" s="410"/>
      <c r="BZ88" s="410"/>
      <c r="CA88" s="410"/>
      <c r="CB88" s="410"/>
      <c r="CC88" s="410"/>
      <c r="CD88" s="410"/>
      <c r="CE88" s="410"/>
      <c r="CF88" s="410"/>
      <c r="CG88" s="410"/>
      <c r="CH88" s="410"/>
      <c r="CI88" s="410"/>
      <c r="CJ88" s="410"/>
      <c r="CK88" s="410"/>
      <c r="CL88" s="410"/>
      <c r="CM88" s="410"/>
      <c r="CN88" s="410"/>
      <c r="CO88" s="410"/>
      <c r="CP88" s="410"/>
      <c r="CQ88" s="410"/>
      <c r="CR88" s="410"/>
      <c r="CS88" s="410"/>
      <c r="CT88" s="410"/>
      <c r="CU88" s="410"/>
      <c r="CV88" s="410"/>
      <c r="CW88" s="410"/>
      <c r="CX88" s="410"/>
      <c r="CY88" s="410"/>
      <c r="CZ88" s="410"/>
      <c r="DA88" s="410"/>
      <c r="DB88" s="410"/>
      <c r="DC88" s="410"/>
      <c r="DD88" s="410"/>
      <c r="DE88" s="410"/>
      <c r="DF88" s="410"/>
      <c r="DG88" s="410"/>
      <c r="DH88" s="410"/>
      <c r="DI88" s="410"/>
      <c r="DJ88" s="410"/>
      <c r="DK88" s="410"/>
      <c r="DL88" s="410"/>
      <c r="DM88" s="410"/>
    </row>
    <row r="89" spans="1:117" s="408" customFormat="1" ht="14.4" customHeight="1">
      <c r="A89" s="444"/>
      <c r="B89" s="1283"/>
      <c r="C89" s="1283"/>
      <c r="D89" s="1283"/>
      <c r="E89" s="1283"/>
      <c r="F89" s="1283"/>
      <c r="G89" s="1283"/>
      <c r="H89" s="1283"/>
      <c r="I89" s="1283"/>
      <c r="J89" s="1283"/>
      <c r="K89" s="1283"/>
      <c r="L89" s="1283"/>
      <c r="M89" s="1283"/>
      <c r="N89" s="1283"/>
      <c r="O89" s="1283"/>
      <c r="P89" s="1283"/>
      <c r="Q89" s="1283"/>
      <c r="R89" s="1283"/>
      <c r="S89" s="1283"/>
      <c r="T89" s="1283"/>
      <c r="U89" s="1283"/>
      <c r="V89" s="1283"/>
      <c r="W89" s="1283"/>
      <c r="X89" s="1283"/>
      <c r="Y89" s="1283"/>
      <c r="Z89" s="1283"/>
      <c r="AA89" s="1283"/>
      <c r="AB89" s="1283"/>
      <c r="AC89" s="1283"/>
      <c r="AD89" s="1283"/>
      <c r="AE89" s="1283"/>
      <c r="AF89" s="1283"/>
      <c r="AG89" s="1283"/>
      <c r="AH89" s="1283"/>
      <c r="AI89" s="1283"/>
      <c r="AJ89" s="1283"/>
      <c r="AK89" s="1283"/>
      <c r="AL89" s="1283"/>
      <c r="AM89" s="444"/>
      <c r="AO89" s="409"/>
      <c r="AP89" s="409"/>
      <c r="AQ89" s="409"/>
      <c r="AR89" s="409"/>
      <c r="AS89" s="432"/>
      <c r="AT89" s="432"/>
      <c r="AU89" s="409"/>
      <c r="AV89" s="409"/>
      <c r="AW89" s="409"/>
      <c r="AX89" s="409"/>
      <c r="AY89" s="409"/>
      <c r="AZ89" s="409"/>
      <c r="BA89" s="409"/>
      <c r="BH89" s="410"/>
      <c r="BI89" s="410"/>
      <c r="BJ89" s="410"/>
      <c r="BK89" s="410"/>
      <c r="BL89" s="410"/>
      <c r="BM89" s="410"/>
      <c r="BN89" s="410"/>
      <c r="BO89" s="410"/>
      <c r="BP89" s="410"/>
      <c r="BQ89" s="410"/>
      <c r="BR89" s="410"/>
      <c r="BS89" s="410"/>
      <c r="BT89" s="410"/>
      <c r="BU89" s="410"/>
      <c r="BV89" s="410"/>
      <c r="BW89" s="410"/>
      <c r="BX89" s="410"/>
      <c r="BY89" s="410"/>
      <c r="BZ89" s="410"/>
      <c r="CA89" s="410"/>
      <c r="CB89" s="410"/>
      <c r="CC89" s="410"/>
      <c r="CD89" s="410"/>
      <c r="CE89" s="410"/>
      <c r="CF89" s="410"/>
      <c r="CG89" s="410"/>
      <c r="CH89" s="410"/>
      <c r="CI89" s="410"/>
      <c r="CJ89" s="410"/>
      <c r="CK89" s="410"/>
      <c r="CL89" s="410"/>
      <c r="CM89" s="410"/>
      <c r="CN89" s="410"/>
      <c r="CO89" s="410"/>
      <c r="CP89" s="410"/>
      <c r="CQ89" s="410"/>
      <c r="CR89" s="410"/>
      <c r="CS89" s="410"/>
      <c r="CT89" s="410"/>
      <c r="CU89" s="410"/>
      <c r="CV89" s="410"/>
      <c r="CW89" s="410"/>
      <c r="CX89" s="410"/>
      <c r="CY89" s="410"/>
      <c r="CZ89" s="410"/>
      <c r="DA89" s="410"/>
      <c r="DB89" s="410"/>
      <c r="DC89" s="410"/>
      <c r="DD89" s="410"/>
      <c r="DE89" s="410"/>
      <c r="DF89" s="410"/>
      <c r="DG89" s="410"/>
      <c r="DH89" s="410"/>
      <c r="DI89" s="410"/>
      <c r="DJ89" s="410"/>
      <c r="DK89" s="410"/>
      <c r="DL89" s="410"/>
      <c r="DM89" s="410"/>
    </row>
    <row r="90" spans="1:117" s="408" customFormat="1">
      <c r="A90" s="444"/>
      <c r="B90" s="1283"/>
      <c r="C90" s="1283"/>
      <c r="D90" s="1283"/>
      <c r="E90" s="1283"/>
      <c r="F90" s="1283"/>
      <c r="G90" s="1283"/>
      <c r="H90" s="1283"/>
      <c r="I90" s="1283"/>
      <c r="J90" s="1283"/>
      <c r="K90" s="1283"/>
      <c r="L90" s="1283"/>
      <c r="M90" s="1283"/>
      <c r="N90" s="1283"/>
      <c r="O90" s="1283"/>
      <c r="P90" s="1283"/>
      <c r="Q90" s="1283"/>
      <c r="R90" s="1283"/>
      <c r="S90" s="1283"/>
      <c r="T90" s="1283"/>
      <c r="U90" s="1283"/>
      <c r="V90" s="1283"/>
      <c r="W90" s="1283"/>
      <c r="X90" s="1283"/>
      <c r="Y90" s="1283"/>
      <c r="Z90" s="1283"/>
      <c r="AA90" s="1283"/>
      <c r="AB90" s="1283"/>
      <c r="AC90" s="1283"/>
      <c r="AD90" s="1283"/>
      <c r="AE90" s="1283"/>
      <c r="AF90" s="1283"/>
      <c r="AG90" s="1283"/>
      <c r="AH90" s="1283"/>
      <c r="AI90" s="1283"/>
      <c r="AJ90" s="1283"/>
      <c r="AK90" s="1283"/>
      <c r="AL90" s="1283"/>
      <c r="AM90" s="444"/>
      <c r="AO90" s="409"/>
      <c r="AP90" s="409"/>
      <c r="AQ90" s="409"/>
      <c r="AR90" s="409"/>
      <c r="AS90" s="432"/>
      <c r="AT90" s="432"/>
      <c r="AU90" s="409"/>
      <c r="AV90" s="409"/>
      <c r="AW90" s="409"/>
      <c r="AX90" s="409"/>
      <c r="AY90" s="409"/>
      <c r="AZ90" s="409"/>
      <c r="BA90" s="409"/>
      <c r="BH90" s="410"/>
      <c r="BI90" s="410"/>
      <c r="BJ90" s="410"/>
      <c r="BK90" s="410"/>
      <c r="BL90" s="410"/>
      <c r="BM90" s="410"/>
      <c r="BN90" s="410"/>
      <c r="BO90" s="410"/>
      <c r="BP90" s="410"/>
      <c r="BQ90" s="410"/>
      <c r="BR90" s="410"/>
      <c r="BS90" s="410"/>
      <c r="BT90" s="410"/>
      <c r="BU90" s="410"/>
      <c r="BV90" s="410"/>
      <c r="BW90" s="410"/>
      <c r="BX90" s="410"/>
      <c r="BY90" s="410"/>
      <c r="BZ90" s="410"/>
      <c r="CA90" s="410"/>
      <c r="CB90" s="410"/>
      <c r="CC90" s="410"/>
      <c r="CD90" s="410"/>
      <c r="CE90" s="410"/>
      <c r="CF90" s="410"/>
      <c r="CG90" s="410"/>
      <c r="CH90" s="410"/>
      <c r="CI90" s="410"/>
      <c r="CJ90" s="410"/>
      <c r="CK90" s="410"/>
      <c r="CL90" s="410"/>
      <c r="CM90" s="410"/>
      <c r="CN90" s="410"/>
      <c r="CO90" s="410"/>
      <c r="CP90" s="410"/>
      <c r="CQ90" s="410"/>
      <c r="CR90" s="410"/>
      <c r="CS90" s="410"/>
      <c r="CT90" s="410"/>
      <c r="CU90" s="410"/>
      <c r="CV90" s="410"/>
      <c r="CW90" s="410"/>
      <c r="CX90" s="410"/>
      <c r="CY90" s="410"/>
      <c r="CZ90" s="410"/>
      <c r="DA90" s="410"/>
      <c r="DB90" s="410"/>
      <c r="DC90" s="410"/>
      <c r="DD90" s="410"/>
      <c r="DE90" s="410"/>
      <c r="DF90" s="410"/>
      <c r="DG90" s="410"/>
      <c r="DH90" s="410"/>
      <c r="DI90" s="410"/>
      <c r="DJ90" s="410"/>
      <c r="DK90" s="410"/>
      <c r="DL90" s="410"/>
      <c r="DM90" s="410"/>
    </row>
    <row r="91" spans="1:117" s="408" customFormat="1">
      <c r="A91" s="444"/>
      <c r="B91" s="1283"/>
      <c r="C91" s="1283"/>
      <c r="D91" s="1283"/>
      <c r="E91" s="1283"/>
      <c r="F91" s="1283"/>
      <c r="G91" s="1283"/>
      <c r="H91" s="1283"/>
      <c r="I91" s="1283"/>
      <c r="J91" s="1283"/>
      <c r="K91" s="1283"/>
      <c r="L91" s="1283"/>
      <c r="M91" s="1283"/>
      <c r="N91" s="1283"/>
      <c r="O91" s="1283"/>
      <c r="P91" s="1283"/>
      <c r="Q91" s="1283"/>
      <c r="R91" s="1283"/>
      <c r="S91" s="1283"/>
      <c r="T91" s="1283"/>
      <c r="U91" s="1283"/>
      <c r="V91" s="1283"/>
      <c r="W91" s="1283"/>
      <c r="X91" s="1283"/>
      <c r="Y91" s="1283"/>
      <c r="Z91" s="1283"/>
      <c r="AA91" s="1283"/>
      <c r="AB91" s="1283"/>
      <c r="AC91" s="1283"/>
      <c r="AD91" s="1283"/>
      <c r="AE91" s="1283"/>
      <c r="AF91" s="1283"/>
      <c r="AG91" s="1283"/>
      <c r="AH91" s="1283"/>
      <c r="AI91" s="1283"/>
      <c r="AJ91" s="1283"/>
      <c r="AK91" s="1283"/>
      <c r="AL91" s="1283"/>
      <c r="AM91" s="444"/>
      <c r="AO91" s="409"/>
      <c r="AP91" s="409"/>
      <c r="AQ91" s="409"/>
      <c r="AR91" s="409"/>
      <c r="AS91" s="432"/>
      <c r="AT91" s="432"/>
      <c r="AU91" s="409"/>
      <c r="AV91" s="409"/>
      <c r="AW91" s="409"/>
      <c r="AX91" s="409"/>
      <c r="AY91" s="409"/>
      <c r="AZ91" s="409"/>
      <c r="BA91" s="409"/>
      <c r="BH91" s="410"/>
      <c r="BI91" s="410"/>
      <c r="BJ91" s="410"/>
      <c r="BK91" s="410"/>
      <c r="BL91" s="410"/>
      <c r="BM91" s="410"/>
      <c r="BN91" s="410"/>
      <c r="BO91" s="410"/>
      <c r="BP91" s="410"/>
      <c r="BQ91" s="410"/>
      <c r="BR91" s="410"/>
      <c r="BS91" s="410"/>
      <c r="BT91" s="410"/>
      <c r="BU91" s="410"/>
      <c r="BV91" s="410"/>
      <c r="BW91" s="410"/>
      <c r="BX91" s="410"/>
      <c r="BY91" s="410"/>
      <c r="BZ91" s="410"/>
      <c r="CA91" s="410"/>
      <c r="CB91" s="410"/>
      <c r="CC91" s="410"/>
      <c r="CD91" s="410"/>
      <c r="CE91" s="410"/>
      <c r="CF91" s="410"/>
      <c r="CG91" s="410"/>
      <c r="CH91" s="410"/>
      <c r="CI91" s="410"/>
      <c r="CJ91" s="410"/>
      <c r="CK91" s="410"/>
      <c r="CL91" s="410"/>
      <c r="CM91" s="410"/>
      <c r="CN91" s="410"/>
      <c r="CO91" s="410"/>
      <c r="CP91" s="410"/>
      <c r="CQ91" s="410"/>
      <c r="CR91" s="410"/>
      <c r="CS91" s="410"/>
      <c r="CT91" s="410"/>
      <c r="CU91" s="410"/>
      <c r="CV91" s="410"/>
      <c r="CW91" s="410"/>
      <c r="CX91" s="410"/>
      <c r="CY91" s="410"/>
      <c r="CZ91" s="410"/>
      <c r="DA91" s="410"/>
      <c r="DB91" s="410"/>
      <c r="DC91" s="410"/>
      <c r="DD91" s="410"/>
      <c r="DE91" s="410"/>
      <c r="DF91" s="410"/>
      <c r="DG91" s="410"/>
      <c r="DH91" s="410"/>
      <c r="DI91" s="410"/>
      <c r="DJ91" s="410"/>
      <c r="DK91" s="410"/>
      <c r="DL91" s="410"/>
      <c r="DM91" s="410"/>
    </row>
    <row r="92" spans="1:117" s="408" customFormat="1">
      <c r="A92" s="444"/>
      <c r="B92" s="1283"/>
      <c r="C92" s="1283"/>
      <c r="D92" s="1283"/>
      <c r="E92" s="1283"/>
      <c r="F92" s="1283"/>
      <c r="G92" s="1283"/>
      <c r="H92" s="1283"/>
      <c r="I92" s="1283"/>
      <c r="J92" s="1283"/>
      <c r="K92" s="1283"/>
      <c r="L92" s="1283"/>
      <c r="M92" s="1283"/>
      <c r="N92" s="1283"/>
      <c r="O92" s="1283"/>
      <c r="P92" s="1283"/>
      <c r="Q92" s="1283"/>
      <c r="R92" s="1283"/>
      <c r="S92" s="1283"/>
      <c r="T92" s="1283"/>
      <c r="U92" s="1283"/>
      <c r="V92" s="1283"/>
      <c r="W92" s="1283"/>
      <c r="X92" s="1283"/>
      <c r="Y92" s="1283"/>
      <c r="Z92" s="1283"/>
      <c r="AA92" s="1283"/>
      <c r="AB92" s="1283"/>
      <c r="AC92" s="1283"/>
      <c r="AD92" s="1283"/>
      <c r="AE92" s="1283"/>
      <c r="AF92" s="1283"/>
      <c r="AG92" s="1283"/>
      <c r="AH92" s="1283"/>
      <c r="AI92" s="1283"/>
      <c r="AJ92" s="1283"/>
      <c r="AK92" s="1283"/>
      <c r="AL92" s="1283"/>
      <c r="AM92" s="444"/>
      <c r="AO92" s="409"/>
      <c r="AP92" s="409"/>
      <c r="AQ92" s="409"/>
      <c r="AR92" s="409"/>
      <c r="AS92" s="432"/>
      <c r="AT92" s="432"/>
      <c r="AU92" s="409"/>
      <c r="AV92" s="409"/>
      <c r="AW92" s="409"/>
      <c r="AX92" s="409"/>
      <c r="AY92" s="409"/>
      <c r="AZ92" s="409"/>
      <c r="BA92" s="409"/>
      <c r="BH92" s="410"/>
      <c r="BI92" s="410"/>
      <c r="BJ92" s="410"/>
      <c r="BK92" s="410"/>
      <c r="BL92" s="410"/>
      <c r="BM92" s="410"/>
      <c r="BN92" s="410"/>
      <c r="BO92" s="410"/>
      <c r="BP92" s="410"/>
      <c r="BQ92" s="410"/>
      <c r="BR92" s="410"/>
      <c r="BS92" s="410"/>
      <c r="BT92" s="410"/>
      <c r="BU92" s="410"/>
      <c r="BV92" s="410"/>
      <c r="BW92" s="410"/>
      <c r="BX92" s="410"/>
      <c r="BY92" s="410"/>
      <c r="BZ92" s="410"/>
      <c r="CA92" s="410"/>
      <c r="CB92" s="410"/>
      <c r="CC92" s="410"/>
      <c r="CD92" s="410"/>
      <c r="CE92" s="410"/>
      <c r="CF92" s="410"/>
      <c r="CG92" s="410"/>
      <c r="CH92" s="410"/>
      <c r="CI92" s="410"/>
      <c r="CJ92" s="410"/>
      <c r="CK92" s="410"/>
      <c r="CL92" s="410"/>
      <c r="CM92" s="410"/>
      <c r="CN92" s="410"/>
      <c r="CO92" s="410"/>
      <c r="CP92" s="410"/>
      <c r="CQ92" s="410"/>
      <c r="CR92" s="410"/>
      <c r="CS92" s="410"/>
      <c r="CT92" s="410"/>
      <c r="CU92" s="410"/>
      <c r="CV92" s="410"/>
      <c r="CW92" s="410"/>
      <c r="CX92" s="410"/>
      <c r="CY92" s="410"/>
      <c r="CZ92" s="410"/>
      <c r="DA92" s="410"/>
      <c r="DB92" s="410"/>
      <c r="DC92" s="410"/>
      <c r="DD92" s="410"/>
      <c r="DE92" s="410"/>
      <c r="DF92" s="410"/>
      <c r="DG92" s="410"/>
      <c r="DH92" s="410"/>
      <c r="DI92" s="410"/>
      <c r="DJ92" s="410"/>
      <c r="DK92" s="410"/>
      <c r="DL92" s="410"/>
      <c r="DM92" s="410"/>
    </row>
    <row r="93" spans="1:117" s="408" customFormat="1">
      <c r="A93" s="444"/>
      <c r="B93" s="1283"/>
      <c r="C93" s="1283"/>
      <c r="D93" s="1283"/>
      <c r="E93" s="1283"/>
      <c r="F93" s="1283"/>
      <c r="G93" s="1283"/>
      <c r="H93" s="1283"/>
      <c r="I93" s="1283"/>
      <c r="J93" s="1283"/>
      <c r="K93" s="1283"/>
      <c r="L93" s="1283"/>
      <c r="M93" s="1283"/>
      <c r="N93" s="1283"/>
      <c r="O93" s="1283"/>
      <c r="P93" s="1283"/>
      <c r="Q93" s="1283"/>
      <c r="R93" s="1283"/>
      <c r="S93" s="1283"/>
      <c r="T93" s="1283"/>
      <c r="U93" s="1283"/>
      <c r="V93" s="1283"/>
      <c r="W93" s="1283"/>
      <c r="X93" s="1283"/>
      <c r="Y93" s="1283"/>
      <c r="Z93" s="1283"/>
      <c r="AA93" s="1283"/>
      <c r="AB93" s="1283"/>
      <c r="AC93" s="1283"/>
      <c r="AD93" s="1283"/>
      <c r="AE93" s="1283"/>
      <c r="AF93" s="1283"/>
      <c r="AG93" s="1283"/>
      <c r="AH93" s="1283"/>
      <c r="AI93" s="1283"/>
      <c r="AJ93" s="1283"/>
      <c r="AK93" s="1283"/>
      <c r="AL93" s="1283"/>
      <c r="AM93" s="444"/>
      <c r="AO93" s="409"/>
      <c r="AP93" s="409"/>
      <c r="AQ93" s="409"/>
      <c r="AR93" s="409"/>
      <c r="AS93" s="432"/>
      <c r="AT93" s="432"/>
      <c r="AU93" s="409"/>
      <c r="AV93" s="409"/>
      <c r="AW93" s="409"/>
      <c r="AX93" s="409"/>
      <c r="AY93" s="409"/>
      <c r="AZ93" s="409"/>
      <c r="BA93" s="409"/>
      <c r="BH93" s="410"/>
      <c r="BI93" s="410"/>
      <c r="BJ93" s="410"/>
      <c r="BK93" s="410"/>
      <c r="BL93" s="410"/>
      <c r="BM93" s="410"/>
      <c r="BN93" s="410"/>
      <c r="BO93" s="410"/>
      <c r="BP93" s="410"/>
      <c r="BQ93" s="410"/>
      <c r="BR93" s="410"/>
      <c r="BS93" s="410"/>
      <c r="BT93" s="410"/>
      <c r="BU93" s="410"/>
      <c r="BV93" s="410"/>
      <c r="BW93" s="410"/>
      <c r="BX93" s="410"/>
      <c r="BY93" s="410"/>
      <c r="BZ93" s="410"/>
      <c r="CA93" s="410"/>
      <c r="CB93" s="410"/>
      <c r="CC93" s="410"/>
      <c r="CD93" s="410"/>
      <c r="CE93" s="410"/>
      <c r="CF93" s="410"/>
      <c r="CG93" s="410"/>
      <c r="CH93" s="410"/>
      <c r="CI93" s="410"/>
      <c r="CJ93" s="410"/>
      <c r="CK93" s="410"/>
      <c r="CL93" s="410"/>
      <c r="CM93" s="410"/>
      <c r="CN93" s="410"/>
      <c r="CO93" s="410"/>
      <c r="CP93" s="410"/>
      <c r="CQ93" s="410"/>
      <c r="CR93" s="410"/>
      <c r="CS93" s="410"/>
      <c r="CT93" s="410"/>
      <c r="CU93" s="410"/>
      <c r="CV93" s="410"/>
      <c r="CW93" s="410"/>
      <c r="CX93" s="410"/>
      <c r="CY93" s="410"/>
      <c r="CZ93" s="410"/>
      <c r="DA93" s="410"/>
      <c r="DB93" s="410"/>
      <c r="DC93" s="410"/>
      <c r="DD93" s="410"/>
      <c r="DE93" s="410"/>
      <c r="DF93" s="410"/>
      <c r="DG93" s="410"/>
      <c r="DH93" s="410"/>
      <c r="DI93" s="410"/>
      <c r="DJ93" s="410"/>
      <c r="DK93" s="410"/>
      <c r="DL93" s="410"/>
      <c r="DM93" s="410"/>
    </row>
    <row r="94" spans="1:117" s="408" customFormat="1">
      <c r="A94" s="444"/>
      <c r="B94" s="1283"/>
      <c r="C94" s="1283"/>
      <c r="D94" s="1283"/>
      <c r="E94" s="1283"/>
      <c r="F94" s="1283"/>
      <c r="G94" s="1283"/>
      <c r="H94" s="1283"/>
      <c r="I94" s="1283"/>
      <c r="J94" s="1283"/>
      <c r="K94" s="1283"/>
      <c r="L94" s="1283"/>
      <c r="M94" s="1283"/>
      <c r="N94" s="1283"/>
      <c r="O94" s="1283"/>
      <c r="P94" s="1283"/>
      <c r="Q94" s="1283"/>
      <c r="R94" s="1283"/>
      <c r="S94" s="1283"/>
      <c r="T94" s="1283"/>
      <c r="U94" s="1283"/>
      <c r="V94" s="1283"/>
      <c r="W94" s="1283"/>
      <c r="X94" s="1283"/>
      <c r="Y94" s="1283"/>
      <c r="Z94" s="1283"/>
      <c r="AA94" s="1283"/>
      <c r="AB94" s="1283"/>
      <c r="AC94" s="1283"/>
      <c r="AD94" s="1283"/>
      <c r="AE94" s="1283"/>
      <c r="AF94" s="1283"/>
      <c r="AG94" s="1283"/>
      <c r="AH94" s="1283"/>
      <c r="AI94" s="1283"/>
      <c r="AJ94" s="1283"/>
      <c r="AK94" s="1283"/>
      <c r="AL94" s="1283"/>
      <c r="AM94" s="444"/>
      <c r="AO94" s="409"/>
      <c r="AP94" s="409"/>
      <c r="AQ94" s="409"/>
      <c r="AR94" s="409"/>
      <c r="AS94" s="432"/>
      <c r="AT94" s="432"/>
      <c r="AU94" s="409"/>
      <c r="AV94" s="409"/>
      <c r="AW94" s="409"/>
      <c r="AX94" s="409"/>
      <c r="AY94" s="409"/>
      <c r="AZ94" s="409"/>
      <c r="BA94" s="409"/>
      <c r="BH94" s="410"/>
      <c r="BI94" s="410"/>
      <c r="BJ94" s="410"/>
      <c r="BK94" s="410"/>
      <c r="BL94" s="410"/>
      <c r="BM94" s="410"/>
      <c r="BN94" s="410"/>
      <c r="BO94" s="410"/>
      <c r="BP94" s="410"/>
      <c r="BQ94" s="410"/>
      <c r="BR94" s="410"/>
      <c r="BS94" s="410"/>
      <c r="BT94" s="410"/>
      <c r="BU94" s="410"/>
      <c r="BV94" s="410"/>
      <c r="BW94" s="410"/>
      <c r="BX94" s="410"/>
      <c r="BY94" s="410"/>
      <c r="BZ94" s="410"/>
      <c r="CA94" s="410"/>
      <c r="CB94" s="410"/>
      <c r="CC94" s="410"/>
      <c r="CD94" s="410"/>
      <c r="CE94" s="410"/>
      <c r="CF94" s="410"/>
      <c r="CG94" s="410"/>
      <c r="CH94" s="410"/>
      <c r="CI94" s="410"/>
      <c r="CJ94" s="410"/>
      <c r="CK94" s="410"/>
      <c r="CL94" s="410"/>
      <c r="CM94" s="410"/>
      <c r="CN94" s="410"/>
      <c r="CO94" s="410"/>
      <c r="CP94" s="410"/>
      <c r="CQ94" s="410"/>
      <c r="CR94" s="410"/>
      <c r="CS94" s="410"/>
      <c r="CT94" s="410"/>
      <c r="CU94" s="410"/>
      <c r="CV94" s="410"/>
      <c r="CW94" s="410"/>
      <c r="CX94" s="410"/>
      <c r="CY94" s="410"/>
      <c r="CZ94" s="410"/>
      <c r="DA94" s="410"/>
      <c r="DB94" s="410"/>
      <c r="DC94" s="410"/>
      <c r="DD94" s="410"/>
      <c r="DE94" s="410"/>
      <c r="DF94" s="410"/>
      <c r="DG94" s="410"/>
      <c r="DH94" s="410"/>
      <c r="DI94" s="410"/>
      <c r="DJ94" s="410"/>
      <c r="DK94" s="410"/>
      <c r="DL94" s="410"/>
      <c r="DM94" s="410"/>
    </row>
    <row r="95" spans="1:117" s="408" customFormat="1">
      <c r="A95" s="444"/>
      <c r="B95" s="1283"/>
      <c r="C95" s="1283"/>
      <c r="D95" s="1283"/>
      <c r="E95" s="1283"/>
      <c r="F95" s="1283"/>
      <c r="G95" s="1283"/>
      <c r="H95" s="1283"/>
      <c r="I95" s="1283"/>
      <c r="J95" s="1283"/>
      <c r="K95" s="1283"/>
      <c r="L95" s="1283"/>
      <c r="M95" s="1283"/>
      <c r="N95" s="1283"/>
      <c r="O95" s="1283"/>
      <c r="P95" s="1283"/>
      <c r="Q95" s="1283"/>
      <c r="R95" s="1283"/>
      <c r="S95" s="1283"/>
      <c r="T95" s="1283"/>
      <c r="U95" s="1283"/>
      <c r="V95" s="1283"/>
      <c r="W95" s="1283"/>
      <c r="X95" s="1283"/>
      <c r="Y95" s="1283"/>
      <c r="Z95" s="1283"/>
      <c r="AA95" s="1283"/>
      <c r="AB95" s="1283"/>
      <c r="AC95" s="1283"/>
      <c r="AD95" s="1283"/>
      <c r="AE95" s="1283"/>
      <c r="AF95" s="1283"/>
      <c r="AG95" s="1283"/>
      <c r="AH95" s="1283"/>
      <c r="AI95" s="1283"/>
      <c r="AJ95" s="1283"/>
      <c r="AK95" s="1283"/>
      <c r="AL95" s="1283"/>
      <c r="AM95" s="722"/>
      <c r="AO95" s="409"/>
      <c r="AP95" s="409"/>
      <c r="AQ95" s="409"/>
      <c r="AR95" s="409"/>
      <c r="AS95" s="432"/>
      <c r="AT95" s="432"/>
      <c r="AU95" s="409"/>
      <c r="AV95" s="409"/>
      <c r="AW95" s="409"/>
      <c r="AX95" s="409"/>
      <c r="AY95" s="409"/>
      <c r="AZ95" s="409"/>
      <c r="BA95" s="409"/>
      <c r="BH95" s="410"/>
      <c r="BI95" s="410"/>
      <c r="BJ95" s="410"/>
      <c r="BK95" s="410"/>
      <c r="BL95" s="410"/>
      <c r="BM95" s="410"/>
      <c r="BN95" s="410"/>
      <c r="BO95" s="410"/>
      <c r="BP95" s="410"/>
      <c r="BQ95" s="410"/>
      <c r="BR95" s="410"/>
      <c r="BS95" s="410"/>
      <c r="BT95" s="410"/>
      <c r="BU95" s="410"/>
      <c r="BV95" s="410"/>
      <c r="BW95" s="410"/>
      <c r="BX95" s="410"/>
      <c r="BY95" s="410"/>
      <c r="BZ95" s="410"/>
      <c r="CA95" s="410"/>
      <c r="CB95" s="410"/>
      <c r="CC95" s="410"/>
      <c r="CD95" s="410"/>
      <c r="CE95" s="410"/>
      <c r="CF95" s="410"/>
      <c r="CG95" s="410"/>
      <c r="CH95" s="410"/>
      <c r="CI95" s="410"/>
      <c r="CJ95" s="410"/>
      <c r="CK95" s="410"/>
      <c r="CL95" s="410"/>
      <c r="CM95" s="410"/>
      <c r="CN95" s="410"/>
      <c r="CO95" s="410"/>
      <c r="CP95" s="410"/>
      <c r="CQ95" s="410"/>
      <c r="CR95" s="410"/>
      <c r="CS95" s="410"/>
      <c r="CT95" s="410"/>
      <c r="CU95" s="410"/>
      <c r="CV95" s="410"/>
      <c r="CW95" s="410"/>
      <c r="CX95" s="410"/>
      <c r="CY95" s="410"/>
      <c r="CZ95" s="410"/>
      <c r="DA95" s="410"/>
      <c r="DB95" s="410"/>
      <c r="DC95" s="410"/>
      <c r="DD95" s="410"/>
      <c r="DE95" s="410"/>
      <c r="DF95" s="410"/>
      <c r="DG95" s="410"/>
      <c r="DH95" s="410"/>
      <c r="DI95" s="410"/>
      <c r="DJ95" s="410"/>
      <c r="DK95" s="410"/>
      <c r="DL95" s="410"/>
      <c r="DM95" s="410"/>
    </row>
    <row r="96" spans="1:117" s="408" customFormat="1">
      <c r="A96" s="444"/>
      <c r="B96" s="1283"/>
      <c r="C96" s="1283"/>
      <c r="D96" s="1283"/>
      <c r="E96" s="1283"/>
      <c r="F96" s="1283"/>
      <c r="G96" s="1283"/>
      <c r="H96" s="1283"/>
      <c r="I96" s="1283"/>
      <c r="J96" s="1283"/>
      <c r="K96" s="1283"/>
      <c r="L96" s="1283"/>
      <c r="M96" s="1283"/>
      <c r="N96" s="1283"/>
      <c r="O96" s="1283"/>
      <c r="P96" s="1283"/>
      <c r="Q96" s="1283"/>
      <c r="R96" s="1283"/>
      <c r="S96" s="1283"/>
      <c r="T96" s="1283"/>
      <c r="U96" s="1283"/>
      <c r="V96" s="1283"/>
      <c r="W96" s="1283"/>
      <c r="X96" s="1283"/>
      <c r="Y96" s="1283"/>
      <c r="Z96" s="1283"/>
      <c r="AA96" s="1283"/>
      <c r="AB96" s="1283"/>
      <c r="AC96" s="1283"/>
      <c r="AD96" s="1283"/>
      <c r="AE96" s="1283"/>
      <c r="AF96" s="1283"/>
      <c r="AG96" s="1283"/>
      <c r="AH96" s="1283"/>
      <c r="AI96" s="1283"/>
      <c r="AJ96" s="1283"/>
      <c r="AK96" s="1283"/>
      <c r="AL96" s="1283"/>
      <c r="AM96" s="722"/>
      <c r="AO96" s="409"/>
      <c r="AP96" s="409"/>
      <c r="AQ96" s="409"/>
      <c r="AR96" s="409"/>
      <c r="AS96" s="432"/>
      <c r="AT96" s="432"/>
      <c r="AU96" s="409"/>
      <c r="AV96" s="409"/>
      <c r="AW96" s="409"/>
      <c r="AX96" s="409"/>
      <c r="AY96" s="409"/>
      <c r="AZ96" s="409"/>
      <c r="BA96" s="409"/>
      <c r="BH96" s="410"/>
      <c r="BI96" s="410"/>
      <c r="BJ96" s="410"/>
      <c r="BK96" s="410"/>
      <c r="BL96" s="410"/>
      <c r="BM96" s="410"/>
      <c r="BN96" s="410"/>
      <c r="BO96" s="410"/>
      <c r="BP96" s="410"/>
      <c r="BQ96" s="410"/>
      <c r="BR96" s="410"/>
      <c r="BS96" s="410"/>
      <c r="BT96" s="410"/>
      <c r="BU96" s="410"/>
      <c r="BV96" s="410"/>
      <c r="BW96" s="410"/>
      <c r="BX96" s="410"/>
      <c r="BY96" s="410"/>
      <c r="BZ96" s="410"/>
      <c r="CA96" s="410"/>
      <c r="CB96" s="410"/>
      <c r="CC96" s="410"/>
      <c r="CD96" s="410"/>
      <c r="CE96" s="410"/>
      <c r="CF96" s="410"/>
      <c r="CG96" s="410"/>
      <c r="CH96" s="410"/>
      <c r="CI96" s="410"/>
      <c r="CJ96" s="410"/>
      <c r="CK96" s="410"/>
      <c r="CL96" s="410"/>
      <c r="CM96" s="410"/>
      <c r="CN96" s="410"/>
      <c r="CO96" s="410"/>
      <c r="CP96" s="410"/>
      <c r="CQ96" s="410"/>
      <c r="CR96" s="410"/>
      <c r="CS96" s="410"/>
      <c r="CT96" s="410"/>
      <c r="CU96" s="410"/>
      <c r="CV96" s="410"/>
      <c r="CW96" s="410"/>
      <c r="CX96" s="410"/>
      <c r="CY96" s="410"/>
      <c r="CZ96" s="410"/>
      <c r="DA96" s="410"/>
      <c r="DB96" s="410"/>
      <c r="DC96" s="410"/>
      <c r="DD96" s="410"/>
      <c r="DE96" s="410"/>
      <c r="DF96" s="410"/>
      <c r="DG96" s="410"/>
      <c r="DH96" s="410"/>
      <c r="DI96" s="410"/>
      <c r="DJ96" s="410"/>
      <c r="DK96" s="410"/>
      <c r="DL96" s="410"/>
      <c r="DM96" s="410"/>
    </row>
    <row r="97" spans="1:117" s="408" customFormat="1">
      <c r="A97" s="444"/>
      <c r="B97" s="1283"/>
      <c r="C97" s="1283"/>
      <c r="D97" s="1283"/>
      <c r="E97" s="1283"/>
      <c r="F97" s="1283"/>
      <c r="G97" s="1283"/>
      <c r="H97" s="1283"/>
      <c r="I97" s="1283"/>
      <c r="J97" s="1283"/>
      <c r="K97" s="1283"/>
      <c r="L97" s="1283"/>
      <c r="M97" s="1283"/>
      <c r="N97" s="1283"/>
      <c r="O97" s="1283"/>
      <c r="P97" s="1283"/>
      <c r="Q97" s="1283"/>
      <c r="R97" s="1283"/>
      <c r="S97" s="1283"/>
      <c r="T97" s="1283"/>
      <c r="U97" s="1283"/>
      <c r="V97" s="1283"/>
      <c r="W97" s="1283"/>
      <c r="X97" s="1283"/>
      <c r="Y97" s="1283"/>
      <c r="Z97" s="1283"/>
      <c r="AA97" s="1283"/>
      <c r="AB97" s="1283"/>
      <c r="AC97" s="1283"/>
      <c r="AD97" s="1283"/>
      <c r="AE97" s="1283"/>
      <c r="AF97" s="1283"/>
      <c r="AG97" s="1283"/>
      <c r="AH97" s="1283"/>
      <c r="AI97" s="1283"/>
      <c r="AJ97" s="1283"/>
      <c r="AK97" s="1283"/>
      <c r="AL97" s="1283"/>
      <c r="AM97" s="489"/>
      <c r="AO97" s="409"/>
      <c r="AP97" s="409"/>
      <c r="AQ97" s="409"/>
      <c r="AR97" s="409"/>
      <c r="AS97" s="432"/>
      <c r="AT97" s="432"/>
      <c r="AU97" s="409"/>
      <c r="AV97" s="409"/>
      <c r="AW97" s="409"/>
      <c r="AX97" s="409"/>
      <c r="AY97" s="409"/>
      <c r="AZ97" s="409"/>
      <c r="BA97" s="409"/>
      <c r="BH97" s="410"/>
      <c r="BI97" s="410"/>
      <c r="BJ97" s="410"/>
      <c r="BK97" s="410"/>
      <c r="BL97" s="410"/>
      <c r="BM97" s="410"/>
      <c r="BN97" s="410"/>
      <c r="BO97" s="410"/>
      <c r="BP97" s="410"/>
      <c r="BQ97" s="410"/>
      <c r="BR97" s="410"/>
      <c r="BS97" s="410"/>
      <c r="BT97" s="410"/>
      <c r="BU97" s="410"/>
      <c r="BV97" s="410"/>
      <c r="BW97" s="410"/>
      <c r="BX97" s="410"/>
      <c r="BY97" s="410"/>
      <c r="BZ97" s="410"/>
      <c r="CA97" s="410"/>
      <c r="CB97" s="410"/>
      <c r="CC97" s="410"/>
      <c r="CD97" s="410"/>
      <c r="CE97" s="410"/>
      <c r="CF97" s="410"/>
      <c r="CG97" s="410"/>
      <c r="CH97" s="410"/>
      <c r="CI97" s="410"/>
      <c r="CJ97" s="410"/>
      <c r="CK97" s="410"/>
      <c r="CL97" s="410"/>
      <c r="CM97" s="410"/>
      <c r="CN97" s="410"/>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0"/>
      <c r="DL97" s="410"/>
      <c r="DM97" s="410"/>
    </row>
    <row r="98" spans="1:117" s="408" customFormat="1">
      <c r="A98" s="444"/>
      <c r="B98" s="1283"/>
      <c r="C98" s="1283"/>
      <c r="D98" s="1283"/>
      <c r="E98" s="1283"/>
      <c r="F98" s="1283"/>
      <c r="G98" s="1283"/>
      <c r="H98" s="1283"/>
      <c r="I98" s="1283"/>
      <c r="J98" s="1283"/>
      <c r="K98" s="1283"/>
      <c r="L98" s="1283"/>
      <c r="M98" s="1283"/>
      <c r="N98" s="1283"/>
      <c r="O98" s="1283"/>
      <c r="P98" s="1283"/>
      <c r="Q98" s="1283"/>
      <c r="R98" s="1283"/>
      <c r="S98" s="1283"/>
      <c r="T98" s="1283"/>
      <c r="U98" s="1283"/>
      <c r="V98" s="1283"/>
      <c r="W98" s="1283"/>
      <c r="X98" s="1283"/>
      <c r="Y98" s="1283"/>
      <c r="Z98" s="1283"/>
      <c r="AA98" s="1283"/>
      <c r="AB98" s="1283"/>
      <c r="AC98" s="1283"/>
      <c r="AD98" s="1283"/>
      <c r="AE98" s="1283"/>
      <c r="AF98" s="1283"/>
      <c r="AG98" s="1283"/>
      <c r="AH98" s="1283"/>
      <c r="AI98" s="1283"/>
      <c r="AJ98" s="1283"/>
      <c r="AK98" s="1283"/>
      <c r="AL98" s="1283"/>
      <c r="AM98" s="489"/>
      <c r="AO98" s="409"/>
      <c r="AP98" s="409"/>
      <c r="AQ98" s="409"/>
      <c r="AR98" s="409"/>
      <c r="AS98" s="432"/>
      <c r="AT98" s="432"/>
      <c r="AU98" s="409"/>
      <c r="AV98" s="409"/>
      <c r="AW98" s="409"/>
      <c r="AX98" s="409"/>
      <c r="AY98" s="409"/>
      <c r="AZ98" s="409"/>
      <c r="BA98" s="409"/>
      <c r="BH98" s="410"/>
      <c r="BI98" s="410"/>
      <c r="BJ98" s="410"/>
      <c r="BK98" s="410"/>
      <c r="BL98" s="410"/>
      <c r="BM98" s="410"/>
      <c r="BN98" s="410"/>
      <c r="BO98" s="410"/>
      <c r="BP98" s="410"/>
      <c r="BQ98" s="410"/>
      <c r="BR98" s="410"/>
      <c r="BS98" s="410"/>
      <c r="BT98" s="410"/>
      <c r="BU98" s="410"/>
      <c r="BV98" s="410"/>
      <c r="BW98" s="410"/>
      <c r="BX98" s="410"/>
      <c r="BY98" s="410"/>
      <c r="BZ98" s="410"/>
      <c r="CA98" s="410"/>
      <c r="CB98" s="410"/>
      <c r="CC98" s="410"/>
      <c r="CD98" s="410"/>
      <c r="CE98" s="410"/>
      <c r="CF98" s="410"/>
      <c r="CG98" s="410"/>
      <c r="CH98" s="410"/>
      <c r="CI98" s="410"/>
      <c r="CJ98" s="410"/>
      <c r="CK98" s="410"/>
      <c r="CL98" s="410"/>
      <c r="CM98" s="410"/>
      <c r="CN98" s="410"/>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0"/>
      <c r="DL98" s="410"/>
      <c r="DM98" s="410"/>
    </row>
    <row r="99" spans="1:117">
      <c r="A99" s="627"/>
      <c r="B99" s="1280"/>
      <c r="C99" s="1280"/>
      <c r="D99" s="1280"/>
      <c r="E99" s="1280"/>
      <c r="F99" s="1280"/>
      <c r="G99" s="1280"/>
      <c r="H99" s="1280"/>
      <c r="I99" s="1280"/>
      <c r="J99" s="1280"/>
      <c r="K99" s="1280"/>
      <c r="L99" s="1280"/>
      <c r="M99" s="1280"/>
      <c r="N99" s="1280"/>
      <c r="O99" s="1280"/>
      <c r="P99" s="1280"/>
      <c r="Q99" s="1280"/>
      <c r="R99" s="1280"/>
      <c r="S99" s="1280"/>
      <c r="T99" s="1280"/>
      <c r="U99" s="1280"/>
      <c r="V99" s="1280"/>
      <c r="W99" s="1280"/>
      <c r="X99" s="1280"/>
      <c r="Y99" s="1280"/>
      <c r="Z99" s="1280"/>
      <c r="AA99" s="1280"/>
      <c r="AB99" s="1280"/>
      <c r="AC99" s="1280"/>
      <c r="AD99" s="1280"/>
      <c r="AE99" s="1280"/>
      <c r="AF99" s="1280"/>
      <c r="AG99" s="1280"/>
      <c r="AH99" s="1280"/>
      <c r="AI99" s="1280"/>
      <c r="AJ99" s="1280"/>
      <c r="AK99" s="1280"/>
      <c r="AL99" s="1280"/>
      <c r="AM99" s="723"/>
      <c r="AN99" s="410"/>
      <c r="BA99" s="450"/>
      <c r="BB99" s="410"/>
      <c r="BC99" s="410"/>
    </row>
    <row r="100" spans="1:117">
      <c r="A100" s="627"/>
      <c r="B100" s="1280"/>
      <c r="C100" s="1280"/>
      <c r="D100" s="1280"/>
      <c r="E100" s="1280"/>
      <c r="F100" s="1280"/>
      <c r="G100" s="1280"/>
      <c r="H100" s="1280"/>
      <c r="I100" s="1280"/>
      <c r="J100" s="1280"/>
      <c r="K100" s="1280"/>
      <c r="L100" s="1280"/>
      <c r="M100" s="1280"/>
      <c r="N100" s="1280"/>
      <c r="O100" s="1280"/>
      <c r="P100" s="1280"/>
      <c r="Q100" s="1280"/>
      <c r="R100" s="1280"/>
      <c r="S100" s="1280"/>
      <c r="T100" s="1280"/>
      <c r="U100" s="1280"/>
      <c r="V100" s="1280"/>
      <c r="W100" s="1280"/>
      <c r="X100" s="1280"/>
      <c r="Y100" s="1280"/>
      <c r="Z100" s="1280"/>
      <c r="AA100" s="1280"/>
      <c r="AB100" s="1280"/>
      <c r="AC100" s="1280"/>
      <c r="AD100" s="1280"/>
      <c r="AE100" s="1280"/>
      <c r="AF100" s="1280"/>
      <c r="AG100" s="1280"/>
      <c r="AH100" s="1280"/>
      <c r="AI100" s="1280"/>
      <c r="AJ100" s="1280"/>
      <c r="AK100" s="1280"/>
      <c r="AL100" s="1280"/>
      <c r="AM100" s="627"/>
      <c r="AN100" s="410"/>
      <c r="BA100" s="450"/>
      <c r="BB100" s="410"/>
      <c r="BC100" s="410"/>
    </row>
    <row r="101" spans="1:117" ht="15" customHeight="1">
      <c r="A101" s="627"/>
      <c r="B101" s="1280"/>
      <c r="C101" s="1280"/>
      <c r="D101" s="1280"/>
      <c r="E101" s="1280"/>
      <c r="F101" s="1280"/>
      <c r="G101" s="1280"/>
      <c r="H101" s="1280"/>
      <c r="I101" s="1280"/>
      <c r="J101" s="1280"/>
      <c r="K101" s="1280"/>
      <c r="L101" s="1280"/>
      <c r="M101" s="1280"/>
      <c r="N101" s="1280"/>
      <c r="O101" s="1280"/>
      <c r="P101" s="1280"/>
      <c r="Q101" s="1280"/>
      <c r="R101" s="1280"/>
      <c r="S101" s="1280"/>
      <c r="T101" s="1280"/>
      <c r="U101" s="1280"/>
      <c r="V101" s="1280"/>
      <c r="W101" s="1280"/>
      <c r="X101" s="1280"/>
      <c r="Y101" s="1280"/>
      <c r="Z101" s="1280"/>
      <c r="AA101" s="1280"/>
      <c r="AB101" s="1280"/>
      <c r="AC101" s="1280"/>
      <c r="AD101" s="1280"/>
      <c r="AE101" s="1280"/>
      <c r="AF101" s="1280"/>
      <c r="AG101" s="1280"/>
      <c r="AH101" s="1280"/>
      <c r="AI101" s="1280"/>
      <c r="AJ101" s="1280"/>
      <c r="AK101" s="1280"/>
      <c r="AL101" s="1280"/>
      <c r="AM101" s="627"/>
      <c r="AN101" s="410"/>
      <c r="BA101" s="450"/>
      <c r="BB101" s="410"/>
      <c r="BC101" s="410"/>
    </row>
    <row r="102" spans="1:117">
      <c r="A102" s="627"/>
      <c r="B102" s="1280"/>
      <c r="C102" s="1280"/>
      <c r="D102" s="1280"/>
      <c r="E102" s="1280"/>
      <c r="F102" s="1280"/>
      <c r="G102" s="1280"/>
      <c r="H102" s="1280"/>
      <c r="I102" s="1280"/>
      <c r="J102" s="1280"/>
      <c r="K102" s="1280"/>
      <c r="L102" s="1280"/>
      <c r="M102" s="1280"/>
      <c r="N102" s="1280"/>
      <c r="O102" s="1280"/>
      <c r="P102" s="1280"/>
      <c r="Q102" s="1280"/>
      <c r="R102" s="1280"/>
      <c r="S102" s="1280"/>
      <c r="T102" s="1280"/>
      <c r="U102" s="1280"/>
      <c r="V102" s="1280"/>
      <c r="W102" s="1280"/>
      <c r="X102" s="1280"/>
      <c r="Y102" s="1280"/>
      <c r="Z102" s="1280"/>
      <c r="AA102" s="1280"/>
      <c r="AB102" s="1280"/>
      <c r="AC102" s="1280"/>
      <c r="AD102" s="1280"/>
      <c r="AE102" s="1280"/>
      <c r="AF102" s="1280"/>
      <c r="AG102" s="1280"/>
      <c r="AH102" s="1280"/>
      <c r="AI102" s="1280"/>
      <c r="AJ102" s="1280"/>
      <c r="AK102" s="1280"/>
      <c r="AL102" s="1280"/>
      <c r="AM102" s="627"/>
      <c r="AN102" s="410"/>
      <c r="BA102" s="450"/>
      <c r="BB102" s="410"/>
      <c r="BC102" s="410"/>
    </row>
    <row r="103" spans="1:117">
      <c r="A103" s="627"/>
      <c r="B103" s="1280"/>
      <c r="C103" s="1280"/>
      <c r="D103" s="1280"/>
      <c r="E103" s="1280"/>
      <c r="F103" s="1280"/>
      <c r="G103" s="1280"/>
      <c r="H103" s="1280"/>
      <c r="I103" s="1280"/>
      <c r="J103" s="1280"/>
      <c r="K103" s="1280"/>
      <c r="L103" s="1280"/>
      <c r="M103" s="1280"/>
      <c r="N103" s="1280"/>
      <c r="O103" s="1280"/>
      <c r="P103" s="1280"/>
      <c r="Q103" s="1280"/>
      <c r="R103" s="1280"/>
      <c r="S103" s="1280"/>
      <c r="T103" s="1280"/>
      <c r="U103" s="1280"/>
      <c r="V103" s="1280"/>
      <c r="W103" s="1280"/>
      <c r="X103" s="1280"/>
      <c r="Y103" s="1280"/>
      <c r="Z103" s="1280"/>
      <c r="AA103" s="1280"/>
      <c r="AB103" s="1280"/>
      <c r="AC103" s="1280"/>
      <c r="AD103" s="1280"/>
      <c r="AE103" s="1280"/>
      <c r="AF103" s="1280"/>
      <c r="AG103" s="1280"/>
      <c r="AH103" s="1280"/>
      <c r="AI103" s="1280"/>
      <c r="AJ103" s="1280"/>
      <c r="AK103" s="1280"/>
      <c r="AL103" s="1280"/>
      <c r="AM103" s="627"/>
      <c r="AN103" s="410"/>
      <c r="BA103" s="450"/>
      <c r="BB103" s="410"/>
      <c r="BC103" s="410"/>
    </row>
    <row r="104" spans="1:117">
      <c r="A104" s="627"/>
      <c r="B104" s="1280"/>
      <c r="C104" s="1280"/>
      <c r="D104" s="1280"/>
      <c r="E104" s="1280"/>
      <c r="F104" s="1280"/>
      <c r="G104" s="1280"/>
      <c r="H104" s="1280"/>
      <c r="I104" s="1280"/>
      <c r="J104" s="1280"/>
      <c r="K104" s="1280"/>
      <c r="L104" s="1280"/>
      <c r="M104" s="1280"/>
      <c r="N104" s="1280"/>
      <c r="O104" s="1280"/>
      <c r="P104" s="1280"/>
      <c r="Q104" s="1280"/>
      <c r="R104" s="1280"/>
      <c r="S104" s="1280"/>
      <c r="T104" s="1280"/>
      <c r="U104" s="1280"/>
      <c r="V104" s="1280"/>
      <c r="W104" s="1280"/>
      <c r="X104" s="1280"/>
      <c r="Y104" s="1280"/>
      <c r="Z104" s="1280"/>
      <c r="AA104" s="1280"/>
      <c r="AB104" s="1280"/>
      <c r="AC104" s="1280"/>
      <c r="AD104" s="1280"/>
      <c r="AE104" s="1280"/>
      <c r="AF104" s="1280"/>
      <c r="AG104" s="1280"/>
      <c r="AH104" s="1280"/>
      <c r="AI104" s="1280"/>
      <c r="AJ104" s="1280"/>
      <c r="AK104" s="1280"/>
      <c r="AL104" s="1280"/>
      <c r="AM104" s="627"/>
      <c r="AN104" s="410"/>
      <c r="BA104" s="450"/>
      <c r="BB104" s="410"/>
      <c r="BC104" s="410"/>
    </row>
    <row r="105" spans="1:117">
      <c r="A105" s="627"/>
      <c r="B105" s="1280"/>
      <c r="C105" s="1280"/>
      <c r="D105" s="1280"/>
      <c r="E105" s="1280"/>
      <c r="F105" s="1280"/>
      <c r="G105" s="1280"/>
      <c r="H105" s="1280"/>
      <c r="I105" s="1280"/>
      <c r="J105" s="1280"/>
      <c r="K105" s="1280"/>
      <c r="L105" s="1280"/>
      <c r="M105" s="1280"/>
      <c r="N105" s="1280"/>
      <c r="O105" s="1280"/>
      <c r="P105" s="1280"/>
      <c r="Q105" s="1280"/>
      <c r="R105" s="1280"/>
      <c r="S105" s="1280"/>
      <c r="T105" s="1280"/>
      <c r="U105" s="1280"/>
      <c r="V105" s="1280"/>
      <c r="W105" s="1280"/>
      <c r="X105" s="1280"/>
      <c r="Y105" s="1280"/>
      <c r="Z105" s="1280"/>
      <c r="AA105" s="1280"/>
      <c r="AB105" s="1280"/>
      <c r="AC105" s="1280"/>
      <c r="AD105" s="1280"/>
      <c r="AE105" s="1280"/>
      <c r="AF105" s="1280"/>
      <c r="AG105" s="1280"/>
      <c r="AH105" s="1280"/>
      <c r="AI105" s="1280"/>
      <c r="AJ105" s="1280"/>
      <c r="AK105" s="1280"/>
      <c r="AL105" s="1280"/>
      <c r="AM105" s="627"/>
      <c r="AN105" s="410"/>
      <c r="BA105" s="450"/>
      <c r="BB105" s="410"/>
      <c r="BC105" s="410"/>
    </row>
    <row r="106" spans="1:117">
      <c r="A106" s="627"/>
      <c r="B106" s="1280"/>
      <c r="C106" s="1280"/>
      <c r="D106" s="1280"/>
      <c r="E106" s="1280"/>
      <c r="F106" s="1280"/>
      <c r="G106" s="1280"/>
      <c r="H106" s="1280"/>
      <c r="I106" s="1280"/>
      <c r="J106" s="1280"/>
      <c r="K106" s="1280"/>
      <c r="L106" s="1280"/>
      <c r="M106" s="1280"/>
      <c r="N106" s="1280"/>
      <c r="O106" s="1280"/>
      <c r="P106" s="1280"/>
      <c r="Q106" s="1280"/>
      <c r="R106" s="1280"/>
      <c r="S106" s="1280"/>
      <c r="T106" s="1280"/>
      <c r="U106" s="1280"/>
      <c r="V106" s="1280"/>
      <c r="W106" s="1280"/>
      <c r="X106" s="1280"/>
      <c r="Y106" s="1280"/>
      <c r="Z106" s="1280"/>
      <c r="AA106" s="1280"/>
      <c r="AB106" s="1280"/>
      <c r="AC106" s="1280"/>
      <c r="AD106" s="1280"/>
      <c r="AE106" s="1280"/>
      <c r="AF106" s="1280"/>
      <c r="AG106" s="1280"/>
      <c r="AH106" s="1280"/>
      <c r="AI106" s="1280"/>
      <c r="AJ106" s="1280"/>
      <c r="AK106" s="1280"/>
      <c r="AL106" s="1280"/>
      <c r="AM106" s="627"/>
      <c r="AN106" s="410"/>
      <c r="BA106" s="450"/>
      <c r="BB106" s="410"/>
      <c r="BC106" s="410"/>
    </row>
    <row r="107" spans="1:117">
      <c r="A107" s="627"/>
      <c r="B107" s="1280"/>
      <c r="C107" s="1280"/>
      <c r="D107" s="1280"/>
      <c r="E107" s="1280"/>
      <c r="F107" s="1280"/>
      <c r="G107" s="1280"/>
      <c r="H107" s="1280"/>
      <c r="I107" s="1280"/>
      <c r="J107" s="1280"/>
      <c r="K107" s="1280"/>
      <c r="L107" s="1280"/>
      <c r="M107" s="1280"/>
      <c r="N107" s="1280"/>
      <c r="O107" s="1280"/>
      <c r="P107" s="1280"/>
      <c r="Q107" s="1280"/>
      <c r="R107" s="1280"/>
      <c r="S107" s="1280"/>
      <c r="T107" s="1280"/>
      <c r="U107" s="1280"/>
      <c r="V107" s="1280"/>
      <c r="W107" s="1280"/>
      <c r="X107" s="1280"/>
      <c r="Y107" s="1280"/>
      <c r="Z107" s="1280"/>
      <c r="AA107" s="1280"/>
      <c r="AB107" s="1280"/>
      <c r="AC107" s="1280"/>
      <c r="AD107" s="1280"/>
      <c r="AE107" s="1280"/>
      <c r="AF107" s="1280"/>
      <c r="AG107" s="1280"/>
      <c r="AH107" s="1280"/>
      <c r="AI107" s="1280"/>
      <c r="AJ107" s="1280"/>
      <c r="AK107" s="1280"/>
      <c r="AL107" s="1280"/>
      <c r="AM107" s="627"/>
      <c r="AN107" s="410"/>
      <c r="BA107" s="450"/>
      <c r="BB107" s="410"/>
      <c r="BC107" s="410"/>
    </row>
    <row r="108" spans="1:117">
      <c r="A108" s="627"/>
      <c r="B108" s="1280"/>
      <c r="C108" s="1280"/>
      <c r="D108" s="1280"/>
      <c r="E108" s="1280"/>
      <c r="F108" s="1280"/>
      <c r="G108" s="1280"/>
      <c r="H108" s="1280"/>
      <c r="I108" s="1280"/>
      <c r="J108" s="1280"/>
      <c r="K108" s="1280"/>
      <c r="L108" s="1280"/>
      <c r="M108" s="1280"/>
      <c r="N108" s="1280"/>
      <c r="O108" s="1280"/>
      <c r="P108" s="1280"/>
      <c r="Q108" s="1280"/>
      <c r="R108" s="1280"/>
      <c r="S108" s="1280"/>
      <c r="T108" s="1280"/>
      <c r="U108" s="1280"/>
      <c r="V108" s="1280"/>
      <c r="W108" s="1280"/>
      <c r="X108" s="1280"/>
      <c r="Y108" s="1280"/>
      <c r="Z108" s="1280"/>
      <c r="AA108" s="1280"/>
      <c r="AB108" s="1280"/>
      <c r="AC108" s="1280"/>
      <c r="AD108" s="1280"/>
      <c r="AE108" s="1280"/>
      <c r="AF108" s="1280"/>
      <c r="AG108" s="1280"/>
      <c r="AH108" s="1280"/>
      <c r="AI108" s="1280"/>
      <c r="AJ108" s="1280"/>
      <c r="AK108" s="1280"/>
      <c r="AL108" s="1280"/>
      <c r="AM108" s="627"/>
      <c r="AN108" s="410"/>
      <c r="BA108" s="450"/>
      <c r="BB108" s="410"/>
      <c r="BC108" s="410"/>
    </row>
    <row r="109" spans="1:117">
      <c r="A109" s="627"/>
      <c r="B109" s="1280"/>
      <c r="C109" s="1280"/>
      <c r="D109" s="1280"/>
      <c r="E109" s="1280"/>
      <c r="F109" s="1280"/>
      <c r="G109" s="1280"/>
      <c r="H109" s="1280"/>
      <c r="I109" s="1280"/>
      <c r="J109" s="1280"/>
      <c r="K109" s="1280"/>
      <c r="L109" s="1280"/>
      <c r="M109" s="1280"/>
      <c r="N109" s="1280"/>
      <c r="O109" s="1280"/>
      <c r="P109" s="1280"/>
      <c r="Q109" s="1280"/>
      <c r="R109" s="1280"/>
      <c r="S109" s="1280"/>
      <c r="T109" s="1280"/>
      <c r="U109" s="1280"/>
      <c r="V109" s="1280"/>
      <c r="W109" s="1280"/>
      <c r="X109" s="1280"/>
      <c r="Y109" s="1280"/>
      <c r="Z109" s="1280"/>
      <c r="AA109" s="1280"/>
      <c r="AB109" s="1280"/>
      <c r="AC109" s="1280"/>
      <c r="AD109" s="1280"/>
      <c r="AE109" s="1280"/>
      <c r="AF109" s="1280"/>
      <c r="AG109" s="1280"/>
      <c r="AH109" s="1280"/>
      <c r="AI109" s="1280"/>
      <c r="AJ109" s="1280"/>
      <c r="AK109" s="1280"/>
      <c r="AL109" s="1280"/>
      <c r="AM109" s="627"/>
      <c r="AN109" s="410"/>
      <c r="BA109" s="450"/>
      <c r="BB109" s="410"/>
      <c r="BC109" s="410"/>
    </row>
    <row r="110" spans="1:117">
      <c r="A110" s="627"/>
      <c r="B110" s="1280"/>
      <c r="C110" s="1280"/>
      <c r="D110" s="1280"/>
      <c r="E110" s="1280"/>
      <c r="F110" s="1280"/>
      <c r="G110" s="1280"/>
      <c r="H110" s="1280"/>
      <c r="I110" s="1280"/>
      <c r="J110" s="1280"/>
      <c r="K110" s="1280"/>
      <c r="L110" s="1280"/>
      <c r="M110" s="1280"/>
      <c r="N110" s="1280"/>
      <c r="O110" s="1280"/>
      <c r="P110" s="1280"/>
      <c r="Q110" s="1280"/>
      <c r="R110" s="1280"/>
      <c r="S110" s="1280"/>
      <c r="T110" s="1280"/>
      <c r="U110" s="1280"/>
      <c r="V110" s="1280"/>
      <c r="W110" s="1280"/>
      <c r="X110" s="1280"/>
      <c r="Y110" s="1280"/>
      <c r="Z110" s="1280"/>
      <c r="AA110" s="1280"/>
      <c r="AB110" s="1280"/>
      <c r="AC110" s="1280"/>
      <c r="AD110" s="1280"/>
      <c r="AE110" s="1280"/>
      <c r="AF110" s="1280"/>
      <c r="AG110" s="1280"/>
      <c r="AH110" s="1280"/>
      <c r="AI110" s="1280"/>
      <c r="AJ110" s="1280"/>
      <c r="AK110" s="1280"/>
      <c r="AL110" s="1280"/>
      <c r="AM110" s="627"/>
      <c r="AN110" s="410"/>
      <c r="BA110" s="450"/>
      <c r="BB110" s="410"/>
      <c r="BC110" s="410"/>
    </row>
    <row r="111" spans="1:117">
      <c r="A111" s="627"/>
      <c r="B111" s="1280"/>
      <c r="C111" s="1280"/>
      <c r="D111" s="1280"/>
      <c r="E111" s="1280"/>
      <c r="F111" s="1280"/>
      <c r="G111" s="1280"/>
      <c r="H111" s="1280"/>
      <c r="I111" s="1280"/>
      <c r="J111" s="1280"/>
      <c r="K111" s="1280"/>
      <c r="L111" s="1280"/>
      <c r="M111" s="1280"/>
      <c r="N111" s="1280"/>
      <c r="O111" s="1280"/>
      <c r="P111" s="1280"/>
      <c r="Q111" s="1280"/>
      <c r="R111" s="1280"/>
      <c r="S111" s="1280"/>
      <c r="T111" s="1280"/>
      <c r="U111" s="1280"/>
      <c r="V111" s="1280"/>
      <c r="W111" s="1280"/>
      <c r="X111" s="1280"/>
      <c r="Y111" s="1280"/>
      <c r="Z111" s="1280"/>
      <c r="AA111" s="1280"/>
      <c r="AB111" s="1280"/>
      <c r="AC111" s="1280"/>
      <c r="AD111" s="1280"/>
      <c r="AE111" s="1280"/>
      <c r="AF111" s="1280"/>
      <c r="AG111" s="1280"/>
      <c r="AH111" s="1280"/>
      <c r="AI111" s="1280"/>
      <c r="AJ111" s="1280"/>
      <c r="AK111" s="1280"/>
      <c r="AL111" s="1280"/>
      <c r="AM111" s="627"/>
      <c r="AN111" s="410"/>
      <c r="BA111" s="450"/>
      <c r="BB111" s="410"/>
      <c r="BC111" s="410"/>
    </row>
    <row r="112" spans="1:117">
      <c r="A112" s="627"/>
      <c r="B112" s="1280"/>
      <c r="C112" s="1280"/>
      <c r="D112" s="1280"/>
      <c r="E112" s="1280"/>
      <c r="F112" s="1280"/>
      <c r="G112" s="1280"/>
      <c r="H112" s="1280"/>
      <c r="I112" s="1280"/>
      <c r="J112" s="1280"/>
      <c r="K112" s="1280"/>
      <c r="L112" s="1280"/>
      <c r="M112" s="1280"/>
      <c r="N112" s="1280"/>
      <c r="O112" s="1280"/>
      <c r="P112" s="1280"/>
      <c r="Q112" s="1280"/>
      <c r="R112" s="1280"/>
      <c r="S112" s="1280"/>
      <c r="T112" s="1280"/>
      <c r="U112" s="1280"/>
      <c r="V112" s="1280"/>
      <c r="W112" s="1280"/>
      <c r="X112" s="1280"/>
      <c r="Y112" s="1280"/>
      <c r="Z112" s="1280"/>
      <c r="AA112" s="1280"/>
      <c r="AB112" s="1280"/>
      <c r="AC112" s="1280"/>
      <c r="AD112" s="1280"/>
      <c r="AE112" s="1280"/>
      <c r="AF112" s="1280"/>
      <c r="AG112" s="1280"/>
      <c r="AH112" s="1280"/>
      <c r="AI112" s="1280"/>
      <c r="AJ112" s="1280"/>
      <c r="AK112" s="1280"/>
      <c r="AL112" s="1280"/>
      <c r="AM112" s="627"/>
      <c r="AN112" s="410"/>
      <c r="BA112" s="450"/>
      <c r="BB112" s="410"/>
      <c r="BC112" s="410"/>
    </row>
    <row r="113" spans="1:59">
      <c r="A113" s="627"/>
      <c r="B113" s="1280"/>
      <c r="C113" s="1280"/>
      <c r="D113" s="1280"/>
      <c r="E113" s="1280"/>
      <c r="F113" s="1280"/>
      <c r="G113" s="1280"/>
      <c r="H113" s="1280"/>
      <c r="I113" s="1280"/>
      <c r="J113" s="1280"/>
      <c r="K113" s="1280"/>
      <c r="L113" s="1280"/>
      <c r="M113" s="1280"/>
      <c r="N113" s="1280"/>
      <c r="O113" s="1280"/>
      <c r="P113" s="1280"/>
      <c r="Q113" s="1280"/>
      <c r="R113" s="1280"/>
      <c r="S113" s="1280"/>
      <c r="T113" s="1280"/>
      <c r="U113" s="1280"/>
      <c r="V113" s="1280"/>
      <c r="W113" s="1280"/>
      <c r="X113" s="1280"/>
      <c r="Y113" s="1280"/>
      <c r="Z113" s="1280"/>
      <c r="AA113" s="1280"/>
      <c r="AB113" s="1280"/>
      <c r="AC113" s="1280"/>
      <c r="AD113" s="1280"/>
      <c r="AE113" s="1280"/>
      <c r="AF113" s="1280"/>
      <c r="AG113" s="1280"/>
      <c r="AH113" s="1280"/>
      <c r="AI113" s="1280"/>
      <c r="AJ113" s="1280"/>
      <c r="AK113" s="1280"/>
      <c r="AL113" s="1280"/>
      <c r="AM113" s="627"/>
      <c r="AN113" s="410"/>
      <c r="BA113" s="450"/>
      <c r="BB113" s="410"/>
      <c r="BC113" s="410"/>
    </row>
    <row r="114" spans="1:59" s="450" customFormat="1">
      <c r="A114" s="627"/>
      <c r="B114" s="1280"/>
      <c r="C114" s="1280"/>
      <c r="D114" s="1280"/>
      <c r="E114" s="1280"/>
      <c r="F114" s="1280"/>
      <c r="G114" s="1280"/>
      <c r="H114" s="1280"/>
      <c r="I114" s="1280"/>
      <c r="J114" s="1280"/>
      <c r="K114" s="1280"/>
      <c r="L114" s="1280"/>
      <c r="M114" s="1280"/>
      <c r="N114" s="1280"/>
      <c r="O114" s="1280"/>
      <c r="P114" s="1280"/>
      <c r="Q114" s="1280"/>
      <c r="R114" s="1280"/>
      <c r="S114" s="1280"/>
      <c r="T114" s="1280"/>
      <c r="U114" s="1280"/>
      <c r="V114" s="1280"/>
      <c r="W114" s="1280"/>
      <c r="X114" s="1280"/>
      <c r="Y114" s="1280"/>
      <c r="Z114" s="1280"/>
      <c r="AA114" s="1280"/>
      <c r="AB114" s="1280"/>
      <c r="AC114" s="1280"/>
      <c r="AD114" s="1280"/>
      <c r="AE114" s="1280"/>
      <c r="AF114" s="1280"/>
      <c r="AG114" s="1280"/>
      <c r="AH114" s="1280"/>
      <c r="AI114" s="1280"/>
      <c r="AJ114" s="1280"/>
      <c r="AK114" s="1280"/>
      <c r="AL114" s="1280"/>
      <c r="AM114" s="627"/>
      <c r="AN114" s="410"/>
      <c r="AS114" s="451"/>
      <c r="AT114" s="451"/>
      <c r="BD114" s="409"/>
      <c r="BE114" s="409"/>
      <c r="BF114" s="409"/>
      <c r="BG114" s="409"/>
    </row>
    <row r="115" spans="1:59" s="450" customFormat="1">
      <c r="A115" s="627"/>
      <c r="B115" s="1280"/>
      <c r="C115" s="1280"/>
      <c r="D115" s="1280"/>
      <c r="E115" s="1280"/>
      <c r="F115" s="1280"/>
      <c r="G115" s="1280"/>
      <c r="H115" s="1280"/>
      <c r="I115" s="1280"/>
      <c r="J115" s="1280"/>
      <c r="K115" s="1280"/>
      <c r="L115" s="1280"/>
      <c r="M115" s="1280"/>
      <c r="N115" s="1280"/>
      <c r="O115" s="1280"/>
      <c r="P115" s="1280"/>
      <c r="Q115" s="1280"/>
      <c r="R115" s="1280"/>
      <c r="S115" s="1280"/>
      <c r="T115" s="1280"/>
      <c r="U115" s="1280"/>
      <c r="V115" s="1280"/>
      <c r="W115" s="1280"/>
      <c r="X115" s="1280"/>
      <c r="Y115" s="1280"/>
      <c r="Z115" s="1280"/>
      <c r="AA115" s="1280"/>
      <c r="AB115" s="1280"/>
      <c r="AC115" s="1280"/>
      <c r="AD115" s="1280"/>
      <c r="AE115" s="1280"/>
      <c r="AF115" s="1280"/>
      <c r="AG115" s="1280"/>
      <c r="AH115" s="1280"/>
      <c r="AI115" s="1280"/>
      <c r="AJ115" s="1280"/>
      <c r="AK115" s="1280"/>
      <c r="AL115" s="1280"/>
      <c r="AM115" s="627"/>
      <c r="AN115" s="410"/>
      <c r="AS115" s="451"/>
      <c r="AT115" s="451"/>
      <c r="BD115" s="409"/>
      <c r="BE115" s="409"/>
      <c r="BF115" s="409"/>
      <c r="BG115" s="409"/>
    </row>
    <row r="116" spans="1:59" s="450" customFormat="1">
      <c r="A116" s="627"/>
      <c r="B116" s="1280"/>
      <c r="C116" s="1280"/>
      <c r="D116" s="1280"/>
      <c r="E116" s="1280"/>
      <c r="F116" s="1280"/>
      <c r="G116" s="1280"/>
      <c r="H116" s="1280"/>
      <c r="I116" s="1280"/>
      <c r="J116" s="1280"/>
      <c r="K116" s="1280"/>
      <c r="L116" s="1280"/>
      <c r="M116" s="1280"/>
      <c r="N116" s="1280"/>
      <c r="O116" s="1280"/>
      <c r="P116" s="1280"/>
      <c r="Q116" s="1280"/>
      <c r="R116" s="1280"/>
      <c r="S116" s="1280"/>
      <c r="T116" s="1280"/>
      <c r="U116" s="1280"/>
      <c r="V116" s="1280"/>
      <c r="W116" s="1280"/>
      <c r="X116" s="1280"/>
      <c r="Y116" s="1280"/>
      <c r="Z116" s="1280"/>
      <c r="AA116" s="1280"/>
      <c r="AB116" s="1280"/>
      <c r="AC116" s="1280"/>
      <c r="AD116" s="1280"/>
      <c r="AE116" s="1280"/>
      <c r="AF116" s="1280"/>
      <c r="AG116" s="1280"/>
      <c r="AH116" s="1280"/>
      <c r="AI116" s="1280"/>
      <c r="AJ116" s="1280"/>
      <c r="AK116" s="1280"/>
      <c r="AL116" s="1280"/>
      <c r="AM116" s="627"/>
      <c r="AN116" s="410"/>
      <c r="AS116" s="451"/>
      <c r="AT116" s="451"/>
      <c r="BD116" s="409"/>
      <c r="BE116" s="409"/>
      <c r="BF116" s="409"/>
      <c r="BG116" s="409"/>
    </row>
    <row r="117" spans="1:59" s="450" customFormat="1">
      <c r="A117" s="453"/>
      <c r="B117" s="1280"/>
      <c r="C117" s="1280"/>
      <c r="D117" s="1280"/>
      <c r="E117" s="1280"/>
      <c r="F117" s="1280"/>
      <c r="G117" s="1280"/>
      <c r="H117" s="1280"/>
      <c r="I117" s="1280"/>
      <c r="J117" s="1280"/>
      <c r="K117" s="1280"/>
      <c r="L117" s="1280"/>
      <c r="M117" s="1280"/>
      <c r="N117" s="1280"/>
      <c r="O117" s="1280"/>
      <c r="P117" s="1280"/>
      <c r="Q117" s="1280"/>
      <c r="R117" s="1280"/>
      <c r="S117" s="1280"/>
      <c r="T117" s="1280"/>
      <c r="U117" s="1280"/>
      <c r="V117" s="1280"/>
      <c r="W117" s="1280"/>
      <c r="X117" s="1280"/>
      <c r="Y117" s="1280"/>
      <c r="Z117" s="1280"/>
      <c r="AA117" s="1280"/>
      <c r="AB117" s="1280"/>
      <c r="AC117" s="1280"/>
      <c r="AD117" s="1280"/>
      <c r="AE117" s="1280"/>
      <c r="AF117" s="1280"/>
      <c r="AG117" s="1280"/>
      <c r="AH117" s="1280"/>
      <c r="AI117" s="1280"/>
      <c r="AJ117" s="1280"/>
      <c r="AK117" s="1280"/>
      <c r="AL117" s="1280"/>
      <c r="AM117" s="627"/>
      <c r="AN117" s="410"/>
      <c r="AS117" s="451"/>
      <c r="AT117" s="451"/>
      <c r="BD117" s="409"/>
      <c r="BE117" s="409"/>
      <c r="BF117" s="409"/>
      <c r="BG117" s="409"/>
    </row>
    <row r="118" spans="1:59" s="450" customFormat="1">
      <c r="A118" s="453"/>
      <c r="B118" s="1280"/>
      <c r="C118" s="1280"/>
      <c r="D118" s="1280"/>
      <c r="E118" s="1280"/>
      <c r="F118" s="1280"/>
      <c r="G118" s="1280"/>
      <c r="H118" s="1280"/>
      <c r="I118" s="1280"/>
      <c r="J118" s="1280"/>
      <c r="K118" s="1280"/>
      <c r="L118" s="1280"/>
      <c r="M118" s="1280"/>
      <c r="N118" s="1280"/>
      <c r="O118" s="1280"/>
      <c r="P118" s="1280"/>
      <c r="Q118" s="1280"/>
      <c r="R118" s="1280"/>
      <c r="S118" s="1280"/>
      <c r="T118" s="1280"/>
      <c r="U118" s="1280"/>
      <c r="V118" s="1280"/>
      <c r="W118" s="1280"/>
      <c r="X118" s="1280"/>
      <c r="Y118" s="1280"/>
      <c r="Z118" s="1280"/>
      <c r="AA118" s="1280"/>
      <c r="AB118" s="1280"/>
      <c r="AC118" s="1280"/>
      <c r="AD118" s="1280"/>
      <c r="AE118" s="1280"/>
      <c r="AF118" s="1280"/>
      <c r="AG118" s="1280"/>
      <c r="AH118" s="1280"/>
      <c r="AI118" s="1280"/>
      <c r="AJ118" s="1280"/>
      <c r="AK118" s="1280"/>
      <c r="AL118" s="1280"/>
      <c r="AM118" s="627"/>
      <c r="AN118" s="410"/>
      <c r="AS118" s="451"/>
      <c r="AT118" s="451"/>
      <c r="BD118" s="409"/>
      <c r="BE118" s="409"/>
      <c r="BF118" s="409"/>
      <c r="BG118" s="409"/>
    </row>
    <row r="119" spans="1:59" s="450" customFormat="1">
      <c r="A119" s="453"/>
      <c r="B119" s="1280"/>
      <c r="C119" s="1280"/>
      <c r="D119" s="1280"/>
      <c r="E119" s="1280"/>
      <c r="F119" s="1280"/>
      <c r="G119" s="1280"/>
      <c r="H119" s="1280"/>
      <c r="I119" s="1280"/>
      <c r="J119" s="1280"/>
      <c r="K119" s="1280"/>
      <c r="L119" s="1280"/>
      <c r="M119" s="1280"/>
      <c r="N119" s="1280"/>
      <c r="O119" s="1280"/>
      <c r="P119" s="1280"/>
      <c r="Q119" s="1280"/>
      <c r="R119" s="1280"/>
      <c r="S119" s="1280"/>
      <c r="T119" s="1280"/>
      <c r="U119" s="1280"/>
      <c r="V119" s="1280"/>
      <c r="W119" s="1280"/>
      <c r="X119" s="1280"/>
      <c r="Y119" s="1280"/>
      <c r="Z119" s="1280"/>
      <c r="AA119" s="1280"/>
      <c r="AB119" s="1280"/>
      <c r="AC119" s="1280"/>
      <c r="AD119" s="1280"/>
      <c r="AE119" s="1280"/>
      <c r="AF119" s="1280"/>
      <c r="AG119" s="1280"/>
      <c r="AH119" s="1280"/>
      <c r="AI119" s="1280"/>
      <c r="AJ119" s="1280"/>
      <c r="AK119" s="1280"/>
      <c r="AL119" s="1280"/>
      <c r="AM119" s="627"/>
      <c r="AN119" s="410"/>
      <c r="AS119" s="451"/>
      <c r="AT119" s="451"/>
      <c r="BD119" s="409"/>
      <c r="BE119" s="409"/>
      <c r="BF119" s="409"/>
      <c r="BG119" s="409"/>
    </row>
    <row r="120" spans="1:59" s="450" customFormat="1">
      <c r="A120" s="453"/>
      <c r="B120" s="1280"/>
      <c r="C120" s="1280"/>
      <c r="D120" s="1280"/>
      <c r="E120" s="1280"/>
      <c r="F120" s="1280"/>
      <c r="G120" s="1280"/>
      <c r="H120" s="1280"/>
      <c r="I120" s="1280"/>
      <c r="J120" s="1280"/>
      <c r="K120" s="1280"/>
      <c r="L120" s="1280"/>
      <c r="M120" s="1280"/>
      <c r="N120" s="1280"/>
      <c r="O120" s="1280"/>
      <c r="P120" s="1280"/>
      <c r="Q120" s="1280"/>
      <c r="R120" s="1280"/>
      <c r="S120" s="1280"/>
      <c r="T120" s="1280"/>
      <c r="U120" s="1280"/>
      <c r="V120" s="1280"/>
      <c r="W120" s="1280"/>
      <c r="X120" s="1280"/>
      <c r="Y120" s="1280"/>
      <c r="Z120" s="1280"/>
      <c r="AA120" s="1280"/>
      <c r="AB120" s="1280"/>
      <c r="AC120" s="1280"/>
      <c r="AD120" s="1280"/>
      <c r="AE120" s="1280"/>
      <c r="AF120" s="1280"/>
      <c r="AG120" s="1280"/>
      <c r="AH120" s="1280"/>
      <c r="AI120" s="1280"/>
      <c r="AJ120" s="1280"/>
      <c r="AK120" s="1280"/>
      <c r="AL120" s="1280"/>
      <c r="AM120" s="627"/>
      <c r="AN120" s="410"/>
      <c r="AS120" s="451"/>
      <c r="AT120" s="451"/>
      <c r="BD120" s="409"/>
      <c r="BE120" s="409"/>
      <c r="BF120" s="409"/>
      <c r="BG120" s="409"/>
    </row>
    <row r="121" spans="1:59" s="450" customFormat="1">
      <c r="A121" s="453"/>
      <c r="B121" s="1280"/>
      <c r="C121" s="1280"/>
      <c r="D121" s="1280"/>
      <c r="E121" s="1280"/>
      <c r="F121" s="1280"/>
      <c r="G121" s="1280"/>
      <c r="H121" s="1280"/>
      <c r="I121" s="1280"/>
      <c r="J121" s="1280"/>
      <c r="K121" s="1280"/>
      <c r="L121" s="1280"/>
      <c r="M121" s="1280"/>
      <c r="N121" s="1280"/>
      <c r="O121" s="1280"/>
      <c r="P121" s="1280"/>
      <c r="Q121" s="1280"/>
      <c r="R121" s="1280"/>
      <c r="S121" s="1280"/>
      <c r="T121" s="1280"/>
      <c r="U121" s="1280"/>
      <c r="V121" s="1280"/>
      <c r="W121" s="1280"/>
      <c r="X121" s="1280"/>
      <c r="Y121" s="1280"/>
      <c r="Z121" s="1280"/>
      <c r="AA121" s="1280"/>
      <c r="AB121" s="1280"/>
      <c r="AC121" s="1280"/>
      <c r="AD121" s="1280"/>
      <c r="AE121" s="1280"/>
      <c r="AF121" s="1280"/>
      <c r="AG121" s="1280"/>
      <c r="AH121" s="1280"/>
      <c r="AI121" s="1280"/>
      <c r="AJ121" s="1280"/>
      <c r="AK121" s="1280"/>
      <c r="AL121" s="1280"/>
      <c r="AM121" s="627"/>
      <c r="AN121" s="410"/>
      <c r="AS121" s="451"/>
      <c r="AT121" s="451"/>
      <c r="BD121" s="409"/>
      <c r="BE121" s="409"/>
      <c r="BF121" s="409"/>
      <c r="BG121" s="409"/>
    </row>
    <row r="122" spans="1:59" s="450" customFormat="1">
      <c r="A122" s="453"/>
      <c r="B122" s="1280"/>
      <c r="C122" s="1280"/>
      <c r="D122" s="1280"/>
      <c r="E122" s="1280"/>
      <c r="F122" s="1280"/>
      <c r="G122" s="1280"/>
      <c r="H122" s="1280"/>
      <c r="I122" s="1280"/>
      <c r="J122" s="1280"/>
      <c r="K122" s="1280"/>
      <c r="L122" s="1280"/>
      <c r="M122" s="1280"/>
      <c r="N122" s="1280"/>
      <c r="O122" s="1280"/>
      <c r="P122" s="1280"/>
      <c r="Q122" s="1280"/>
      <c r="R122" s="1280"/>
      <c r="S122" s="1280"/>
      <c r="T122" s="1280"/>
      <c r="U122" s="1280"/>
      <c r="V122" s="1280"/>
      <c r="W122" s="1280"/>
      <c r="X122" s="1280"/>
      <c r="Y122" s="1280"/>
      <c r="Z122" s="1280"/>
      <c r="AA122" s="1280"/>
      <c r="AB122" s="1280"/>
      <c r="AC122" s="1280"/>
      <c r="AD122" s="1280"/>
      <c r="AE122" s="1280"/>
      <c r="AF122" s="1280"/>
      <c r="AG122" s="1280"/>
      <c r="AH122" s="1280"/>
      <c r="AI122" s="1280"/>
      <c r="AJ122" s="1280"/>
      <c r="AK122" s="1280"/>
      <c r="AL122" s="1280"/>
      <c r="AM122" s="627"/>
      <c r="AN122" s="410"/>
      <c r="AS122" s="451"/>
      <c r="AT122" s="451"/>
      <c r="BD122" s="409"/>
      <c r="BE122" s="409"/>
      <c r="BF122" s="409"/>
      <c r="BG122" s="409"/>
    </row>
    <row r="123" spans="1:59" s="450" customFormat="1">
      <c r="A123" s="453"/>
      <c r="B123" s="1280"/>
      <c r="C123" s="1280"/>
      <c r="D123" s="1280"/>
      <c r="E123" s="1280"/>
      <c r="F123" s="1280"/>
      <c r="G123" s="1280"/>
      <c r="H123" s="1280"/>
      <c r="I123" s="1280"/>
      <c r="J123" s="1280"/>
      <c r="K123" s="1280"/>
      <c r="L123" s="1280"/>
      <c r="M123" s="1280"/>
      <c r="N123" s="1280"/>
      <c r="O123" s="1280"/>
      <c r="P123" s="1280"/>
      <c r="Q123" s="1280"/>
      <c r="R123" s="1280"/>
      <c r="S123" s="1280"/>
      <c r="T123" s="1280"/>
      <c r="U123" s="1280"/>
      <c r="V123" s="1280"/>
      <c r="W123" s="1280"/>
      <c r="X123" s="1280"/>
      <c r="Y123" s="1280"/>
      <c r="Z123" s="1280"/>
      <c r="AA123" s="1280"/>
      <c r="AB123" s="1280"/>
      <c r="AC123" s="1280"/>
      <c r="AD123" s="1280"/>
      <c r="AE123" s="1280"/>
      <c r="AF123" s="1280"/>
      <c r="AG123" s="1280"/>
      <c r="AH123" s="1280"/>
      <c r="AI123" s="1280"/>
      <c r="AJ123" s="1280"/>
      <c r="AK123" s="1280"/>
      <c r="AL123" s="1280"/>
      <c r="AM123" s="627"/>
      <c r="AN123" s="410"/>
      <c r="AS123" s="451"/>
      <c r="AT123" s="451"/>
      <c r="BD123" s="409"/>
      <c r="BE123" s="409"/>
      <c r="BF123" s="409"/>
      <c r="BG123" s="409"/>
    </row>
    <row r="124" spans="1:59" s="450" customFormat="1">
      <c r="A124" s="453"/>
      <c r="B124" s="1280"/>
      <c r="C124" s="1280"/>
      <c r="D124" s="1280"/>
      <c r="E124" s="1280"/>
      <c r="F124" s="1280"/>
      <c r="G124" s="1280"/>
      <c r="H124" s="1280"/>
      <c r="I124" s="1280"/>
      <c r="J124" s="1280"/>
      <c r="K124" s="1280"/>
      <c r="L124" s="1280"/>
      <c r="M124" s="1280"/>
      <c r="N124" s="1280"/>
      <c r="O124" s="1280"/>
      <c r="P124" s="1280"/>
      <c r="Q124" s="1280"/>
      <c r="R124" s="1280"/>
      <c r="S124" s="1280"/>
      <c r="T124" s="1280"/>
      <c r="U124" s="1280"/>
      <c r="V124" s="1280"/>
      <c r="W124" s="1280"/>
      <c r="X124" s="1280"/>
      <c r="Y124" s="1280"/>
      <c r="Z124" s="1280"/>
      <c r="AA124" s="1280"/>
      <c r="AB124" s="1280"/>
      <c r="AC124" s="1280"/>
      <c r="AD124" s="1280"/>
      <c r="AE124" s="1280"/>
      <c r="AF124" s="1280"/>
      <c r="AG124" s="1280"/>
      <c r="AH124" s="1280"/>
      <c r="AI124" s="1280"/>
      <c r="AJ124" s="1280"/>
      <c r="AK124" s="1280"/>
      <c r="AL124" s="1280"/>
      <c r="AM124" s="627"/>
      <c r="AN124" s="410"/>
      <c r="AO124" s="565"/>
      <c r="AP124" s="565"/>
      <c r="AQ124" s="565"/>
      <c r="AS124" s="451"/>
      <c r="AT124" s="451"/>
      <c r="BD124" s="409"/>
      <c r="BE124" s="409"/>
      <c r="BF124" s="409"/>
      <c r="BG124" s="409"/>
    </row>
    <row r="125" spans="1:59" s="450" customFormat="1">
      <c r="A125" s="453"/>
      <c r="B125" s="1280"/>
      <c r="C125" s="1280"/>
      <c r="D125" s="1280"/>
      <c r="E125" s="1280"/>
      <c r="F125" s="1280"/>
      <c r="G125" s="1280"/>
      <c r="H125" s="1280"/>
      <c r="I125" s="1280"/>
      <c r="J125" s="1280"/>
      <c r="K125" s="1280"/>
      <c r="L125" s="1280"/>
      <c r="M125" s="1280"/>
      <c r="N125" s="1280"/>
      <c r="O125" s="1280"/>
      <c r="P125" s="1280"/>
      <c r="Q125" s="1280"/>
      <c r="R125" s="1280"/>
      <c r="S125" s="1280"/>
      <c r="T125" s="1280"/>
      <c r="U125" s="1280"/>
      <c r="V125" s="1280"/>
      <c r="W125" s="1280"/>
      <c r="X125" s="1280"/>
      <c r="Y125" s="1280"/>
      <c r="Z125" s="1280"/>
      <c r="AA125" s="1280"/>
      <c r="AB125" s="1280"/>
      <c r="AC125" s="1280"/>
      <c r="AD125" s="1280"/>
      <c r="AE125" s="1280"/>
      <c r="AF125" s="1280"/>
      <c r="AG125" s="1280"/>
      <c r="AH125" s="1280"/>
      <c r="AI125" s="1280"/>
      <c r="AJ125" s="1280"/>
      <c r="AK125" s="1280"/>
      <c r="AL125" s="1280"/>
      <c r="AM125" s="453"/>
      <c r="AN125" s="410"/>
      <c r="AS125" s="451"/>
      <c r="AT125" s="451"/>
      <c r="BD125" s="409"/>
      <c r="BE125" s="409"/>
      <c r="BF125" s="409"/>
      <c r="BG125" s="409"/>
    </row>
    <row r="126" spans="1:59" s="450" customFormat="1">
      <c r="A126" s="453"/>
      <c r="B126" s="1280"/>
      <c r="C126" s="1280"/>
      <c r="D126" s="1280"/>
      <c r="E126" s="1280"/>
      <c r="F126" s="1280"/>
      <c r="G126" s="1280"/>
      <c r="H126" s="1280"/>
      <c r="I126" s="1280"/>
      <c r="J126" s="1280"/>
      <c r="K126" s="1280"/>
      <c r="L126" s="1280"/>
      <c r="M126" s="1280"/>
      <c r="N126" s="1280"/>
      <c r="O126" s="1280"/>
      <c r="P126" s="1280"/>
      <c r="Q126" s="1280"/>
      <c r="R126" s="1280"/>
      <c r="S126" s="1280"/>
      <c r="T126" s="1280"/>
      <c r="U126" s="1280"/>
      <c r="V126" s="1280"/>
      <c r="W126" s="1280"/>
      <c r="X126" s="1280"/>
      <c r="Y126" s="1280"/>
      <c r="Z126" s="1280"/>
      <c r="AA126" s="1280"/>
      <c r="AB126" s="1280"/>
      <c r="AC126" s="1280"/>
      <c r="AD126" s="1280"/>
      <c r="AE126" s="1280"/>
      <c r="AF126" s="1280"/>
      <c r="AG126" s="1280"/>
      <c r="AH126" s="1280"/>
      <c r="AI126" s="1280"/>
      <c r="AJ126" s="1280"/>
      <c r="AK126" s="1280"/>
      <c r="AL126" s="1280"/>
      <c r="AM126" s="453"/>
      <c r="AN126" s="410"/>
      <c r="AS126" s="451"/>
      <c r="AT126" s="451"/>
      <c r="BD126" s="409"/>
      <c r="BE126" s="409"/>
      <c r="BF126" s="409"/>
      <c r="BG126" s="409"/>
    </row>
    <row r="127" spans="1:59" s="450" customFormat="1">
      <c r="A127" s="453"/>
      <c r="B127" s="1280"/>
      <c r="C127" s="1280"/>
      <c r="D127" s="1280"/>
      <c r="E127" s="1280"/>
      <c r="F127" s="1280"/>
      <c r="G127" s="1280"/>
      <c r="H127" s="1280"/>
      <c r="I127" s="1280"/>
      <c r="J127" s="1280"/>
      <c r="K127" s="1280"/>
      <c r="L127" s="1280"/>
      <c r="M127" s="1280"/>
      <c r="N127" s="1280"/>
      <c r="O127" s="1280"/>
      <c r="P127" s="1280"/>
      <c r="Q127" s="1280"/>
      <c r="R127" s="1280"/>
      <c r="S127" s="1280"/>
      <c r="T127" s="1280"/>
      <c r="U127" s="1280"/>
      <c r="V127" s="1280"/>
      <c r="W127" s="1280"/>
      <c r="X127" s="1280"/>
      <c r="Y127" s="1280"/>
      <c r="Z127" s="1280"/>
      <c r="AA127" s="1280"/>
      <c r="AB127" s="1280"/>
      <c r="AC127" s="1280"/>
      <c r="AD127" s="1280"/>
      <c r="AE127" s="1280"/>
      <c r="AF127" s="1280"/>
      <c r="AG127" s="1280"/>
      <c r="AH127" s="1280"/>
      <c r="AI127" s="1280"/>
      <c r="AJ127" s="1280"/>
      <c r="AK127" s="1280"/>
      <c r="AL127" s="1280"/>
      <c r="AM127" s="453"/>
      <c r="AN127" s="410"/>
      <c r="AS127" s="451"/>
      <c r="AT127" s="451"/>
      <c r="BD127" s="409"/>
      <c r="BE127" s="409"/>
      <c r="BF127" s="409"/>
      <c r="BG127" s="409"/>
    </row>
    <row r="128" spans="1:59" s="450" customFormat="1">
      <c r="A128" s="453"/>
      <c r="B128" s="1280"/>
      <c r="C128" s="1280"/>
      <c r="D128" s="1280"/>
      <c r="E128" s="1280"/>
      <c r="F128" s="1280"/>
      <c r="G128" s="1280"/>
      <c r="H128" s="1280"/>
      <c r="I128" s="1280"/>
      <c r="J128" s="1280"/>
      <c r="K128" s="1280"/>
      <c r="L128" s="1280"/>
      <c r="M128" s="1280"/>
      <c r="N128" s="1280"/>
      <c r="O128" s="1280"/>
      <c r="P128" s="1280"/>
      <c r="Q128" s="1280"/>
      <c r="R128" s="1280"/>
      <c r="S128" s="1280"/>
      <c r="T128" s="1280"/>
      <c r="U128" s="1280"/>
      <c r="V128" s="1280"/>
      <c r="W128" s="1280"/>
      <c r="X128" s="1280"/>
      <c r="Y128" s="1280"/>
      <c r="Z128" s="1280"/>
      <c r="AA128" s="1280"/>
      <c r="AB128" s="1280"/>
      <c r="AC128" s="1280"/>
      <c r="AD128" s="1280"/>
      <c r="AE128" s="1280"/>
      <c r="AF128" s="1280"/>
      <c r="AG128" s="1280"/>
      <c r="AH128" s="1280"/>
      <c r="AI128" s="1280"/>
      <c r="AJ128" s="1280"/>
      <c r="AK128" s="1280"/>
      <c r="AL128" s="1280"/>
      <c r="AM128" s="453"/>
      <c r="AN128" s="410"/>
      <c r="AS128" s="451"/>
      <c r="AT128" s="451"/>
      <c r="BD128" s="409"/>
      <c r="BE128" s="409"/>
      <c r="BF128" s="409"/>
      <c r="BG128" s="409"/>
    </row>
    <row r="129" spans="1:59" s="450" customFormat="1">
      <c r="A129" s="453"/>
      <c r="B129" s="1280"/>
      <c r="C129" s="1280"/>
      <c r="D129" s="1280"/>
      <c r="E129" s="1280"/>
      <c r="F129" s="1280"/>
      <c r="G129" s="1280"/>
      <c r="H129" s="1280"/>
      <c r="I129" s="1280"/>
      <c r="J129" s="1280"/>
      <c r="K129" s="1280"/>
      <c r="L129" s="1280"/>
      <c r="M129" s="1280"/>
      <c r="N129" s="1280"/>
      <c r="O129" s="1280"/>
      <c r="P129" s="1280"/>
      <c r="Q129" s="1280"/>
      <c r="R129" s="1280"/>
      <c r="S129" s="1280"/>
      <c r="T129" s="1280"/>
      <c r="U129" s="1280"/>
      <c r="V129" s="1280"/>
      <c r="W129" s="1280"/>
      <c r="X129" s="1280"/>
      <c r="Y129" s="1280"/>
      <c r="Z129" s="1280"/>
      <c r="AA129" s="1280"/>
      <c r="AB129" s="1280"/>
      <c r="AC129" s="1280"/>
      <c r="AD129" s="1280"/>
      <c r="AE129" s="1280"/>
      <c r="AF129" s="1280"/>
      <c r="AG129" s="1280"/>
      <c r="AH129" s="1280"/>
      <c r="AI129" s="1280"/>
      <c r="AJ129" s="1280"/>
      <c r="AK129" s="1280"/>
      <c r="AL129" s="1280"/>
      <c r="AM129" s="453"/>
      <c r="AN129" s="410"/>
      <c r="AS129" s="451"/>
      <c r="AT129" s="451"/>
      <c r="BD129" s="409"/>
      <c r="BE129" s="409"/>
      <c r="BF129" s="409"/>
      <c r="BG129" s="409"/>
    </row>
    <row r="130" spans="1:59">
      <c r="B130" s="1280"/>
      <c r="C130" s="1280"/>
      <c r="D130" s="1280"/>
      <c r="E130" s="1280"/>
      <c r="F130" s="1280"/>
      <c r="G130" s="1280"/>
      <c r="H130" s="1280"/>
      <c r="I130" s="1280"/>
      <c r="J130" s="1280"/>
      <c r="K130" s="1280"/>
      <c r="L130" s="1280"/>
      <c r="M130" s="1280"/>
      <c r="N130" s="1280"/>
      <c r="O130" s="1280"/>
      <c r="P130" s="1280"/>
      <c r="Q130" s="1280"/>
      <c r="R130" s="1280"/>
      <c r="S130" s="1280"/>
      <c r="T130" s="1280"/>
      <c r="U130" s="1280"/>
      <c r="V130" s="1280"/>
      <c r="W130" s="1280"/>
      <c r="X130" s="1280"/>
      <c r="Y130" s="1280"/>
      <c r="Z130" s="1280"/>
      <c r="AA130" s="1280"/>
      <c r="AB130" s="1280"/>
      <c r="AC130" s="1280"/>
      <c r="AD130" s="1280"/>
      <c r="AE130" s="1280"/>
      <c r="AF130" s="1280"/>
      <c r="AG130" s="1280"/>
      <c r="AH130" s="1280"/>
      <c r="AI130" s="1280"/>
      <c r="AJ130" s="1280"/>
      <c r="AK130" s="1280"/>
      <c r="AL130" s="1280"/>
      <c r="AN130" s="410"/>
      <c r="BA130" s="450"/>
      <c r="BB130" s="410"/>
      <c r="BC130" s="410"/>
    </row>
    <row r="131" spans="1:59">
      <c r="B131" s="1280"/>
      <c r="C131" s="1280"/>
      <c r="D131" s="1280"/>
      <c r="E131" s="1280"/>
      <c r="F131" s="1280"/>
      <c r="G131" s="1280"/>
      <c r="H131" s="1280"/>
      <c r="I131" s="1280"/>
      <c r="J131" s="1280"/>
      <c r="K131" s="1280"/>
      <c r="L131" s="1280"/>
      <c r="M131" s="1280"/>
      <c r="N131" s="1280"/>
      <c r="O131" s="1280"/>
      <c r="P131" s="1280"/>
      <c r="Q131" s="1280"/>
      <c r="R131" s="1280"/>
      <c r="S131" s="1280"/>
      <c r="T131" s="1280"/>
      <c r="U131" s="1280"/>
      <c r="V131" s="1280"/>
      <c r="W131" s="1280"/>
      <c r="X131" s="1280"/>
      <c r="Y131" s="1280"/>
      <c r="Z131" s="1280"/>
      <c r="AA131" s="1280"/>
      <c r="AB131" s="1280"/>
      <c r="AC131" s="1280"/>
      <c r="AD131" s="1280"/>
      <c r="AE131" s="1280"/>
      <c r="AF131" s="1280"/>
      <c r="AG131" s="1280"/>
      <c r="AH131" s="1280"/>
      <c r="AI131" s="1280"/>
      <c r="AJ131" s="1280"/>
      <c r="AK131" s="1280"/>
      <c r="AL131" s="1280"/>
      <c r="AN131" s="410"/>
      <c r="BA131" s="450"/>
      <c r="BB131" s="410"/>
      <c r="BC131" s="410"/>
    </row>
    <row r="132" spans="1:59">
      <c r="B132" s="1280"/>
      <c r="C132" s="1280"/>
      <c r="D132" s="1280"/>
      <c r="E132" s="1280"/>
      <c r="F132" s="1280"/>
      <c r="G132" s="1280"/>
      <c r="H132" s="1280"/>
      <c r="I132" s="1280"/>
      <c r="J132" s="1280"/>
      <c r="K132" s="1280"/>
      <c r="L132" s="1280"/>
      <c r="M132" s="1280"/>
      <c r="N132" s="1280"/>
      <c r="O132" s="1280"/>
      <c r="P132" s="1280"/>
      <c r="Q132" s="1280"/>
      <c r="R132" s="1280"/>
      <c r="S132" s="1280"/>
      <c r="T132" s="1280"/>
      <c r="U132" s="1280"/>
      <c r="V132" s="1280"/>
      <c r="W132" s="1280"/>
      <c r="X132" s="1280"/>
      <c r="Y132" s="1280"/>
      <c r="Z132" s="1280"/>
      <c r="AA132" s="1280"/>
      <c r="AB132" s="1280"/>
      <c r="AC132" s="1280"/>
      <c r="AD132" s="1280"/>
      <c r="AE132" s="1280"/>
      <c r="AF132" s="1280"/>
      <c r="AG132" s="1280"/>
      <c r="AH132" s="1280"/>
      <c r="AI132" s="1280"/>
      <c r="AJ132" s="1280"/>
      <c r="AK132" s="1280"/>
      <c r="AL132" s="1280"/>
      <c r="AN132" s="410"/>
      <c r="BA132" s="450"/>
      <c r="BB132" s="410"/>
      <c r="BC132" s="410"/>
    </row>
    <row r="133" spans="1:59">
      <c r="B133" s="1280"/>
      <c r="C133" s="1280"/>
      <c r="D133" s="1280"/>
      <c r="E133" s="1280"/>
      <c r="F133" s="1280"/>
      <c r="G133" s="1280"/>
      <c r="H133" s="1280"/>
      <c r="I133" s="1280"/>
      <c r="J133" s="1280"/>
      <c r="K133" s="1280"/>
      <c r="L133" s="1280"/>
      <c r="M133" s="1280"/>
      <c r="N133" s="1280"/>
      <c r="O133" s="1280"/>
      <c r="P133" s="1280"/>
      <c r="Q133" s="1280"/>
      <c r="R133" s="1280"/>
      <c r="S133" s="1280"/>
      <c r="T133" s="1280"/>
      <c r="U133" s="1280"/>
      <c r="V133" s="1280"/>
      <c r="W133" s="1280"/>
      <c r="X133" s="1280"/>
      <c r="Y133" s="1280"/>
      <c r="Z133" s="1280"/>
      <c r="AA133" s="1280"/>
      <c r="AB133" s="1280"/>
      <c r="AC133" s="1280"/>
      <c r="AD133" s="1280"/>
      <c r="AE133" s="1280"/>
      <c r="AF133" s="1280"/>
      <c r="AG133" s="1280"/>
      <c r="AH133" s="1280"/>
      <c r="AI133" s="1280"/>
      <c r="AJ133" s="1280"/>
      <c r="AK133" s="1280"/>
      <c r="AL133" s="1280"/>
      <c r="AN133" s="410"/>
      <c r="BA133" s="450"/>
      <c r="BB133" s="410"/>
      <c r="BC133" s="410"/>
    </row>
    <row r="134" spans="1:59">
      <c r="B134" s="1280"/>
      <c r="C134" s="1280"/>
      <c r="D134" s="1280"/>
      <c r="E134" s="1280"/>
      <c r="F134" s="1280"/>
      <c r="G134" s="1280"/>
      <c r="H134" s="1280"/>
      <c r="I134" s="1280"/>
      <c r="J134" s="1280"/>
      <c r="K134" s="1280"/>
      <c r="L134" s="1280"/>
      <c r="M134" s="1280"/>
      <c r="N134" s="1280"/>
      <c r="O134" s="1280"/>
      <c r="P134" s="1280"/>
      <c r="Q134" s="1280"/>
      <c r="R134" s="1280"/>
      <c r="S134" s="1280"/>
      <c r="T134" s="1280"/>
      <c r="U134" s="1280"/>
      <c r="V134" s="1280"/>
      <c r="W134" s="1280"/>
      <c r="X134" s="1280"/>
      <c r="Y134" s="1280"/>
      <c r="Z134" s="1280"/>
      <c r="AA134" s="1280"/>
      <c r="AB134" s="1280"/>
      <c r="AC134" s="1280"/>
      <c r="AD134" s="1280"/>
      <c r="AE134" s="1280"/>
      <c r="AF134" s="1280"/>
      <c r="AG134" s="1280"/>
      <c r="AH134" s="1280"/>
      <c r="AI134" s="1280"/>
      <c r="AJ134" s="1280"/>
      <c r="AK134" s="1280"/>
      <c r="AL134" s="1280"/>
      <c r="AN134" s="410"/>
      <c r="BA134" s="450"/>
      <c r="BB134" s="410"/>
      <c r="BC134" s="410"/>
    </row>
    <row r="135" spans="1:59">
      <c r="B135" s="1280"/>
      <c r="C135" s="1280"/>
      <c r="D135" s="1280"/>
      <c r="E135" s="1280"/>
      <c r="F135" s="1280"/>
      <c r="G135" s="1280"/>
      <c r="H135" s="1280"/>
      <c r="I135" s="1280"/>
      <c r="J135" s="1280"/>
      <c r="K135" s="1280"/>
      <c r="L135" s="1280"/>
      <c r="M135" s="1280"/>
      <c r="N135" s="1280"/>
      <c r="O135" s="1280"/>
      <c r="P135" s="1280"/>
      <c r="Q135" s="1280"/>
      <c r="R135" s="1280"/>
      <c r="S135" s="1280"/>
      <c r="T135" s="1280"/>
      <c r="U135" s="1280"/>
      <c r="V135" s="1280"/>
      <c r="W135" s="1280"/>
      <c r="X135" s="1280"/>
      <c r="Y135" s="1280"/>
      <c r="Z135" s="1280"/>
      <c r="AA135" s="1280"/>
      <c r="AB135" s="1280"/>
      <c r="AC135" s="1280"/>
      <c r="AD135" s="1280"/>
      <c r="AE135" s="1280"/>
      <c r="AF135" s="1280"/>
      <c r="AG135" s="1280"/>
      <c r="AH135" s="1280"/>
      <c r="AI135" s="1280"/>
      <c r="AJ135" s="1280"/>
      <c r="AK135" s="1280"/>
      <c r="AL135" s="1280"/>
      <c r="AN135" s="410"/>
      <c r="BA135" s="450"/>
      <c r="BB135" s="410"/>
      <c r="BC135" s="410"/>
    </row>
    <row r="136" spans="1:59">
      <c r="B136" s="1280"/>
      <c r="C136" s="1280"/>
      <c r="D136" s="1280"/>
      <c r="E136" s="1280"/>
      <c r="F136" s="1280"/>
      <c r="G136" s="1280"/>
      <c r="H136" s="1280"/>
      <c r="I136" s="1280"/>
      <c r="J136" s="1280"/>
      <c r="K136" s="1280"/>
      <c r="L136" s="1280"/>
      <c r="M136" s="1280"/>
      <c r="N136" s="1280"/>
      <c r="O136" s="1280"/>
      <c r="P136" s="1280"/>
      <c r="Q136" s="1280"/>
      <c r="R136" s="1280"/>
      <c r="S136" s="1280"/>
      <c r="T136" s="1280"/>
      <c r="U136" s="1280"/>
      <c r="V136" s="1280"/>
      <c r="W136" s="1280"/>
      <c r="X136" s="1280"/>
      <c r="Y136" s="1280"/>
      <c r="Z136" s="1280"/>
      <c r="AA136" s="1280"/>
      <c r="AB136" s="1280"/>
      <c r="AC136" s="1280"/>
      <c r="AD136" s="1280"/>
      <c r="AE136" s="1280"/>
      <c r="AF136" s="1280"/>
      <c r="AG136" s="1280"/>
      <c r="AH136" s="1280"/>
      <c r="AI136" s="1280"/>
      <c r="AJ136" s="1280"/>
      <c r="AK136" s="1280"/>
      <c r="AL136" s="1280"/>
      <c r="AN136" s="410"/>
      <c r="BA136" s="450"/>
      <c r="BB136" s="410"/>
      <c r="BC136" s="410"/>
    </row>
    <row r="137" spans="1:59">
      <c r="B137" s="1280"/>
      <c r="C137" s="1280"/>
      <c r="D137" s="1280"/>
      <c r="E137" s="1280"/>
      <c r="F137" s="1280"/>
      <c r="G137" s="1280"/>
      <c r="H137" s="1280"/>
      <c r="I137" s="1280"/>
      <c r="J137" s="1280"/>
      <c r="K137" s="1280"/>
      <c r="L137" s="1280"/>
      <c r="M137" s="1280"/>
      <c r="N137" s="1280"/>
      <c r="O137" s="1280"/>
      <c r="P137" s="1280"/>
      <c r="Q137" s="1280"/>
      <c r="R137" s="1280"/>
      <c r="S137" s="1280"/>
      <c r="T137" s="1280"/>
      <c r="U137" s="1280"/>
      <c r="V137" s="1280"/>
      <c r="W137" s="1280"/>
      <c r="X137" s="1280"/>
      <c r="Y137" s="1280"/>
      <c r="Z137" s="1280"/>
      <c r="AA137" s="1280"/>
      <c r="AB137" s="1280"/>
      <c r="AC137" s="1280"/>
      <c r="AD137" s="1280"/>
      <c r="AE137" s="1280"/>
      <c r="AF137" s="1280"/>
      <c r="AG137" s="1280"/>
      <c r="AH137" s="1280"/>
      <c r="AI137" s="1280"/>
      <c r="AJ137" s="1280"/>
      <c r="AK137" s="1280"/>
      <c r="AL137" s="1280"/>
      <c r="AN137" s="410"/>
      <c r="BA137" s="450"/>
      <c r="BB137" s="410"/>
      <c r="BC137" s="410"/>
    </row>
    <row r="138" spans="1:59">
      <c r="B138" s="1280"/>
      <c r="C138" s="1280"/>
      <c r="D138" s="1280"/>
      <c r="E138" s="1280"/>
      <c r="F138" s="1280"/>
      <c r="G138" s="1280"/>
      <c r="H138" s="1280"/>
      <c r="I138" s="1280"/>
      <c r="J138" s="1280"/>
      <c r="K138" s="1280"/>
      <c r="L138" s="1280"/>
      <c r="M138" s="1280"/>
      <c r="N138" s="1280"/>
      <c r="O138" s="1280"/>
      <c r="P138" s="1280"/>
      <c r="Q138" s="1280"/>
      <c r="R138" s="1280"/>
      <c r="S138" s="1280"/>
      <c r="T138" s="1280"/>
      <c r="U138" s="1280"/>
      <c r="V138" s="1280"/>
      <c r="W138" s="1280"/>
      <c r="X138" s="1280"/>
      <c r="Y138" s="1280"/>
      <c r="Z138" s="1280"/>
      <c r="AA138" s="1280"/>
      <c r="AB138" s="1280"/>
      <c r="AC138" s="1280"/>
      <c r="AD138" s="1280"/>
      <c r="AE138" s="1280"/>
      <c r="AF138" s="1280"/>
      <c r="AG138" s="1280"/>
      <c r="AH138" s="1280"/>
      <c r="AI138" s="1280"/>
      <c r="AJ138" s="1280"/>
      <c r="AK138" s="1280"/>
      <c r="AL138" s="1280"/>
      <c r="AN138" s="410"/>
      <c r="BA138" s="450"/>
      <c r="BB138" s="410"/>
      <c r="BC138" s="410"/>
    </row>
    <row r="139" spans="1:59">
      <c r="B139" s="1280"/>
      <c r="C139" s="1280"/>
      <c r="D139" s="1280"/>
      <c r="E139" s="1280"/>
      <c r="F139" s="1280"/>
      <c r="G139" s="1280"/>
      <c r="H139" s="1280"/>
      <c r="I139" s="1280"/>
      <c r="J139" s="1280"/>
      <c r="K139" s="1280"/>
      <c r="L139" s="1280"/>
      <c r="M139" s="1280"/>
      <c r="N139" s="1280"/>
      <c r="O139" s="1280"/>
      <c r="P139" s="1280"/>
      <c r="Q139" s="1280"/>
      <c r="R139" s="1280"/>
      <c r="S139" s="1280"/>
      <c r="T139" s="1280"/>
      <c r="U139" s="1280"/>
      <c r="V139" s="1280"/>
      <c r="W139" s="1280"/>
      <c r="X139" s="1280"/>
      <c r="Y139" s="1280"/>
      <c r="Z139" s="1280"/>
      <c r="AA139" s="1280"/>
      <c r="AB139" s="1280"/>
      <c r="AC139" s="1280"/>
      <c r="AD139" s="1280"/>
      <c r="AE139" s="1280"/>
      <c r="AF139" s="1280"/>
      <c r="AG139" s="1280"/>
      <c r="AH139" s="1280"/>
      <c r="AI139" s="1280"/>
      <c r="AJ139" s="1280"/>
      <c r="AK139" s="1280"/>
      <c r="AL139" s="1280"/>
      <c r="AN139" s="410"/>
      <c r="BA139" s="450"/>
      <c r="BB139" s="410"/>
      <c r="BC139" s="410"/>
    </row>
    <row r="140" spans="1:59">
      <c r="B140" s="1280"/>
      <c r="C140" s="1280"/>
      <c r="D140" s="1280"/>
      <c r="E140" s="1280"/>
      <c r="F140" s="1280"/>
      <c r="G140" s="1280"/>
      <c r="H140" s="1280"/>
      <c r="I140" s="1280"/>
      <c r="J140" s="1280"/>
      <c r="K140" s="1280"/>
      <c r="L140" s="1280"/>
      <c r="M140" s="1280"/>
      <c r="N140" s="1280"/>
      <c r="O140" s="1280"/>
      <c r="P140" s="1280"/>
      <c r="Q140" s="1280"/>
      <c r="R140" s="1280"/>
      <c r="S140" s="1280"/>
      <c r="T140" s="1280"/>
      <c r="U140" s="1280"/>
      <c r="V140" s="1280"/>
      <c r="W140" s="1280"/>
      <c r="X140" s="1280"/>
      <c r="Y140" s="1280"/>
      <c r="Z140" s="1280"/>
      <c r="AA140" s="1280"/>
      <c r="AB140" s="1280"/>
      <c r="AC140" s="1280"/>
      <c r="AD140" s="1280"/>
      <c r="AE140" s="1280"/>
      <c r="AF140" s="1280"/>
      <c r="AG140" s="1280"/>
      <c r="AH140" s="1280"/>
      <c r="AI140" s="1280"/>
      <c r="AJ140" s="1280"/>
      <c r="AK140" s="1280"/>
      <c r="AL140" s="1280"/>
      <c r="AN140" s="410"/>
      <c r="BA140" s="450"/>
      <c r="BB140" s="410"/>
      <c r="BC140" s="410"/>
    </row>
    <row r="141" spans="1:59">
      <c r="B141" s="1280"/>
      <c r="C141" s="1280"/>
      <c r="D141" s="1280"/>
      <c r="E141" s="1280"/>
      <c r="F141" s="1280"/>
      <c r="G141" s="1280"/>
      <c r="H141" s="1280"/>
      <c r="I141" s="1280"/>
      <c r="J141" s="1280"/>
      <c r="K141" s="1280"/>
      <c r="L141" s="1280"/>
      <c r="M141" s="1280"/>
      <c r="N141" s="1280"/>
      <c r="O141" s="1280"/>
      <c r="P141" s="1280"/>
      <c r="Q141" s="1280"/>
      <c r="R141" s="1280"/>
      <c r="S141" s="1280"/>
      <c r="T141" s="1280"/>
      <c r="U141" s="1280"/>
      <c r="V141" s="1280"/>
      <c r="W141" s="1280"/>
      <c r="X141" s="1280"/>
      <c r="Y141" s="1280"/>
      <c r="Z141" s="1280"/>
      <c r="AA141" s="1280"/>
      <c r="AB141" s="1280"/>
      <c r="AC141" s="1280"/>
      <c r="AD141" s="1280"/>
      <c r="AE141" s="1280"/>
      <c r="AF141" s="1280"/>
      <c r="AG141" s="1280"/>
      <c r="AH141" s="1280"/>
      <c r="AI141" s="1280"/>
      <c r="AJ141" s="1280"/>
      <c r="AK141" s="1280"/>
      <c r="AL141" s="1280"/>
      <c r="AN141" s="410"/>
      <c r="BA141" s="450"/>
      <c r="BB141" s="410"/>
      <c r="BC141" s="410"/>
    </row>
    <row r="142" spans="1:59">
      <c r="B142" s="1280"/>
      <c r="C142" s="1280"/>
      <c r="D142" s="1280"/>
      <c r="E142" s="1280"/>
      <c r="F142" s="1280"/>
      <c r="G142" s="1280"/>
      <c r="H142" s="1280"/>
      <c r="I142" s="1280"/>
      <c r="J142" s="1280"/>
      <c r="K142" s="1280"/>
      <c r="L142" s="1280"/>
      <c r="M142" s="1280"/>
      <c r="N142" s="1280"/>
      <c r="O142" s="1280"/>
      <c r="P142" s="1280"/>
      <c r="Q142" s="1280"/>
      <c r="R142" s="1280"/>
      <c r="S142" s="1280"/>
      <c r="T142" s="1280"/>
      <c r="U142" s="1280"/>
      <c r="V142" s="1280"/>
      <c r="W142" s="1280"/>
      <c r="X142" s="1280"/>
      <c r="Y142" s="1280"/>
      <c r="Z142" s="1280"/>
      <c r="AA142" s="1280"/>
      <c r="AB142" s="1280"/>
      <c r="AC142" s="1280"/>
      <c r="AD142" s="1280"/>
      <c r="AE142" s="1280"/>
      <c r="AF142" s="1280"/>
      <c r="AG142" s="1280"/>
      <c r="AH142" s="1280"/>
      <c r="AI142" s="1280"/>
      <c r="AJ142" s="1280"/>
      <c r="AK142" s="1280"/>
      <c r="AL142" s="1280"/>
      <c r="AN142" s="410"/>
      <c r="BA142" s="450"/>
      <c r="BB142" s="410"/>
      <c r="BC142" s="410"/>
    </row>
    <row r="143" spans="1:59">
      <c r="B143" s="1280"/>
      <c r="C143" s="1280"/>
      <c r="D143" s="1280"/>
      <c r="E143" s="1280"/>
      <c r="F143" s="1280"/>
      <c r="G143" s="1280"/>
      <c r="H143" s="1280"/>
      <c r="I143" s="1280"/>
      <c r="J143" s="1280"/>
      <c r="K143" s="1280"/>
      <c r="L143" s="1280"/>
      <c r="M143" s="1280"/>
      <c r="N143" s="1280"/>
      <c r="O143" s="1280"/>
      <c r="P143" s="1280"/>
      <c r="Q143" s="1280"/>
      <c r="R143" s="1280"/>
      <c r="S143" s="1280"/>
      <c r="T143" s="1280"/>
      <c r="U143" s="1280"/>
      <c r="V143" s="1280"/>
      <c r="W143" s="1280"/>
      <c r="X143" s="1280"/>
      <c r="Y143" s="1280"/>
      <c r="Z143" s="1280"/>
      <c r="AA143" s="1280"/>
      <c r="AB143" s="1280"/>
      <c r="AC143" s="1280"/>
      <c r="AD143" s="1280"/>
      <c r="AE143" s="1280"/>
      <c r="AF143" s="1280"/>
      <c r="AG143" s="1280"/>
      <c r="AH143" s="1280"/>
      <c r="AI143" s="1280"/>
      <c r="AJ143" s="1280"/>
      <c r="AK143" s="1280"/>
      <c r="AL143" s="1280"/>
      <c r="AN143" s="410"/>
      <c r="BA143" s="450"/>
      <c r="BB143" s="410"/>
      <c r="BC143" s="410"/>
    </row>
    <row r="144" spans="1:59">
      <c r="AN144" s="410"/>
      <c r="BA144" s="450"/>
      <c r="BB144" s="410"/>
      <c r="BC144" s="410"/>
    </row>
    <row r="145" spans="40:55">
      <c r="AN145" s="410"/>
      <c r="BA145" s="450"/>
      <c r="BB145" s="410"/>
      <c r="BC145" s="410"/>
    </row>
    <row r="146" spans="40:55">
      <c r="AN146" s="410"/>
      <c r="BA146" s="450"/>
      <c r="BB146" s="410"/>
      <c r="BC146" s="410"/>
    </row>
    <row r="147" spans="40:55">
      <c r="AN147" s="410"/>
      <c r="BA147" s="450"/>
      <c r="BB147" s="410"/>
      <c r="BC147" s="410"/>
    </row>
    <row r="148" spans="40:55">
      <c r="AN148" s="410"/>
      <c r="BA148" s="450"/>
      <c r="BB148" s="410"/>
      <c r="BC148" s="410"/>
    </row>
    <row r="149" spans="40:55">
      <c r="AN149" s="410"/>
      <c r="BA149" s="450"/>
      <c r="BB149" s="410"/>
      <c r="BC149" s="410"/>
    </row>
    <row r="150" spans="40:55">
      <c r="AN150" s="410"/>
      <c r="BA150" s="450"/>
      <c r="BB150" s="410"/>
      <c r="BC150" s="410"/>
    </row>
    <row r="151" spans="40:55">
      <c r="AN151" s="410"/>
      <c r="BA151" s="450"/>
      <c r="BB151" s="410"/>
      <c r="BC151" s="410"/>
    </row>
    <row r="152" spans="40:55">
      <c r="AN152" s="410"/>
      <c r="BA152" s="450"/>
      <c r="BB152" s="410"/>
      <c r="BC152" s="410"/>
    </row>
    <row r="153" spans="40:55">
      <c r="AN153" s="410"/>
      <c r="BA153" s="450"/>
      <c r="BB153" s="410"/>
      <c r="BC153" s="410"/>
    </row>
    <row r="154" spans="40:55">
      <c r="AN154" s="410"/>
      <c r="BA154" s="450"/>
      <c r="BB154" s="410"/>
      <c r="BC154" s="410"/>
    </row>
    <row r="155" spans="40:55">
      <c r="AN155" s="410"/>
      <c r="BA155" s="450"/>
      <c r="BB155" s="410"/>
      <c r="BC155" s="410"/>
    </row>
    <row r="156" spans="40:55">
      <c r="AN156" s="410"/>
      <c r="BA156" s="450"/>
      <c r="BB156" s="410"/>
      <c r="BC156" s="410"/>
    </row>
    <row r="157" spans="40:55">
      <c r="AN157" s="410"/>
      <c r="BA157" s="450"/>
      <c r="BB157" s="410"/>
      <c r="BC157" s="410"/>
    </row>
    <row r="158" spans="40:55">
      <c r="AN158" s="410"/>
      <c r="BA158" s="450"/>
      <c r="BB158" s="410"/>
      <c r="BC158" s="410"/>
    </row>
    <row r="159" spans="40:55">
      <c r="AN159" s="410"/>
      <c r="BA159" s="450"/>
      <c r="BB159" s="410"/>
      <c r="BC159" s="410"/>
    </row>
    <row r="160" spans="40:55">
      <c r="AN160" s="410"/>
      <c r="BA160" s="450"/>
      <c r="BB160" s="410"/>
      <c r="BC160" s="410"/>
    </row>
    <row r="161" spans="40:55">
      <c r="AN161" s="410"/>
      <c r="BA161" s="450"/>
      <c r="BB161" s="410"/>
      <c r="BC161" s="410"/>
    </row>
    <row r="162" spans="40:55">
      <c r="AN162" s="410"/>
      <c r="BA162" s="450"/>
      <c r="BB162" s="410"/>
      <c r="BC162" s="410"/>
    </row>
    <row r="163" spans="40:55">
      <c r="AN163" s="410"/>
      <c r="BA163" s="450"/>
      <c r="BB163" s="410"/>
      <c r="BC163" s="410"/>
    </row>
    <row r="164" spans="40:55">
      <c r="AN164" s="410"/>
      <c r="BA164" s="450"/>
      <c r="BB164" s="410"/>
      <c r="BC164" s="410"/>
    </row>
    <row r="165" spans="40:55">
      <c r="AN165" s="410"/>
      <c r="BA165" s="450"/>
      <c r="BB165" s="410"/>
      <c r="BC165" s="410"/>
    </row>
    <row r="166" spans="40:55">
      <c r="AN166" s="410"/>
      <c r="BA166" s="450"/>
      <c r="BB166" s="410"/>
      <c r="BC166" s="410"/>
    </row>
    <row r="167" spans="40:55">
      <c r="AN167" s="410"/>
      <c r="BA167" s="450"/>
      <c r="BB167" s="410"/>
      <c r="BC167" s="410"/>
    </row>
    <row r="168" spans="40:55">
      <c r="AN168" s="410"/>
      <c r="BA168" s="450"/>
      <c r="BB168" s="410"/>
      <c r="BC168" s="410"/>
    </row>
    <row r="169" spans="40:55">
      <c r="AN169" s="410"/>
      <c r="BA169" s="450"/>
      <c r="BB169" s="410"/>
      <c r="BC169" s="410"/>
    </row>
    <row r="170" spans="40:55">
      <c r="AN170" s="410"/>
      <c r="BA170" s="450"/>
      <c r="BB170" s="410"/>
      <c r="BC170" s="410"/>
    </row>
    <row r="171" spans="40:55">
      <c r="AN171" s="410"/>
      <c r="BA171" s="450"/>
      <c r="BB171" s="410"/>
      <c r="BC171" s="410"/>
    </row>
    <row r="172" spans="40:55">
      <c r="AN172" s="410"/>
      <c r="BA172" s="450"/>
      <c r="BB172" s="410"/>
      <c r="BC172" s="410"/>
    </row>
    <row r="173" spans="40:55">
      <c r="AN173" s="410"/>
      <c r="BA173" s="450"/>
      <c r="BB173" s="410"/>
      <c r="BC173" s="410"/>
    </row>
    <row r="174" spans="40:55">
      <c r="AN174" s="410"/>
      <c r="BA174" s="450"/>
      <c r="BB174" s="410"/>
      <c r="BC174" s="410"/>
    </row>
    <row r="175" spans="40:55">
      <c r="AN175" s="410"/>
      <c r="BA175" s="450"/>
      <c r="BB175" s="410"/>
      <c r="BC175" s="410"/>
    </row>
    <row r="176" spans="40:55">
      <c r="AN176" s="410"/>
      <c r="BA176" s="450"/>
      <c r="BB176" s="410"/>
      <c r="BC176" s="410"/>
    </row>
    <row r="177" spans="40:55">
      <c r="AN177" s="410"/>
      <c r="BA177" s="450"/>
      <c r="BB177" s="410"/>
      <c r="BC177" s="410"/>
    </row>
    <row r="178" spans="40:55">
      <c r="AN178" s="410"/>
      <c r="BA178" s="450"/>
      <c r="BB178" s="410"/>
      <c r="BC178" s="410"/>
    </row>
    <row r="179" spans="40:55">
      <c r="AN179" s="410"/>
      <c r="BA179" s="450"/>
      <c r="BB179" s="410"/>
      <c r="BC179" s="410"/>
    </row>
    <row r="180" spans="40:55">
      <c r="AN180" s="410"/>
      <c r="BA180" s="450"/>
      <c r="BB180" s="410"/>
      <c r="BC180" s="410"/>
    </row>
    <row r="181" spans="40:55">
      <c r="AN181" s="410"/>
      <c r="BA181" s="450"/>
      <c r="BB181" s="410"/>
      <c r="BC181" s="410"/>
    </row>
    <row r="182" spans="40:55">
      <c r="AN182" s="410"/>
      <c r="BA182" s="450"/>
      <c r="BB182" s="410"/>
      <c r="BC182" s="410"/>
    </row>
    <row r="183" spans="40:55">
      <c r="AN183" s="410"/>
      <c r="BA183" s="450"/>
      <c r="BB183" s="410"/>
      <c r="BC183" s="410"/>
    </row>
    <row r="184" spans="40:55">
      <c r="AN184" s="410"/>
      <c r="BA184" s="450"/>
      <c r="BB184" s="410"/>
      <c r="BC184" s="410"/>
    </row>
    <row r="185" spans="40:55">
      <c r="AN185" s="410"/>
      <c r="BA185" s="450"/>
      <c r="BB185" s="410"/>
      <c r="BC185" s="410"/>
    </row>
    <row r="186" spans="40:55">
      <c r="AN186" s="410"/>
      <c r="BA186" s="450"/>
      <c r="BB186" s="410"/>
      <c r="BC186" s="410"/>
    </row>
    <row r="187" spans="40:55">
      <c r="AN187" s="410"/>
      <c r="BA187" s="450"/>
      <c r="BB187" s="410"/>
      <c r="BC187" s="410"/>
    </row>
    <row r="188" spans="40:55">
      <c r="AN188" s="410"/>
      <c r="BA188" s="450"/>
      <c r="BB188" s="410"/>
      <c r="BC188" s="410"/>
    </row>
    <row r="189" spans="40:55">
      <c r="AN189" s="410"/>
      <c r="BA189" s="450"/>
      <c r="BB189" s="410"/>
      <c r="BC189" s="410"/>
    </row>
    <row r="190" spans="40:55">
      <c r="AN190" s="410"/>
      <c r="BA190" s="450"/>
      <c r="BB190" s="410"/>
      <c r="BC190" s="410"/>
    </row>
    <row r="191" spans="40:55">
      <c r="AN191" s="410"/>
      <c r="BA191" s="450"/>
      <c r="BB191" s="410"/>
      <c r="BC191" s="410"/>
    </row>
    <row r="192" spans="40:55">
      <c r="AN192" s="410"/>
      <c r="BA192" s="450"/>
      <c r="BB192" s="410"/>
      <c r="BC192" s="410"/>
    </row>
    <row r="193" spans="40:55">
      <c r="AN193" s="410"/>
      <c r="BA193" s="450"/>
      <c r="BB193" s="410"/>
      <c r="BC193" s="410"/>
    </row>
    <row r="194" spans="40:55">
      <c r="AN194" s="410"/>
      <c r="BA194" s="450"/>
      <c r="BB194" s="410"/>
      <c r="BC194" s="410"/>
    </row>
    <row r="195" spans="40:55">
      <c r="AN195" s="410"/>
      <c r="BA195" s="450"/>
      <c r="BB195" s="410"/>
      <c r="BC195" s="410"/>
    </row>
    <row r="196" spans="40:55">
      <c r="AN196" s="410"/>
      <c r="BA196" s="450"/>
      <c r="BB196" s="410"/>
      <c r="BC196" s="410"/>
    </row>
    <row r="197" spans="40:55">
      <c r="AN197" s="410"/>
      <c r="BA197" s="450"/>
      <c r="BB197" s="410"/>
      <c r="BC197" s="410"/>
    </row>
    <row r="198" spans="40:55">
      <c r="AN198" s="410"/>
      <c r="BA198" s="450"/>
      <c r="BB198" s="410"/>
      <c r="BC198" s="410"/>
    </row>
    <row r="199" spans="40:55">
      <c r="AN199" s="410"/>
      <c r="BA199" s="450"/>
      <c r="BB199" s="410"/>
      <c r="BC199" s="410"/>
    </row>
    <row r="200" spans="40:55">
      <c r="AN200" s="410"/>
      <c r="BA200" s="450"/>
      <c r="BB200" s="410"/>
      <c r="BC200" s="410"/>
    </row>
    <row r="201" spans="40:55">
      <c r="AN201" s="410"/>
      <c r="BA201" s="450"/>
      <c r="BB201" s="410"/>
      <c r="BC201" s="410"/>
    </row>
    <row r="202" spans="40:55">
      <c r="AN202" s="410"/>
      <c r="BA202" s="450"/>
      <c r="BB202" s="410"/>
      <c r="BC202" s="410"/>
    </row>
    <row r="203" spans="40:55">
      <c r="AN203" s="410"/>
      <c r="BA203" s="450"/>
      <c r="BB203" s="410"/>
      <c r="BC203" s="410"/>
    </row>
    <row r="204" spans="40:55">
      <c r="AN204" s="410"/>
      <c r="BA204" s="450"/>
      <c r="BB204" s="410"/>
      <c r="BC204" s="410"/>
    </row>
    <row r="205" spans="40:55">
      <c r="AN205" s="410"/>
      <c r="BA205" s="450"/>
      <c r="BB205" s="410"/>
      <c r="BC205" s="410"/>
    </row>
    <row r="206" spans="40:55">
      <c r="AN206" s="410"/>
      <c r="BA206" s="450"/>
      <c r="BB206" s="410"/>
      <c r="BC206" s="410"/>
    </row>
    <row r="207" spans="40:55">
      <c r="AN207" s="410"/>
      <c r="BA207" s="450"/>
      <c r="BB207" s="410"/>
      <c r="BC207" s="410"/>
    </row>
    <row r="208" spans="40:55">
      <c r="AN208" s="410"/>
      <c r="BA208" s="450"/>
      <c r="BB208" s="410"/>
      <c r="BC208" s="410"/>
    </row>
    <row r="209" spans="40:55">
      <c r="AN209" s="410"/>
      <c r="BA209" s="450"/>
      <c r="BB209" s="410"/>
      <c r="BC209" s="410"/>
    </row>
    <row r="210" spans="40:55">
      <c r="AN210" s="410"/>
      <c r="BA210" s="450"/>
      <c r="BB210" s="410"/>
      <c r="BC210" s="410"/>
    </row>
    <row r="211" spans="40:55">
      <c r="AN211" s="410"/>
      <c r="BA211" s="450"/>
      <c r="BB211" s="410"/>
      <c r="BC211" s="410"/>
    </row>
    <row r="212" spans="40:55">
      <c r="AN212" s="410"/>
      <c r="BA212" s="450"/>
      <c r="BB212" s="410"/>
      <c r="BC212" s="410"/>
    </row>
    <row r="213" spans="40:55">
      <c r="AN213" s="410"/>
      <c r="BA213" s="450"/>
      <c r="BB213" s="410"/>
      <c r="BC213" s="410"/>
    </row>
    <row r="214" spans="40:55">
      <c r="AN214" s="410"/>
      <c r="BA214" s="450"/>
      <c r="BB214" s="410"/>
      <c r="BC214" s="410"/>
    </row>
    <row r="215" spans="40:55">
      <c r="AN215" s="410"/>
      <c r="BA215" s="450"/>
      <c r="BB215" s="410"/>
      <c r="BC215" s="410"/>
    </row>
    <row r="216" spans="40:55">
      <c r="AN216" s="410"/>
      <c r="BA216" s="450"/>
      <c r="BB216" s="410"/>
      <c r="BC216" s="410"/>
    </row>
    <row r="217" spans="40:55">
      <c r="AN217" s="410"/>
      <c r="BA217" s="450"/>
      <c r="BB217" s="410"/>
      <c r="BC217" s="410"/>
    </row>
    <row r="218" spans="40:55">
      <c r="AN218" s="410"/>
      <c r="BA218" s="450"/>
      <c r="BB218" s="410"/>
      <c r="BC218" s="410"/>
    </row>
    <row r="219" spans="40:55">
      <c r="AN219" s="410"/>
      <c r="BA219" s="450"/>
      <c r="BB219" s="410"/>
      <c r="BC219" s="410"/>
    </row>
    <row r="220" spans="40:55">
      <c r="AN220" s="410"/>
      <c r="BA220" s="450"/>
      <c r="BB220" s="410"/>
      <c r="BC220" s="410"/>
    </row>
    <row r="221" spans="40:55">
      <c r="AN221" s="410"/>
      <c r="BA221" s="450"/>
      <c r="BB221" s="410"/>
      <c r="BC221" s="410"/>
    </row>
    <row r="222" spans="40:55">
      <c r="AN222" s="410"/>
      <c r="BA222" s="450"/>
      <c r="BB222" s="410"/>
      <c r="BC222" s="410"/>
    </row>
    <row r="223" spans="40:55">
      <c r="AN223" s="410"/>
      <c r="BA223" s="450"/>
      <c r="BB223" s="410"/>
      <c r="BC223" s="410"/>
    </row>
    <row r="224" spans="40:55">
      <c r="AN224" s="410"/>
      <c r="BA224" s="450"/>
      <c r="BB224" s="410"/>
      <c r="BC224" s="410"/>
    </row>
    <row r="225" spans="40:55">
      <c r="AN225" s="410"/>
      <c r="BA225" s="450"/>
      <c r="BB225" s="410"/>
      <c r="BC225" s="410"/>
    </row>
    <row r="226" spans="40:55">
      <c r="AN226" s="410"/>
      <c r="BA226" s="450"/>
      <c r="BB226" s="410"/>
      <c r="BC226" s="410"/>
    </row>
    <row r="227" spans="40:55">
      <c r="AN227" s="410"/>
      <c r="BA227" s="450"/>
      <c r="BB227" s="410"/>
      <c r="BC227" s="410"/>
    </row>
    <row r="228" spans="40:55">
      <c r="AN228" s="410"/>
      <c r="BA228" s="450"/>
      <c r="BB228" s="410"/>
      <c r="BC228" s="410"/>
    </row>
    <row r="229" spans="40:55">
      <c r="AN229" s="410"/>
      <c r="BA229" s="450"/>
      <c r="BB229" s="410"/>
      <c r="BC229" s="410"/>
    </row>
    <row r="230" spans="40:55">
      <c r="AN230" s="410"/>
      <c r="BA230" s="450"/>
      <c r="BB230" s="410"/>
      <c r="BC230" s="410"/>
    </row>
    <row r="231" spans="40:55">
      <c r="AN231" s="410"/>
      <c r="BA231" s="450"/>
      <c r="BB231" s="410"/>
      <c r="BC231" s="410"/>
    </row>
    <row r="232" spans="40:55">
      <c r="AN232" s="410"/>
      <c r="BA232" s="450"/>
      <c r="BB232" s="410"/>
      <c r="BC232" s="410"/>
    </row>
    <row r="233" spans="40:55">
      <c r="AN233" s="410"/>
      <c r="BA233" s="450"/>
      <c r="BB233" s="410"/>
      <c r="BC233" s="410"/>
    </row>
    <row r="234" spans="40:55">
      <c r="AN234" s="410"/>
      <c r="BA234" s="450"/>
      <c r="BB234" s="410"/>
      <c r="BC234" s="410"/>
    </row>
    <row r="235" spans="40:55">
      <c r="AN235" s="410"/>
      <c r="BA235" s="450"/>
      <c r="BB235" s="410"/>
      <c r="BC235" s="410"/>
    </row>
    <row r="236" spans="40:55">
      <c r="AN236" s="410"/>
      <c r="BA236" s="450"/>
      <c r="BB236" s="410"/>
      <c r="BC236" s="410"/>
    </row>
    <row r="237" spans="40:55">
      <c r="AN237" s="410"/>
      <c r="BA237" s="450"/>
      <c r="BB237" s="410"/>
      <c r="BC237" s="410"/>
    </row>
    <row r="238" spans="40:55">
      <c r="AN238" s="410"/>
      <c r="BA238" s="450"/>
      <c r="BB238" s="410"/>
      <c r="BC238" s="410"/>
    </row>
    <row r="239" spans="40:55">
      <c r="AN239" s="410"/>
      <c r="BA239" s="450"/>
      <c r="BB239" s="410"/>
      <c r="BC239" s="410"/>
    </row>
    <row r="240" spans="40:55">
      <c r="AN240" s="410"/>
      <c r="BA240" s="450"/>
      <c r="BB240" s="410"/>
      <c r="BC240" s="410"/>
    </row>
    <row r="241" spans="40:55">
      <c r="AN241" s="410"/>
      <c r="BA241" s="450"/>
      <c r="BB241" s="410"/>
      <c r="BC241" s="410"/>
    </row>
    <row r="242" spans="40:55">
      <c r="AN242" s="410"/>
      <c r="BA242" s="450"/>
      <c r="BB242" s="410"/>
      <c r="BC242" s="410"/>
    </row>
    <row r="243" spans="40:55">
      <c r="AN243" s="410"/>
      <c r="BA243" s="450"/>
      <c r="BB243" s="410"/>
      <c r="BC243" s="410"/>
    </row>
    <row r="244" spans="40:55">
      <c r="AN244" s="410"/>
      <c r="BA244" s="450"/>
      <c r="BB244" s="410"/>
      <c r="BC244" s="410"/>
    </row>
    <row r="245" spans="40:55">
      <c r="AN245" s="410"/>
      <c r="BA245" s="450"/>
      <c r="BB245" s="410"/>
      <c r="BC245" s="410"/>
    </row>
    <row r="246" spans="40:55">
      <c r="AN246" s="410"/>
      <c r="BA246" s="450"/>
      <c r="BB246" s="410"/>
      <c r="BC246" s="410"/>
    </row>
    <row r="247" spans="40:55">
      <c r="AN247" s="410"/>
      <c r="BA247" s="450"/>
      <c r="BB247" s="410"/>
      <c r="BC247" s="410"/>
    </row>
    <row r="248" spans="40:55">
      <c r="AN248" s="410"/>
      <c r="BA248" s="450"/>
      <c r="BB248" s="410"/>
      <c r="BC248" s="410"/>
    </row>
    <row r="249" spans="40:55">
      <c r="AN249" s="410"/>
      <c r="BA249" s="450"/>
      <c r="BB249" s="410"/>
      <c r="BC249" s="410"/>
    </row>
    <row r="250" spans="40:55">
      <c r="AN250" s="410"/>
      <c r="BA250" s="450"/>
      <c r="BB250" s="410"/>
      <c r="BC250" s="410"/>
    </row>
    <row r="251" spans="40:55">
      <c r="AN251" s="410"/>
      <c r="BA251" s="450"/>
      <c r="BB251" s="410"/>
      <c r="BC251" s="410"/>
    </row>
    <row r="252" spans="40:55">
      <c r="AN252" s="410"/>
      <c r="BA252" s="450"/>
      <c r="BB252" s="410"/>
      <c r="BC252" s="410"/>
    </row>
    <row r="253" spans="40:55">
      <c r="AN253" s="410"/>
      <c r="BA253" s="450"/>
      <c r="BB253" s="410"/>
      <c r="BC253" s="410"/>
    </row>
    <row r="254" spans="40:55">
      <c r="AN254" s="410"/>
      <c r="BA254" s="450"/>
      <c r="BB254" s="410"/>
      <c r="BC254" s="410"/>
    </row>
    <row r="255" spans="40:55">
      <c r="AN255" s="410"/>
      <c r="BA255" s="450"/>
      <c r="BB255" s="410"/>
      <c r="BC255" s="410"/>
    </row>
    <row r="256" spans="40:55">
      <c r="AN256" s="410"/>
      <c r="BA256" s="450"/>
      <c r="BB256" s="410"/>
      <c r="BC256" s="410"/>
    </row>
    <row r="257" spans="4:55">
      <c r="AN257" s="410"/>
      <c r="BA257" s="450"/>
      <c r="BB257" s="410"/>
      <c r="BC257" s="410"/>
    </row>
    <row r="258" spans="4:55">
      <c r="AN258" s="410"/>
      <c r="BA258" s="450"/>
      <c r="BB258" s="410"/>
      <c r="BC258" s="410"/>
    </row>
    <row r="259" spans="4:55">
      <c r="AN259" s="410"/>
      <c r="BA259" s="450"/>
      <c r="BB259" s="410"/>
      <c r="BC259" s="410"/>
    </row>
    <row r="260" spans="4:55">
      <c r="AN260" s="410"/>
      <c r="BA260" s="450"/>
      <c r="BB260" s="410"/>
      <c r="BC260" s="410"/>
    </row>
    <row r="261" spans="4:55">
      <c r="AN261" s="410"/>
      <c r="BA261" s="450"/>
      <c r="BB261" s="410"/>
      <c r="BC261" s="410"/>
    </row>
    <row r="262" spans="4:55">
      <c r="AN262" s="410"/>
      <c r="BA262" s="450"/>
      <c r="BB262" s="410"/>
      <c r="BC262" s="410"/>
    </row>
    <row r="263" spans="4:55">
      <c r="AN263" s="410"/>
      <c r="BA263" s="450"/>
      <c r="BB263" s="410"/>
      <c r="BC263" s="410"/>
    </row>
    <row r="264" spans="4:55">
      <c r="D264" s="453">
        <v>1486000</v>
      </c>
      <c r="AN264" s="410"/>
      <c r="BA264" s="450"/>
      <c r="BB264" s="410"/>
      <c r="BC264" s="410"/>
    </row>
    <row r="265" spans="4:55">
      <c r="AN265" s="410"/>
      <c r="BA265" s="450"/>
      <c r="BB265" s="410"/>
      <c r="BC265" s="410"/>
    </row>
    <row r="266" spans="4:55">
      <c r="AN266" s="410"/>
      <c r="BA266" s="450"/>
      <c r="BB266" s="410"/>
      <c r="BC266" s="410"/>
    </row>
    <row r="267" spans="4:55">
      <c r="AN267" s="410"/>
      <c r="BA267" s="450"/>
      <c r="BB267" s="410"/>
      <c r="BC267" s="410"/>
    </row>
    <row r="268" spans="4:55">
      <c r="AN268" s="410"/>
      <c r="BA268" s="450"/>
      <c r="BB268" s="410"/>
      <c r="BC268" s="410"/>
    </row>
    <row r="269" spans="4:55">
      <c r="AN269" s="410"/>
      <c r="BA269" s="450"/>
      <c r="BB269" s="410"/>
      <c r="BC269" s="410"/>
    </row>
    <row r="270" spans="4:55">
      <c r="AN270" s="410"/>
      <c r="BA270" s="450"/>
      <c r="BB270" s="410"/>
      <c r="BC270" s="410"/>
    </row>
    <row r="271" spans="4:55">
      <c r="AN271" s="410"/>
      <c r="BA271" s="450"/>
      <c r="BB271" s="410"/>
      <c r="BC271" s="410"/>
    </row>
    <row r="272" spans="4:55">
      <c r="AN272" s="410"/>
      <c r="BA272" s="450"/>
      <c r="BB272" s="410"/>
      <c r="BC272" s="410"/>
    </row>
    <row r="273" spans="40:55">
      <c r="AN273" s="410"/>
      <c r="BA273" s="450"/>
      <c r="BB273" s="410"/>
      <c r="BC273" s="410"/>
    </row>
    <row r="274" spans="40:55">
      <c r="AN274" s="410"/>
      <c r="BA274" s="450"/>
      <c r="BB274" s="410"/>
      <c r="BC274" s="410"/>
    </row>
    <row r="275" spans="40:55">
      <c r="AN275" s="410"/>
      <c r="BA275" s="450"/>
      <c r="BB275" s="410"/>
      <c r="BC275" s="410"/>
    </row>
    <row r="276" spans="40:55">
      <c r="AN276" s="410"/>
      <c r="BA276" s="450"/>
      <c r="BB276" s="410"/>
      <c r="BC276" s="410"/>
    </row>
    <row r="277" spans="40:55">
      <c r="AN277" s="410"/>
      <c r="BA277" s="450"/>
      <c r="BB277" s="410"/>
      <c r="BC277" s="410"/>
    </row>
    <row r="278" spans="40:55">
      <c r="AN278" s="410"/>
      <c r="BA278" s="450"/>
      <c r="BB278" s="410"/>
      <c r="BC278" s="410"/>
    </row>
    <row r="279" spans="40:55">
      <c r="AN279" s="410"/>
      <c r="BA279" s="450"/>
      <c r="BB279" s="410"/>
      <c r="BC279" s="410"/>
    </row>
    <row r="280" spans="40:55">
      <c r="AN280" s="410"/>
      <c r="BA280" s="450"/>
      <c r="BB280" s="410"/>
      <c r="BC280" s="410"/>
    </row>
    <row r="281" spans="40:55">
      <c r="AN281" s="410"/>
      <c r="BA281" s="450"/>
      <c r="BB281" s="410"/>
      <c r="BC281" s="410"/>
    </row>
    <row r="282" spans="40:55">
      <c r="AN282" s="410"/>
      <c r="BA282" s="450"/>
      <c r="BB282" s="410"/>
      <c r="BC282" s="410"/>
    </row>
    <row r="283" spans="40:55">
      <c r="AN283" s="410"/>
      <c r="BA283" s="450"/>
      <c r="BB283" s="410"/>
      <c r="BC283" s="410"/>
    </row>
    <row r="284" spans="40:55">
      <c r="AN284" s="410"/>
      <c r="BA284" s="450"/>
      <c r="BB284" s="410"/>
      <c r="BC284" s="410"/>
    </row>
    <row r="285" spans="40:55">
      <c r="AN285" s="410"/>
      <c r="BA285" s="450"/>
      <c r="BB285" s="410"/>
      <c r="BC285" s="410"/>
    </row>
    <row r="286" spans="40:55">
      <c r="AN286" s="410"/>
      <c r="BA286" s="450"/>
      <c r="BB286" s="410"/>
      <c r="BC286" s="410"/>
    </row>
    <row r="287" spans="40:55">
      <c r="AN287" s="410"/>
      <c r="BA287" s="450"/>
      <c r="BB287" s="410"/>
      <c r="BC287" s="410"/>
    </row>
    <row r="288" spans="40:55">
      <c r="AN288" s="410"/>
      <c r="BA288" s="450"/>
      <c r="BB288" s="410"/>
      <c r="BC288" s="410"/>
    </row>
    <row r="289" spans="40:55">
      <c r="AN289" s="410"/>
      <c r="BA289" s="450"/>
      <c r="BB289" s="410"/>
      <c r="BC289" s="410"/>
    </row>
    <row r="290" spans="40:55">
      <c r="AN290" s="410"/>
      <c r="BA290" s="450"/>
      <c r="BB290" s="410"/>
      <c r="BC290" s="410"/>
    </row>
    <row r="291" spans="40:55">
      <c r="AN291" s="410"/>
      <c r="BA291" s="450"/>
      <c r="BB291" s="410"/>
      <c r="BC291" s="410"/>
    </row>
    <row r="292" spans="40:55">
      <c r="AN292" s="410"/>
      <c r="BA292" s="450"/>
      <c r="BB292" s="410"/>
      <c r="BC292" s="410"/>
    </row>
    <row r="293" spans="40:55">
      <c r="AN293" s="410"/>
      <c r="BA293" s="450"/>
      <c r="BB293" s="410"/>
      <c r="BC293" s="410"/>
    </row>
    <row r="294" spans="40:55">
      <c r="AN294" s="410"/>
      <c r="BA294" s="450"/>
      <c r="BB294" s="410"/>
      <c r="BC294" s="410"/>
    </row>
    <row r="295" spans="40:55">
      <c r="AN295" s="410"/>
      <c r="BA295" s="450"/>
      <c r="BB295" s="410"/>
      <c r="BC295" s="410"/>
    </row>
    <row r="296" spans="40:55">
      <c r="AN296" s="410"/>
      <c r="BA296" s="450"/>
      <c r="BB296" s="410"/>
      <c r="BC296" s="410"/>
    </row>
    <row r="297" spans="40:55">
      <c r="AN297" s="410"/>
      <c r="BA297" s="450"/>
      <c r="BB297" s="410"/>
      <c r="BC297" s="410"/>
    </row>
    <row r="298" spans="40:55">
      <c r="AN298" s="410"/>
      <c r="BA298" s="450"/>
      <c r="BB298" s="410"/>
      <c r="BC298" s="410"/>
    </row>
    <row r="299" spans="40:55">
      <c r="AN299" s="410"/>
      <c r="BA299" s="450"/>
      <c r="BB299" s="410"/>
      <c r="BC299" s="410"/>
    </row>
    <row r="300" spans="40:55">
      <c r="AN300" s="410"/>
      <c r="BA300" s="450"/>
      <c r="BB300" s="410"/>
      <c r="BC300" s="410"/>
    </row>
    <row r="301" spans="40:55">
      <c r="AN301" s="410"/>
      <c r="BA301" s="450"/>
      <c r="BB301" s="410"/>
      <c r="BC301" s="410"/>
    </row>
    <row r="302" spans="40:55">
      <c r="AN302" s="410"/>
      <c r="BA302" s="450"/>
      <c r="BB302" s="410"/>
      <c r="BC302" s="410"/>
    </row>
    <row r="303" spans="40:55">
      <c r="AN303" s="410"/>
      <c r="BA303" s="450"/>
      <c r="BB303" s="410"/>
      <c r="BC303" s="410"/>
    </row>
    <row r="304" spans="40:55">
      <c r="AN304" s="410"/>
      <c r="BA304" s="450"/>
      <c r="BB304" s="410"/>
      <c r="BC304" s="410"/>
    </row>
    <row r="305" spans="40:55">
      <c r="AN305" s="410"/>
      <c r="BA305" s="450"/>
      <c r="BB305" s="410"/>
      <c r="BC305" s="410"/>
    </row>
    <row r="306" spans="40:55">
      <c r="AN306" s="410"/>
      <c r="BA306" s="450"/>
      <c r="BB306" s="410"/>
      <c r="BC306" s="410"/>
    </row>
    <row r="307" spans="40:55">
      <c r="AN307" s="410"/>
      <c r="BA307" s="450"/>
      <c r="BB307" s="410"/>
      <c r="BC307" s="410"/>
    </row>
    <row r="308" spans="40:55">
      <c r="AN308" s="410"/>
      <c r="BA308" s="450"/>
      <c r="BB308" s="410"/>
      <c r="BC308" s="410"/>
    </row>
    <row r="309" spans="40:55">
      <c r="AN309" s="410"/>
      <c r="BA309" s="450"/>
      <c r="BB309" s="410"/>
      <c r="BC309" s="410"/>
    </row>
    <row r="310" spans="40:55">
      <c r="AN310" s="410"/>
      <c r="BA310" s="450"/>
      <c r="BB310" s="410"/>
      <c r="BC310" s="410"/>
    </row>
    <row r="311" spans="40:55">
      <c r="AN311" s="410"/>
      <c r="BA311" s="450"/>
      <c r="BB311" s="410"/>
      <c r="BC311" s="410"/>
    </row>
    <row r="312" spans="40:55">
      <c r="AN312" s="410"/>
      <c r="BA312" s="450"/>
      <c r="BB312" s="410"/>
      <c r="BC312" s="410"/>
    </row>
    <row r="313" spans="40:55">
      <c r="AN313" s="410"/>
      <c r="BA313" s="450"/>
      <c r="BB313" s="410"/>
      <c r="BC313" s="410"/>
    </row>
    <row r="314" spans="40:55">
      <c r="AN314" s="410"/>
      <c r="BA314" s="450"/>
      <c r="BB314" s="410"/>
      <c r="BC314" s="410"/>
    </row>
    <row r="315" spans="40:55">
      <c r="AN315" s="410"/>
      <c r="BA315" s="450"/>
      <c r="BB315" s="410"/>
      <c r="BC315" s="410"/>
    </row>
    <row r="316" spans="40:55">
      <c r="AN316" s="410"/>
      <c r="BA316" s="450"/>
      <c r="BB316" s="410"/>
      <c r="BC316" s="410"/>
    </row>
    <row r="317" spans="40:55">
      <c r="AN317" s="410"/>
      <c r="BA317" s="450"/>
      <c r="BB317" s="410"/>
      <c r="BC317" s="410"/>
    </row>
    <row r="318" spans="40:55">
      <c r="AN318" s="410"/>
      <c r="BA318" s="450"/>
      <c r="BB318" s="410"/>
      <c r="BC318" s="410"/>
    </row>
    <row r="319" spans="40:55">
      <c r="AN319" s="410"/>
      <c r="BA319" s="450"/>
      <c r="BB319" s="410"/>
      <c r="BC319" s="410"/>
    </row>
    <row r="320" spans="40:55">
      <c r="AN320" s="410"/>
      <c r="BA320" s="450"/>
      <c r="BB320" s="410"/>
      <c r="BC320" s="410"/>
    </row>
    <row r="321" spans="40:55">
      <c r="AN321" s="410"/>
      <c r="BA321" s="450"/>
      <c r="BB321" s="410"/>
      <c r="BC321" s="410"/>
    </row>
    <row r="322" spans="40:55">
      <c r="AN322" s="410"/>
      <c r="BA322" s="450"/>
      <c r="BB322" s="410"/>
      <c r="BC322" s="410"/>
    </row>
    <row r="323" spans="40:55">
      <c r="AN323" s="410"/>
      <c r="BA323" s="450"/>
      <c r="BB323" s="410"/>
      <c r="BC323" s="410"/>
    </row>
    <row r="324" spans="40:55">
      <c r="AN324" s="410"/>
      <c r="BA324" s="450"/>
      <c r="BB324" s="410"/>
      <c r="BC324" s="410"/>
    </row>
    <row r="325" spans="40:55">
      <c r="AN325" s="410"/>
      <c r="BA325" s="450"/>
      <c r="BB325" s="410"/>
      <c r="BC325" s="410"/>
    </row>
    <row r="326" spans="40:55">
      <c r="AN326" s="410"/>
      <c r="BA326" s="450"/>
      <c r="BB326" s="410"/>
      <c r="BC326" s="410"/>
    </row>
    <row r="327" spans="40:55">
      <c r="AN327" s="410"/>
      <c r="BA327" s="450"/>
      <c r="BB327" s="410"/>
      <c r="BC327" s="410"/>
    </row>
    <row r="328" spans="40:55">
      <c r="AN328" s="410"/>
      <c r="BA328" s="450"/>
      <c r="BB328" s="410"/>
      <c r="BC328" s="410"/>
    </row>
    <row r="329" spans="40:55">
      <c r="AN329" s="410"/>
      <c r="BA329" s="450"/>
      <c r="BB329" s="410"/>
      <c r="BC329" s="410"/>
    </row>
    <row r="330" spans="40:55">
      <c r="AN330" s="410"/>
      <c r="BA330" s="450"/>
      <c r="BB330" s="410"/>
      <c r="BC330" s="410"/>
    </row>
    <row r="331" spans="40:55">
      <c r="AN331" s="410"/>
      <c r="BA331" s="450"/>
      <c r="BB331" s="410"/>
      <c r="BC331" s="410"/>
    </row>
    <row r="332" spans="40:55">
      <c r="AN332" s="410"/>
      <c r="BA332" s="450"/>
      <c r="BB332" s="410"/>
      <c r="BC332" s="410"/>
    </row>
    <row r="333" spans="40:55">
      <c r="AN333" s="410"/>
      <c r="BA333" s="450"/>
      <c r="BB333" s="410"/>
      <c r="BC333" s="410"/>
    </row>
    <row r="334" spans="40:55">
      <c r="AN334" s="410"/>
      <c r="BA334" s="450"/>
      <c r="BB334" s="410"/>
      <c r="BC334" s="410"/>
    </row>
    <row r="335" spans="40:55">
      <c r="AN335" s="410"/>
      <c r="BA335" s="450"/>
      <c r="BB335" s="410"/>
      <c r="BC335" s="410"/>
    </row>
    <row r="336" spans="40:55">
      <c r="AN336" s="410"/>
      <c r="BA336" s="450"/>
      <c r="BB336" s="410"/>
      <c r="BC336" s="410"/>
    </row>
    <row r="337" spans="40:55">
      <c r="AN337" s="410"/>
      <c r="BA337" s="450"/>
      <c r="BB337" s="410"/>
      <c r="BC337" s="410"/>
    </row>
    <row r="338" spans="40:55">
      <c r="AN338" s="410"/>
      <c r="BA338" s="450"/>
      <c r="BB338" s="410"/>
      <c r="BC338" s="410"/>
    </row>
    <row r="339" spans="40:55">
      <c r="AN339" s="410"/>
      <c r="BA339" s="450"/>
      <c r="BB339" s="410"/>
      <c r="BC339" s="410"/>
    </row>
    <row r="340" spans="40:55">
      <c r="AN340" s="410"/>
      <c r="BA340" s="450"/>
      <c r="BB340" s="410"/>
      <c r="BC340" s="410"/>
    </row>
    <row r="341" spans="40:55">
      <c r="AN341" s="410"/>
      <c r="BA341" s="450"/>
      <c r="BB341" s="410"/>
      <c r="BC341" s="410"/>
    </row>
    <row r="342" spans="40:55">
      <c r="AN342" s="410"/>
      <c r="BA342" s="450"/>
      <c r="BB342" s="410"/>
      <c r="BC342" s="410"/>
    </row>
    <row r="343" spans="40:55">
      <c r="AN343" s="410"/>
      <c r="BA343" s="450"/>
      <c r="BB343" s="410"/>
      <c r="BC343" s="410"/>
    </row>
    <row r="344" spans="40:55">
      <c r="AN344" s="410"/>
      <c r="BA344" s="450"/>
      <c r="BB344" s="410"/>
      <c r="BC344" s="410"/>
    </row>
    <row r="345" spans="40:55">
      <c r="AN345" s="410"/>
      <c r="BA345" s="450"/>
      <c r="BB345" s="410"/>
      <c r="BC345" s="410"/>
    </row>
    <row r="346" spans="40:55">
      <c r="AN346" s="410"/>
      <c r="BA346" s="450"/>
      <c r="BB346" s="410"/>
      <c r="BC346" s="410"/>
    </row>
    <row r="347" spans="40:55">
      <c r="AN347" s="410"/>
      <c r="BA347" s="450"/>
      <c r="BB347" s="410"/>
      <c r="BC347" s="410"/>
    </row>
    <row r="348" spans="40:55">
      <c r="AN348" s="410"/>
      <c r="BA348" s="450"/>
      <c r="BB348" s="410"/>
      <c r="BC348" s="410"/>
    </row>
    <row r="349" spans="40:55">
      <c r="AN349" s="410"/>
      <c r="BA349" s="450"/>
      <c r="BB349" s="410"/>
      <c r="BC349" s="410"/>
    </row>
    <row r="350" spans="40:55">
      <c r="AN350" s="410"/>
      <c r="BA350" s="450"/>
      <c r="BB350" s="410"/>
      <c r="BC350" s="410"/>
    </row>
    <row r="351" spans="40:55">
      <c r="AN351" s="410"/>
      <c r="BA351" s="450"/>
      <c r="BB351" s="410"/>
      <c r="BC351" s="410"/>
    </row>
    <row r="352" spans="40:55">
      <c r="AN352" s="410"/>
      <c r="BA352" s="450"/>
      <c r="BB352" s="410"/>
      <c r="BC352" s="410"/>
    </row>
    <row r="353" spans="40:55">
      <c r="AN353" s="410"/>
      <c r="BA353" s="450"/>
      <c r="BB353" s="410"/>
      <c r="BC353" s="410"/>
    </row>
    <row r="354" spans="40:55">
      <c r="AN354" s="410"/>
      <c r="BA354" s="450"/>
      <c r="BB354" s="410"/>
      <c r="BC354" s="410"/>
    </row>
    <row r="355" spans="40:55">
      <c r="AN355" s="410"/>
      <c r="BA355" s="450"/>
      <c r="BB355" s="410"/>
      <c r="BC355" s="410"/>
    </row>
    <row r="356" spans="40:55">
      <c r="AN356" s="410"/>
      <c r="BA356" s="450"/>
      <c r="BB356" s="410"/>
      <c r="BC356" s="410"/>
    </row>
    <row r="357" spans="40:55">
      <c r="AN357" s="410"/>
      <c r="BA357" s="450"/>
      <c r="BB357" s="410"/>
      <c r="BC357" s="410"/>
    </row>
    <row r="358" spans="40:55">
      <c r="AN358" s="410"/>
      <c r="BA358" s="450"/>
      <c r="BB358" s="410"/>
      <c r="BC358" s="410"/>
    </row>
    <row r="359" spans="40:55">
      <c r="AN359" s="410"/>
      <c r="BA359" s="450"/>
      <c r="BB359" s="410"/>
      <c r="BC359" s="410"/>
    </row>
    <row r="360" spans="40:55">
      <c r="AN360" s="410"/>
      <c r="BA360" s="450"/>
      <c r="BB360" s="410"/>
      <c r="BC360" s="410"/>
    </row>
    <row r="361" spans="40:55">
      <c r="AN361" s="410"/>
      <c r="BA361" s="450"/>
      <c r="BB361" s="410"/>
      <c r="BC361" s="410"/>
    </row>
    <row r="362" spans="40:55">
      <c r="AN362" s="410"/>
      <c r="BA362" s="450"/>
      <c r="BB362" s="410"/>
      <c r="BC362" s="410"/>
    </row>
    <row r="363" spans="40:55">
      <c r="AN363" s="410"/>
      <c r="BA363" s="450"/>
      <c r="BB363" s="410"/>
      <c r="BC363" s="410"/>
    </row>
    <row r="364" spans="40:55">
      <c r="AN364" s="410"/>
      <c r="BA364" s="450"/>
      <c r="BB364" s="410"/>
      <c r="BC364" s="410"/>
    </row>
    <row r="365" spans="40:55">
      <c r="AN365" s="410"/>
      <c r="BA365" s="450"/>
      <c r="BB365" s="410"/>
      <c r="BC365" s="410"/>
    </row>
    <row r="366" spans="40:55">
      <c r="AN366" s="410"/>
      <c r="BA366" s="450"/>
      <c r="BB366" s="410"/>
      <c r="BC366" s="410"/>
    </row>
    <row r="367" spans="40:55">
      <c r="AN367" s="410"/>
      <c r="BA367" s="450"/>
      <c r="BB367" s="410"/>
      <c r="BC367" s="410"/>
    </row>
    <row r="368" spans="40:55">
      <c r="AN368" s="410"/>
      <c r="BA368" s="450"/>
      <c r="BB368" s="410"/>
      <c r="BC368" s="410"/>
    </row>
    <row r="369" spans="40:55">
      <c r="AN369" s="410"/>
      <c r="BA369" s="450"/>
      <c r="BB369" s="410"/>
      <c r="BC369" s="410"/>
    </row>
    <row r="370" spans="40:55">
      <c r="AN370" s="410"/>
      <c r="BA370" s="450"/>
      <c r="BB370" s="410"/>
      <c r="BC370" s="410"/>
    </row>
    <row r="371" spans="40:55">
      <c r="AN371" s="410"/>
      <c r="BA371" s="450"/>
      <c r="BB371" s="410"/>
      <c r="BC371" s="410"/>
    </row>
    <row r="372" spans="40:55">
      <c r="AN372" s="410"/>
      <c r="BA372" s="450"/>
      <c r="BB372" s="410"/>
      <c r="BC372" s="410"/>
    </row>
    <row r="373" spans="40:55">
      <c r="AN373" s="410"/>
      <c r="BA373" s="450"/>
      <c r="BB373" s="410"/>
      <c r="BC373" s="410"/>
    </row>
    <row r="374" spans="40:55">
      <c r="AN374" s="410"/>
      <c r="BA374" s="450"/>
      <c r="BB374" s="410"/>
      <c r="BC374" s="410"/>
    </row>
    <row r="375" spans="40:55">
      <c r="AN375" s="410"/>
      <c r="BA375" s="450"/>
      <c r="BB375" s="410"/>
      <c r="BC375" s="410"/>
    </row>
    <row r="376" spans="40:55">
      <c r="AN376" s="410"/>
      <c r="BA376" s="450"/>
      <c r="BB376" s="410"/>
      <c r="BC376" s="410"/>
    </row>
    <row r="377" spans="40:55">
      <c r="AN377" s="410"/>
      <c r="BA377" s="450"/>
      <c r="BB377" s="410"/>
      <c r="BC377" s="410"/>
    </row>
    <row r="378" spans="40:55">
      <c r="AN378" s="410"/>
      <c r="BA378" s="450"/>
      <c r="BB378" s="410"/>
      <c r="BC378" s="410"/>
    </row>
    <row r="379" spans="40:55">
      <c r="AN379" s="410"/>
      <c r="BA379" s="450"/>
      <c r="BB379" s="410"/>
      <c r="BC379" s="410"/>
    </row>
    <row r="380" spans="40:55">
      <c r="AN380" s="410"/>
      <c r="BA380" s="450"/>
      <c r="BB380" s="410"/>
      <c r="BC380" s="410"/>
    </row>
    <row r="381" spans="40:55">
      <c r="AN381" s="410"/>
      <c r="BA381" s="450"/>
      <c r="BB381" s="410"/>
      <c r="BC381" s="410"/>
    </row>
    <row r="382" spans="40:55">
      <c r="AN382" s="410"/>
      <c r="BA382" s="450"/>
      <c r="BB382" s="410"/>
      <c r="BC382" s="410"/>
    </row>
    <row r="383" spans="40:55">
      <c r="AN383" s="410"/>
      <c r="BA383" s="450"/>
      <c r="BB383" s="410"/>
      <c r="BC383" s="410"/>
    </row>
    <row r="384" spans="40:55">
      <c r="AN384" s="410"/>
      <c r="BA384" s="450"/>
      <c r="BB384" s="410"/>
      <c r="BC384" s="410"/>
    </row>
    <row r="385" spans="40:55">
      <c r="AN385" s="410"/>
      <c r="BA385" s="450"/>
      <c r="BB385" s="410"/>
      <c r="BC385" s="410"/>
    </row>
    <row r="386" spans="40:55">
      <c r="AN386" s="410"/>
      <c r="BA386" s="450"/>
      <c r="BB386" s="410"/>
      <c r="BC386" s="410"/>
    </row>
    <row r="387" spans="40:55">
      <c r="AN387" s="410"/>
      <c r="BA387" s="450"/>
      <c r="BB387" s="410"/>
      <c r="BC387" s="410"/>
    </row>
    <row r="388" spans="40:55">
      <c r="AN388" s="410"/>
      <c r="BA388" s="450"/>
      <c r="BB388" s="410"/>
      <c r="BC388" s="410"/>
    </row>
    <row r="389" spans="40:55">
      <c r="AN389" s="410"/>
      <c r="BA389" s="450"/>
      <c r="BB389" s="410"/>
      <c r="BC389" s="410"/>
    </row>
    <row r="390" spans="40:55">
      <c r="AN390" s="410"/>
      <c r="BA390" s="450"/>
      <c r="BB390" s="410"/>
      <c r="BC390" s="410"/>
    </row>
    <row r="391" spans="40:55">
      <c r="AN391" s="410"/>
      <c r="BA391" s="450"/>
      <c r="BB391" s="410"/>
      <c r="BC391" s="410"/>
    </row>
    <row r="392" spans="40:55">
      <c r="AN392" s="410"/>
      <c r="BA392" s="450"/>
      <c r="BB392" s="410"/>
      <c r="BC392" s="410"/>
    </row>
    <row r="393" spans="40:55">
      <c r="AN393" s="410"/>
      <c r="BA393" s="450"/>
      <c r="BB393" s="410"/>
      <c r="BC393" s="410"/>
    </row>
    <row r="394" spans="40:55">
      <c r="AN394" s="410"/>
      <c r="BA394" s="450"/>
      <c r="BB394" s="410"/>
      <c r="BC394" s="410"/>
    </row>
    <row r="395" spans="40:55">
      <c r="AN395" s="410"/>
      <c r="BA395" s="450"/>
      <c r="BB395" s="410"/>
      <c r="BC395" s="410"/>
    </row>
    <row r="396" spans="40:55">
      <c r="AN396" s="410"/>
      <c r="BA396" s="450"/>
      <c r="BB396" s="410"/>
      <c r="BC396" s="410"/>
    </row>
    <row r="397" spans="40:55">
      <c r="AN397" s="410"/>
      <c r="BA397" s="450"/>
      <c r="BB397" s="410"/>
      <c r="BC397" s="410"/>
    </row>
    <row r="398" spans="40:55">
      <c r="AN398" s="410"/>
      <c r="BA398" s="450"/>
      <c r="BB398" s="410"/>
      <c r="BC398" s="410"/>
    </row>
    <row r="399" spans="40:55">
      <c r="AN399" s="410"/>
      <c r="BA399" s="450"/>
      <c r="BB399" s="410"/>
      <c r="BC399" s="410"/>
    </row>
    <row r="400" spans="40:55">
      <c r="AN400" s="410"/>
      <c r="BA400" s="450"/>
      <c r="BB400" s="410"/>
      <c r="BC400" s="410"/>
    </row>
    <row r="401" spans="40:55">
      <c r="AN401" s="410"/>
      <c r="BA401" s="450"/>
      <c r="BB401" s="410"/>
      <c r="BC401" s="410"/>
    </row>
    <row r="402" spans="40:55">
      <c r="AN402" s="410"/>
      <c r="BA402" s="450"/>
      <c r="BB402" s="410"/>
      <c r="BC402" s="410"/>
    </row>
    <row r="403" spans="40:55">
      <c r="AN403" s="410"/>
      <c r="BA403" s="450"/>
      <c r="BB403" s="410"/>
      <c r="BC403" s="410"/>
    </row>
    <row r="404" spans="40:55">
      <c r="AN404" s="410"/>
      <c r="BA404" s="450"/>
      <c r="BB404" s="410"/>
      <c r="BC404" s="410"/>
    </row>
    <row r="405" spans="40:55">
      <c r="AN405" s="410"/>
      <c r="BA405" s="450"/>
      <c r="BB405" s="410"/>
      <c r="BC405" s="410"/>
    </row>
    <row r="406" spans="40:55">
      <c r="AN406" s="410"/>
      <c r="BA406" s="450"/>
      <c r="BB406" s="410"/>
      <c r="BC406" s="410"/>
    </row>
    <row r="407" spans="40:55">
      <c r="AN407" s="410"/>
      <c r="BA407" s="450"/>
      <c r="BB407" s="410"/>
      <c r="BC407" s="410"/>
    </row>
    <row r="408" spans="40:55">
      <c r="AN408" s="410"/>
      <c r="BA408" s="450"/>
      <c r="BB408" s="410"/>
      <c r="BC408" s="410"/>
    </row>
    <row r="409" spans="40:55">
      <c r="AN409" s="410"/>
      <c r="BA409" s="450"/>
      <c r="BB409" s="410"/>
      <c r="BC409" s="410"/>
    </row>
    <row r="410" spans="40:55">
      <c r="AN410" s="410"/>
      <c r="BA410" s="450"/>
      <c r="BB410" s="410"/>
      <c r="BC410" s="410"/>
    </row>
    <row r="411" spans="40:55">
      <c r="AN411" s="410"/>
      <c r="BA411" s="450"/>
      <c r="BB411" s="410"/>
      <c r="BC411" s="410"/>
    </row>
    <row r="412" spans="40:55">
      <c r="AN412" s="410"/>
      <c r="BA412" s="450"/>
      <c r="BB412" s="410"/>
      <c r="BC412" s="410"/>
    </row>
    <row r="413" spans="40:55">
      <c r="AN413" s="410"/>
      <c r="BA413" s="450"/>
      <c r="BB413" s="410"/>
      <c r="BC413" s="410"/>
    </row>
    <row r="414" spans="40:55">
      <c r="AN414" s="410"/>
      <c r="BA414" s="450"/>
      <c r="BB414" s="410"/>
      <c r="BC414" s="410"/>
    </row>
    <row r="415" spans="40:55">
      <c r="AN415" s="410"/>
      <c r="BA415" s="450"/>
      <c r="BB415" s="410"/>
      <c r="BC415" s="410"/>
    </row>
    <row r="416" spans="40:55">
      <c r="AN416" s="410"/>
      <c r="BA416" s="450"/>
      <c r="BB416" s="410"/>
      <c r="BC416" s="410"/>
    </row>
    <row r="417" spans="40:55">
      <c r="AN417" s="410"/>
      <c r="BA417" s="450"/>
      <c r="BB417" s="410"/>
      <c r="BC417" s="410"/>
    </row>
    <row r="418" spans="40:55">
      <c r="AN418" s="410"/>
      <c r="BA418" s="450"/>
      <c r="BB418" s="410"/>
      <c r="BC418" s="410"/>
    </row>
    <row r="419" spans="40:55">
      <c r="AN419" s="410"/>
      <c r="BA419" s="450"/>
      <c r="BB419" s="410"/>
      <c r="BC419" s="410"/>
    </row>
    <row r="420" spans="40:55">
      <c r="AN420" s="410"/>
      <c r="BA420" s="450"/>
      <c r="BB420" s="410"/>
      <c r="BC420" s="410"/>
    </row>
    <row r="421" spans="40:55">
      <c r="AN421" s="410"/>
      <c r="BA421" s="450"/>
      <c r="BB421" s="410"/>
      <c r="BC421" s="410"/>
    </row>
    <row r="422" spans="40:55">
      <c r="AN422" s="410"/>
      <c r="BA422" s="450"/>
      <c r="BB422" s="410"/>
      <c r="BC422" s="410"/>
    </row>
    <row r="423" spans="40:55">
      <c r="AN423" s="410"/>
      <c r="BA423" s="450"/>
      <c r="BB423" s="410"/>
      <c r="BC423" s="410"/>
    </row>
    <row r="424" spans="40:55">
      <c r="AN424" s="410"/>
      <c r="BA424" s="450"/>
      <c r="BB424" s="410"/>
      <c r="BC424" s="410"/>
    </row>
    <row r="425" spans="40:55">
      <c r="AN425" s="410"/>
      <c r="BA425" s="450"/>
      <c r="BB425" s="410"/>
      <c r="BC425" s="410"/>
    </row>
    <row r="426" spans="40:55">
      <c r="AN426" s="410"/>
      <c r="BA426" s="450"/>
      <c r="BB426" s="410"/>
      <c r="BC426" s="410"/>
    </row>
    <row r="427" spans="40:55">
      <c r="AN427" s="410"/>
      <c r="BA427" s="450"/>
      <c r="BB427" s="410"/>
      <c r="BC427" s="410"/>
    </row>
    <row r="428" spans="40:55">
      <c r="AN428" s="410"/>
      <c r="BA428" s="450"/>
      <c r="BB428" s="410"/>
      <c r="BC428" s="410"/>
    </row>
    <row r="429" spans="40:55">
      <c r="AN429" s="410"/>
      <c r="BA429" s="450"/>
      <c r="BB429" s="410"/>
      <c r="BC429" s="410"/>
    </row>
    <row r="430" spans="40:55">
      <c r="AN430" s="410"/>
      <c r="BA430" s="450"/>
      <c r="BB430" s="410"/>
      <c r="BC430" s="410"/>
    </row>
    <row r="431" spans="40:55">
      <c r="AN431" s="410"/>
      <c r="BA431" s="450"/>
      <c r="BB431" s="410"/>
      <c r="BC431" s="410"/>
    </row>
    <row r="432" spans="40:55">
      <c r="AN432" s="410"/>
      <c r="BA432" s="450"/>
      <c r="BB432" s="410"/>
      <c r="BC432" s="410"/>
    </row>
    <row r="433" spans="40:55">
      <c r="AN433" s="410"/>
      <c r="BA433" s="450"/>
      <c r="BB433" s="410"/>
      <c r="BC433" s="410"/>
    </row>
    <row r="434" spans="40:55">
      <c r="AN434" s="410"/>
      <c r="BA434" s="450"/>
      <c r="BB434" s="410"/>
      <c r="BC434" s="410"/>
    </row>
    <row r="435" spans="40:55">
      <c r="AN435" s="410"/>
      <c r="BA435" s="450"/>
      <c r="BB435" s="410"/>
      <c r="BC435" s="410"/>
    </row>
    <row r="436" spans="40:55">
      <c r="AN436" s="410"/>
      <c r="BA436" s="450"/>
      <c r="BB436" s="410"/>
      <c r="BC436" s="410"/>
    </row>
    <row r="437" spans="40:55">
      <c r="AN437" s="410"/>
      <c r="BA437" s="450"/>
      <c r="BB437" s="410"/>
      <c r="BC437" s="410"/>
    </row>
    <row r="438" spans="40:55">
      <c r="AN438" s="410"/>
      <c r="BA438" s="450"/>
      <c r="BB438" s="410"/>
      <c r="BC438" s="410"/>
    </row>
    <row r="439" spans="40:55">
      <c r="AN439" s="410"/>
      <c r="BA439" s="450"/>
      <c r="BB439" s="410"/>
      <c r="BC439" s="410"/>
    </row>
    <row r="440" spans="40:55">
      <c r="AN440" s="410"/>
      <c r="BA440" s="450"/>
      <c r="BB440" s="410"/>
      <c r="BC440" s="410"/>
    </row>
    <row r="441" spans="40:55">
      <c r="AN441" s="410"/>
      <c r="BA441" s="450"/>
      <c r="BB441" s="410"/>
      <c r="BC441" s="410"/>
    </row>
    <row r="442" spans="40:55">
      <c r="AN442" s="410"/>
      <c r="BA442" s="450"/>
      <c r="BB442" s="410"/>
      <c r="BC442" s="410"/>
    </row>
    <row r="443" spans="40:55">
      <c r="AN443" s="410"/>
      <c r="BA443" s="450"/>
      <c r="BB443" s="410"/>
      <c r="BC443" s="410"/>
    </row>
    <row r="444" spans="40:55">
      <c r="AN444" s="410"/>
      <c r="BA444" s="450"/>
      <c r="BB444" s="410"/>
      <c r="BC444" s="410"/>
    </row>
    <row r="445" spans="40:55">
      <c r="AN445" s="410"/>
      <c r="BA445" s="450"/>
      <c r="BB445" s="410"/>
      <c r="BC445" s="410"/>
    </row>
    <row r="446" spans="40:55">
      <c r="AN446" s="410"/>
      <c r="BA446" s="450"/>
      <c r="BB446" s="410"/>
      <c r="BC446" s="410"/>
    </row>
    <row r="447" spans="40:55">
      <c r="AN447" s="410"/>
      <c r="BA447" s="450"/>
      <c r="BB447" s="410"/>
      <c r="BC447" s="410"/>
    </row>
    <row r="448" spans="40:55">
      <c r="AN448" s="410"/>
      <c r="BA448" s="450"/>
      <c r="BB448" s="410"/>
      <c r="BC448" s="410"/>
    </row>
    <row r="449" spans="40:55">
      <c r="AN449" s="410"/>
      <c r="BA449" s="450"/>
      <c r="BB449" s="410"/>
      <c r="BC449" s="410"/>
    </row>
    <row r="450" spans="40:55">
      <c r="AN450" s="410"/>
      <c r="BA450" s="450"/>
      <c r="BB450" s="410"/>
      <c r="BC450" s="410"/>
    </row>
    <row r="451" spans="40:55">
      <c r="AN451" s="410"/>
      <c r="BA451" s="450"/>
      <c r="BB451" s="410"/>
      <c r="BC451" s="410"/>
    </row>
    <row r="452" spans="40:55">
      <c r="AN452" s="410"/>
      <c r="BA452" s="450"/>
      <c r="BB452" s="410"/>
      <c r="BC452" s="410"/>
    </row>
    <row r="453" spans="40:55">
      <c r="AN453" s="410"/>
      <c r="BA453" s="450"/>
      <c r="BB453" s="410"/>
      <c r="BC453" s="410"/>
    </row>
    <row r="454" spans="40:55">
      <c r="AN454" s="410"/>
      <c r="BA454" s="450"/>
      <c r="BB454" s="410"/>
      <c r="BC454" s="410"/>
    </row>
    <row r="455" spans="40:55">
      <c r="AN455" s="410"/>
      <c r="BA455" s="450"/>
      <c r="BB455" s="410"/>
      <c r="BC455" s="410"/>
    </row>
    <row r="456" spans="40:55">
      <c r="AN456" s="410"/>
      <c r="BA456" s="450"/>
      <c r="BB456" s="410"/>
      <c r="BC456" s="410"/>
    </row>
    <row r="457" spans="40:55">
      <c r="AN457" s="410"/>
      <c r="BA457" s="450"/>
      <c r="BB457" s="410"/>
      <c r="BC457" s="410"/>
    </row>
    <row r="458" spans="40:55">
      <c r="AN458" s="410"/>
      <c r="BA458" s="450"/>
      <c r="BB458" s="410"/>
      <c r="BC458" s="410"/>
    </row>
    <row r="459" spans="40:55">
      <c r="AN459" s="410"/>
      <c r="BA459" s="450"/>
      <c r="BB459" s="410"/>
      <c r="BC459" s="410"/>
    </row>
    <row r="460" spans="40:55">
      <c r="AN460" s="410"/>
      <c r="BA460" s="450"/>
      <c r="BB460" s="410"/>
      <c r="BC460" s="410"/>
    </row>
    <row r="461" spans="40:55">
      <c r="AN461" s="410"/>
      <c r="BA461" s="450"/>
      <c r="BB461" s="410"/>
      <c r="BC461" s="410"/>
    </row>
    <row r="462" spans="40:55">
      <c r="AN462" s="410"/>
      <c r="BA462" s="450"/>
      <c r="BB462" s="410"/>
      <c r="BC462" s="410"/>
    </row>
    <row r="463" spans="40:55">
      <c r="AN463" s="410"/>
      <c r="BA463" s="450"/>
      <c r="BB463" s="410"/>
      <c r="BC463" s="410"/>
    </row>
    <row r="464" spans="40:55">
      <c r="AN464" s="410"/>
      <c r="BA464" s="450"/>
      <c r="BB464" s="410"/>
      <c r="BC464" s="410"/>
    </row>
    <row r="465" spans="40:55">
      <c r="AN465" s="410"/>
      <c r="BA465" s="450"/>
      <c r="BB465" s="410"/>
      <c r="BC465" s="410"/>
    </row>
    <row r="466" spans="40:55">
      <c r="AN466" s="410"/>
      <c r="BA466" s="450"/>
      <c r="BB466" s="410"/>
      <c r="BC466" s="410"/>
    </row>
    <row r="467" spans="40:55">
      <c r="AN467" s="410"/>
      <c r="BA467" s="450"/>
      <c r="BB467" s="410"/>
      <c r="BC467" s="410"/>
    </row>
    <row r="468" spans="40:55">
      <c r="AN468" s="410"/>
      <c r="BA468" s="450"/>
      <c r="BB468" s="410"/>
      <c r="BC468" s="410"/>
    </row>
    <row r="469" spans="40:55">
      <c r="AN469" s="410"/>
      <c r="BA469" s="450"/>
      <c r="BB469" s="410"/>
      <c r="BC469" s="410"/>
    </row>
    <row r="470" spans="40:55">
      <c r="AN470" s="410"/>
      <c r="BA470" s="450"/>
      <c r="BB470" s="410"/>
      <c r="BC470" s="410"/>
    </row>
    <row r="471" spans="40:55">
      <c r="AN471" s="410"/>
      <c r="BA471" s="450"/>
      <c r="BB471" s="410"/>
      <c r="BC471" s="410"/>
    </row>
    <row r="472" spans="40:55">
      <c r="AN472" s="410"/>
      <c r="BA472" s="450"/>
      <c r="BB472" s="410"/>
      <c r="BC472" s="410"/>
    </row>
    <row r="473" spans="40:55">
      <c r="AN473" s="410"/>
      <c r="BA473" s="450"/>
      <c r="BB473" s="410"/>
      <c r="BC473" s="410"/>
    </row>
    <row r="474" spans="40:55">
      <c r="AN474" s="410"/>
      <c r="BA474" s="450"/>
      <c r="BB474" s="410"/>
      <c r="BC474" s="410"/>
    </row>
    <row r="475" spans="40:55">
      <c r="AN475" s="410"/>
      <c r="BA475" s="450"/>
      <c r="BB475" s="410"/>
      <c r="BC475" s="410"/>
    </row>
    <row r="476" spans="40:55">
      <c r="AN476" s="410"/>
      <c r="BA476" s="450"/>
      <c r="BB476" s="410"/>
      <c r="BC476" s="410"/>
    </row>
    <row r="477" spans="40:55">
      <c r="AN477" s="410"/>
      <c r="BA477" s="450"/>
      <c r="BB477" s="410"/>
      <c r="BC477" s="410"/>
    </row>
    <row r="478" spans="40:55">
      <c r="AN478" s="410"/>
      <c r="BA478" s="450"/>
      <c r="BB478" s="410"/>
      <c r="BC478" s="410"/>
    </row>
    <row r="479" spans="40:55">
      <c r="AN479" s="410"/>
      <c r="BA479" s="450"/>
      <c r="BB479" s="410"/>
      <c r="BC479" s="410"/>
    </row>
    <row r="480" spans="40:55">
      <c r="AN480" s="410"/>
      <c r="BA480" s="450"/>
      <c r="BB480" s="410"/>
      <c r="BC480" s="410"/>
    </row>
    <row r="481" spans="40:55">
      <c r="AN481" s="410"/>
      <c r="BA481" s="450"/>
      <c r="BB481" s="410"/>
      <c r="BC481" s="410"/>
    </row>
    <row r="482" spans="40:55">
      <c r="AN482" s="410"/>
      <c r="BA482" s="450"/>
      <c r="BB482" s="410"/>
      <c r="BC482" s="410"/>
    </row>
    <row r="483" spans="40:55">
      <c r="AN483" s="410"/>
      <c r="BA483" s="450"/>
      <c r="BB483" s="410"/>
      <c r="BC483" s="410"/>
    </row>
    <row r="484" spans="40:55">
      <c r="AN484" s="410"/>
      <c r="BA484" s="450"/>
      <c r="BB484" s="410"/>
      <c r="BC484" s="410"/>
    </row>
    <row r="485" spans="40:55">
      <c r="AN485" s="410"/>
      <c r="BA485" s="450"/>
      <c r="BB485" s="410"/>
      <c r="BC485" s="410"/>
    </row>
    <row r="486" spans="40:55">
      <c r="AN486" s="410"/>
      <c r="BA486" s="450"/>
      <c r="BB486" s="410"/>
      <c r="BC486" s="410"/>
    </row>
    <row r="487" spans="40:55">
      <c r="AN487" s="410"/>
      <c r="BA487" s="450"/>
      <c r="BB487" s="410"/>
      <c r="BC487" s="410"/>
    </row>
    <row r="488" spans="40:55">
      <c r="AN488" s="410"/>
      <c r="BA488" s="450"/>
      <c r="BB488" s="410"/>
      <c r="BC488" s="410"/>
    </row>
    <row r="489" spans="40:55">
      <c r="AN489" s="410"/>
      <c r="BA489" s="450"/>
      <c r="BB489" s="410"/>
      <c r="BC489" s="410"/>
    </row>
    <row r="490" spans="40:55">
      <c r="AN490" s="410"/>
      <c r="BA490" s="450"/>
      <c r="BB490" s="410"/>
      <c r="BC490" s="410"/>
    </row>
    <row r="491" spans="40:55">
      <c r="AN491" s="410"/>
      <c r="BA491" s="450"/>
      <c r="BB491" s="410"/>
      <c r="BC491" s="410"/>
    </row>
    <row r="492" spans="40:55">
      <c r="AN492" s="410"/>
      <c r="BA492" s="450"/>
      <c r="BB492" s="410"/>
      <c r="BC492" s="410"/>
    </row>
    <row r="493" spans="40:55">
      <c r="AN493" s="410"/>
      <c r="BA493" s="450"/>
      <c r="BB493" s="410"/>
      <c r="BC493" s="410"/>
    </row>
    <row r="494" spans="40:55">
      <c r="AN494" s="410"/>
      <c r="BA494" s="450"/>
      <c r="BB494" s="410"/>
      <c r="BC494" s="410"/>
    </row>
    <row r="495" spans="40:55">
      <c r="AN495" s="410"/>
      <c r="BA495" s="450"/>
      <c r="BB495" s="410"/>
      <c r="BC495" s="410"/>
    </row>
    <row r="496" spans="40:55">
      <c r="AN496" s="410"/>
      <c r="BA496" s="450"/>
      <c r="BB496" s="410"/>
      <c r="BC496" s="410"/>
    </row>
    <row r="497" spans="40:55">
      <c r="AN497" s="410"/>
      <c r="BA497" s="450"/>
      <c r="BB497" s="410"/>
      <c r="BC497" s="410"/>
    </row>
    <row r="498" spans="40:55">
      <c r="AN498" s="410"/>
      <c r="BA498" s="450"/>
      <c r="BB498" s="410"/>
      <c r="BC498" s="410"/>
    </row>
    <row r="499" spans="40:55">
      <c r="AN499" s="410"/>
      <c r="BA499" s="450"/>
      <c r="BB499" s="410"/>
      <c r="BC499" s="410"/>
    </row>
    <row r="500" spans="40:55">
      <c r="AN500" s="410"/>
      <c r="BA500" s="450"/>
      <c r="BB500" s="410"/>
      <c r="BC500" s="410"/>
    </row>
    <row r="501" spans="40:55">
      <c r="AN501" s="410"/>
      <c r="BA501" s="450"/>
      <c r="BB501" s="410"/>
      <c r="BC501" s="410"/>
    </row>
    <row r="502" spans="40:55">
      <c r="AN502" s="410"/>
      <c r="BA502" s="450"/>
      <c r="BB502" s="410"/>
      <c r="BC502" s="410"/>
    </row>
    <row r="503" spans="40:55">
      <c r="AN503" s="410"/>
      <c r="BA503" s="450"/>
      <c r="BB503" s="410"/>
      <c r="BC503" s="410"/>
    </row>
    <row r="504" spans="40:55">
      <c r="AN504" s="410"/>
      <c r="BA504" s="450"/>
      <c r="BB504" s="410"/>
      <c r="BC504" s="410"/>
    </row>
    <row r="505" spans="40:55">
      <c r="AN505" s="410"/>
      <c r="BA505" s="450"/>
      <c r="BB505" s="410"/>
      <c r="BC505" s="410"/>
    </row>
    <row r="506" spans="40:55">
      <c r="AN506" s="410"/>
      <c r="BA506" s="450"/>
      <c r="BB506" s="410"/>
      <c r="BC506" s="410"/>
    </row>
    <row r="507" spans="40:55">
      <c r="AN507" s="410"/>
      <c r="BA507" s="450"/>
      <c r="BB507" s="410"/>
      <c r="BC507" s="410"/>
    </row>
    <row r="508" spans="40:55">
      <c r="AN508" s="410"/>
      <c r="BA508" s="450"/>
      <c r="BB508" s="410"/>
      <c r="BC508" s="410"/>
    </row>
    <row r="509" spans="40:55">
      <c r="AN509" s="410"/>
      <c r="BA509" s="450"/>
      <c r="BB509" s="410"/>
      <c r="BC509" s="410"/>
    </row>
    <row r="510" spans="40:55">
      <c r="AN510" s="410"/>
      <c r="BA510" s="450"/>
      <c r="BB510" s="410"/>
      <c r="BC510" s="410"/>
    </row>
    <row r="511" spans="40:55">
      <c r="AN511" s="410"/>
      <c r="BA511" s="450"/>
      <c r="BB511" s="410"/>
      <c r="BC511" s="410"/>
    </row>
    <row r="512" spans="40:55">
      <c r="AN512" s="410"/>
      <c r="BA512" s="450"/>
      <c r="BB512" s="410"/>
      <c r="BC512" s="410"/>
    </row>
    <row r="513" spans="40:55">
      <c r="AN513" s="410"/>
      <c r="BA513" s="450"/>
      <c r="BB513" s="410"/>
      <c r="BC513" s="410"/>
    </row>
    <row r="514" spans="40:55">
      <c r="AN514" s="410"/>
      <c r="BA514" s="450"/>
      <c r="BB514" s="410"/>
      <c r="BC514" s="410"/>
    </row>
    <row r="515" spans="40:55">
      <c r="AN515" s="410"/>
      <c r="BA515" s="450"/>
      <c r="BB515" s="410"/>
      <c r="BC515" s="410"/>
    </row>
    <row r="516" spans="40:55">
      <c r="AN516" s="410"/>
      <c r="BA516" s="450"/>
      <c r="BB516" s="410"/>
      <c r="BC516" s="410"/>
    </row>
    <row r="517" spans="40:55">
      <c r="AN517" s="410"/>
      <c r="BA517" s="450"/>
      <c r="BB517" s="410"/>
      <c r="BC517" s="410"/>
    </row>
    <row r="518" spans="40:55">
      <c r="AN518" s="410"/>
      <c r="BA518" s="450"/>
      <c r="BB518" s="410"/>
      <c r="BC518" s="410"/>
    </row>
    <row r="519" spans="40:55">
      <c r="AN519" s="410"/>
      <c r="BA519" s="450"/>
      <c r="BB519" s="410"/>
      <c r="BC519" s="410"/>
    </row>
    <row r="520" spans="40:55">
      <c r="AN520" s="410"/>
      <c r="BA520" s="450"/>
      <c r="BB520" s="410"/>
      <c r="BC520" s="410"/>
    </row>
    <row r="521" spans="40:55">
      <c r="AN521" s="410"/>
      <c r="BA521" s="450"/>
      <c r="BB521" s="410"/>
      <c r="BC521" s="410"/>
    </row>
    <row r="522" spans="40:55">
      <c r="AN522" s="410"/>
      <c r="BA522" s="450"/>
      <c r="BB522" s="410"/>
      <c r="BC522" s="410"/>
    </row>
    <row r="523" spans="40:55">
      <c r="AN523" s="410"/>
      <c r="BA523" s="450"/>
      <c r="BB523" s="410"/>
      <c r="BC523" s="410"/>
    </row>
    <row r="524" spans="40:55">
      <c r="AN524" s="410"/>
      <c r="BA524" s="450"/>
      <c r="BB524" s="410"/>
      <c r="BC524" s="410"/>
    </row>
    <row r="525" spans="40:55">
      <c r="AN525" s="410"/>
      <c r="BA525" s="450"/>
      <c r="BB525" s="410"/>
      <c r="BC525" s="410"/>
    </row>
    <row r="526" spans="40:55">
      <c r="AN526" s="410"/>
      <c r="BA526" s="450"/>
      <c r="BB526" s="410"/>
      <c r="BC526" s="410"/>
    </row>
    <row r="527" spans="40:55">
      <c r="AN527" s="410"/>
      <c r="BA527" s="450"/>
      <c r="BB527" s="410"/>
      <c r="BC527" s="410"/>
    </row>
    <row r="528" spans="40:55">
      <c r="AN528" s="410"/>
      <c r="BA528" s="450"/>
      <c r="BB528" s="410"/>
      <c r="BC528" s="410"/>
    </row>
    <row r="529" spans="40:55">
      <c r="AN529" s="410"/>
      <c r="BA529" s="450"/>
      <c r="BB529" s="410"/>
      <c r="BC529" s="410"/>
    </row>
    <row r="530" spans="40:55">
      <c r="AN530" s="410"/>
      <c r="BA530" s="450"/>
      <c r="BB530" s="410"/>
      <c r="BC530" s="410"/>
    </row>
    <row r="531" spans="40:55">
      <c r="AN531" s="410"/>
      <c r="BA531" s="450"/>
      <c r="BB531" s="410"/>
      <c r="BC531" s="410"/>
    </row>
    <row r="532" spans="40:55">
      <c r="AN532" s="410"/>
      <c r="BA532" s="450"/>
      <c r="BB532" s="410"/>
      <c r="BC532" s="410"/>
    </row>
    <row r="533" spans="40:55">
      <c r="AN533" s="410"/>
      <c r="BA533" s="450"/>
      <c r="BB533" s="410"/>
      <c r="BC533" s="410"/>
    </row>
    <row r="534" spans="40:55">
      <c r="AN534" s="410"/>
      <c r="BA534" s="450"/>
      <c r="BB534" s="410"/>
      <c r="BC534" s="410"/>
    </row>
    <row r="535" spans="40:55">
      <c r="AN535" s="410"/>
      <c r="BA535" s="450"/>
      <c r="BB535" s="410"/>
      <c r="BC535" s="410"/>
    </row>
    <row r="536" spans="40:55">
      <c r="AN536" s="410"/>
      <c r="BA536" s="450"/>
      <c r="BB536" s="410"/>
      <c r="BC536" s="410"/>
    </row>
    <row r="537" spans="40:55">
      <c r="AN537" s="410"/>
      <c r="BA537" s="450"/>
      <c r="BB537" s="410"/>
      <c r="BC537" s="410"/>
    </row>
    <row r="538" spans="40:55">
      <c r="AN538" s="410"/>
      <c r="BA538" s="450"/>
      <c r="BB538" s="410"/>
      <c r="BC538" s="410"/>
    </row>
    <row r="539" spans="40:55">
      <c r="AN539" s="410"/>
      <c r="BA539" s="450"/>
      <c r="BB539" s="410"/>
      <c r="BC539" s="410"/>
    </row>
    <row r="540" spans="40:55">
      <c r="AN540" s="410"/>
      <c r="BA540" s="450"/>
      <c r="BB540" s="410"/>
      <c r="BC540" s="410"/>
    </row>
    <row r="541" spans="40:55">
      <c r="AN541" s="410"/>
      <c r="BA541" s="450"/>
      <c r="BB541" s="410"/>
      <c r="BC541" s="410"/>
    </row>
    <row r="542" spans="40:55">
      <c r="AN542" s="410"/>
      <c r="BA542" s="450"/>
      <c r="BB542" s="410"/>
      <c r="BC542" s="410"/>
    </row>
    <row r="543" spans="40:55">
      <c r="AN543" s="410"/>
      <c r="BA543" s="450"/>
      <c r="BB543" s="410"/>
      <c r="BC543" s="410"/>
    </row>
    <row r="544" spans="40:55">
      <c r="AN544" s="410"/>
      <c r="BA544" s="450"/>
      <c r="BB544" s="410"/>
      <c r="BC544" s="410"/>
    </row>
    <row r="545" spans="40:55">
      <c r="AN545" s="410"/>
      <c r="BA545" s="450"/>
      <c r="BB545" s="410"/>
      <c r="BC545" s="410"/>
    </row>
    <row r="546" spans="40:55">
      <c r="AN546" s="410"/>
      <c r="BA546" s="450"/>
      <c r="BB546" s="410"/>
      <c r="BC546" s="410"/>
    </row>
    <row r="547" spans="40:55">
      <c r="AN547" s="410"/>
      <c r="BA547" s="450"/>
      <c r="BB547" s="410"/>
      <c r="BC547" s="410"/>
    </row>
    <row r="548" spans="40:55">
      <c r="AN548" s="410"/>
      <c r="BA548" s="450"/>
      <c r="BB548" s="410"/>
      <c r="BC548" s="410"/>
    </row>
    <row r="549" spans="40:55">
      <c r="AN549" s="410"/>
      <c r="BA549" s="450"/>
      <c r="BB549" s="410"/>
      <c r="BC549" s="410"/>
    </row>
    <row r="550" spans="40:55">
      <c r="AN550" s="410"/>
      <c r="BA550" s="450"/>
      <c r="BB550" s="410"/>
      <c r="BC550" s="410"/>
    </row>
    <row r="551" spans="40:55">
      <c r="AN551" s="410"/>
      <c r="BA551" s="450"/>
      <c r="BB551" s="410"/>
      <c r="BC551" s="410"/>
    </row>
    <row r="552" spans="40:55">
      <c r="AN552" s="410"/>
      <c r="BA552" s="450"/>
      <c r="BB552" s="410"/>
      <c r="BC552" s="410"/>
    </row>
    <row r="553" spans="40:55">
      <c r="AN553" s="410"/>
      <c r="BA553" s="450"/>
      <c r="BB553" s="410"/>
      <c r="BC553" s="410"/>
    </row>
    <row r="554" spans="40:55">
      <c r="AN554" s="410"/>
      <c r="BA554" s="450"/>
      <c r="BB554" s="410"/>
      <c r="BC554" s="410"/>
    </row>
    <row r="555" spans="40:55">
      <c r="AN555" s="410"/>
      <c r="BA555" s="450"/>
      <c r="BB555" s="410"/>
      <c r="BC555" s="410"/>
    </row>
    <row r="556" spans="40:55">
      <c r="AN556" s="410"/>
      <c r="BA556" s="450"/>
      <c r="BB556" s="410"/>
      <c r="BC556" s="410"/>
    </row>
    <row r="557" spans="40:55">
      <c r="AN557" s="410"/>
      <c r="BA557" s="450"/>
      <c r="BB557" s="410"/>
      <c r="BC557" s="410"/>
    </row>
    <row r="558" spans="40:55">
      <c r="AN558" s="410"/>
      <c r="BA558" s="450"/>
      <c r="BB558" s="410"/>
      <c r="BC558" s="410"/>
    </row>
    <row r="559" spans="40:55">
      <c r="AN559" s="410"/>
      <c r="BA559" s="450"/>
      <c r="BB559" s="410"/>
      <c r="BC559" s="410"/>
    </row>
    <row r="560" spans="40:55">
      <c r="AN560" s="410"/>
      <c r="BA560" s="450"/>
      <c r="BB560" s="410"/>
      <c r="BC560" s="410"/>
    </row>
    <row r="561" spans="40:55">
      <c r="AN561" s="410"/>
      <c r="BA561" s="450"/>
      <c r="BB561" s="410"/>
      <c r="BC561" s="410"/>
    </row>
    <row r="562" spans="40:55">
      <c r="AN562" s="410"/>
      <c r="BA562" s="450"/>
      <c r="BB562" s="410"/>
      <c r="BC562" s="410"/>
    </row>
    <row r="563" spans="40:55">
      <c r="AN563" s="410"/>
      <c r="BA563" s="450"/>
      <c r="BB563" s="410"/>
      <c r="BC563" s="410"/>
    </row>
    <row r="564" spans="40:55">
      <c r="AN564" s="410"/>
      <c r="BA564" s="450"/>
      <c r="BB564" s="410"/>
      <c r="BC564" s="410"/>
    </row>
    <row r="565" spans="40:55">
      <c r="AN565" s="410"/>
      <c r="BA565" s="450"/>
      <c r="BB565" s="410"/>
      <c r="BC565" s="410"/>
    </row>
    <row r="566" spans="40:55">
      <c r="AN566" s="410"/>
      <c r="BA566" s="450"/>
      <c r="BB566" s="410"/>
      <c r="BC566" s="410"/>
    </row>
    <row r="567" spans="40:55">
      <c r="AN567" s="410"/>
      <c r="BA567" s="450"/>
      <c r="BB567" s="410"/>
      <c r="BC567" s="410"/>
    </row>
    <row r="568" spans="40:55">
      <c r="AN568" s="410"/>
      <c r="BA568" s="450"/>
      <c r="BB568" s="410"/>
      <c r="BC568" s="410"/>
    </row>
    <row r="569" spans="40:55">
      <c r="AN569" s="410"/>
      <c r="BA569" s="450"/>
      <c r="BB569" s="410"/>
      <c r="BC569" s="410"/>
    </row>
    <row r="570" spans="40:55">
      <c r="AN570" s="410"/>
      <c r="BA570" s="450"/>
      <c r="BB570" s="410"/>
      <c r="BC570" s="410"/>
    </row>
    <row r="571" spans="40:55">
      <c r="AN571" s="410"/>
      <c r="BA571" s="450"/>
      <c r="BB571" s="410"/>
      <c r="BC571" s="410"/>
    </row>
    <row r="572" spans="40:55">
      <c r="AN572" s="410"/>
      <c r="BA572" s="450"/>
      <c r="BB572" s="410"/>
      <c r="BC572" s="410"/>
    </row>
    <row r="573" spans="40:55">
      <c r="AN573" s="410"/>
      <c r="BA573" s="450"/>
      <c r="BB573" s="410"/>
      <c r="BC573" s="410"/>
    </row>
    <row r="574" spans="40:55">
      <c r="AN574" s="410"/>
      <c r="BA574" s="450"/>
      <c r="BB574" s="410"/>
      <c r="BC574" s="410"/>
    </row>
    <row r="575" spans="40:55">
      <c r="AN575" s="410"/>
      <c r="BA575" s="450"/>
      <c r="BB575" s="410"/>
      <c r="BC575" s="410"/>
    </row>
    <row r="576" spans="40:55">
      <c r="AN576" s="410"/>
      <c r="BA576" s="450"/>
      <c r="BB576" s="410"/>
      <c r="BC576" s="410"/>
    </row>
    <row r="577" spans="40:55">
      <c r="AN577" s="410"/>
      <c r="BA577" s="450"/>
      <c r="BB577" s="410"/>
      <c r="BC577" s="410"/>
    </row>
    <row r="578" spans="40:55">
      <c r="AN578" s="410"/>
      <c r="BA578" s="450"/>
      <c r="BB578" s="410"/>
      <c r="BC578" s="410"/>
    </row>
    <row r="579" spans="40:55">
      <c r="AN579" s="410"/>
      <c r="BA579" s="450"/>
      <c r="BB579" s="410"/>
      <c r="BC579" s="410"/>
    </row>
    <row r="580" spans="40:55">
      <c r="AN580" s="410"/>
      <c r="BA580" s="450"/>
      <c r="BB580" s="410"/>
      <c r="BC580" s="410"/>
    </row>
    <row r="581" spans="40:55">
      <c r="AN581" s="410"/>
      <c r="BA581" s="450"/>
      <c r="BB581" s="410"/>
      <c r="BC581" s="410"/>
    </row>
    <row r="582" spans="40:55">
      <c r="AN582" s="410"/>
      <c r="BA582" s="450"/>
      <c r="BB582" s="410"/>
      <c r="BC582" s="410"/>
    </row>
    <row r="583" spans="40:55">
      <c r="AN583" s="410"/>
      <c r="BA583" s="450"/>
      <c r="BB583" s="410"/>
      <c r="BC583" s="410"/>
    </row>
    <row r="584" spans="40:55">
      <c r="AN584" s="410"/>
      <c r="BA584" s="450"/>
      <c r="BB584" s="410"/>
      <c r="BC584" s="410"/>
    </row>
    <row r="585" spans="40:55">
      <c r="AN585" s="410"/>
      <c r="BA585" s="450"/>
      <c r="BB585" s="410"/>
      <c r="BC585" s="410"/>
    </row>
    <row r="586" spans="40:55">
      <c r="AN586" s="410"/>
      <c r="BA586" s="450"/>
      <c r="BB586" s="410"/>
      <c r="BC586" s="410"/>
    </row>
    <row r="587" spans="40:55">
      <c r="AN587" s="410"/>
      <c r="BA587" s="450"/>
      <c r="BB587" s="410"/>
      <c r="BC587" s="410"/>
    </row>
    <row r="588" spans="40:55">
      <c r="AN588" s="410"/>
      <c r="BA588" s="450"/>
      <c r="BB588" s="410"/>
      <c r="BC588" s="410"/>
    </row>
    <row r="589" spans="40:55">
      <c r="AN589" s="410"/>
      <c r="BA589" s="450"/>
      <c r="BB589" s="410"/>
      <c r="BC589" s="410"/>
    </row>
    <row r="590" spans="40:55">
      <c r="AN590" s="410"/>
      <c r="BA590" s="450"/>
      <c r="BB590" s="410"/>
      <c r="BC590" s="410"/>
    </row>
    <row r="591" spans="40:55">
      <c r="AN591" s="410"/>
      <c r="BA591" s="450"/>
      <c r="BB591" s="410"/>
      <c r="BC591" s="410"/>
    </row>
    <row r="592" spans="40:55">
      <c r="AN592" s="410"/>
      <c r="BA592" s="450"/>
      <c r="BB592" s="410"/>
      <c r="BC592" s="410"/>
    </row>
    <row r="593" spans="40:55">
      <c r="AN593" s="410"/>
      <c r="BA593" s="450"/>
      <c r="BB593" s="410"/>
      <c r="BC593" s="410"/>
    </row>
    <row r="594" spans="40:55">
      <c r="AN594" s="410"/>
      <c r="BA594" s="450"/>
      <c r="BB594" s="410"/>
      <c r="BC594" s="410"/>
    </row>
    <row r="595" spans="40:55">
      <c r="AN595" s="410"/>
      <c r="BA595" s="450"/>
      <c r="BB595" s="410"/>
      <c r="BC595" s="410"/>
    </row>
    <row r="596" spans="40:55">
      <c r="AN596" s="410"/>
      <c r="BA596" s="450"/>
      <c r="BB596" s="410"/>
      <c r="BC596" s="410"/>
    </row>
    <row r="597" spans="40:55">
      <c r="AN597" s="410"/>
      <c r="BA597" s="450"/>
      <c r="BB597" s="410"/>
      <c r="BC597" s="410"/>
    </row>
    <row r="598" spans="40:55">
      <c r="AN598" s="410"/>
      <c r="BA598" s="450"/>
      <c r="BB598" s="410"/>
      <c r="BC598" s="410"/>
    </row>
    <row r="599" spans="40:55">
      <c r="AN599" s="410"/>
      <c r="BA599" s="450"/>
      <c r="BB599" s="410"/>
      <c r="BC599" s="410"/>
    </row>
    <row r="600" spans="40:55">
      <c r="AN600" s="410"/>
      <c r="BA600" s="450"/>
      <c r="BB600" s="410"/>
      <c r="BC600" s="410"/>
    </row>
    <row r="601" spans="40:55">
      <c r="AN601" s="410"/>
      <c r="BA601" s="450"/>
      <c r="BB601" s="410"/>
      <c r="BC601" s="410"/>
    </row>
    <row r="602" spans="40:55">
      <c r="AN602" s="410"/>
      <c r="BA602" s="450"/>
      <c r="BB602" s="410"/>
      <c r="BC602" s="410"/>
    </row>
    <row r="603" spans="40:55">
      <c r="AN603" s="410"/>
      <c r="BA603" s="450"/>
      <c r="BB603" s="410"/>
      <c r="BC603" s="410"/>
    </row>
    <row r="604" spans="40:55">
      <c r="AN604" s="410"/>
      <c r="BA604" s="450"/>
      <c r="BB604" s="410"/>
      <c r="BC604" s="410"/>
    </row>
    <row r="605" spans="40:55">
      <c r="AN605" s="410"/>
      <c r="BA605" s="450"/>
      <c r="BB605" s="410"/>
      <c r="BC605" s="410"/>
    </row>
    <row r="606" spans="40:55">
      <c r="AN606" s="410"/>
      <c r="BA606" s="450"/>
      <c r="BB606" s="410"/>
      <c r="BC606" s="410"/>
    </row>
    <row r="607" spans="40:55">
      <c r="AN607" s="410"/>
      <c r="BA607" s="450"/>
      <c r="BB607" s="410"/>
      <c r="BC607" s="410"/>
    </row>
    <row r="608" spans="40:55">
      <c r="AN608" s="410"/>
      <c r="BA608" s="450"/>
      <c r="BB608" s="410"/>
      <c r="BC608" s="410"/>
    </row>
    <row r="609" spans="40:55">
      <c r="AN609" s="410"/>
      <c r="BA609" s="450"/>
      <c r="BB609" s="410"/>
      <c r="BC609" s="410"/>
    </row>
    <row r="610" spans="40:55">
      <c r="AN610" s="410"/>
      <c r="BA610" s="450"/>
      <c r="BB610" s="410"/>
      <c r="BC610" s="410"/>
    </row>
    <row r="611" spans="40:55">
      <c r="AN611" s="410"/>
      <c r="BA611" s="450"/>
      <c r="BB611" s="410"/>
      <c r="BC611" s="410"/>
    </row>
    <row r="612" spans="40:55">
      <c r="AN612" s="410"/>
      <c r="BA612" s="450"/>
      <c r="BB612" s="410"/>
      <c r="BC612" s="410"/>
    </row>
    <row r="613" spans="40:55">
      <c r="AN613" s="410"/>
      <c r="BA613" s="450"/>
      <c r="BB613" s="410"/>
      <c r="BC613" s="410"/>
    </row>
    <row r="614" spans="40:55">
      <c r="AN614" s="410"/>
      <c r="BA614" s="450"/>
      <c r="BB614" s="410"/>
      <c r="BC614" s="410"/>
    </row>
    <row r="615" spans="40:55">
      <c r="AN615" s="410"/>
      <c r="BA615" s="450"/>
      <c r="BB615" s="410"/>
      <c r="BC615" s="410"/>
    </row>
    <row r="616" spans="40:55">
      <c r="AN616" s="410"/>
      <c r="BA616" s="450"/>
      <c r="BB616" s="410"/>
      <c r="BC616" s="410"/>
    </row>
    <row r="617" spans="40:55">
      <c r="AN617" s="410"/>
      <c r="BA617" s="450"/>
      <c r="BB617" s="410"/>
      <c r="BC617" s="410"/>
    </row>
    <row r="618" spans="40:55">
      <c r="AN618" s="410"/>
      <c r="BA618" s="450"/>
      <c r="BB618" s="410"/>
      <c r="BC618" s="410"/>
    </row>
    <row r="619" spans="40:55">
      <c r="AN619" s="410"/>
      <c r="BA619" s="450"/>
      <c r="BB619" s="410"/>
      <c r="BC619" s="410"/>
    </row>
    <row r="620" spans="40:55">
      <c r="AN620" s="410"/>
      <c r="BA620" s="450"/>
      <c r="BB620" s="410"/>
      <c r="BC620" s="410"/>
    </row>
    <row r="621" spans="40:55">
      <c r="AN621" s="410"/>
      <c r="BA621" s="450"/>
      <c r="BB621" s="410"/>
      <c r="BC621" s="410"/>
    </row>
    <row r="622" spans="40:55">
      <c r="AN622" s="410"/>
      <c r="BA622" s="450"/>
      <c r="BB622" s="410"/>
      <c r="BC622" s="410"/>
    </row>
    <row r="623" spans="40:55">
      <c r="AN623" s="410"/>
      <c r="BA623" s="450"/>
      <c r="BB623" s="410"/>
      <c r="BC623" s="410"/>
    </row>
    <row r="624" spans="40:55">
      <c r="AN624" s="410"/>
      <c r="BA624" s="450"/>
      <c r="BB624" s="410"/>
      <c r="BC624" s="410"/>
    </row>
    <row r="625" spans="40:55">
      <c r="AN625" s="410"/>
      <c r="BA625" s="450"/>
      <c r="BB625" s="410"/>
      <c r="BC625" s="410"/>
    </row>
    <row r="626" spans="40:55">
      <c r="AN626" s="410"/>
      <c r="BA626" s="450"/>
      <c r="BB626" s="410"/>
      <c r="BC626" s="410"/>
    </row>
    <row r="627" spans="40:55">
      <c r="AN627" s="410"/>
      <c r="BA627" s="450"/>
      <c r="BB627" s="410"/>
      <c r="BC627" s="410"/>
    </row>
    <row r="628" spans="40:55">
      <c r="AN628" s="410"/>
      <c r="BA628" s="450"/>
      <c r="BB628" s="410"/>
      <c r="BC628" s="410"/>
    </row>
    <row r="629" spans="40:55">
      <c r="AN629" s="410"/>
      <c r="BA629" s="450"/>
      <c r="BB629" s="410"/>
      <c r="BC629" s="410"/>
    </row>
    <row r="630" spans="40:55">
      <c r="AN630" s="410"/>
      <c r="BA630" s="450"/>
      <c r="BB630" s="410"/>
      <c r="BC630" s="410"/>
    </row>
    <row r="631" spans="40:55">
      <c r="AN631" s="410"/>
      <c r="BA631" s="450"/>
      <c r="BB631" s="410"/>
      <c r="BC631" s="410"/>
    </row>
    <row r="632" spans="40:55">
      <c r="AN632" s="410"/>
      <c r="BA632" s="450"/>
      <c r="BB632" s="410"/>
      <c r="BC632" s="410"/>
    </row>
    <row r="633" spans="40:55">
      <c r="AN633" s="410"/>
      <c r="BA633" s="450"/>
      <c r="BB633" s="410"/>
      <c r="BC633" s="410"/>
    </row>
    <row r="634" spans="40:55">
      <c r="AN634" s="410"/>
      <c r="BA634" s="450"/>
      <c r="BB634" s="410"/>
      <c r="BC634" s="410"/>
    </row>
    <row r="635" spans="40:55">
      <c r="AN635" s="410"/>
      <c r="BA635" s="450"/>
      <c r="BB635" s="410"/>
      <c r="BC635" s="410"/>
    </row>
    <row r="636" spans="40:55">
      <c r="AN636" s="410"/>
      <c r="BA636" s="450"/>
      <c r="BB636" s="410"/>
      <c r="BC636" s="410"/>
    </row>
    <row r="637" spans="40:55">
      <c r="AN637" s="410"/>
      <c r="BA637" s="450"/>
      <c r="BB637" s="410"/>
      <c r="BC637" s="410"/>
    </row>
    <row r="638" spans="40:55">
      <c r="AN638" s="410"/>
      <c r="BA638" s="450"/>
      <c r="BB638" s="410"/>
      <c r="BC638" s="410"/>
    </row>
    <row r="639" spans="40:55">
      <c r="AN639" s="410"/>
      <c r="BA639" s="450"/>
      <c r="BB639" s="410"/>
      <c r="BC639" s="410"/>
    </row>
    <row r="640" spans="40:55">
      <c r="AN640" s="410"/>
      <c r="BA640" s="450"/>
      <c r="BB640" s="410"/>
      <c r="BC640" s="410"/>
    </row>
    <row r="641" spans="40:55">
      <c r="AN641" s="410"/>
      <c r="BA641" s="450"/>
      <c r="BB641" s="410"/>
      <c r="BC641" s="410"/>
    </row>
    <row r="642" spans="40:55">
      <c r="AN642" s="410"/>
      <c r="BA642" s="450"/>
      <c r="BB642" s="410"/>
      <c r="BC642" s="410"/>
    </row>
    <row r="643" spans="40:55">
      <c r="AN643" s="410"/>
      <c r="BA643" s="450"/>
      <c r="BB643" s="410"/>
      <c r="BC643" s="410"/>
    </row>
    <row r="644" spans="40:55">
      <c r="AN644" s="410"/>
      <c r="BA644" s="450"/>
      <c r="BB644" s="410"/>
      <c r="BC644" s="410"/>
    </row>
    <row r="645" spans="40:55">
      <c r="AN645" s="410"/>
      <c r="BA645" s="450"/>
      <c r="BB645" s="410"/>
      <c r="BC645" s="410"/>
    </row>
    <row r="646" spans="40:55">
      <c r="AN646" s="410"/>
      <c r="BA646" s="450"/>
      <c r="BB646" s="410"/>
      <c r="BC646" s="410"/>
    </row>
    <row r="647" spans="40:55">
      <c r="AN647" s="410"/>
      <c r="BA647" s="450"/>
      <c r="BB647" s="410"/>
      <c r="BC647" s="410"/>
    </row>
    <row r="648" spans="40:55">
      <c r="AN648" s="410"/>
      <c r="BA648" s="450"/>
      <c r="BB648" s="410"/>
      <c r="BC648" s="410"/>
    </row>
    <row r="649" spans="40:55">
      <c r="AN649" s="410"/>
      <c r="BA649" s="450"/>
      <c r="BB649" s="410"/>
      <c r="BC649" s="410"/>
    </row>
    <row r="650" spans="40:55">
      <c r="AN650" s="410"/>
      <c r="BA650" s="450"/>
      <c r="BB650" s="410"/>
      <c r="BC650" s="410"/>
    </row>
    <row r="651" spans="40:55">
      <c r="AN651" s="410"/>
      <c r="BA651" s="450"/>
      <c r="BB651" s="410"/>
      <c r="BC651" s="410"/>
    </row>
    <row r="652" spans="40:55">
      <c r="AN652" s="410"/>
      <c r="BA652" s="450"/>
      <c r="BB652" s="410"/>
      <c r="BC652" s="410"/>
    </row>
    <row r="653" spans="40:55">
      <c r="AN653" s="410"/>
      <c r="BA653" s="450"/>
      <c r="BB653" s="410"/>
      <c r="BC653" s="410"/>
    </row>
    <row r="654" spans="40:55">
      <c r="AN654" s="410"/>
      <c r="BA654" s="450"/>
      <c r="BB654" s="410"/>
      <c r="BC654" s="410"/>
    </row>
    <row r="655" spans="40:55">
      <c r="AN655" s="410"/>
      <c r="BA655" s="450"/>
      <c r="BB655" s="410"/>
      <c r="BC655" s="410"/>
    </row>
    <row r="656" spans="40:55">
      <c r="AN656" s="410"/>
      <c r="BA656" s="450"/>
      <c r="BB656" s="410"/>
      <c r="BC656" s="410"/>
    </row>
    <row r="657" spans="40:55">
      <c r="AN657" s="410"/>
      <c r="BA657" s="450"/>
      <c r="BB657" s="410"/>
      <c r="BC657" s="410"/>
    </row>
    <row r="658" spans="40:55">
      <c r="AN658" s="410"/>
      <c r="BA658" s="450"/>
      <c r="BB658" s="410"/>
      <c r="BC658" s="410"/>
    </row>
    <row r="659" spans="40:55">
      <c r="AN659" s="410"/>
      <c r="BA659" s="450"/>
      <c r="BB659" s="410"/>
      <c r="BC659" s="410"/>
    </row>
    <row r="660" spans="40:55">
      <c r="AN660" s="410"/>
      <c r="BA660" s="450"/>
      <c r="BB660" s="410"/>
      <c r="BC660" s="410"/>
    </row>
    <row r="661" spans="40:55">
      <c r="AN661" s="410"/>
      <c r="BA661" s="450"/>
      <c r="BB661" s="410"/>
      <c r="BC661" s="410"/>
    </row>
    <row r="662" spans="40:55">
      <c r="AN662" s="410"/>
      <c r="BA662" s="450"/>
      <c r="BB662" s="410"/>
      <c r="BC662" s="410"/>
    </row>
    <row r="663" spans="40:55">
      <c r="AN663" s="410"/>
      <c r="BA663" s="450"/>
      <c r="BB663" s="410"/>
      <c r="BC663" s="410"/>
    </row>
    <row r="664" spans="40:55">
      <c r="AN664" s="410"/>
      <c r="BA664" s="450"/>
      <c r="BB664" s="410"/>
      <c r="BC664" s="410"/>
    </row>
    <row r="665" spans="40:55">
      <c r="AN665" s="410"/>
      <c r="BA665" s="450"/>
      <c r="BB665" s="410"/>
      <c r="BC665" s="410"/>
    </row>
    <row r="666" spans="40:55">
      <c r="AN666" s="410"/>
      <c r="BA666" s="450"/>
      <c r="BB666" s="410"/>
      <c r="BC666" s="410"/>
    </row>
    <row r="667" spans="40:55">
      <c r="AN667" s="410"/>
      <c r="BA667" s="450"/>
      <c r="BB667" s="410"/>
      <c r="BC667" s="410"/>
    </row>
    <row r="668" spans="40:55">
      <c r="AN668" s="410"/>
      <c r="BA668" s="450"/>
      <c r="BB668" s="410"/>
      <c r="BC668" s="410"/>
    </row>
    <row r="669" spans="40:55">
      <c r="AN669" s="410"/>
      <c r="BA669" s="450"/>
      <c r="BB669" s="410"/>
      <c r="BC669" s="410"/>
    </row>
    <row r="670" spans="40:55">
      <c r="AN670" s="410"/>
      <c r="BA670" s="450"/>
      <c r="BB670" s="410"/>
      <c r="BC670" s="410"/>
    </row>
    <row r="671" spans="40:55">
      <c r="AN671" s="410"/>
      <c r="BA671" s="450"/>
      <c r="BB671" s="410"/>
      <c r="BC671" s="410"/>
    </row>
    <row r="672" spans="40:55">
      <c r="AN672" s="410"/>
      <c r="BA672" s="450"/>
      <c r="BB672" s="410"/>
      <c r="BC672" s="410"/>
    </row>
    <row r="673" spans="40:55">
      <c r="AN673" s="410"/>
      <c r="BA673" s="450"/>
      <c r="BB673" s="410"/>
      <c r="BC673" s="410"/>
    </row>
    <row r="674" spans="40:55">
      <c r="AN674" s="410"/>
      <c r="BA674" s="450"/>
      <c r="BB674" s="410"/>
      <c r="BC674" s="410"/>
    </row>
    <row r="675" spans="40:55">
      <c r="AN675" s="410"/>
      <c r="BA675" s="450"/>
      <c r="BB675" s="410"/>
      <c r="BC675" s="410"/>
    </row>
    <row r="676" spans="40:55">
      <c r="AN676" s="410"/>
      <c r="BA676" s="450"/>
      <c r="BB676" s="410"/>
      <c r="BC676" s="410"/>
    </row>
    <row r="677" spans="40:55">
      <c r="AN677" s="410"/>
      <c r="BA677" s="450"/>
      <c r="BB677" s="410"/>
      <c r="BC677" s="410"/>
    </row>
    <row r="678" spans="40:55">
      <c r="AN678" s="410"/>
      <c r="BA678" s="450"/>
      <c r="BB678" s="410"/>
      <c r="BC678" s="410"/>
    </row>
    <row r="679" spans="40:55">
      <c r="AN679" s="410"/>
      <c r="BA679" s="450"/>
      <c r="BB679" s="410"/>
      <c r="BC679" s="410"/>
    </row>
    <row r="680" spans="40:55">
      <c r="AN680" s="410"/>
      <c r="BA680" s="450"/>
      <c r="BB680" s="410"/>
      <c r="BC680" s="410"/>
    </row>
    <row r="681" spans="40:55">
      <c r="AN681" s="410"/>
      <c r="BA681" s="450"/>
      <c r="BB681" s="410"/>
      <c r="BC681" s="410"/>
    </row>
    <row r="682" spans="40:55">
      <c r="AN682" s="410"/>
      <c r="BA682" s="450"/>
      <c r="BB682" s="410"/>
      <c r="BC682" s="410"/>
    </row>
    <row r="683" spans="40:55">
      <c r="AN683" s="410"/>
      <c r="BA683" s="450"/>
      <c r="BB683" s="410"/>
      <c r="BC683" s="410"/>
    </row>
    <row r="684" spans="40:55">
      <c r="AN684" s="410"/>
      <c r="BA684" s="450"/>
      <c r="BB684" s="410"/>
      <c r="BC684" s="410"/>
    </row>
    <row r="685" spans="40:55">
      <c r="AN685" s="410"/>
      <c r="BA685" s="450"/>
      <c r="BB685" s="410"/>
      <c r="BC685" s="410"/>
    </row>
    <row r="686" spans="40:55">
      <c r="AN686" s="410"/>
      <c r="BA686" s="450"/>
      <c r="BB686" s="410"/>
      <c r="BC686" s="410"/>
    </row>
    <row r="687" spans="40:55">
      <c r="AN687" s="410"/>
      <c r="BA687" s="450"/>
      <c r="BB687" s="410"/>
      <c r="BC687" s="410"/>
    </row>
    <row r="688" spans="40:55">
      <c r="AN688" s="410"/>
      <c r="BA688" s="450"/>
      <c r="BB688" s="410"/>
      <c r="BC688" s="410"/>
    </row>
    <row r="689" spans="40:55">
      <c r="AN689" s="410"/>
      <c r="BA689" s="450"/>
      <c r="BB689" s="410"/>
      <c r="BC689" s="410"/>
    </row>
    <row r="690" spans="40:55">
      <c r="AN690" s="410"/>
      <c r="BA690" s="450"/>
      <c r="BB690" s="410"/>
      <c r="BC690" s="410"/>
    </row>
    <row r="691" spans="40:55">
      <c r="AN691" s="410"/>
      <c r="BA691" s="450"/>
      <c r="BB691" s="410"/>
      <c r="BC691" s="410"/>
    </row>
    <row r="692" spans="40:55">
      <c r="AN692" s="410"/>
      <c r="BA692" s="450"/>
      <c r="BB692" s="410"/>
      <c r="BC692" s="410"/>
    </row>
    <row r="693" spans="40:55">
      <c r="AN693" s="410"/>
      <c r="BA693" s="450"/>
      <c r="BB693" s="410"/>
      <c r="BC693" s="410"/>
    </row>
    <row r="694" spans="40:55">
      <c r="AN694" s="410"/>
      <c r="BA694" s="450"/>
      <c r="BB694" s="410"/>
      <c r="BC694" s="410"/>
    </row>
    <row r="695" spans="40:55">
      <c r="AN695" s="410"/>
      <c r="BA695" s="450"/>
      <c r="BB695" s="410"/>
      <c r="BC695" s="410"/>
    </row>
    <row r="696" spans="40:55">
      <c r="AN696" s="410"/>
      <c r="BA696" s="450"/>
      <c r="BB696" s="410"/>
      <c r="BC696" s="410"/>
    </row>
    <row r="697" spans="40:55">
      <c r="AN697" s="410"/>
      <c r="BA697" s="450"/>
      <c r="BB697" s="410"/>
      <c r="BC697" s="410"/>
    </row>
    <row r="698" spans="40:55">
      <c r="AN698" s="410"/>
      <c r="BA698" s="450"/>
      <c r="BB698" s="410"/>
      <c r="BC698" s="410"/>
    </row>
    <row r="699" spans="40:55">
      <c r="AN699" s="410"/>
      <c r="BA699" s="450"/>
      <c r="BB699" s="410"/>
      <c r="BC699" s="410"/>
    </row>
    <row r="700" spans="40:55">
      <c r="AN700" s="410"/>
      <c r="BA700" s="450"/>
      <c r="BB700" s="410"/>
      <c r="BC700" s="410"/>
    </row>
    <row r="701" spans="40:55">
      <c r="AN701" s="410"/>
      <c r="BA701" s="450"/>
      <c r="BB701" s="410"/>
      <c r="BC701" s="410"/>
    </row>
    <row r="702" spans="40:55">
      <c r="AN702" s="410"/>
      <c r="BA702" s="450"/>
      <c r="BB702" s="410"/>
      <c r="BC702" s="410"/>
    </row>
    <row r="703" spans="40:55">
      <c r="AN703" s="410"/>
      <c r="BA703" s="450"/>
      <c r="BB703" s="410"/>
      <c r="BC703" s="410"/>
    </row>
    <row r="704" spans="40:55">
      <c r="AN704" s="410"/>
      <c r="BA704" s="450"/>
      <c r="BB704" s="410"/>
      <c r="BC704" s="410"/>
    </row>
    <row r="705" spans="40:55">
      <c r="AN705" s="410"/>
      <c r="BA705" s="450"/>
      <c r="BB705" s="410"/>
      <c r="BC705" s="410"/>
    </row>
    <row r="706" spans="40:55">
      <c r="AN706" s="410"/>
      <c r="BA706" s="450"/>
      <c r="BB706" s="410"/>
      <c r="BC706" s="410"/>
    </row>
    <row r="707" spans="40:55">
      <c r="AN707" s="410"/>
      <c r="BA707" s="450"/>
      <c r="BB707" s="410"/>
      <c r="BC707" s="410"/>
    </row>
    <row r="708" spans="40:55">
      <c r="AN708" s="410"/>
      <c r="BA708" s="450"/>
      <c r="BB708" s="410"/>
      <c r="BC708" s="410"/>
    </row>
    <row r="709" spans="40:55">
      <c r="AN709" s="410"/>
      <c r="BA709" s="450"/>
      <c r="BB709" s="410"/>
      <c r="BC709" s="410"/>
    </row>
    <row r="710" spans="40:55">
      <c r="AN710" s="410"/>
      <c r="BA710" s="450"/>
      <c r="BB710" s="410"/>
      <c r="BC710" s="410"/>
    </row>
    <row r="711" spans="40:55">
      <c r="AN711" s="410"/>
      <c r="BA711" s="450"/>
      <c r="BB711" s="410"/>
      <c r="BC711" s="410"/>
    </row>
    <row r="712" spans="40:55">
      <c r="AN712" s="410"/>
      <c r="BA712" s="450"/>
      <c r="BB712" s="410"/>
      <c r="BC712" s="410"/>
    </row>
    <row r="713" spans="40:55">
      <c r="AN713" s="410"/>
      <c r="BA713" s="450"/>
      <c r="BB713" s="410"/>
      <c r="BC713" s="410"/>
    </row>
    <row r="714" spans="40:55">
      <c r="AN714" s="410"/>
      <c r="BA714" s="450"/>
      <c r="BB714" s="410"/>
      <c r="BC714" s="410"/>
    </row>
    <row r="715" spans="40:55">
      <c r="AN715" s="410"/>
      <c r="BA715" s="450"/>
      <c r="BB715" s="410"/>
      <c r="BC715" s="410"/>
    </row>
    <row r="716" spans="40:55">
      <c r="AN716" s="410"/>
      <c r="BA716" s="450"/>
      <c r="BB716" s="410"/>
      <c r="BC716" s="410"/>
    </row>
    <row r="717" spans="40:55">
      <c r="AN717" s="410"/>
      <c r="BA717" s="450"/>
      <c r="BB717" s="410"/>
      <c r="BC717" s="410"/>
    </row>
    <row r="718" spans="40:55">
      <c r="AN718" s="410"/>
      <c r="BA718" s="450"/>
      <c r="BB718" s="410"/>
      <c r="BC718" s="410"/>
    </row>
    <row r="719" spans="40:55">
      <c r="AN719" s="410"/>
      <c r="BA719" s="450"/>
      <c r="BB719" s="410"/>
      <c r="BC719" s="410"/>
    </row>
    <row r="720" spans="40:55">
      <c r="AN720" s="410"/>
      <c r="BA720" s="450"/>
      <c r="BB720" s="410"/>
      <c r="BC720" s="410"/>
    </row>
    <row r="721" spans="40:55">
      <c r="AN721" s="410"/>
      <c r="BA721" s="450"/>
      <c r="BB721" s="410"/>
      <c r="BC721" s="410"/>
    </row>
    <row r="722" spans="40:55">
      <c r="AN722" s="410"/>
      <c r="BA722" s="450"/>
      <c r="BB722" s="410"/>
      <c r="BC722" s="410"/>
    </row>
    <row r="723" spans="40:55">
      <c r="AN723" s="410"/>
      <c r="BA723" s="450"/>
      <c r="BB723" s="410"/>
      <c r="BC723" s="410"/>
    </row>
    <row r="724" spans="40:55">
      <c r="AN724" s="410"/>
      <c r="BA724" s="450"/>
      <c r="BB724" s="410"/>
      <c r="BC724" s="410"/>
    </row>
    <row r="725" spans="40:55">
      <c r="AN725" s="410"/>
      <c r="BA725" s="450"/>
      <c r="BB725" s="410"/>
      <c r="BC725" s="410"/>
    </row>
    <row r="726" spans="40:55">
      <c r="AN726" s="410"/>
      <c r="BA726" s="450"/>
      <c r="BB726" s="410"/>
      <c r="BC726" s="410"/>
    </row>
    <row r="727" spans="40:55">
      <c r="AN727" s="410"/>
      <c r="BA727" s="450"/>
      <c r="BB727" s="410"/>
      <c r="BC727" s="410"/>
    </row>
    <row r="728" spans="40:55">
      <c r="AN728" s="410"/>
      <c r="BA728" s="450"/>
      <c r="BB728" s="410"/>
      <c r="BC728" s="410"/>
    </row>
    <row r="729" spans="40:55">
      <c r="AN729" s="410"/>
      <c r="BA729" s="450"/>
      <c r="BB729" s="410"/>
      <c r="BC729" s="410"/>
    </row>
    <row r="730" spans="40:55">
      <c r="AN730" s="410"/>
      <c r="BA730" s="450"/>
      <c r="BB730" s="410"/>
      <c r="BC730" s="410"/>
    </row>
    <row r="731" spans="40:55">
      <c r="AN731" s="410"/>
      <c r="BA731" s="450"/>
      <c r="BB731" s="410"/>
      <c r="BC731" s="410"/>
    </row>
    <row r="732" spans="40:55">
      <c r="AN732" s="410"/>
      <c r="BA732" s="450"/>
      <c r="BB732" s="410"/>
      <c r="BC732" s="410"/>
    </row>
    <row r="733" spans="40:55">
      <c r="AN733" s="410"/>
      <c r="BA733" s="450"/>
      <c r="BB733" s="410"/>
      <c r="BC733" s="410"/>
    </row>
    <row r="734" spans="40:55">
      <c r="AN734" s="410"/>
      <c r="BA734" s="450"/>
      <c r="BB734" s="410"/>
      <c r="BC734" s="410"/>
    </row>
    <row r="735" spans="40:55">
      <c r="AN735" s="410"/>
      <c r="BA735" s="450"/>
      <c r="BB735" s="410"/>
      <c r="BC735" s="410"/>
    </row>
    <row r="736" spans="40:55">
      <c r="AN736" s="410"/>
      <c r="BA736" s="450"/>
      <c r="BB736" s="410"/>
      <c r="BC736" s="410"/>
    </row>
    <row r="737" spans="40:55">
      <c r="AN737" s="410"/>
      <c r="BA737" s="450"/>
      <c r="BB737" s="410"/>
      <c r="BC737" s="410"/>
    </row>
    <row r="738" spans="40:55">
      <c r="AN738" s="410"/>
      <c r="BA738" s="450"/>
      <c r="BB738" s="410"/>
      <c r="BC738" s="410"/>
    </row>
    <row r="739" spans="40:55">
      <c r="AN739" s="410"/>
      <c r="BA739" s="450"/>
      <c r="BB739" s="410"/>
      <c r="BC739" s="410"/>
    </row>
    <row r="740" spans="40:55">
      <c r="AN740" s="410"/>
      <c r="BA740" s="450"/>
      <c r="BB740" s="410"/>
      <c r="BC740" s="410"/>
    </row>
    <row r="741" spans="40:55">
      <c r="AN741" s="410"/>
      <c r="BA741" s="450"/>
      <c r="BB741" s="410"/>
      <c r="BC741" s="410"/>
    </row>
    <row r="742" spans="40:55">
      <c r="AN742" s="410"/>
      <c r="BA742" s="450"/>
      <c r="BB742" s="410"/>
      <c r="BC742" s="410"/>
    </row>
    <row r="743" spans="40:55">
      <c r="AN743" s="410"/>
      <c r="BA743" s="450"/>
      <c r="BB743" s="410"/>
      <c r="BC743" s="410"/>
    </row>
    <row r="744" spans="40:55">
      <c r="AN744" s="410"/>
      <c r="BA744" s="450"/>
      <c r="BB744" s="410"/>
      <c r="BC744" s="410"/>
    </row>
    <row r="745" spans="40:55">
      <c r="AN745" s="410"/>
      <c r="BA745" s="450"/>
      <c r="BB745" s="410"/>
      <c r="BC745" s="410"/>
    </row>
    <row r="746" spans="40:55">
      <c r="AN746" s="410"/>
      <c r="BA746" s="450"/>
      <c r="BB746" s="410"/>
      <c r="BC746" s="410"/>
    </row>
    <row r="747" spans="40:55">
      <c r="AN747" s="410"/>
      <c r="BA747" s="450"/>
      <c r="BB747" s="410"/>
      <c r="BC747" s="410"/>
    </row>
    <row r="748" spans="40:55">
      <c r="AN748" s="410"/>
      <c r="BA748" s="450"/>
      <c r="BB748" s="410"/>
      <c r="BC748" s="410"/>
    </row>
    <row r="749" spans="40:55">
      <c r="AN749" s="410"/>
      <c r="BA749" s="450"/>
      <c r="BB749" s="410"/>
      <c r="BC749" s="410"/>
    </row>
    <row r="750" spans="40:55">
      <c r="AN750" s="410"/>
      <c r="BA750" s="450"/>
      <c r="BB750" s="410"/>
      <c r="BC750" s="410"/>
    </row>
    <row r="751" spans="40:55">
      <c r="AN751" s="410"/>
      <c r="BA751" s="450"/>
      <c r="BB751" s="410"/>
      <c r="BC751" s="410"/>
    </row>
    <row r="752" spans="40:55">
      <c r="AN752" s="410"/>
      <c r="BA752" s="450"/>
      <c r="BB752" s="410"/>
      <c r="BC752" s="410"/>
    </row>
    <row r="753" spans="40:55">
      <c r="AN753" s="410"/>
      <c r="BA753" s="450"/>
      <c r="BB753" s="410"/>
      <c r="BC753" s="410"/>
    </row>
    <row r="754" spans="40:55">
      <c r="AN754" s="410"/>
      <c r="BA754" s="450"/>
      <c r="BB754" s="410"/>
      <c r="BC754" s="410"/>
    </row>
    <row r="755" spans="40:55">
      <c r="AN755" s="410"/>
      <c r="BA755" s="450"/>
      <c r="BB755" s="410"/>
      <c r="BC755" s="410"/>
    </row>
    <row r="756" spans="40:55">
      <c r="AN756" s="410"/>
      <c r="BA756" s="450"/>
      <c r="BB756" s="410"/>
      <c r="BC756" s="410"/>
    </row>
    <row r="757" spans="40:55">
      <c r="AN757" s="410"/>
      <c r="BA757" s="450"/>
      <c r="BB757" s="410"/>
      <c r="BC757" s="410"/>
    </row>
    <row r="758" spans="40:55">
      <c r="AN758" s="410"/>
      <c r="BA758" s="450"/>
      <c r="BB758" s="410"/>
      <c r="BC758" s="410"/>
    </row>
    <row r="759" spans="40:55">
      <c r="AN759" s="410"/>
      <c r="BA759" s="450"/>
      <c r="BB759" s="410"/>
      <c r="BC759" s="410"/>
    </row>
    <row r="760" spans="40:55">
      <c r="AN760" s="410"/>
      <c r="BA760" s="450"/>
      <c r="BB760" s="410"/>
      <c r="BC760" s="410"/>
    </row>
    <row r="761" spans="40:55">
      <c r="AN761" s="410"/>
      <c r="BA761" s="450"/>
      <c r="BB761" s="410"/>
      <c r="BC761" s="410"/>
    </row>
    <row r="762" spans="40:55">
      <c r="AN762" s="410"/>
      <c r="BA762" s="450"/>
      <c r="BB762" s="410"/>
      <c r="BC762" s="410"/>
    </row>
    <row r="763" spans="40:55">
      <c r="AN763" s="410"/>
      <c r="BA763" s="450"/>
      <c r="BB763" s="410"/>
      <c r="BC763" s="410"/>
    </row>
    <row r="764" spans="40:55">
      <c r="AN764" s="410"/>
      <c r="BA764" s="450"/>
      <c r="BB764" s="410"/>
      <c r="BC764" s="410"/>
    </row>
    <row r="765" spans="40:55">
      <c r="AN765" s="410"/>
      <c r="BA765" s="450"/>
      <c r="BB765" s="410"/>
      <c r="BC765" s="410"/>
    </row>
    <row r="766" spans="40:55">
      <c r="AN766" s="410"/>
      <c r="BA766" s="450"/>
      <c r="BB766" s="410"/>
      <c r="BC766" s="410"/>
    </row>
    <row r="767" spans="40:55">
      <c r="AN767" s="410"/>
      <c r="BA767" s="450"/>
      <c r="BB767" s="410"/>
      <c r="BC767" s="410"/>
    </row>
    <row r="768" spans="40:55">
      <c r="AN768" s="410"/>
      <c r="BA768" s="450"/>
      <c r="BB768" s="410"/>
      <c r="BC768" s="410"/>
    </row>
    <row r="769" spans="40:55">
      <c r="AN769" s="410"/>
      <c r="BA769" s="450"/>
      <c r="BB769" s="410"/>
      <c r="BC769" s="410"/>
    </row>
    <row r="770" spans="40:55">
      <c r="AN770" s="410"/>
      <c r="BA770" s="450"/>
      <c r="BB770" s="410"/>
      <c r="BC770" s="410"/>
    </row>
    <row r="771" spans="40:55">
      <c r="AN771" s="410"/>
      <c r="BA771" s="450"/>
      <c r="BB771" s="410"/>
      <c r="BC771" s="410"/>
    </row>
    <row r="772" spans="40:55">
      <c r="AN772" s="410"/>
      <c r="BA772" s="450"/>
      <c r="BB772" s="410"/>
      <c r="BC772" s="410"/>
    </row>
    <row r="773" spans="40:55">
      <c r="AN773" s="410"/>
      <c r="BA773" s="450"/>
      <c r="BB773" s="410"/>
      <c r="BC773" s="410"/>
    </row>
    <row r="774" spans="40:55">
      <c r="AN774" s="410"/>
      <c r="BA774" s="450"/>
      <c r="BB774" s="410"/>
      <c r="BC774" s="410"/>
    </row>
    <row r="775" spans="40:55">
      <c r="AN775" s="410"/>
      <c r="BA775" s="450"/>
      <c r="BB775" s="410"/>
      <c r="BC775" s="410"/>
    </row>
    <row r="776" spans="40:55">
      <c r="AN776" s="410"/>
      <c r="BA776" s="450"/>
      <c r="BB776" s="410"/>
      <c r="BC776" s="410"/>
    </row>
    <row r="777" spans="40:55">
      <c r="AN777" s="410"/>
      <c r="BA777" s="450"/>
      <c r="BB777" s="410"/>
      <c r="BC777" s="410"/>
    </row>
    <row r="778" spans="40:55">
      <c r="AN778" s="410"/>
      <c r="BA778" s="450"/>
      <c r="BB778" s="410"/>
      <c r="BC778" s="410"/>
    </row>
    <row r="779" spans="40:55">
      <c r="AN779" s="410"/>
      <c r="BA779" s="450"/>
      <c r="BB779" s="410"/>
      <c r="BC779" s="410"/>
    </row>
    <row r="780" spans="40:55">
      <c r="AN780" s="410"/>
      <c r="BA780" s="450"/>
      <c r="BB780" s="410"/>
      <c r="BC780" s="410"/>
    </row>
    <row r="781" spans="40:55">
      <c r="AN781" s="410"/>
      <c r="BA781" s="450"/>
      <c r="BB781" s="410"/>
      <c r="BC781" s="410"/>
    </row>
    <row r="782" spans="40:55">
      <c r="AN782" s="410"/>
      <c r="BA782" s="450"/>
      <c r="BB782" s="410"/>
      <c r="BC782" s="410"/>
    </row>
    <row r="783" spans="40:55">
      <c r="AN783" s="410"/>
      <c r="BA783" s="450"/>
      <c r="BB783" s="410"/>
      <c r="BC783" s="410"/>
    </row>
    <row r="784" spans="40:55">
      <c r="AN784" s="410"/>
      <c r="BA784" s="450"/>
      <c r="BB784" s="410"/>
      <c r="BC784" s="410"/>
    </row>
    <row r="785" spans="40:55">
      <c r="AN785" s="410"/>
      <c r="BA785" s="450"/>
      <c r="BB785" s="410"/>
      <c r="BC785" s="410"/>
    </row>
    <row r="786" spans="40:55">
      <c r="AN786" s="410"/>
      <c r="BA786" s="450"/>
      <c r="BB786" s="410"/>
      <c r="BC786" s="410"/>
    </row>
    <row r="787" spans="40:55">
      <c r="AN787" s="410"/>
      <c r="BA787" s="450"/>
      <c r="BB787" s="410"/>
      <c r="BC787" s="410"/>
    </row>
    <row r="788" spans="40:55">
      <c r="AN788" s="410"/>
      <c r="BA788" s="450"/>
      <c r="BB788" s="410"/>
      <c r="BC788" s="410"/>
    </row>
    <row r="789" spans="40:55">
      <c r="AN789" s="410"/>
      <c r="BA789" s="450"/>
      <c r="BB789" s="410"/>
      <c r="BC789" s="410"/>
    </row>
    <row r="790" spans="40:55">
      <c r="AN790" s="410"/>
      <c r="BA790" s="450"/>
      <c r="BB790" s="410"/>
      <c r="BC790" s="410"/>
    </row>
    <row r="791" spans="40:55">
      <c r="AN791" s="410"/>
      <c r="BA791" s="450"/>
      <c r="BB791" s="410"/>
      <c r="BC791" s="410"/>
    </row>
    <row r="792" spans="40:55">
      <c r="AN792" s="410"/>
      <c r="BA792" s="450"/>
      <c r="BB792" s="410"/>
      <c r="BC792" s="410"/>
    </row>
    <row r="793" spans="40:55">
      <c r="AN793" s="410"/>
      <c r="BA793" s="450"/>
      <c r="BB793" s="410"/>
      <c r="BC793" s="410"/>
    </row>
    <row r="794" spans="40:55">
      <c r="AN794" s="410"/>
      <c r="BA794" s="450"/>
      <c r="BB794" s="410"/>
      <c r="BC794" s="410"/>
    </row>
    <row r="795" spans="40:55">
      <c r="AN795" s="410"/>
      <c r="BA795" s="450"/>
      <c r="BB795" s="410"/>
      <c r="BC795" s="410"/>
    </row>
    <row r="796" spans="40:55">
      <c r="AN796" s="410"/>
      <c r="BA796" s="450"/>
      <c r="BB796" s="410"/>
      <c r="BC796" s="410"/>
    </row>
    <row r="797" spans="40:55">
      <c r="AN797" s="410"/>
      <c r="BA797" s="450"/>
      <c r="BB797" s="410"/>
      <c r="BC797" s="410"/>
    </row>
    <row r="798" spans="40:55">
      <c r="AN798" s="410"/>
      <c r="BA798" s="450"/>
      <c r="BB798" s="410"/>
      <c r="BC798" s="410"/>
    </row>
    <row r="799" spans="40:55">
      <c r="AN799" s="410"/>
      <c r="BA799" s="450"/>
      <c r="BB799" s="410"/>
      <c r="BC799" s="410"/>
    </row>
    <row r="800" spans="40:55">
      <c r="AN800" s="410"/>
      <c r="BA800" s="450"/>
      <c r="BB800" s="410"/>
      <c r="BC800" s="410"/>
    </row>
    <row r="801" spans="40:55">
      <c r="AN801" s="410"/>
      <c r="BA801" s="450"/>
      <c r="BB801" s="410"/>
      <c r="BC801" s="410"/>
    </row>
    <row r="802" spans="40:55">
      <c r="AN802" s="410"/>
      <c r="BA802" s="450"/>
      <c r="BB802" s="410"/>
      <c r="BC802" s="410"/>
    </row>
    <row r="803" spans="40:55">
      <c r="AN803" s="410"/>
      <c r="BA803" s="450"/>
      <c r="BB803" s="410"/>
      <c r="BC803" s="410"/>
    </row>
    <row r="804" spans="40:55">
      <c r="AN804" s="410"/>
      <c r="BA804" s="450"/>
      <c r="BB804" s="410"/>
      <c r="BC804" s="410"/>
    </row>
    <row r="805" spans="40:55">
      <c r="AN805" s="410"/>
      <c r="BA805" s="450"/>
      <c r="BB805" s="410"/>
      <c r="BC805" s="410"/>
    </row>
    <row r="806" spans="40:55">
      <c r="AN806" s="410"/>
      <c r="BA806" s="450"/>
      <c r="BB806" s="410"/>
      <c r="BC806" s="410"/>
    </row>
    <row r="807" spans="40:55">
      <c r="AN807" s="410"/>
      <c r="BA807" s="450"/>
      <c r="BB807" s="410"/>
      <c r="BC807" s="410"/>
    </row>
    <row r="808" spans="40:55">
      <c r="AN808" s="410"/>
      <c r="BA808" s="450"/>
      <c r="BB808" s="410"/>
      <c r="BC808" s="410"/>
    </row>
    <row r="809" spans="40:55">
      <c r="AN809" s="410"/>
      <c r="BA809" s="450"/>
      <c r="BB809" s="410"/>
      <c r="BC809" s="410"/>
    </row>
    <row r="810" spans="40:55">
      <c r="AN810" s="410"/>
      <c r="BA810" s="450"/>
      <c r="BB810" s="410"/>
      <c r="BC810" s="410"/>
    </row>
    <row r="811" spans="40:55">
      <c r="AN811" s="410"/>
      <c r="BA811" s="450"/>
      <c r="BB811" s="410"/>
      <c r="BC811" s="410"/>
    </row>
    <row r="812" spans="40:55">
      <c r="AN812" s="410"/>
      <c r="BA812" s="450"/>
      <c r="BB812" s="410"/>
      <c r="BC812" s="410"/>
    </row>
    <row r="813" spans="40:55">
      <c r="AN813" s="410"/>
      <c r="BA813" s="450"/>
      <c r="BB813" s="410"/>
      <c r="BC813" s="410"/>
    </row>
    <row r="814" spans="40:55">
      <c r="AN814" s="410"/>
      <c r="BA814" s="450"/>
      <c r="BB814" s="410"/>
      <c r="BC814" s="410"/>
    </row>
    <row r="815" spans="40:55">
      <c r="AN815" s="410"/>
      <c r="BA815" s="450"/>
      <c r="BB815" s="410"/>
      <c r="BC815" s="410"/>
    </row>
    <row r="816" spans="40:55">
      <c r="AN816" s="410"/>
      <c r="BA816" s="450"/>
      <c r="BB816" s="410"/>
      <c r="BC816" s="410"/>
    </row>
    <row r="817" spans="40:55">
      <c r="AN817" s="410"/>
      <c r="BA817" s="450"/>
      <c r="BB817" s="410"/>
      <c r="BC817" s="410"/>
    </row>
    <row r="818" spans="40:55">
      <c r="AN818" s="410"/>
      <c r="BA818" s="450"/>
      <c r="BB818" s="410"/>
      <c r="BC818" s="410"/>
    </row>
    <row r="819" spans="40:55">
      <c r="AN819" s="410"/>
      <c r="BA819" s="450"/>
      <c r="BB819" s="410"/>
      <c r="BC819" s="410"/>
    </row>
    <row r="820" spans="40:55">
      <c r="AN820" s="410"/>
      <c r="BA820" s="450"/>
      <c r="BB820" s="410"/>
      <c r="BC820" s="410"/>
    </row>
    <row r="821" spans="40:55">
      <c r="AN821" s="410"/>
      <c r="BA821" s="450"/>
      <c r="BB821" s="410"/>
      <c r="BC821" s="410"/>
    </row>
    <row r="822" spans="40:55">
      <c r="AN822" s="410"/>
      <c r="BA822" s="450"/>
      <c r="BB822" s="410"/>
      <c r="BC822" s="410"/>
    </row>
    <row r="823" spans="40:55">
      <c r="AN823" s="410"/>
      <c r="BA823" s="450"/>
      <c r="BB823" s="410"/>
      <c r="BC823" s="410"/>
    </row>
    <row r="824" spans="40:55">
      <c r="AN824" s="410"/>
      <c r="BA824" s="450"/>
      <c r="BB824" s="410"/>
      <c r="BC824" s="410"/>
    </row>
    <row r="825" spans="40:55">
      <c r="AN825" s="410"/>
      <c r="BA825" s="450"/>
      <c r="BB825" s="410"/>
      <c r="BC825" s="410"/>
    </row>
    <row r="826" spans="40:55">
      <c r="AN826" s="410"/>
      <c r="BA826" s="450"/>
      <c r="BB826" s="410"/>
      <c r="BC826" s="410"/>
    </row>
    <row r="827" spans="40:55">
      <c r="AN827" s="410"/>
      <c r="BA827" s="450"/>
      <c r="BB827" s="410"/>
      <c r="BC827" s="410"/>
    </row>
    <row r="828" spans="40:55">
      <c r="AN828" s="410"/>
      <c r="BA828" s="450"/>
      <c r="BB828" s="410"/>
      <c r="BC828" s="410"/>
    </row>
    <row r="829" spans="40:55">
      <c r="AN829" s="410"/>
      <c r="BA829" s="450"/>
      <c r="BB829" s="410"/>
      <c r="BC829" s="410"/>
    </row>
    <row r="830" spans="40:55">
      <c r="AN830" s="410"/>
      <c r="BA830" s="450"/>
      <c r="BB830" s="410"/>
      <c r="BC830" s="410"/>
    </row>
    <row r="831" spans="40:55">
      <c r="AN831" s="410"/>
      <c r="BA831" s="450"/>
      <c r="BB831" s="410"/>
      <c r="BC831" s="410"/>
    </row>
    <row r="832" spans="40:55">
      <c r="AN832" s="410"/>
      <c r="BA832" s="450"/>
      <c r="BB832" s="410"/>
      <c r="BC832" s="410"/>
    </row>
    <row r="833" spans="40:55">
      <c r="AN833" s="410"/>
      <c r="BA833" s="450"/>
      <c r="BB833" s="410"/>
      <c r="BC833" s="410"/>
    </row>
    <row r="834" spans="40:55">
      <c r="AN834" s="410"/>
      <c r="BA834" s="450"/>
      <c r="BB834" s="410"/>
      <c r="BC834" s="410"/>
    </row>
    <row r="835" spans="40:55">
      <c r="AN835" s="410"/>
      <c r="BA835" s="450"/>
      <c r="BB835" s="410"/>
      <c r="BC835" s="410"/>
    </row>
    <row r="836" spans="40:55">
      <c r="AN836" s="410"/>
      <c r="BA836" s="450"/>
      <c r="BB836" s="410"/>
      <c r="BC836" s="410"/>
    </row>
    <row r="837" spans="40:55">
      <c r="AN837" s="410"/>
      <c r="BA837" s="450"/>
      <c r="BB837" s="410"/>
      <c r="BC837" s="410"/>
    </row>
    <row r="838" spans="40:55">
      <c r="AN838" s="410"/>
      <c r="BA838" s="450"/>
      <c r="BB838" s="410"/>
      <c r="BC838" s="410"/>
    </row>
    <row r="839" spans="40:55">
      <c r="AN839" s="410"/>
      <c r="BA839" s="450"/>
      <c r="BB839" s="410"/>
      <c r="BC839" s="410"/>
    </row>
    <row r="840" spans="40:55">
      <c r="AN840" s="410"/>
      <c r="BA840" s="450"/>
      <c r="BB840" s="410"/>
      <c r="BC840" s="410"/>
    </row>
    <row r="841" spans="40:55">
      <c r="AN841" s="410"/>
      <c r="BA841" s="450"/>
      <c r="BB841" s="410"/>
      <c r="BC841" s="410"/>
    </row>
    <row r="842" spans="40:55">
      <c r="AN842" s="410"/>
      <c r="BA842" s="450"/>
      <c r="BB842" s="410"/>
      <c r="BC842" s="410"/>
    </row>
    <row r="843" spans="40:55">
      <c r="AN843" s="410"/>
      <c r="BA843" s="450"/>
      <c r="BB843" s="410"/>
      <c r="BC843" s="410"/>
    </row>
    <row r="844" spans="40:55">
      <c r="AN844" s="410"/>
      <c r="BA844" s="450"/>
      <c r="BB844" s="410"/>
      <c r="BC844" s="410"/>
    </row>
    <row r="845" spans="40:55">
      <c r="AN845" s="410"/>
      <c r="BA845" s="450"/>
      <c r="BB845" s="410"/>
      <c r="BC845" s="410"/>
    </row>
    <row r="846" spans="40:55">
      <c r="AN846" s="410"/>
      <c r="BA846" s="450"/>
      <c r="BB846" s="410"/>
      <c r="BC846" s="410"/>
    </row>
    <row r="847" spans="40:55">
      <c r="AN847" s="410"/>
      <c r="BA847" s="450"/>
      <c r="BB847" s="410"/>
      <c r="BC847" s="410"/>
    </row>
    <row r="848" spans="40:55">
      <c r="AN848" s="410"/>
      <c r="BA848" s="450"/>
      <c r="BB848" s="410"/>
      <c r="BC848" s="410"/>
    </row>
    <row r="849" spans="40:55">
      <c r="AN849" s="410"/>
      <c r="BA849" s="450"/>
      <c r="BB849" s="410"/>
      <c r="BC849" s="410"/>
    </row>
    <row r="850" spans="40:55">
      <c r="AN850" s="410"/>
      <c r="BA850" s="450"/>
      <c r="BB850" s="410"/>
      <c r="BC850" s="410"/>
    </row>
    <row r="851" spans="40:55">
      <c r="AN851" s="410"/>
      <c r="BA851" s="450"/>
      <c r="BB851" s="410"/>
      <c r="BC851" s="410"/>
    </row>
    <row r="852" spans="40:55">
      <c r="AN852" s="410"/>
      <c r="BA852" s="450"/>
      <c r="BB852" s="410"/>
      <c r="BC852" s="410"/>
    </row>
    <row r="853" spans="40:55">
      <c r="AN853" s="410"/>
      <c r="BA853" s="450"/>
      <c r="BB853" s="410"/>
      <c r="BC853" s="410"/>
    </row>
    <row r="854" spans="40:55">
      <c r="AN854" s="410"/>
      <c r="BA854" s="450"/>
      <c r="BB854" s="410"/>
      <c r="BC854" s="410"/>
    </row>
    <row r="855" spans="40:55">
      <c r="AN855" s="410"/>
      <c r="BA855" s="450"/>
      <c r="BB855" s="410"/>
      <c r="BC855" s="410"/>
    </row>
    <row r="856" spans="40:55">
      <c r="AN856" s="410"/>
      <c r="BA856" s="450"/>
      <c r="BB856" s="410"/>
      <c r="BC856" s="410"/>
    </row>
    <row r="857" spans="40:55">
      <c r="AN857" s="410"/>
      <c r="BA857" s="450"/>
      <c r="BB857" s="410"/>
      <c r="BC857" s="410"/>
    </row>
    <row r="858" spans="40:55">
      <c r="AN858" s="410"/>
      <c r="BA858" s="450"/>
      <c r="BB858" s="410"/>
      <c r="BC858" s="410"/>
    </row>
    <row r="859" spans="40:55">
      <c r="AN859" s="410"/>
      <c r="BA859" s="450"/>
      <c r="BB859" s="410"/>
      <c r="BC859" s="410"/>
    </row>
    <row r="860" spans="40:55">
      <c r="AN860" s="410"/>
      <c r="BA860" s="450"/>
      <c r="BB860" s="410"/>
      <c r="BC860" s="410"/>
    </row>
    <row r="861" spans="40:55">
      <c r="AN861" s="410"/>
      <c r="BA861" s="450"/>
      <c r="BB861" s="410"/>
      <c r="BC861" s="410"/>
    </row>
    <row r="862" spans="40:55">
      <c r="AN862" s="410"/>
      <c r="BA862" s="450"/>
      <c r="BB862" s="410"/>
      <c r="BC862" s="410"/>
    </row>
    <row r="863" spans="40:55">
      <c r="AN863" s="410"/>
      <c r="BA863" s="450"/>
      <c r="BB863" s="410"/>
      <c r="BC863" s="410"/>
    </row>
    <row r="864" spans="40:55">
      <c r="AN864" s="410"/>
      <c r="BA864" s="450"/>
      <c r="BB864" s="410"/>
      <c r="BC864" s="410"/>
    </row>
    <row r="865" spans="40:55">
      <c r="AN865" s="410"/>
      <c r="BA865" s="450"/>
      <c r="BB865" s="410"/>
      <c r="BC865" s="410"/>
    </row>
    <row r="866" spans="40:55">
      <c r="AN866" s="410"/>
      <c r="BA866" s="450"/>
      <c r="BB866" s="410"/>
      <c r="BC866" s="410"/>
    </row>
    <row r="867" spans="40:55">
      <c r="AN867" s="410"/>
      <c r="BA867" s="450"/>
      <c r="BB867" s="410"/>
      <c r="BC867" s="410"/>
    </row>
    <row r="868" spans="40:55">
      <c r="AN868" s="410"/>
      <c r="BA868" s="450"/>
      <c r="BB868" s="410"/>
      <c r="BC868" s="410"/>
    </row>
    <row r="869" spans="40:55">
      <c r="AN869" s="410"/>
      <c r="BA869" s="450"/>
      <c r="BB869" s="410"/>
      <c r="BC869" s="410"/>
    </row>
    <row r="870" spans="40:55">
      <c r="AN870" s="410"/>
      <c r="BA870" s="450"/>
      <c r="BB870" s="410"/>
      <c r="BC870" s="410"/>
    </row>
    <row r="871" spans="40:55">
      <c r="AN871" s="410"/>
      <c r="BA871" s="450"/>
      <c r="BB871" s="410"/>
      <c r="BC871" s="410"/>
    </row>
    <row r="872" spans="40:55">
      <c r="AN872" s="410"/>
      <c r="BA872" s="450"/>
      <c r="BB872" s="410"/>
      <c r="BC872" s="410"/>
    </row>
    <row r="873" spans="40:55">
      <c r="AN873" s="410"/>
      <c r="BA873" s="450"/>
      <c r="BB873" s="410"/>
      <c r="BC873" s="410"/>
    </row>
    <row r="874" spans="40:55">
      <c r="AN874" s="410"/>
      <c r="BA874" s="450"/>
      <c r="BB874" s="410"/>
      <c r="BC874" s="410"/>
    </row>
    <row r="875" spans="40:55">
      <c r="AN875" s="410"/>
      <c r="BA875" s="450"/>
      <c r="BB875" s="410"/>
      <c r="BC875" s="410"/>
    </row>
    <row r="876" spans="40:55">
      <c r="AN876" s="410"/>
      <c r="BA876" s="450"/>
      <c r="BB876" s="410"/>
      <c r="BC876" s="410"/>
    </row>
    <row r="877" spans="40:55">
      <c r="AN877" s="410"/>
      <c r="BA877" s="450"/>
      <c r="BB877" s="410"/>
      <c r="BC877" s="410"/>
    </row>
    <row r="878" spans="40:55">
      <c r="AN878" s="410"/>
      <c r="BA878" s="450"/>
      <c r="BB878" s="410"/>
      <c r="BC878" s="410"/>
    </row>
    <row r="879" spans="40:55">
      <c r="AN879" s="410"/>
      <c r="BA879" s="450"/>
      <c r="BB879" s="410"/>
      <c r="BC879" s="410"/>
    </row>
    <row r="880" spans="40:55">
      <c r="AN880" s="410"/>
      <c r="BA880" s="450"/>
      <c r="BB880" s="410"/>
      <c r="BC880" s="410"/>
    </row>
    <row r="881" spans="40:55">
      <c r="AN881" s="410"/>
      <c r="BA881" s="450"/>
      <c r="BB881" s="410"/>
      <c r="BC881" s="410"/>
    </row>
    <row r="882" spans="40:55">
      <c r="AN882" s="410"/>
      <c r="BA882" s="450"/>
      <c r="BB882" s="410"/>
      <c r="BC882" s="410"/>
    </row>
    <row r="883" spans="40:55">
      <c r="AN883" s="410"/>
      <c r="BA883" s="450"/>
      <c r="BB883" s="410"/>
      <c r="BC883" s="410"/>
    </row>
    <row r="884" spans="40:55">
      <c r="AN884" s="410"/>
      <c r="BA884" s="450"/>
      <c r="BB884" s="410"/>
      <c r="BC884" s="410"/>
    </row>
    <row r="885" spans="40:55">
      <c r="AN885" s="410"/>
      <c r="BA885" s="450"/>
      <c r="BB885" s="410"/>
      <c r="BC885" s="410"/>
    </row>
    <row r="886" spans="40:55">
      <c r="AN886" s="410"/>
      <c r="BA886" s="450"/>
      <c r="BB886" s="410"/>
      <c r="BC886" s="410"/>
    </row>
    <row r="887" spans="40:55">
      <c r="AN887" s="410"/>
      <c r="BA887" s="450"/>
      <c r="BB887" s="410"/>
      <c r="BC887" s="410"/>
    </row>
    <row r="888" spans="40:55">
      <c r="AN888" s="410"/>
      <c r="BA888" s="450"/>
      <c r="BB888" s="410"/>
      <c r="BC888" s="410"/>
    </row>
    <row r="889" spans="40:55">
      <c r="AN889" s="410"/>
      <c r="BA889" s="450"/>
      <c r="BB889" s="410"/>
      <c r="BC889" s="410"/>
    </row>
    <row r="890" spans="40:55">
      <c r="AN890" s="410"/>
      <c r="BA890" s="450"/>
      <c r="BB890" s="410"/>
      <c r="BC890" s="410"/>
    </row>
    <row r="891" spans="40:55">
      <c r="AN891" s="410"/>
      <c r="BA891" s="450"/>
      <c r="BB891" s="410"/>
      <c r="BC891" s="410"/>
    </row>
    <row r="892" spans="40:55">
      <c r="AN892" s="410"/>
      <c r="BA892" s="450"/>
      <c r="BB892" s="410"/>
      <c r="BC892" s="410"/>
    </row>
    <row r="893" spans="40:55">
      <c r="AN893" s="410"/>
      <c r="BA893" s="450"/>
      <c r="BB893" s="410"/>
      <c r="BC893" s="410"/>
    </row>
    <row r="894" spans="40:55">
      <c r="AN894" s="410"/>
      <c r="BA894" s="450"/>
      <c r="BB894" s="410"/>
      <c r="BC894" s="410"/>
    </row>
    <row r="895" spans="40:55">
      <c r="AN895" s="410"/>
      <c r="BA895" s="450"/>
      <c r="BB895" s="410"/>
      <c r="BC895" s="410"/>
    </row>
    <row r="896" spans="40:55">
      <c r="AN896" s="410"/>
      <c r="BA896" s="450"/>
      <c r="BB896" s="410"/>
      <c r="BC896" s="410"/>
    </row>
    <row r="897" spans="40:55">
      <c r="AN897" s="410"/>
      <c r="BA897" s="450"/>
      <c r="BB897" s="410"/>
      <c r="BC897" s="410"/>
    </row>
    <row r="898" spans="40:55">
      <c r="AN898" s="410"/>
      <c r="BA898" s="450"/>
      <c r="BB898" s="410"/>
      <c r="BC898" s="410"/>
    </row>
    <row r="899" spans="40:55">
      <c r="AN899" s="410"/>
      <c r="BA899" s="450"/>
      <c r="BB899" s="410"/>
      <c r="BC899" s="410"/>
    </row>
    <row r="900" spans="40:55">
      <c r="AN900" s="410"/>
      <c r="BA900" s="450"/>
      <c r="BB900" s="410"/>
      <c r="BC900" s="410"/>
    </row>
    <row r="901" spans="40:55">
      <c r="AN901" s="410"/>
      <c r="BA901" s="450"/>
      <c r="BB901" s="410"/>
      <c r="BC901" s="410"/>
    </row>
    <row r="902" spans="40:55">
      <c r="AN902" s="410"/>
      <c r="BA902" s="450"/>
      <c r="BB902" s="410"/>
      <c r="BC902" s="410"/>
    </row>
    <row r="903" spans="40:55">
      <c r="AN903" s="410"/>
      <c r="BA903" s="450"/>
      <c r="BB903" s="410"/>
      <c r="BC903" s="410"/>
    </row>
    <row r="904" spans="40:55">
      <c r="AN904" s="410"/>
      <c r="BA904" s="450"/>
      <c r="BB904" s="410"/>
      <c r="BC904" s="410"/>
    </row>
    <row r="905" spans="40:55">
      <c r="AN905" s="410"/>
      <c r="BA905" s="450"/>
      <c r="BB905" s="410"/>
      <c r="BC905" s="410"/>
    </row>
    <row r="906" spans="40:55">
      <c r="AN906" s="410"/>
      <c r="BA906" s="450"/>
      <c r="BB906" s="410"/>
      <c r="BC906" s="410"/>
    </row>
    <row r="907" spans="40:55">
      <c r="AN907" s="410"/>
      <c r="BA907" s="450"/>
      <c r="BB907" s="410"/>
      <c r="BC907" s="410"/>
    </row>
    <row r="908" spans="40:55">
      <c r="AN908" s="410"/>
      <c r="BA908" s="450"/>
      <c r="BB908" s="410"/>
      <c r="BC908" s="410"/>
    </row>
    <row r="909" spans="40:55">
      <c r="AN909" s="410"/>
      <c r="BA909" s="450"/>
      <c r="BB909" s="410"/>
      <c r="BC909" s="410"/>
    </row>
    <row r="910" spans="40:55">
      <c r="AN910" s="410"/>
      <c r="BA910" s="450"/>
      <c r="BB910" s="410"/>
      <c r="BC910" s="410"/>
    </row>
    <row r="911" spans="40:55">
      <c r="AN911" s="410"/>
      <c r="BA911" s="450"/>
      <c r="BB911" s="410"/>
      <c r="BC911" s="410"/>
    </row>
    <row r="912" spans="40:55">
      <c r="AN912" s="410"/>
      <c r="BA912" s="450"/>
      <c r="BB912" s="410"/>
      <c r="BC912" s="410"/>
    </row>
    <row r="913" spans="40:55">
      <c r="AN913" s="410"/>
      <c r="BA913" s="450"/>
      <c r="BB913" s="410"/>
      <c r="BC913" s="410"/>
    </row>
    <row r="914" spans="40:55">
      <c r="AN914" s="410"/>
      <c r="BA914" s="450"/>
      <c r="BB914" s="410"/>
      <c r="BC914" s="410"/>
    </row>
    <row r="915" spans="40:55">
      <c r="AN915" s="410"/>
      <c r="BA915" s="450"/>
      <c r="BB915" s="410"/>
      <c r="BC915" s="410"/>
    </row>
  </sheetData>
  <sheetProtection algorithmName="SHA-512" hashValue="Wj5AmNKhJXuPmooGSOzvJtr1DhOGichzdctqLD34laJX+77O6aOEXlo5fliOulLtr6fPcdxyj2CyqJxiNjip4g==" saltValue="79WNX3kOgu9fhGIvcLutmw==" spinCount="100000" sheet="1" objects="1" scenarios="1"/>
  <mergeCells count="27">
    <mergeCell ref="AP2:AP3"/>
    <mergeCell ref="AT8:AU8"/>
    <mergeCell ref="C13:AL13"/>
    <mergeCell ref="C14:AL14"/>
    <mergeCell ref="AS15:AU15"/>
    <mergeCell ref="G19:M19"/>
    <mergeCell ref="F24:AL24"/>
    <mergeCell ref="F25:AL25"/>
    <mergeCell ref="O20:X20"/>
    <mergeCell ref="C15:AL17"/>
    <mergeCell ref="F27:AL27"/>
    <mergeCell ref="E29:AL29"/>
    <mergeCell ref="F30:AL30"/>
    <mergeCell ref="E31:AL31"/>
    <mergeCell ref="E26:AL26"/>
    <mergeCell ref="B99:AL143"/>
    <mergeCell ref="E32:AL32"/>
    <mergeCell ref="F33:AL33"/>
    <mergeCell ref="E34:AL34"/>
    <mergeCell ref="F35:AL35"/>
    <mergeCell ref="C57:AL57"/>
    <mergeCell ref="D62:AJ63"/>
    <mergeCell ref="B64:AL65"/>
    <mergeCell ref="B66:AL70"/>
    <mergeCell ref="B71:AL71"/>
    <mergeCell ref="B72:AL72"/>
    <mergeCell ref="B73:AL98"/>
  </mergeCells>
  <phoneticPr fontId="12"/>
  <dataValidations count="2">
    <dataValidation imeMode="off" allowBlank="1" showErrorMessage="1" sqref="AU11 AU7" xr:uid="{4E368F23-E9BA-4C83-9680-4D3BC8AE8CC5}"/>
    <dataValidation imeMode="off" allowBlank="1" showInputMessage="1" showErrorMessage="1" sqref="AS13:AT14 AY11 AY7 AS8:AT8 AS9:AY9 AS5:AY5 AW7 AW11" xr:uid="{C66BE7DF-816B-43BB-AD6C-DDCCFD59AE87}"/>
  </dataValidations>
  <printOptions horizontalCentered="1"/>
  <pageMargins left="0.23622047244094491" right="0.23622047244094491" top="1.3779527559055118" bottom="1.1811023622047245" header="0.31496062992125984" footer="0.31496062992125984"/>
  <pageSetup paperSize="9" fitToHeight="0" orientation="portrait" r:id="rId1"/>
  <colBreaks count="1" manualBreakCount="1">
    <brk id="39" max="39"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93EA5-B757-48BB-838C-C84C0AB1BF11}">
  <sheetPr>
    <tabColor rgb="FF92D050"/>
  </sheetPr>
  <dimension ref="A1:BW263"/>
  <sheetViews>
    <sheetView showGridLines="0" zoomScale="90" zoomScaleNormal="90" zoomScaleSheetLayoutView="90" workbookViewId="0">
      <selection activeCell="AS5" sqref="AS5"/>
    </sheetView>
  </sheetViews>
  <sheetFormatPr defaultColWidth="9" defaultRowHeight="13.2"/>
  <cols>
    <col min="1" max="1" width="0.88671875" style="453" customWidth="1"/>
    <col min="2" max="3" width="2.109375" style="453" customWidth="1"/>
    <col min="4" max="4" width="3.44140625" style="453" customWidth="1"/>
    <col min="5" max="5" width="2" style="453" customWidth="1"/>
    <col min="6" max="6" width="2.5546875" style="453" customWidth="1"/>
    <col min="7" max="17" width="2.109375" style="453" customWidth="1"/>
    <col min="18" max="18" width="4.33203125" style="453" customWidth="1"/>
    <col min="19" max="36" width="2.109375" style="453" customWidth="1"/>
    <col min="37" max="37" width="3.21875" style="453" customWidth="1"/>
    <col min="38" max="38" width="7.6640625" style="453" customWidth="1"/>
    <col min="39" max="39" width="3.33203125" style="453" customWidth="1"/>
    <col min="40" max="40" width="5.77734375" style="408" customWidth="1"/>
    <col min="41" max="41" width="3.5546875" style="450" customWidth="1"/>
    <col min="42" max="42" width="15.77734375" style="450" customWidth="1"/>
    <col min="43" max="43" width="2.109375" style="450" customWidth="1"/>
    <col min="44" max="44" width="16" style="450" customWidth="1"/>
    <col min="45" max="45" width="8.33203125" style="451" customWidth="1"/>
    <col min="46" max="46" width="5" style="451" customWidth="1"/>
    <col min="47" max="47" width="8.33203125" style="450" customWidth="1"/>
    <col min="48" max="48" width="3.5546875" style="450" customWidth="1"/>
    <col min="49" max="49" width="5.33203125" style="450" customWidth="1"/>
    <col min="50" max="50" width="3.77734375" style="450" customWidth="1"/>
    <col min="51" max="51" width="7.44140625" style="450" customWidth="1"/>
    <col min="52" max="52" width="5" style="450" customWidth="1"/>
    <col min="53" max="53" width="4.6640625" style="409" customWidth="1"/>
    <col min="54" max="54" width="28.109375" style="408" customWidth="1"/>
    <col min="55" max="75" width="9" style="408"/>
    <col min="76" max="16384" width="9" style="410"/>
  </cols>
  <sheetData>
    <row r="1" spans="1:54" s="408" customFormat="1" ht="15" customHeight="1" thickBot="1">
      <c r="A1" s="418"/>
      <c r="B1" s="412" t="s">
        <v>2612</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O1" s="409"/>
      <c r="AP1" s="409"/>
      <c r="AQ1" s="409"/>
      <c r="AR1" s="548"/>
      <c r="AS1" s="409"/>
      <c r="AT1" s="409"/>
      <c r="AU1" s="409"/>
      <c r="AV1" s="433"/>
      <c r="AW1" s="409"/>
      <c r="AX1" s="409"/>
      <c r="AY1" s="409"/>
      <c r="AZ1" s="409"/>
      <c r="BA1" s="409"/>
    </row>
    <row r="2" spans="1:54" s="408" customFormat="1" ht="15" customHeight="1">
      <c r="A2" s="418"/>
      <c r="B2" s="418"/>
      <c r="C2" s="418"/>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O2" s="510"/>
      <c r="AP2" s="1124" t="s">
        <v>2524</v>
      </c>
      <c r="AQ2" s="411"/>
      <c r="AR2" s="450"/>
      <c r="AS2" s="411"/>
      <c r="AT2" s="411"/>
      <c r="AU2" s="411"/>
      <c r="AV2" s="493"/>
      <c r="AW2" s="493"/>
      <c r="AX2" s="493"/>
      <c r="AY2" s="493"/>
      <c r="AZ2" s="493"/>
      <c r="BA2" s="492"/>
      <c r="BB2" s="511"/>
    </row>
    <row r="3" spans="1:54" s="408" customFormat="1" ht="15" customHeight="1">
      <c r="A3" s="418"/>
      <c r="B3" s="412"/>
      <c r="C3" s="412"/>
      <c r="D3" s="418"/>
      <c r="E3" s="413"/>
      <c r="F3" s="413"/>
      <c r="G3" s="413"/>
      <c r="H3" s="413"/>
      <c r="I3" s="413"/>
      <c r="J3" s="413"/>
      <c r="K3" s="413"/>
      <c r="L3" s="413"/>
      <c r="M3" s="413"/>
      <c r="N3" s="413"/>
      <c r="O3" s="413"/>
      <c r="P3" s="413"/>
      <c r="Q3" s="413"/>
      <c r="R3" s="413"/>
      <c r="S3" s="413"/>
      <c r="T3" s="413"/>
      <c r="U3" s="413"/>
      <c r="V3" s="413"/>
      <c r="W3" s="413"/>
      <c r="X3" s="413"/>
      <c r="Y3" s="413"/>
      <c r="Z3" s="413"/>
      <c r="AA3" s="418"/>
      <c r="AB3" s="413"/>
      <c r="AC3" s="413"/>
      <c r="AD3" s="418"/>
      <c r="AE3" s="418"/>
      <c r="AF3" s="413"/>
      <c r="AG3" s="413"/>
      <c r="AH3" s="413"/>
      <c r="AI3" s="413"/>
      <c r="AJ3" s="418"/>
      <c r="AK3" s="453"/>
      <c r="AL3" s="414" t="str">
        <f>IF(AS18="","番　　　    　　号",AS18)</f>
        <v>番　　　    　　号</v>
      </c>
      <c r="AM3" s="412"/>
      <c r="AN3" s="415"/>
      <c r="AO3" s="512"/>
      <c r="AP3" s="1125"/>
      <c r="AQ3" s="503"/>
      <c r="AR3" s="416" t="s">
        <v>2525</v>
      </c>
      <c r="AS3" s="451"/>
      <c r="AT3" s="417"/>
      <c r="AU3" s="503"/>
      <c r="AV3" s="494"/>
      <c r="AW3" s="494"/>
      <c r="AX3" s="494"/>
      <c r="AY3" s="494"/>
      <c r="AZ3" s="494"/>
      <c r="BA3" s="450"/>
      <c r="BB3" s="513"/>
    </row>
    <row r="4" spans="1:54" s="408" customFormat="1" ht="15" customHeight="1" thickBot="1">
      <c r="A4" s="412"/>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8"/>
      <c r="AC4" s="453"/>
      <c r="AD4" s="412"/>
      <c r="AE4" s="412"/>
      <c r="AF4" s="412"/>
      <c r="AG4" s="412"/>
      <c r="AH4" s="412"/>
      <c r="AI4" s="412"/>
      <c r="AJ4" s="412"/>
      <c r="AK4" s="412"/>
      <c r="AL4" s="419" t="str">
        <f>'様式第３号別紙１（補助金　総括表）'!AQ44</f>
        <v>令和8年月日</v>
      </c>
      <c r="AM4" s="412"/>
      <c r="AN4" s="420"/>
      <c r="AO4" s="512"/>
      <c r="AP4" s="503"/>
      <c r="AQ4" s="503"/>
      <c r="AR4" s="417"/>
      <c r="AS4" s="417"/>
      <c r="AT4" s="417"/>
      <c r="AU4" s="430"/>
      <c r="AV4" s="496"/>
      <c r="AW4" s="494"/>
      <c r="AX4" s="494"/>
      <c r="AY4" s="494"/>
      <c r="AZ4" s="494"/>
      <c r="BA4" s="450"/>
      <c r="BB4" s="513"/>
    </row>
    <row r="5" spans="1:54" s="408" customFormat="1" ht="15" customHeight="1" thickBot="1">
      <c r="A5" s="412"/>
      <c r="B5" s="412"/>
      <c r="C5" s="412" t="s">
        <v>2526</v>
      </c>
      <c r="D5" s="412"/>
      <c r="E5" s="412"/>
      <c r="F5" s="412"/>
      <c r="G5" s="412"/>
      <c r="H5" s="412"/>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c r="AJ5" s="412"/>
      <c r="AK5" s="412"/>
      <c r="AL5" s="412"/>
      <c r="AM5" s="412"/>
      <c r="AO5" s="508"/>
      <c r="AP5" s="549" t="s">
        <v>2613</v>
      </c>
      <c r="AQ5" s="547"/>
      <c r="AR5" s="421" t="s">
        <v>2614</v>
      </c>
      <c r="AS5" s="422"/>
      <c r="AT5" s="593" t="s">
        <v>2615</v>
      </c>
      <c r="AU5" s="422"/>
      <c r="AV5" s="594" t="s">
        <v>76</v>
      </c>
      <c r="AW5" s="495" t="s">
        <v>2616</v>
      </c>
      <c r="AX5" s="495"/>
      <c r="AY5" s="495"/>
      <c r="AZ5" s="494"/>
      <c r="BA5" s="450"/>
      <c r="BB5" s="513"/>
    </row>
    <row r="6" spans="1:54" s="408" customFormat="1" ht="15" customHeight="1" thickBot="1">
      <c r="A6" s="412"/>
      <c r="B6" s="412"/>
      <c r="C6" s="412"/>
      <c r="D6" s="412"/>
      <c r="E6" s="412"/>
      <c r="F6" s="412"/>
      <c r="G6" s="412"/>
      <c r="H6" s="412"/>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c r="AJ6" s="412"/>
      <c r="AK6" s="412"/>
      <c r="AL6" s="412"/>
      <c r="AM6" s="412"/>
      <c r="AO6" s="508"/>
      <c r="AP6" s="450"/>
      <c r="AQ6" s="450"/>
      <c r="AR6" s="450"/>
      <c r="AS6" s="451"/>
      <c r="AT6" s="451"/>
      <c r="AU6" s="450"/>
      <c r="AV6" s="496"/>
      <c r="AW6" s="494"/>
      <c r="AX6" s="494"/>
      <c r="AY6" s="494"/>
      <c r="AZ6" s="494"/>
      <c r="BA6" s="450"/>
      <c r="BB6" s="513"/>
    </row>
    <row r="7" spans="1:54" s="408" customFormat="1" ht="15" customHeight="1" thickBot="1">
      <c r="A7" s="412"/>
      <c r="B7" s="423"/>
      <c r="C7" s="423"/>
      <c r="D7" s="423"/>
      <c r="E7" s="423"/>
      <c r="F7" s="418"/>
      <c r="G7" s="423"/>
      <c r="H7" s="424" t="s">
        <v>2702</v>
      </c>
      <c r="I7" s="410"/>
      <c r="J7" s="453"/>
      <c r="K7" s="423"/>
      <c r="L7" s="423"/>
      <c r="M7" s="418"/>
      <c r="N7" s="423"/>
      <c r="O7" s="423"/>
      <c r="P7" s="423"/>
      <c r="Q7" s="423"/>
      <c r="R7" s="423"/>
      <c r="S7" s="453"/>
      <c r="T7" s="425"/>
      <c r="U7" s="425"/>
      <c r="V7" s="425"/>
      <c r="W7" s="425"/>
      <c r="X7" s="425"/>
      <c r="Y7" s="425"/>
      <c r="Z7" s="425"/>
      <c r="AA7" s="425"/>
      <c r="AB7" s="425"/>
      <c r="AC7" s="425"/>
      <c r="AD7" s="425"/>
      <c r="AE7" s="425"/>
      <c r="AF7" s="425"/>
      <c r="AG7" s="425"/>
      <c r="AH7" s="425"/>
      <c r="AI7" s="425"/>
      <c r="AJ7" s="425"/>
      <c r="AK7" s="453"/>
      <c r="AL7" s="426" t="str">
        <f>IF(基本情報入力シート!L20="","",基本情報入力シート!L20)</f>
        <v/>
      </c>
      <c r="AM7" s="427"/>
      <c r="AO7" s="512"/>
      <c r="AP7" s="503"/>
      <c r="AQ7" s="503"/>
      <c r="AR7" s="421" t="s">
        <v>2678</v>
      </c>
      <c r="AS7" s="451" t="s">
        <v>2649</v>
      </c>
      <c r="AT7" s="451"/>
      <c r="AU7" s="422"/>
      <c r="AV7" s="559" t="s">
        <v>8</v>
      </c>
      <c r="AW7" s="422"/>
      <c r="AX7" s="494" t="s">
        <v>2648</v>
      </c>
      <c r="AY7" s="560" t="s">
        <v>2547</v>
      </c>
      <c r="AZ7" s="450"/>
      <c r="BA7" s="450"/>
      <c r="BB7" s="527"/>
    </row>
    <row r="8" spans="1:54" s="408" customFormat="1" ht="15" customHeight="1" thickBot="1">
      <c r="A8" s="412"/>
      <c r="B8" s="423"/>
      <c r="C8" s="423"/>
      <c r="D8" s="423"/>
      <c r="E8" s="423"/>
      <c r="F8" s="418"/>
      <c r="G8" s="423"/>
      <c r="H8" s="424"/>
      <c r="I8" s="410"/>
      <c r="J8" s="453"/>
      <c r="K8" s="423"/>
      <c r="L8" s="423"/>
      <c r="M8" s="418"/>
      <c r="N8" s="423"/>
      <c r="O8" s="423"/>
      <c r="P8" s="423"/>
      <c r="Q8" s="423"/>
      <c r="R8" s="423"/>
      <c r="S8" s="428"/>
      <c r="T8" s="428"/>
      <c r="U8" s="428"/>
      <c r="V8" s="428"/>
      <c r="W8" s="428"/>
      <c r="X8" s="428"/>
      <c r="Y8" s="428"/>
      <c r="Z8" s="428"/>
      <c r="AA8" s="428"/>
      <c r="AB8" s="428"/>
      <c r="AC8" s="428"/>
      <c r="AD8" s="428"/>
      <c r="AE8" s="428"/>
      <c r="AF8" s="428"/>
      <c r="AG8" s="428"/>
      <c r="AH8" s="428"/>
      <c r="AI8" s="428"/>
      <c r="AJ8" s="428"/>
      <c r="AK8" s="453"/>
      <c r="AL8" s="429" t="str">
        <f>IF(基本情報入力シート!L21="","",基本情報入力シート!L21)</f>
        <v/>
      </c>
      <c r="AM8" s="427"/>
      <c r="AO8" s="512"/>
      <c r="AP8" s="503"/>
      <c r="AQ8" s="503"/>
      <c r="AR8" s="421"/>
      <c r="AS8" s="417"/>
      <c r="AT8" s="1131"/>
      <c r="AU8" s="1131"/>
      <c r="AV8" s="496"/>
      <c r="AW8" s="494"/>
      <c r="AX8" s="494"/>
      <c r="AY8" s="494"/>
      <c r="AZ8" s="494"/>
      <c r="BA8" s="450"/>
      <c r="BB8" s="513"/>
    </row>
    <row r="9" spans="1:54" s="408" customFormat="1" ht="15" customHeight="1" thickBot="1">
      <c r="A9" s="412"/>
      <c r="B9" s="423"/>
      <c r="C9" s="423"/>
      <c r="D9" s="423"/>
      <c r="E9" s="423"/>
      <c r="F9" s="418"/>
      <c r="G9" s="423"/>
      <c r="H9" s="418" t="s">
        <v>2529</v>
      </c>
      <c r="I9" s="410"/>
      <c r="J9" s="453"/>
      <c r="K9" s="423"/>
      <c r="L9" s="423"/>
      <c r="M9" s="418"/>
      <c r="N9" s="423"/>
      <c r="O9" s="423"/>
      <c r="P9" s="423"/>
      <c r="Q9" s="423"/>
      <c r="R9" s="423"/>
      <c r="S9" s="423"/>
      <c r="T9" s="423"/>
      <c r="U9" s="423"/>
      <c r="V9" s="423"/>
      <c r="W9" s="423"/>
      <c r="X9" s="423"/>
      <c r="Y9" s="423"/>
      <c r="Z9" s="423"/>
      <c r="AA9" s="423"/>
      <c r="AB9" s="423"/>
      <c r="AC9" s="423"/>
      <c r="AD9" s="423"/>
      <c r="AE9" s="423"/>
      <c r="AF9" s="423"/>
      <c r="AG9" s="423"/>
      <c r="AH9" s="423"/>
      <c r="AI9" s="423"/>
      <c r="AJ9" s="412"/>
      <c r="AK9" s="453"/>
      <c r="AL9" s="429" t="str">
        <f>IF(基本情報入力シート!L18="","",基本情報入力シート!L18)</f>
        <v/>
      </c>
      <c r="AM9" s="427"/>
      <c r="AO9" s="512"/>
      <c r="AP9" s="503"/>
      <c r="AQ9" s="503"/>
      <c r="AR9" s="421" t="s">
        <v>2621</v>
      </c>
      <c r="AS9" s="1290"/>
      <c r="AT9" s="1291"/>
      <c r="AU9" s="1291"/>
      <c r="AV9" s="1292"/>
      <c r="AW9" s="569" t="s">
        <v>2697</v>
      </c>
      <c r="AX9" s="570"/>
      <c r="AY9" s="570"/>
      <c r="AZ9" s="494"/>
      <c r="BA9" s="450"/>
      <c r="BB9" s="513"/>
    </row>
    <row r="10" spans="1:54" s="408" customFormat="1" ht="15" customHeight="1">
      <c r="A10" s="412"/>
      <c r="B10" s="423"/>
      <c r="C10" s="423"/>
      <c r="D10" s="423"/>
      <c r="E10" s="423"/>
      <c r="F10" s="418"/>
      <c r="G10" s="423"/>
      <c r="H10" s="418" t="s">
        <v>2531</v>
      </c>
      <c r="I10" s="410"/>
      <c r="J10" s="453"/>
      <c r="K10" s="423"/>
      <c r="L10" s="423"/>
      <c r="M10" s="418"/>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K10" s="453"/>
      <c r="AL10" s="429" t="str">
        <f>IF(基本情報入力シート!L22="","",基本情報入力シート!L22&amp;"　"&amp;基本情報入力シート!L23)</f>
        <v/>
      </c>
      <c r="AM10" s="427"/>
      <c r="AO10" s="512"/>
      <c r="AP10" s="503"/>
      <c r="AQ10" s="503"/>
      <c r="AR10" s="421"/>
      <c r="AS10" s="571"/>
      <c r="AT10" s="571"/>
      <c r="AU10" s="571"/>
      <c r="AV10" s="571"/>
      <c r="AW10" s="572"/>
      <c r="AX10" s="572"/>
      <c r="AY10" s="572"/>
      <c r="AZ10" s="494"/>
      <c r="BA10" s="450"/>
      <c r="BB10" s="513"/>
    </row>
    <row r="11" spans="1:54" s="408" customFormat="1" ht="15" customHeight="1" thickBot="1">
      <c r="A11" s="412"/>
      <c r="B11" s="423"/>
      <c r="C11" s="423"/>
      <c r="D11" s="423"/>
      <c r="E11" s="423"/>
      <c r="F11" s="418"/>
      <c r="G11" s="423"/>
      <c r="H11" s="453"/>
      <c r="I11" s="423"/>
      <c r="J11" s="418"/>
      <c r="K11" s="423"/>
      <c r="L11" s="423"/>
      <c r="M11" s="418"/>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9"/>
      <c r="AL11" s="423"/>
      <c r="AM11" s="427"/>
      <c r="AO11" s="512"/>
      <c r="AP11" s="503"/>
      <c r="AQ11" s="503"/>
      <c r="AR11" s="421"/>
      <c r="AS11" s="417"/>
      <c r="AT11" s="546"/>
      <c r="AU11" s="546"/>
      <c r="AV11" s="496"/>
      <c r="AW11" s="494"/>
      <c r="AX11" s="494"/>
      <c r="AY11" s="494"/>
      <c r="AZ11" s="494"/>
      <c r="BA11" s="450"/>
      <c r="BB11" s="513"/>
    </row>
    <row r="12" spans="1:54" s="408" customFormat="1" ht="15" customHeight="1" thickBot="1">
      <c r="A12" s="412"/>
      <c r="B12" s="423"/>
      <c r="C12" s="423"/>
      <c r="D12" s="423"/>
      <c r="E12" s="423"/>
      <c r="F12" s="418"/>
      <c r="G12" s="423"/>
      <c r="H12" s="453"/>
      <c r="I12" s="423"/>
      <c r="J12" s="418"/>
      <c r="K12" s="423"/>
      <c r="L12" s="423"/>
      <c r="M12" s="418"/>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9"/>
      <c r="AL12" s="423"/>
      <c r="AM12" s="427"/>
      <c r="AO12" s="512"/>
      <c r="AP12" s="550" t="s">
        <v>2617</v>
      </c>
      <c r="AQ12" s="503"/>
      <c r="AR12" s="421" t="s">
        <v>2618</v>
      </c>
      <c r="AS12" s="422"/>
      <c r="AT12" s="593" t="s">
        <v>2615</v>
      </c>
      <c r="AU12" s="422"/>
      <c r="AV12" s="594" t="s">
        <v>76</v>
      </c>
      <c r="AW12" s="495" t="s">
        <v>2686</v>
      </c>
      <c r="AX12" s="495"/>
      <c r="AY12" s="495"/>
      <c r="AZ12" s="494"/>
      <c r="BA12" s="450"/>
      <c r="BB12" s="513"/>
    </row>
    <row r="13" spans="1:54" s="408" customFormat="1" ht="15" customHeight="1" thickBot="1">
      <c r="A13" s="412"/>
      <c r="B13" s="412"/>
      <c r="C13" s="1120" t="s">
        <v>2675</v>
      </c>
      <c r="D13" s="1120"/>
      <c r="E13" s="1120"/>
      <c r="F13" s="1120"/>
      <c r="G13" s="1120"/>
      <c r="H13" s="1120"/>
      <c r="I13" s="1120"/>
      <c r="J13" s="1120"/>
      <c r="K13" s="1120"/>
      <c r="L13" s="1120"/>
      <c r="M13" s="1120"/>
      <c r="N13" s="1120"/>
      <c r="O13" s="1120"/>
      <c r="P13" s="1120"/>
      <c r="Q13" s="1120"/>
      <c r="R13" s="1120"/>
      <c r="S13" s="1120"/>
      <c r="T13" s="1120"/>
      <c r="U13" s="1120"/>
      <c r="V13" s="1120"/>
      <c r="W13" s="1120"/>
      <c r="X13" s="1120"/>
      <c r="Y13" s="1120"/>
      <c r="Z13" s="1120"/>
      <c r="AA13" s="1120"/>
      <c r="AB13" s="1120"/>
      <c r="AC13" s="1120"/>
      <c r="AD13" s="1120"/>
      <c r="AE13" s="1120"/>
      <c r="AF13" s="1120"/>
      <c r="AG13" s="1120"/>
      <c r="AH13" s="1120"/>
      <c r="AI13" s="1120"/>
      <c r="AJ13" s="1120"/>
      <c r="AK13" s="1120"/>
      <c r="AL13" s="1120"/>
      <c r="AM13" s="412"/>
      <c r="AO13" s="512"/>
      <c r="AP13" s="503"/>
      <c r="AQ13" s="503"/>
      <c r="AR13" s="450"/>
      <c r="AS13" s="451"/>
      <c r="AT13" s="451"/>
      <c r="AU13" s="450"/>
      <c r="AV13" s="496"/>
      <c r="AW13" s="494"/>
      <c r="AX13" s="494"/>
      <c r="AY13" s="494"/>
      <c r="AZ13" s="494"/>
      <c r="BA13" s="450"/>
      <c r="BB13" s="513"/>
    </row>
    <row r="14" spans="1:54" s="408" customFormat="1" ht="15" customHeight="1" thickBot="1">
      <c r="A14" s="412"/>
      <c r="B14" s="412"/>
      <c r="C14" s="1120" t="s">
        <v>2695</v>
      </c>
      <c r="D14" s="1120"/>
      <c r="E14" s="1120"/>
      <c r="F14" s="1120"/>
      <c r="G14" s="1120"/>
      <c r="H14" s="1120"/>
      <c r="I14" s="1120"/>
      <c r="J14" s="1120"/>
      <c r="K14" s="1120"/>
      <c r="L14" s="1120"/>
      <c r="M14" s="1120"/>
      <c r="N14" s="1120"/>
      <c r="O14" s="1120"/>
      <c r="P14" s="1120"/>
      <c r="Q14" s="1120"/>
      <c r="R14" s="1120"/>
      <c r="S14" s="1120"/>
      <c r="T14" s="1120"/>
      <c r="U14" s="1120"/>
      <c r="V14" s="1120"/>
      <c r="W14" s="1120"/>
      <c r="X14" s="1120"/>
      <c r="Y14" s="1120"/>
      <c r="Z14" s="1120"/>
      <c r="AA14" s="1120"/>
      <c r="AB14" s="1120"/>
      <c r="AC14" s="1120"/>
      <c r="AD14" s="1120"/>
      <c r="AE14" s="1120"/>
      <c r="AF14" s="1120"/>
      <c r="AG14" s="1120"/>
      <c r="AH14" s="1120"/>
      <c r="AI14" s="1120"/>
      <c r="AJ14" s="1120"/>
      <c r="AK14" s="1120"/>
      <c r="AL14" s="1120"/>
      <c r="AM14" s="412"/>
      <c r="AO14" s="512"/>
      <c r="AP14" s="503"/>
      <c r="AQ14" s="503"/>
      <c r="AR14" s="421" t="s">
        <v>2685</v>
      </c>
      <c r="AS14" s="451" t="s">
        <v>2649</v>
      </c>
      <c r="AT14" s="451"/>
      <c r="AU14" s="422"/>
      <c r="AV14" s="559" t="s">
        <v>8</v>
      </c>
      <c r="AW14" s="422"/>
      <c r="AX14" s="494" t="s">
        <v>2648</v>
      </c>
      <c r="AY14" s="560" t="s">
        <v>2687</v>
      </c>
      <c r="AZ14" s="450"/>
      <c r="BA14" s="450"/>
      <c r="BB14" s="527"/>
    </row>
    <row r="15" spans="1:54" s="408" customFormat="1" ht="15" customHeight="1" thickBot="1">
      <c r="A15" s="412"/>
      <c r="B15" s="412"/>
      <c r="C15" s="1293" t="str">
        <f>AS31&amp;AS32&amp;AS33&amp;AS34&amp;AS35</f>
        <v>　令和8年月日付け岩手県指令長第-号及び令和8年月日付け岩手県指令長第-号で交付決定の通知がありました標記交付金について、令和７年度介護施設等経営改善・従事者処遇改善等緊急支援事業費補助金（介護分野の職員の賃上げ・職場環境改善支援事業）交付要綱第６の２の規定により、次のとおり補助金の交付を請求します。</v>
      </c>
      <c r="D15" s="1293"/>
      <c r="E15" s="1293"/>
      <c r="F15" s="1293"/>
      <c r="G15" s="1293"/>
      <c r="H15" s="1293"/>
      <c r="I15" s="1293"/>
      <c r="J15" s="1293"/>
      <c r="K15" s="1293"/>
      <c r="L15" s="1293"/>
      <c r="M15" s="1293"/>
      <c r="N15" s="1293"/>
      <c r="O15" s="1293"/>
      <c r="P15" s="1293"/>
      <c r="Q15" s="1293"/>
      <c r="R15" s="1293"/>
      <c r="S15" s="1293"/>
      <c r="T15" s="1293"/>
      <c r="U15" s="1293"/>
      <c r="V15" s="1293"/>
      <c r="W15" s="1293"/>
      <c r="X15" s="1293"/>
      <c r="Y15" s="1293"/>
      <c r="Z15" s="1293"/>
      <c r="AA15" s="1293"/>
      <c r="AB15" s="1293"/>
      <c r="AC15" s="1293"/>
      <c r="AD15" s="1293"/>
      <c r="AE15" s="1293"/>
      <c r="AF15" s="1293"/>
      <c r="AG15" s="1293"/>
      <c r="AH15" s="1293"/>
      <c r="AI15" s="1293"/>
      <c r="AJ15" s="1293"/>
      <c r="AK15" s="1293"/>
      <c r="AL15" s="1293"/>
      <c r="AM15" s="412"/>
      <c r="AO15" s="514"/>
      <c r="AP15" s="430"/>
      <c r="AQ15" s="430"/>
      <c r="AR15" s="430"/>
      <c r="AS15" s="430"/>
      <c r="AT15" s="430"/>
      <c r="AU15" s="430"/>
      <c r="AV15" s="515"/>
      <c r="AW15" s="498"/>
      <c r="AX15" s="498"/>
      <c r="AY15" s="498"/>
      <c r="AZ15" s="498"/>
      <c r="BA15" s="526"/>
      <c r="BB15" s="516"/>
    </row>
    <row r="16" spans="1:54" s="408" customFormat="1" ht="15" customHeight="1">
      <c r="A16" s="412"/>
      <c r="B16" s="412"/>
      <c r="C16" s="1293"/>
      <c r="D16" s="1293"/>
      <c r="E16" s="1293"/>
      <c r="F16" s="1293"/>
      <c r="G16" s="1293"/>
      <c r="H16" s="1293"/>
      <c r="I16" s="1293"/>
      <c r="J16" s="1293"/>
      <c r="K16" s="1293"/>
      <c r="L16" s="1293"/>
      <c r="M16" s="1293"/>
      <c r="N16" s="1293"/>
      <c r="O16" s="1293"/>
      <c r="P16" s="1293"/>
      <c r="Q16" s="1293"/>
      <c r="R16" s="1293"/>
      <c r="S16" s="1293"/>
      <c r="T16" s="1293"/>
      <c r="U16" s="1293"/>
      <c r="V16" s="1293"/>
      <c r="W16" s="1293"/>
      <c r="X16" s="1293"/>
      <c r="Y16" s="1293"/>
      <c r="Z16" s="1293"/>
      <c r="AA16" s="1293"/>
      <c r="AB16" s="1293"/>
      <c r="AC16" s="1293"/>
      <c r="AD16" s="1293"/>
      <c r="AE16" s="1293"/>
      <c r="AF16" s="1293"/>
      <c r="AG16" s="1293"/>
      <c r="AH16" s="1293"/>
      <c r="AI16" s="1293"/>
      <c r="AJ16" s="1293"/>
      <c r="AK16" s="1293"/>
      <c r="AL16" s="1293"/>
      <c r="AM16" s="412"/>
      <c r="AO16" s="512"/>
      <c r="AP16" s="503"/>
      <c r="AQ16" s="503"/>
      <c r="AR16" s="450"/>
      <c r="AS16" s="417"/>
      <c r="AT16" s="417"/>
      <c r="AU16" s="504"/>
      <c r="AV16" s="494"/>
      <c r="AW16" s="494"/>
      <c r="AX16" s="494"/>
      <c r="AY16" s="494"/>
      <c r="AZ16" s="494"/>
      <c r="BA16" s="450"/>
      <c r="BB16" s="513"/>
    </row>
    <row r="17" spans="1:54" ht="16.2" customHeight="1" thickBot="1">
      <c r="A17" s="412"/>
      <c r="B17" s="412"/>
      <c r="C17" s="1293"/>
      <c r="D17" s="1293"/>
      <c r="E17" s="1293"/>
      <c r="F17" s="1293"/>
      <c r="G17" s="1293"/>
      <c r="H17" s="1293"/>
      <c r="I17" s="1293"/>
      <c r="J17" s="1293"/>
      <c r="K17" s="1293"/>
      <c r="L17" s="1293"/>
      <c r="M17" s="1293"/>
      <c r="N17" s="1293"/>
      <c r="O17" s="1293"/>
      <c r="P17" s="1293"/>
      <c r="Q17" s="1293"/>
      <c r="R17" s="1293"/>
      <c r="S17" s="1293"/>
      <c r="T17" s="1293"/>
      <c r="U17" s="1293"/>
      <c r="V17" s="1293"/>
      <c r="W17" s="1293"/>
      <c r="X17" s="1293"/>
      <c r="Y17" s="1293"/>
      <c r="Z17" s="1293"/>
      <c r="AA17" s="1293"/>
      <c r="AB17" s="1293"/>
      <c r="AC17" s="1293"/>
      <c r="AD17" s="1293"/>
      <c r="AE17" s="1293"/>
      <c r="AF17" s="1293"/>
      <c r="AG17" s="1293"/>
      <c r="AH17" s="1293"/>
      <c r="AI17" s="1293"/>
      <c r="AJ17" s="1293"/>
      <c r="AK17" s="1293"/>
      <c r="AL17" s="1293"/>
      <c r="AM17" s="412"/>
      <c r="AO17" s="512"/>
      <c r="AP17" s="503"/>
      <c r="AQ17" s="503"/>
      <c r="AR17" s="528" t="s">
        <v>2532</v>
      </c>
      <c r="AS17" s="417"/>
      <c r="AT17" s="417"/>
      <c r="AU17" s="504"/>
      <c r="AV17" s="494"/>
      <c r="AW17" s="494"/>
      <c r="AX17" s="494"/>
      <c r="AY17" s="494"/>
      <c r="AZ17" s="494"/>
      <c r="BA17" s="450"/>
      <c r="BB17" s="513"/>
    </row>
    <row r="18" spans="1:54" ht="17.399999999999999" customHeight="1" thickBot="1">
      <c r="A18" s="412"/>
      <c r="B18" s="412"/>
      <c r="C18" s="1293"/>
      <c r="D18" s="1293"/>
      <c r="E18" s="1293"/>
      <c r="F18" s="1293"/>
      <c r="G18" s="1293"/>
      <c r="H18" s="1293"/>
      <c r="I18" s="1293"/>
      <c r="J18" s="1293"/>
      <c r="K18" s="1293"/>
      <c r="L18" s="1293"/>
      <c r="M18" s="1293"/>
      <c r="N18" s="1293"/>
      <c r="O18" s="1293"/>
      <c r="P18" s="1293"/>
      <c r="Q18" s="1293"/>
      <c r="R18" s="1293"/>
      <c r="S18" s="1293"/>
      <c r="T18" s="1293"/>
      <c r="U18" s="1293"/>
      <c r="V18" s="1293"/>
      <c r="W18" s="1293"/>
      <c r="X18" s="1293"/>
      <c r="Y18" s="1293"/>
      <c r="Z18" s="1293"/>
      <c r="AA18" s="1293"/>
      <c r="AB18" s="1293"/>
      <c r="AC18" s="1293"/>
      <c r="AD18" s="1293"/>
      <c r="AE18" s="1293"/>
      <c r="AF18" s="1293"/>
      <c r="AG18" s="1293"/>
      <c r="AH18" s="1293"/>
      <c r="AI18" s="1293"/>
      <c r="AJ18" s="1293"/>
      <c r="AK18" s="1293"/>
      <c r="AL18" s="1293"/>
      <c r="AM18" s="412"/>
      <c r="AO18" s="512"/>
      <c r="AP18" s="503"/>
      <c r="AQ18" s="503"/>
      <c r="AR18" s="431" t="s">
        <v>2533</v>
      </c>
      <c r="AS18" s="1132"/>
      <c r="AT18" s="1133"/>
      <c r="AU18" s="1134"/>
      <c r="AV18" s="494"/>
      <c r="AW18" s="494"/>
      <c r="AX18" s="494"/>
      <c r="AY18" s="494"/>
      <c r="AZ18" s="494"/>
      <c r="BA18" s="450"/>
      <c r="BB18" s="513"/>
    </row>
    <row r="19" spans="1:54" ht="15" customHeight="1" thickBot="1">
      <c r="A19" s="412"/>
      <c r="B19" s="412"/>
      <c r="C19" s="573"/>
      <c r="D19" s="573"/>
      <c r="E19" s="573"/>
      <c r="F19" s="573"/>
      <c r="G19" s="573"/>
      <c r="H19" s="573"/>
      <c r="I19" s="573"/>
      <c r="J19" s="573"/>
      <c r="K19" s="573"/>
      <c r="L19" s="573"/>
      <c r="M19" s="573"/>
      <c r="N19" s="573"/>
      <c r="O19" s="573"/>
      <c r="P19" s="573"/>
      <c r="Q19" s="573"/>
      <c r="R19" s="573"/>
      <c r="S19" s="573"/>
      <c r="T19" s="573"/>
      <c r="U19" s="573"/>
      <c r="V19" s="573"/>
      <c r="W19" s="573"/>
      <c r="X19" s="573"/>
      <c r="Y19" s="573"/>
      <c r="Z19" s="573"/>
      <c r="AA19" s="573"/>
      <c r="AB19" s="573"/>
      <c r="AC19" s="573"/>
      <c r="AD19" s="573"/>
      <c r="AE19" s="573"/>
      <c r="AF19" s="573"/>
      <c r="AG19" s="573"/>
      <c r="AH19" s="573"/>
      <c r="AI19" s="573"/>
      <c r="AJ19" s="573"/>
      <c r="AK19" s="573"/>
      <c r="AL19" s="573"/>
      <c r="AM19" s="412"/>
      <c r="AO19" s="514"/>
      <c r="AP19" s="430"/>
      <c r="AQ19" s="430"/>
      <c r="AR19" s="430"/>
      <c r="AS19" s="430"/>
      <c r="AT19" s="430"/>
      <c r="AU19" s="430"/>
      <c r="AV19" s="498"/>
      <c r="AW19" s="498"/>
      <c r="AX19" s="498"/>
      <c r="AY19" s="498"/>
      <c r="AZ19" s="498"/>
      <c r="BA19" s="526"/>
      <c r="BB19" s="516"/>
    </row>
    <row r="20" spans="1:54" ht="15" customHeight="1" thickBot="1">
      <c r="A20" s="412"/>
      <c r="B20" s="418"/>
      <c r="C20" s="424"/>
      <c r="D20" s="520"/>
      <c r="E20" s="418"/>
      <c r="G20" s="418"/>
      <c r="H20" s="418"/>
      <c r="I20" s="418"/>
      <c r="J20" s="418"/>
      <c r="K20" s="418"/>
      <c r="L20" s="418"/>
      <c r="M20" s="423"/>
      <c r="N20" s="521"/>
      <c r="O20" s="521"/>
      <c r="P20" s="521"/>
      <c r="Q20" s="521"/>
      <c r="R20" s="521"/>
      <c r="S20" s="521"/>
      <c r="T20" s="521"/>
      <c r="U20" s="521"/>
      <c r="V20" s="521"/>
      <c r="W20" s="427"/>
      <c r="X20" s="427"/>
      <c r="Z20" s="427"/>
      <c r="AA20" s="427"/>
      <c r="AB20" s="427"/>
      <c r="AC20" s="427"/>
      <c r="AD20" s="427"/>
      <c r="AE20" s="427"/>
      <c r="AF20" s="427"/>
      <c r="AG20" s="427"/>
      <c r="AH20" s="427"/>
      <c r="AI20" s="427"/>
      <c r="AJ20" s="427"/>
      <c r="AK20" s="427"/>
      <c r="AL20" s="427"/>
      <c r="AM20" s="412"/>
      <c r="AO20" s="409"/>
      <c r="AP20" s="409"/>
      <c r="AQ20" s="409"/>
      <c r="AR20" s="409"/>
      <c r="AS20" s="409"/>
      <c r="AT20" s="409"/>
      <c r="AU20" s="409"/>
      <c r="AV20" s="409"/>
      <c r="AW20" s="409"/>
      <c r="AX20" s="409"/>
      <c r="AY20" s="409"/>
      <c r="AZ20" s="409"/>
    </row>
    <row r="21" spans="1:54" s="408" customFormat="1" ht="15" customHeight="1">
      <c r="A21" s="412"/>
      <c r="B21" s="424"/>
      <c r="C21" s="418"/>
      <c r="D21" s="418"/>
      <c r="E21" s="418"/>
      <c r="F21" s="418"/>
      <c r="G21" s="418"/>
      <c r="H21" s="418"/>
      <c r="I21" s="418"/>
      <c r="J21" s="418"/>
      <c r="K21" s="418"/>
      <c r="L21" s="418"/>
      <c r="M21" s="418"/>
      <c r="N21" s="453" t="s">
        <v>2622</v>
      </c>
      <c r="O21" s="418"/>
      <c r="P21" s="1287" t="str">
        <f>BB22</f>
        <v/>
      </c>
      <c r="Q21" s="1287"/>
      <c r="R21" s="1287"/>
      <c r="S21" s="1287"/>
      <c r="T21" s="1287"/>
      <c r="U21" s="1287"/>
      <c r="V21" s="1287"/>
      <c r="W21" s="1287"/>
      <c r="X21" s="1287"/>
      <c r="Y21" s="443" t="s">
        <v>2565</v>
      </c>
      <c r="Z21" s="423"/>
      <c r="AA21" s="423"/>
      <c r="AB21" s="423"/>
      <c r="AC21" s="423"/>
      <c r="AD21" s="423"/>
      <c r="AE21" s="423"/>
      <c r="AF21" s="423"/>
      <c r="AG21" s="423"/>
      <c r="AH21" s="423"/>
      <c r="AI21" s="423"/>
      <c r="AJ21" s="423"/>
      <c r="AK21" s="423"/>
      <c r="AL21" s="423"/>
      <c r="AM21" s="427"/>
      <c r="AO21" s="574"/>
      <c r="AP21" s="493"/>
      <c r="AQ21" s="575"/>
      <c r="AR21" s="493"/>
      <c r="AS21" s="576"/>
      <c r="AT21" s="576"/>
      <c r="AU21" s="576"/>
      <c r="AV21" s="576"/>
      <c r="AW21" s="576"/>
      <c r="AX21" s="576"/>
      <c r="AY21" s="577"/>
      <c r="AZ21" s="409"/>
      <c r="BA21" s="409"/>
      <c r="BB21" s="555"/>
    </row>
    <row r="22" spans="1:54" s="408" customFormat="1" ht="15" customHeight="1">
      <c r="A22" s="412"/>
      <c r="B22" s="438"/>
      <c r="C22" s="412"/>
      <c r="D22" s="522"/>
      <c r="E22" s="418"/>
      <c r="F22" s="418"/>
      <c r="G22" s="418"/>
      <c r="H22" s="418"/>
      <c r="I22" s="418"/>
      <c r="J22" s="418"/>
      <c r="K22" s="418"/>
      <c r="L22" s="418"/>
      <c r="M22" s="423"/>
      <c r="N22" s="423"/>
      <c r="O22" s="427"/>
      <c r="P22" s="423"/>
      <c r="Q22" s="564"/>
      <c r="R22" s="564"/>
      <c r="S22" s="564"/>
      <c r="T22" s="564"/>
      <c r="U22" s="564"/>
      <c r="V22" s="564"/>
      <c r="W22" s="423"/>
      <c r="X22" s="427"/>
      <c r="Y22" s="423"/>
      <c r="Z22" s="423"/>
      <c r="AA22" s="423"/>
      <c r="AB22" s="423"/>
      <c r="AC22" s="423"/>
      <c r="AD22" s="423"/>
      <c r="AE22" s="423"/>
      <c r="AF22" s="423"/>
      <c r="AG22" s="423"/>
      <c r="AH22" s="423"/>
      <c r="AI22" s="423"/>
      <c r="AJ22" s="423"/>
      <c r="AK22" s="423"/>
      <c r="AL22" s="423"/>
      <c r="AM22" s="427"/>
      <c r="AO22" s="578"/>
      <c r="AP22" s="494"/>
      <c r="AQ22" s="579"/>
      <c r="AR22" s="495" t="s">
        <v>2698</v>
      </c>
      <c r="AS22" s="496"/>
      <c r="AT22" s="496"/>
      <c r="AU22" s="496"/>
      <c r="AV22" s="496"/>
      <c r="AW22" s="496"/>
      <c r="AX22" s="496"/>
      <c r="AY22" s="580"/>
      <c r="BA22" s="409"/>
      <c r="BB22" s="555" t="str">
        <f>IF(AS9="","",BB24)</f>
        <v/>
      </c>
    </row>
    <row r="23" spans="1:54" s="408" customFormat="1" ht="15" customHeight="1">
      <c r="A23" s="412"/>
      <c r="B23" s="424"/>
      <c r="C23" s="453"/>
      <c r="D23" s="523"/>
      <c r="E23" s="440"/>
      <c r="F23" s="1122"/>
      <c r="G23" s="1122"/>
      <c r="H23" s="1122"/>
      <c r="I23" s="1122"/>
      <c r="J23" s="1122"/>
      <c r="K23" s="1122"/>
      <c r="L23" s="1122"/>
      <c r="M23" s="1122"/>
      <c r="N23" s="1122"/>
      <c r="O23" s="1122"/>
      <c r="P23" s="1122"/>
      <c r="Q23" s="1122"/>
      <c r="R23" s="1122"/>
      <c r="S23" s="1122"/>
      <c r="T23" s="1122"/>
      <c r="U23" s="1122"/>
      <c r="V23" s="1122"/>
      <c r="W23" s="1122"/>
      <c r="X23" s="1122"/>
      <c r="Y23" s="1122"/>
      <c r="Z23" s="1122"/>
      <c r="AA23" s="1122"/>
      <c r="AB23" s="1122"/>
      <c r="AC23" s="1122"/>
      <c r="AD23" s="1122"/>
      <c r="AE23" s="1122"/>
      <c r="AF23" s="1122"/>
      <c r="AG23" s="1122"/>
      <c r="AH23" s="1122"/>
      <c r="AI23" s="1122"/>
      <c r="AJ23" s="1122"/>
      <c r="AK23" s="1122"/>
      <c r="AL23" s="1122"/>
      <c r="AM23" s="427"/>
      <c r="AO23" s="578"/>
      <c r="AP23" s="581" t="s">
        <v>2623</v>
      </c>
      <c r="AQ23" s="579"/>
      <c r="AR23" s="582" t="s">
        <v>2624</v>
      </c>
      <c r="AS23" s="583"/>
      <c r="AT23" s="583" t="s">
        <v>2625</v>
      </c>
      <c r="AU23" s="583"/>
      <c r="AV23" s="583"/>
      <c r="AW23" s="583"/>
      <c r="AX23" s="584" t="s">
        <v>2626</v>
      </c>
      <c r="AY23" s="580"/>
      <c r="BA23" s="409"/>
      <c r="BB23" s="555" t="s">
        <v>2699</v>
      </c>
    </row>
    <row r="24" spans="1:54" s="408" customFormat="1" ht="15" customHeight="1">
      <c r="A24" s="412"/>
      <c r="B24" s="424"/>
      <c r="C24" s="453"/>
      <c r="D24" s="440"/>
      <c r="E24" s="440"/>
      <c r="F24" s="1123"/>
      <c r="G24" s="1123"/>
      <c r="H24" s="1123"/>
      <c r="I24" s="1123"/>
      <c r="J24" s="1123"/>
      <c r="K24" s="1123"/>
      <c r="L24" s="1123"/>
      <c r="M24" s="1123"/>
      <c r="N24" s="1123"/>
      <c r="O24" s="1123"/>
      <c r="P24" s="1123"/>
      <c r="Q24" s="1123"/>
      <c r="R24" s="1123"/>
      <c r="S24" s="1123"/>
      <c r="T24" s="1123"/>
      <c r="U24" s="1123"/>
      <c r="V24" s="1123"/>
      <c r="W24" s="1123"/>
      <c r="X24" s="1123"/>
      <c r="Y24" s="1123"/>
      <c r="Z24" s="1123"/>
      <c r="AA24" s="1123"/>
      <c r="AB24" s="1123"/>
      <c r="AC24" s="1123"/>
      <c r="AD24" s="1123"/>
      <c r="AE24" s="1123"/>
      <c r="AF24" s="1123"/>
      <c r="AG24" s="1123"/>
      <c r="AH24" s="1123"/>
      <c r="AI24" s="1123"/>
      <c r="AJ24" s="1123"/>
      <c r="AK24" s="1123"/>
      <c r="AL24" s="1123"/>
      <c r="AM24" s="427"/>
      <c r="AO24" s="578"/>
      <c r="AP24" s="494"/>
      <c r="AQ24" s="579"/>
      <c r="AR24" s="585">
        <f>'様式第３号別紙２（補助金　個票）'!F5</f>
        <v>0</v>
      </c>
      <c r="AS24" s="586" t="s">
        <v>8</v>
      </c>
      <c r="AT24" s="1288">
        <f>AS9</f>
        <v>0</v>
      </c>
      <c r="AU24" s="1288"/>
      <c r="AV24" s="1288"/>
      <c r="AW24" s="587" t="s">
        <v>2627</v>
      </c>
      <c r="AX24" s="1288">
        <f>AR24-AT24</f>
        <v>0</v>
      </c>
      <c r="AY24" s="1289"/>
      <c r="BA24" s="409"/>
      <c r="BB24" s="555" t="str">
        <f>IF(AR24-AT24&gt;0,AR24-AT24,"差額なし")</f>
        <v>差額なし</v>
      </c>
    </row>
    <row r="25" spans="1:54" s="408" customFormat="1" ht="15" customHeight="1" thickBot="1">
      <c r="A25" s="412"/>
      <c r="B25" s="424"/>
      <c r="C25" s="453"/>
      <c r="D25" s="440"/>
      <c r="E25" s="1123"/>
      <c r="F25" s="1123"/>
      <c r="G25" s="1123"/>
      <c r="H25" s="1123"/>
      <c r="I25" s="1123"/>
      <c r="J25" s="1123"/>
      <c r="K25" s="1123"/>
      <c r="L25" s="1123"/>
      <c r="M25" s="1123"/>
      <c r="N25" s="1123"/>
      <c r="O25" s="1123"/>
      <c r="P25" s="1123"/>
      <c r="Q25" s="1123"/>
      <c r="R25" s="1123"/>
      <c r="S25" s="1123"/>
      <c r="T25" s="1123"/>
      <c r="U25" s="1123"/>
      <c r="V25" s="1123"/>
      <c r="W25" s="1123"/>
      <c r="X25" s="1123"/>
      <c r="Y25" s="1123"/>
      <c r="Z25" s="1123"/>
      <c r="AA25" s="1123"/>
      <c r="AB25" s="1123"/>
      <c r="AC25" s="1123"/>
      <c r="AD25" s="1123"/>
      <c r="AE25" s="1123"/>
      <c r="AF25" s="1123"/>
      <c r="AG25" s="1123"/>
      <c r="AH25" s="1123"/>
      <c r="AI25" s="1123"/>
      <c r="AJ25" s="1123"/>
      <c r="AK25" s="1123"/>
      <c r="AL25" s="1123"/>
      <c r="AM25" s="427"/>
      <c r="AO25" s="588"/>
      <c r="AP25" s="498"/>
      <c r="AQ25" s="589"/>
      <c r="AR25" s="590"/>
      <c r="AS25" s="591"/>
      <c r="AT25" s="591"/>
      <c r="AU25" s="591"/>
      <c r="AV25" s="591"/>
      <c r="AW25" s="591"/>
      <c r="AX25" s="591"/>
      <c r="AY25" s="592"/>
      <c r="AZ25" s="409"/>
      <c r="BA25" s="409"/>
      <c r="BB25" s="555"/>
    </row>
    <row r="26" spans="1:54" s="408" customFormat="1" ht="15" customHeight="1">
      <c r="A26" s="412"/>
      <c r="B26" s="424"/>
      <c r="C26" s="453"/>
      <c r="D26" s="523"/>
      <c r="E26" s="440"/>
      <c r="F26" s="1122"/>
      <c r="G26" s="1122"/>
      <c r="H26" s="1122"/>
      <c r="I26" s="1122"/>
      <c r="J26" s="1122"/>
      <c r="K26" s="1122"/>
      <c r="L26" s="1122"/>
      <c r="M26" s="1122"/>
      <c r="N26" s="1122"/>
      <c r="O26" s="1122"/>
      <c r="P26" s="1122"/>
      <c r="Q26" s="1122"/>
      <c r="R26" s="1122"/>
      <c r="S26" s="1122"/>
      <c r="T26" s="1122"/>
      <c r="U26" s="1122"/>
      <c r="V26" s="1122"/>
      <c r="W26" s="1122"/>
      <c r="X26" s="1122"/>
      <c r="Y26" s="1122"/>
      <c r="Z26" s="1122"/>
      <c r="AA26" s="1122"/>
      <c r="AB26" s="1122"/>
      <c r="AC26" s="1122"/>
      <c r="AD26" s="1122"/>
      <c r="AE26" s="1122"/>
      <c r="AF26" s="1122"/>
      <c r="AG26" s="1122"/>
      <c r="AH26" s="1122"/>
      <c r="AI26" s="1122"/>
      <c r="AJ26" s="1122"/>
      <c r="AK26" s="1122"/>
      <c r="AL26" s="1122"/>
      <c r="AM26" s="427"/>
      <c r="AO26" s="409"/>
      <c r="AP26" s="409"/>
      <c r="AQ26" s="409"/>
      <c r="AR26" s="409"/>
      <c r="AS26" s="432"/>
      <c r="AT26" s="439"/>
      <c r="AU26" s="435"/>
      <c r="AV26" s="409"/>
      <c r="AW26" s="409"/>
      <c r="AX26" s="409"/>
      <c r="AY26" s="409"/>
      <c r="AZ26" s="409"/>
      <c r="BA26" s="409"/>
    </row>
    <row r="27" spans="1:54" s="408" customFormat="1" ht="15" customHeight="1">
      <c r="A27" s="412"/>
      <c r="B27" s="424"/>
      <c r="C27" s="453"/>
      <c r="D27" s="440"/>
      <c r="E27" s="453"/>
      <c r="F27" s="440"/>
      <c r="G27" s="440"/>
      <c r="H27" s="440"/>
      <c r="I27" s="440"/>
      <c r="J27" s="440"/>
      <c r="K27" s="440"/>
      <c r="L27" s="440"/>
      <c r="M27" s="440"/>
      <c r="N27" s="440"/>
      <c r="O27" s="440"/>
      <c r="P27" s="440"/>
      <c r="Q27" s="440"/>
      <c r="R27" s="440"/>
      <c r="S27" s="440"/>
      <c r="T27" s="440"/>
      <c r="U27" s="440"/>
      <c r="V27" s="440"/>
      <c r="W27" s="440"/>
      <c r="X27" s="440"/>
      <c r="Y27" s="440"/>
      <c r="Z27" s="440"/>
      <c r="AA27" s="440"/>
      <c r="AB27" s="440"/>
      <c r="AC27" s="440"/>
      <c r="AD27" s="440"/>
      <c r="AE27" s="440"/>
      <c r="AF27" s="440"/>
      <c r="AG27" s="440"/>
      <c r="AH27" s="440"/>
      <c r="AI27" s="440"/>
      <c r="AJ27" s="440"/>
      <c r="AK27" s="440"/>
      <c r="AL27" s="440"/>
      <c r="AM27" s="427"/>
      <c r="AN27" s="525"/>
      <c r="AO27" s="409"/>
      <c r="AP27" s="409"/>
      <c r="AQ27" s="409"/>
      <c r="AR27" s="409"/>
      <c r="AS27" s="432"/>
      <c r="AT27" s="434"/>
      <c r="AU27" s="435"/>
      <c r="AV27" s="517"/>
      <c r="AW27" s="502"/>
      <c r="AX27" s="502"/>
      <c r="AY27" s="502"/>
      <c r="AZ27" s="409"/>
      <c r="BA27" s="409"/>
    </row>
    <row r="28" spans="1:54" s="408" customFormat="1" ht="15" customHeight="1">
      <c r="A28" s="412"/>
      <c r="B28" s="424"/>
      <c r="C28" s="453"/>
      <c r="D28" s="440"/>
      <c r="E28" s="1123"/>
      <c r="F28" s="1123"/>
      <c r="G28" s="1123"/>
      <c r="H28" s="1123"/>
      <c r="I28" s="1123"/>
      <c r="J28" s="1123"/>
      <c r="K28" s="1123"/>
      <c r="L28" s="1123"/>
      <c r="M28" s="1123"/>
      <c r="N28" s="1123"/>
      <c r="O28" s="1123"/>
      <c r="P28" s="1123"/>
      <c r="Q28" s="1123"/>
      <c r="R28" s="1123"/>
      <c r="S28" s="1123"/>
      <c r="T28" s="1123"/>
      <c r="U28" s="1123"/>
      <c r="V28" s="1123"/>
      <c r="W28" s="1123"/>
      <c r="X28" s="1123"/>
      <c r="Y28" s="1123"/>
      <c r="Z28" s="1123"/>
      <c r="AA28" s="1123"/>
      <c r="AB28" s="1123"/>
      <c r="AC28" s="1123"/>
      <c r="AD28" s="1123"/>
      <c r="AE28" s="1123"/>
      <c r="AF28" s="1123"/>
      <c r="AG28" s="1123"/>
      <c r="AH28" s="1123"/>
      <c r="AI28" s="1123"/>
      <c r="AJ28" s="1123"/>
      <c r="AK28" s="1123"/>
      <c r="AL28" s="1123"/>
      <c r="AM28" s="427"/>
      <c r="AN28" s="525"/>
      <c r="AO28" s="409"/>
      <c r="AP28" s="409"/>
      <c r="AQ28" s="409"/>
      <c r="AR28" s="409"/>
      <c r="AS28" s="432"/>
      <c r="AT28" s="434"/>
      <c r="AU28" s="435"/>
      <c r="AV28" s="517"/>
      <c r="AW28" s="502"/>
      <c r="AX28" s="502"/>
      <c r="AY28" s="502"/>
      <c r="AZ28" s="409"/>
      <c r="BA28" s="409"/>
    </row>
    <row r="29" spans="1:54" s="408" customFormat="1" ht="15" customHeight="1">
      <c r="A29" s="412"/>
      <c r="B29" s="418"/>
      <c r="C29" s="453"/>
      <c r="D29" s="523"/>
      <c r="E29" s="440"/>
      <c r="F29" s="1123"/>
      <c r="G29" s="1123"/>
      <c r="H29" s="1123"/>
      <c r="I29" s="1123"/>
      <c r="J29" s="1123"/>
      <c r="K29" s="1123"/>
      <c r="L29" s="1123"/>
      <c r="M29" s="1123"/>
      <c r="N29" s="1123"/>
      <c r="O29" s="1123"/>
      <c r="P29" s="1123"/>
      <c r="Q29" s="1123"/>
      <c r="R29" s="1123"/>
      <c r="S29" s="1123"/>
      <c r="T29" s="1123"/>
      <c r="U29" s="1123"/>
      <c r="V29" s="1123"/>
      <c r="W29" s="1123"/>
      <c r="X29" s="1123"/>
      <c r="Y29" s="1123"/>
      <c r="Z29" s="1123"/>
      <c r="AA29" s="1123"/>
      <c r="AB29" s="1123"/>
      <c r="AC29" s="1123"/>
      <c r="AD29" s="1123"/>
      <c r="AE29" s="1123"/>
      <c r="AF29" s="1123"/>
      <c r="AG29" s="1123"/>
      <c r="AH29" s="1123"/>
      <c r="AI29" s="1123"/>
      <c r="AJ29" s="1123"/>
      <c r="AK29" s="1123"/>
      <c r="AL29" s="1123"/>
      <c r="AM29" s="427"/>
      <c r="AN29" s="525"/>
      <c r="AO29" s="409"/>
      <c r="AP29" s="409"/>
      <c r="AQ29" s="409"/>
      <c r="AR29" s="409"/>
      <c r="AS29" s="432"/>
      <c r="AT29" s="441"/>
      <c r="AU29" s="435"/>
      <c r="AV29" s="409"/>
      <c r="AW29" s="409"/>
      <c r="AX29" s="409"/>
      <c r="AY29" s="409"/>
      <c r="AZ29" s="409"/>
      <c r="BA29" s="409"/>
      <c r="BB29" s="502"/>
    </row>
    <row r="30" spans="1:54" s="408" customFormat="1" ht="15" customHeight="1">
      <c r="A30" s="412"/>
      <c r="B30" s="418"/>
      <c r="C30" s="453"/>
      <c r="D30" s="440"/>
      <c r="E30" s="1122"/>
      <c r="F30" s="1122"/>
      <c r="G30" s="1122"/>
      <c r="H30" s="1122"/>
      <c r="I30" s="1122"/>
      <c r="J30" s="1122"/>
      <c r="K30" s="1122"/>
      <c r="L30" s="1122"/>
      <c r="M30" s="1122"/>
      <c r="N30" s="1122"/>
      <c r="O30" s="1122"/>
      <c r="P30" s="1122"/>
      <c r="Q30" s="1122"/>
      <c r="R30" s="1122"/>
      <c r="S30" s="1122"/>
      <c r="T30" s="1122"/>
      <c r="U30" s="1122"/>
      <c r="V30" s="1122"/>
      <c r="W30" s="1122"/>
      <c r="X30" s="1122"/>
      <c r="Y30" s="1122"/>
      <c r="Z30" s="1122"/>
      <c r="AA30" s="1122"/>
      <c r="AB30" s="1122"/>
      <c r="AC30" s="1122"/>
      <c r="AD30" s="1122"/>
      <c r="AE30" s="1122"/>
      <c r="AF30" s="1122"/>
      <c r="AG30" s="1122"/>
      <c r="AH30" s="1122"/>
      <c r="AI30" s="1122"/>
      <c r="AJ30" s="1122"/>
      <c r="AK30" s="1122"/>
      <c r="AL30" s="1122"/>
      <c r="AM30" s="427"/>
      <c r="AN30" s="525"/>
      <c r="AO30" s="502"/>
      <c r="AP30" s="502"/>
      <c r="AQ30" s="502"/>
      <c r="AR30" s="502"/>
      <c r="AS30" s="499"/>
      <c r="AT30" s="501"/>
      <c r="AU30" s="502"/>
      <c r="AV30" s="502"/>
      <c r="AW30" s="502"/>
      <c r="AX30" s="502"/>
      <c r="AY30" s="502"/>
      <c r="AZ30" s="502"/>
      <c r="BA30" s="502"/>
      <c r="BB30" s="502"/>
    </row>
    <row r="31" spans="1:54" ht="15" customHeight="1">
      <c r="A31" s="412"/>
      <c r="B31" s="418"/>
      <c r="D31" s="440"/>
      <c r="E31" s="1123"/>
      <c r="F31" s="1123"/>
      <c r="G31" s="1123"/>
      <c r="H31" s="1123"/>
      <c r="I31" s="1123"/>
      <c r="J31" s="1123"/>
      <c r="K31" s="1123"/>
      <c r="L31" s="1123"/>
      <c r="M31" s="1123"/>
      <c r="N31" s="1123"/>
      <c r="O31" s="1123"/>
      <c r="P31" s="1123"/>
      <c r="Q31" s="1123"/>
      <c r="R31" s="1123"/>
      <c r="S31" s="1123"/>
      <c r="T31" s="1123"/>
      <c r="U31" s="1123"/>
      <c r="V31" s="1123"/>
      <c r="W31" s="1123"/>
      <c r="X31" s="1123"/>
      <c r="Y31" s="1123"/>
      <c r="Z31" s="1123"/>
      <c r="AA31" s="1123"/>
      <c r="AB31" s="1123"/>
      <c r="AC31" s="1123"/>
      <c r="AD31" s="1123"/>
      <c r="AE31" s="1123"/>
      <c r="AF31" s="1123"/>
      <c r="AG31" s="1123"/>
      <c r="AH31" s="1123"/>
      <c r="AI31" s="1123"/>
      <c r="AJ31" s="1123"/>
      <c r="AK31" s="1123"/>
      <c r="AL31" s="1123"/>
      <c r="AM31" s="427"/>
      <c r="AN31" s="525"/>
      <c r="AO31" s="502"/>
      <c r="AP31" s="502"/>
      <c r="AQ31" s="502"/>
      <c r="AR31" s="555" t="s">
        <v>2689</v>
      </c>
      <c r="AS31" s="568" t="str">
        <f>"　令和8年"&amp;AS5&amp;AT5&amp;AU5&amp;AV5&amp;"付け"</f>
        <v>　令和8年月日付け</v>
      </c>
      <c r="AT31" s="501"/>
      <c r="AU31" s="518"/>
      <c r="AV31" s="499"/>
      <c r="AW31" s="499"/>
      <c r="AX31" s="499"/>
      <c r="AY31" s="499"/>
      <c r="AZ31" s="502"/>
      <c r="BA31" s="502"/>
      <c r="BB31" s="502"/>
    </row>
    <row r="32" spans="1:54" ht="15" customHeight="1">
      <c r="A32" s="412" t="s">
        <v>2540</v>
      </c>
      <c r="B32" s="418"/>
      <c r="D32" s="523"/>
      <c r="E32" s="440"/>
      <c r="F32" s="1122"/>
      <c r="G32" s="1122"/>
      <c r="H32" s="1122"/>
      <c r="I32" s="1122"/>
      <c r="J32" s="1122"/>
      <c r="K32" s="1122"/>
      <c r="L32" s="1122"/>
      <c r="M32" s="1122"/>
      <c r="N32" s="1122"/>
      <c r="O32" s="1122"/>
      <c r="P32" s="1122"/>
      <c r="Q32" s="1122"/>
      <c r="R32" s="1122"/>
      <c r="S32" s="1122"/>
      <c r="T32" s="1122"/>
      <c r="U32" s="1122"/>
      <c r="V32" s="1122"/>
      <c r="W32" s="1122"/>
      <c r="X32" s="1122"/>
      <c r="Y32" s="1122"/>
      <c r="Z32" s="1122"/>
      <c r="AA32" s="1122"/>
      <c r="AB32" s="1122"/>
      <c r="AC32" s="1122"/>
      <c r="AD32" s="1122"/>
      <c r="AE32" s="1122"/>
      <c r="AF32" s="1122"/>
      <c r="AG32" s="1122"/>
      <c r="AH32" s="1122"/>
      <c r="AI32" s="1122"/>
      <c r="AJ32" s="1122"/>
      <c r="AK32" s="1122"/>
      <c r="AL32" s="1122"/>
      <c r="AM32" s="427"/>
      <c r="AN32" s="525"/>
      <c r="AO32" s="502"/>
      <c r="AP32" s="502"/>
      <c r="AQ32" s="502"/>
      <c r="AR32" s="555" t="s">
        <v>2690</v>
      </c>
      <c r="AS32" s="497" t="str">
        <f>AS7&amp;AU7&amp;AV7&amp;AW7&amp;AX7&amp;"及び"</f>
        <v>岩手県指令長第-号及び</v>
      </c>
      <c r="AT32" s="499"/>
      <c r="AU32" s="499"/>
      <c r="AV32" s="499"/>
      <c r="AW32" s="499"/>
      <c r="AX32" s="499"/>
      <c r="AY32" s="499"/>
      <c r="AZ32" s="502"/>
      <c r="BA32" s="502"/>
      <c r="BB32" s="502"/>
    </row>
    <row r="33" spans="1:54" ht="15" customHeight="1">
      <c r="A33" s="412"/>
      <c r="B33" s="418"/>
      <c r="D33" s="440"/>
      <c r="E33" s="1123"/>
      <c r="F33" s="1123"/>
      <c r="G33" s="1123"/>
      <c r="H33" s="1123"/>
      <c r="I33" s="1123"/>
      <c r="J33" s="1123"/>
      <c r="K33" s="1123"/>
      <c r="L33" s="1123"/>
      <c r="M33" s="1123"/>
      <c r="N33" s="1123"/>
      <c r="O33" s="1123"/>
      <c r="P33" s="1123"/>
      <c r="Q33" s="1123"/>
      <c r="R33" s="1123"/>
      <c r="S33" s="1123"/>
      <c r="T33" s="1123"/>
      <c r="U33" s="1123"/>
      <c r="V33" s="1123"/>
      <c r="W33" s="1123"/>
      <c r="X33" s="1123"/>
      <c r="Y33" s="1123"/>
      <c r="Z33" s="1123"/>
      <c r="AA33" s="1123"/>
      <c r="AB33" s="1123"/>
      <c r="AC33" s="1123"/>
      <c r="AD33" s="1123"/>
      <c r="AE33" s="1123"/>
      <c r="AF33" s="1123"/>
      <c r="AG33" s="1123"/>
      <c r="AH33" s="1123"/>
      <c r="AI33" s="1123"/>
      <c r="AJ33" s="1123"/>
      <c r="AK33" s="1123"/>
      <c r="AL33" s="1123"/>
      <c r="AM33" s="427"/>
      <c r="AN33" s="525"/>
      <c r="AO33" s="502"/>
      <c r="AP33" s="502"/>
      <c r="AQ33" s="502"/>
      <c r="AR33" s="555" t="s">
        <v>2691</v>
      </c>
      <c r="AS33" s="568" t="str">
        <f>"令和8年"&amp;AS12&amp;AT12&amp;AU12&amp;AV12&amp;"付け"</f>
        <v>令和8年月日付け</v>
      </c>
      <c r="AT33" s="499"/>
      <c r="AU33" s="499"/>
      <c r="AV33" s="499"/>
      <c r="AW33" s="499"/>
      <c r="AX33" s="499"/>
      <c r="AY33" s="499"/>
      <c r="AZ33" s="502"/>
      <c r="BA33" s="502"/>
      <c r="BB33" s="502"/>
    </row>
    <row r="34" spans="1:54" ht="15" customHeight="1">
      <c r="A34" s="412"/>
      <c r="B34" s="418"/>
      <c r="D34" s="523"/>
      <c r="E34" s="440"/>
      <c r="F34" s="1123"/>
      <c r="G34" s="1123"/>
      <c r="H34" s="1123"/>
      <c r="I34" s="1123"/>
      <c r="J34" s="1123"/>
      <c r="K34" s="1123"/>
      <c r="L34" s="1123"/>
      <c r="M34" s="1123"/>
      <c r="N34" s="1123"/>
      <c r="O34" s="1123"/>
      <c r="P34" s="1123"/>
      <c r="Q34" s="1123"/>
      <c r="R34" s="1123"/>
      <c r="S34" s="1123"/>
      <c r="T34" s="1123"/>
      <c r="U34" s="1123"/>
      <c r="V34" s="1123"/>
      <c r="W34" s="1123"/>
      <c r="X34" s="1123"/>
      <c r="Y34" s="1123"/>
      <c r="Z34" s="1123"/>
      <c r="AA34" s="1123"/>
      <c r="AB34" s="1123"/>
      <c r="AC34" s="1123"/>
      <c r="AD34" s="1123"/>
      <c r="AE34" s="1123"/>
      <c r="AF34" s="1123"/>
      <c r="AG34" s="1123"/>
      <c r="AH34" s="1123"/>
      <c r="AI34" s="1123"/>
      <c r="AJ34" s="1123"/>
      <c r="AK34" s="1123"/>
      <c r="AL34" s="1123"/>
      <c r="AM34" s="427"/>
      <c r="AN34" s="525"/>
      <c r="AO34" s="502"/>
      <c r="AP34" s="502"/>
      <c r="AQ34" s="502"/>
      <c r="AR34" s="555" t="s">
        <v>2692</v>
      </c>
      <c r="AS34" s="497" t="str">
        <f>AS14&amp;AU14&amp;AV14&amp;AW14&amp;AX14</f>
        <v>岩手県指令長第-号</v>
      </c>
      <c r="AT34" s="499"/>
      <c r="AU34" s="499"/>
      <c r="AV34" s="499"/>
      <c r="AW34" s="499"/>
      <c r="AX34" s="499"/>
      <c r="AY34" s="499"/>
      <c r="AZ34" s="502"/>
      <c r="BA34" s="502"/>
      <c r="BB34" s="502"/>
    </row>
    <row r="35" spans="1:54" ht="15" customHeight="1">
      <c r="A35" s="412"/>
      <c r="B35" s="418"/>
      <c r="D35" s="418"/>
      <c r="E35" s="442"/>
      <c r="F35" s="442"/>
      <c r="G35" s="442"/>
      <c r="H35" s="442"/>
      <c r="I35" s="442"/>
      <c r="J35" s="442"/>
      <c r="K35" s="442"/>
      <c r="L35" s="442"/>
      <c r="M35" s="442"/>
      <c r="N35" s="442"/>
      <c r="O35" s="442"/>
      <c r="P35" s="442"/>
      <c r="Q35" s="442"/>
      <c r="R35" s="442"/>
      <c r="S35" s="442"/>
      <c r="T35" s="442"/>
      <c r="U35" s="442"/>
      <c r="V35" s="442"/>
      <c r="W35" s="442"/>
      <c r="X35" s="442"/>
      <c r="Y35" s="442"/>
      <c r="Z35" s="442"/>
      <c r="AA35" s="442"/>
      <c r="AB35" s="442"/>
      <c r="AC35" s="442"/>
      <c r="AD35" s="442"/>
      <c r="AE35" s="442"/>
      <c r="AF35" s="442"/>
      <c r="AG35" s="442"/>
      <c r="AH35" s="442"/>
      <c r="AI35" s="442"/>
      <c r="AJ35" s="442"/>
      <c r="AK35" s="423"/>
      <c r="AL35" s="423"/>
      <c r="AM35" s="427"/>
      <c r="AN35" s="525"/>
      <c r="AO35" s="502"/>
      <c r="AP35" s="502"/>
      <c r="AQ35" s="502"/>
      <c r="AR35" s="555" t="s">
        <v>2694</v>
      </c>
      <c r="AS35" s="497" t="s">
        <v>2696</v>
      </c>
      <c r="AT35" s="499"/>
      <c r="AU35" s="500"/>
      <c r="AV35" s="500"/>
      <c r="AW35" s="499"/>
      <c r="AX35" s="499"/>
      <c r="AY35" s="499"/>
      <c r="AZ35" s="502"/>
      <c r="BA35" s="502"/>
      <c r="BB35" s="502"/>
    </row>
    <row r="36" spans="1:54" ht="15" customHeight="1">
      <c r="A36" s="412"/>
      <c r="B36" s="438"/>
      <c r="C36" s="418" t="s">
        <v>2543</v>
      </c>
      <c r="D36" s="418"/>
      <c r="E36" s="423"/>
      <c r="F36" s="423"/>
      <c r="G36" s="423"/>
      <c r="H36" s="423"/>
      <c r="I36" s="423"/>
      <c r="J36" s="423"/>
      <c r="K36" s="423"/>
      <c r="L36" s="423"/>
      <c r="M36" s="423"/>
      <c r="N36" s="423"/>
      <c r="O36" s="423"/>
      <c r="P36" s="423"/>
      <c r="Q36" s="423"/>
      <c r="R36" s="423"/>
      <c r="S36" s="423"/>
      <c r="T36" s="423"/>
      <c r="U36" s="423"/>
      <c r="V36" s="423"/>
      <c r="W36" s="423"/>
      <c r="X36" s="423"/>
      <c r="Y36" s="423"/>
      <c r="Z36" s="423"/>
      <c r="AA36" s="423"/>
      <c r="AB36" s="423"/>
      <c r="AC36" s="423"/>
      <c r="AD36" s="423"/>
      <c r="AE36" s="423"/>
      <c r="AF36" s="423"/>
      <c r="AG36" s="423"/>
      <c r="AH36" s="423"/>
      <c r="AI36" s="423"/>
      <c r="AJ36" s="423"/>
      <c r="AK36" s="423"/>
      <c r="AL36" s="423"/>
      <c r="AM36" s="427"/>
      <c r="AN36" s="525"/>
      <c r="AO36" s="502"/>
      <c r="AP36" s="502"/>
      <c r="AQ36" s="502"/>
      <c r="AR36" s="502"/>
      <c r="AS36" s="499"/>
      <c r="AT36" s="499"/>
      <c r="AU36" s="499"/>
      <c r="AV36" s="499"/>
      <c r="AW36" s="499"/>
      <c r="AX36" s="499"/>
      <c r="AY36" s="499"/>
      <c r="AZ36" s="502"/>
      <c r="BA36" s="502"/>
      <c r="BB36" s="502"/>
    </row>
    <row r="37" spans="1:54" ht="15" customHeight="1">
      <c r="A37" s="412"/>
      <c r="B37" s="418"/>
      <c r="C37" s="423"/>
      <c r="D37" s="423"/>
      <c r="E37" s="423"/>
      <c r="F37" s="423"/>
      <c r="G37" s="423"/>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7"/>
      <c r="AN37" s="525"/>
      <c r="AO37" s="502"/>
      <c r="AP37" s="502"/>
      <c r="AQ37" s="502"/>
      <c r="AR37" s="502"/>
      <c r="AS37" s="432"/>
      <c r="AT37" s="499"/>
      <c r="AU37" s="499"/>
      <c r="AV37" s="499"/>
      <c r="AW37" s="499"/>
      <c r="AX37" s="499"/>
      <c r="AY37" s="499"/>
      <c r="AZ37" s="502"/>
      <c r="BA37" s="502"/>
      <c r="BB37" s="502"/>
    </row>
    <row r="38" spans="1:54" ht="15" customHeight="1">
      <c r="A38" s="412"/>
      <c r="B38" s="418"/>
      <c r="C38" s="423"/>
      <c r="D38" s="423"/>
      <c r="E38" s="423"/>
      <c r="F38" s="423"/>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7"/>
      <c r="AN38" s="525"/>
      <c r="AO38" s="502"/>
      <c r="AP38" s="502"/>
      <c r="AQ38" s="502"/>
      <c r="AR38" s="409"/>
      <c r="AS38" s="502"/>
      <c r="AT38" s="499"/>
      <c r="AU38" s="499"/>
      <c r="AV38" s="499"/>
      <c r="AW38" s="499"/>
      <c r="AX38" s="499"/>
      <c r="AY38" s="499"/>
      <c r="AZ38" s="502"/>
      <c r="BA38" s="502"/>
      <c r="BB38" s="502"/>
    </row>
    <row r="39" spans="1:54" s="408" customFormat="1" ht="18" customHeight="1">
      <c r="A39" s="444"/>
      <c r="B39" s="719"/>
      <c r="C39" s="488"/>
      <c r="D39" s="488"/>
      <c r="E39" s="488"/>
      <c r="F39" s="488"/>
      <c r="G39" s="488"/>
      <c r="H39" s="488"/>
      <c r="I39" s="488"/>
      <c r="J39" s="488"/>
      <c r="K39" s="488"/>
      <c r="L39" s="488"/>
      <c r="M39" s="488"/>
      <c r="N39" s="488"/>
      <c r="O39" s="488"/>
      <c r="P39" s="488"/>
      <c r="Q39" s="488"/>
      <c r="R39" s="488"/>
      <c r="S39" s="488"/>
      <c r="T39" s="488"/>
      <c r="U39" s="488"/>
      <c r="V39" s="488"/>
      <c r="W39" s="488"/>
      <c r="X39" s="488"/>
      <c r="Y39" s="488"/>
      <c r="Z39" s="488"/>
      <c r="AA39" s="488"/>
      <c r="AB39" s="488"/>
      <c r="AC39" s="488"/>
      <c r="AD39" s="488"/>
      <c r="AE39" s="488"/>
      <c r="AF39" s="488"/>
      <c r="AG39" s="488"/>
      <c r="AH39" s="488"/>
      <c r="AI39" s="488"/>
      <c r="AJ39" s="488"/>
      <c r="AK39" s="488"/>
      <c r="AL39" s="488"/>
      <c r="AM39" s="489"/>
      <c r="AN39" s="525"/>
      <c r="AO39" s="502"/>
      <c r="AP39" s="502"/>
      <c r="AQ39" s="502"/>
      <c r="AR39" s="409"/>
      <c r="AS39" s="432"/>
      <c r="AT39" s="499"/>
      <c r="AU39" s="499"/>
      <c r="AV39" s="499"/>
      <c r="AW39" s="499"/>
      <c r="AX39" s="499"/>
      <c r="AY39" s="499"/>
      <c r="AZ39" s="502"/>
      <c r="BA39" s="502"/>
      <c r="BB39" s="502"/>
    </row>
    <row r="40" spans="1:54" s="408" customFormat="1" ht="18" customHeight="1">
      <c r="A40" s="444"/>
      <c r="B40" s="720"/>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c r="AG40" s="488"/>
      <c r="AH40" s="488"/>
      <c r="AI40" s="488"/>
      <c r="AJ40" s="488"/>
      <c r="AK40" s="488"/>
      <c r="AL40" s="488"/>
      <c r="AM40" s="489"/>
      <c r="AN40" s="525"/>
      <c r="AO40" s="502"/>
      <c r="AP40" s="502"/>
      <c r="AQ40" s="502"/>
      <c r="AR40" s="409"/>
      <c r="AS40" s="432"/>
      <c r="AT40" s="499"/>
      <c r="AU40" s="502"/>
      <c r="AV40" s="502"/>
      <c r="AW40" s="499"/>
      <c r="AX40" s="499"/>
      <c r="AY40" s="499"/>
      <c r="AZ40" s="502"/>
      <c r="BA40" s="502"/>
      <c r="BB40" s="502"/>
    </row>
    <row r="41" spans="1:54" s="408" customFormat="1" ht="18" customHeight="1">
      <c r="A41" s="444"/>
      <c r="B41" s="720"/>
      <c r="C41" s="488"/>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c r="AG41" s="488"/>
      <c r="AH41" s="488"/>
      <c r="AI41" s="488"/>
      <c r="AJ41" s="488"/>
      <c r="AK41" s="488"/>
      <c r="AL41" s="488"/>
      <c r="AM41" s="489"/>
      <c r="AN41" s="525"/>
      <c r="AO41" s="502"/>
      <c r="AP41" s="502"/>
      <c r="AQ41" s="502"/>
      <c r="AT41" s="499"/>
      <c r="AU41" s="505"/>
      <c r="AV41" s="502"/>
      <c r="AW41" s="502"/>
      <c r="AX41" s="502"/>
      <c r="AY41" s="502"/>
      <c r="AZ41" s="502"/>
      <c r="BA41" s="502"/>
      <c r="BB41" s="502"/>
    </row>
    <row r="42" spans="1:54" s="408" customFormat="1" ht="18" customHeight="1">
      <c r="A42" s="444"/>
      <c r="B42" s="490"/>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c r="AG42" s="488"/>
      <c r="AH42" s="488"/>
      <c r="AI42" s="488"/>
      <c r="AJ42" s="488"/>
      <c r="AK42" s="488"/>
      <c r="AL42" s="488"/>
      <c r="AM42" s="491"/>
      <c r="AN42" s="525"/>
      <c r="AO42" s="502"/>
      <c r="AP42" s="502"/>
      <c r="AQ42" s="502"/>
      <c r="AT42" s="499"/>
      <c r="AU42" s="502"/>
      <c r="AV42" s="502"/>
      <c r="AW42" s="502"/>
      <c r="AX42" s="502"/>
      <c r="AY42" s="502"/>
      <c r="AZ42" s="502"/>
      <c r="BA42" s="502"/>
      <c r="BB42" s="502"/>
    </row>
    <row r="43" spans="1:54" s="408" customFormat="1" ht="18" customHeight="1">
      <c r="A43" s="444"/>
      <c r="B43" s="490"/>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c r="AG43" s="488"/>
      <c r="AH43" s="488"/>
      <c r="AI43" s="488"/>
      <c r="AJ43" s="488"/>
      <c r="AK43" s="488"/>
      <c r="AL43" s="488"/>
      <c r="AM43" s="491"/>
      <c r="AN43" s="525"/>
      <c r="AO43" s="502"/>
      <c r="AP43" s="502"/>
      <c r="AQ43" s="502"/>
      <c r="AT43" s="518"/>
      <c r="AU43" s="524"/>
      <c r="AV43" s="502"/>
      <c r="AW43" s="502"/>
      <c r="AX43" s="502"/>
      <c r="AY43" s="502"/>
      <c r="AZ43" s="502"/>
      <c r="BA43" s="502"/>
      <c r="BB43" s="502"/>
    </row>
    <row r="44" spans="1:54" s="408" customFormat="1" ht="18" customHeight="1">
      <c r="A44" s="444"/>
      <c r="B44" s="444"/>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c r="AG44" s="488"/>
      <c r="AH44" s="488"/>
      <c r="AI44" s="488"/>
      <c r="AJ44" s="488"/>
      <c r="AK44" s="488"/>
      <c r="AL44" s="488"/>
      <c r="AM44" s="489"/>
      <c r="AN44" s="525"/>
      <c r="AO44" s="502"/>
      <c r="AP44" s="502"/>
      <c r="AQ44" s="502"/>
      <c r="AR44" s="502"/>
      <c r="AS44" s="499"/>
      <c r="AT44" s="499"/>
      <c r="AU44" s="502"/>
      <c r="AV44" s="502"/>
      <c r="AW44" s="502"/>
      <c r="AX44" s="502"/>
      <c r="AY44" s="502"/>
      <c r="AZ44" s="502"/>
      <c r="BA44" s="502"/>
      <c r="BB44" s="502"/>
    </row>
    <row r="45" spans="1:54" s="408" customFormat="1" ht="18" customHeight="1">
      <c r="A45" s="444"/>
      <c r="B45" s="444"/>
      <c r="C45" s="488"/>
      <c r="D45" s="488"/>
      <c r="E45" s="488"/>
      <c r="F45" s="488"/>
      <c r="G45" s="488"/>
      <c r="H45" s="488"/>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488"/>
      <c r="AG45" s="488"/>
      <c r="AH45" s="488"/>
      <c r="AI45" s="488"/>
      <c r="AJ45" s="488"/>
      <c r="AK45" s="488"/>
      <c r="AL45" s="488"/>
      <c r="AM45" s="444"/>
      <c r="AN45" s="525"/>
      <c r="AO45" s="502"/>
      <c r="AP45" s="502"/>
      <c r="AQ45" s="502"/>
      <c r="AR45" s="502"/>
      <c r="AS45" s="499"/>
      <c r="AT45" s="507"/>
      <c r="AU45" s="502"/>
      <c r="AV45" s="502"/>
      <c r="AW45" s="502"/>
      <c r="AX45" s="502"/>
      <c r="AY45" s="502"/>
      <c r="AZ45" s="502"/>
      <c r="BA45" s="502"/>
      <c r="BB45" s="502"/>
    </row>
    <row r="46" spans="1:54" s="408" customFormat="1" ht="18" customHeight="1">
      <c r="A46" s="444"/>
      <c r="B46" s="444"/>
      <c r="C46" s="488"/>
      <c r="D46" s="488"/>
      <c r="E46" s="488"/>
      <c r="F46" s="488"/>
      <c r="G46" s="488"/>
      <c r="H46" s="488"/>
      <c r="I46" s="488"/>
      <c r="J46" s="488"/>
      <c r="K46" s="488"/>
      <c r="L46" s="488"/>
      <c r="M46" s="488"/>
      <c r="N46" s="488"/>
      <c r="O46" s="488"/>
      <c r="P46" s="488"/>
      <c r="Q46" s="488"/>
      <c r="R46" s="488"/>
      <c r="S46" s="488"/>
      <c r="T46" s="488"/>
      <c r="U46" s="488"/>
      <c r="V46" s="488"/>
      <c r="W46" s="488"/>
      <c r="X46" s="488"/>
      <c r="Y46" s="488"/>
      <c r="Z46" s="488"/>
      <c r="AA46" s="488"/>
      <c r="AB46" s="488"/>
      <c r="AC46" s="488"/>
      <c r="AD46" s="488"/>
      <c r="AE46" s="488"/>
      <c r="AF46" s="488"/>
      <c r="AG46" s="488"/>
      <c r="AH46" s="488"/>
      <c r="AI46" s="488"/>
      <c r="AJ46" s="488"/>
      <c r="AK46" s="488"/>
      <c r="AL46" s="488"/>
      <c r="AM46" s="444"/>
      <c r="AN46" s="525"/>
      <c r="AO46" s="502"/>
      <c r="AP46" s="502"/>
      <c r="AQ46" s="502"/>
      <c r="AR46" s="502"/>
      <c r="AS46" s="499"/>
      <c r="AT46" s="499"/>
      <c r="AU46" s="502"/>
      <c r="AV46" s="502"/>
      <c r="AW46" s="502"/>
      <c r="AX46" s="502"/>
      <c r="AY46" s="502"/>
      <c r="AZ46" s="502"/>
      <c r="BA46" s="502"/>
      <c r="BB46" s="502"/>
    </row>
    <row r="47" spans="1:54" s="408" customFormat="1" ht="18" customHeight="1">
      <c r="A47" s="444"/>
      <c r="B47" s="720"/>
      <c r="C47" s="488"/>
      <c r="D47" s="488"/>
      <c r="E47" s="488"/>
      <c r="F47" s="488"/>
      <c r="G47" s="488"/>
      <c r="H47" s="488"/>
      <c r="I47" s="488"/>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488"/>
      <c r="AI47" s="488"/>
      <c r="AJ47" s="488"/>
      <c r="AK47" s="488"/>
      <c r="AL47" s="488"/>
      <c r="AM47" s="444"/>
      <c r="AN47" s="525"/>
      <c r="AO47" s="502"/>
      <c r="AP47" s="502"/>
      <c r="AQ47" s="502"/>
      <c r="AR47" s="502"/>
      <c r="AS47" s="506"/>
      <c r="AT47" s="499"/>
      <c r="AU47" s="502"/>
      <c r="AV47" s="502"/>
      <c r="AW47" s="502"/>
      <c r="AX47" s="502"/>
      <c r="AY47" s="502"/>
      <c r="AZ47" s="502"/>
      <c r="BA47" s="502"/>
      <c r="BB47" s="502"/>
    </row>
    <row r="48" spans="1:54" s="408" customFormat="1" ht="18" customHeight="1">
      <c r="A48" s="444"/>
      <c r="B48" s="444"/>
      <c r="C48" s="444"/>
      <c r="D48" s="444"/>
      <c r="E48" s="444"/>
      <c r="F48" s="444"/>
      <c r="G48" s="444"/>
      <c r="H48" s="444"/>
      <c r="I48" s="444"/>
      <c r="J48" s="444"/>
      <c r="K48" s="444"/>
      <c r="L48" s="444"/>
      <c r="M48" s="444"/>
      <c r="N48" s="444"/>
      <c r="O48" s="444"/>
      <c r="P48" s="444"/>
      <c r="Q48" s="444"/>
      <c r="R48" s="444"/>
      <c r="S48" s="444"/>
      <c r="T48" s="444"/>
      <c r="U48" s="444"/>
      <c r="V48" s="444"/>
      <c r="W48" s="444"/>
      <c r="X48" s="444"/>
      <c r="Y48" s="444"/>
      <c r="Z48" s="444"/>
      <c r="AA48" s="444"/>
      <c r="AB48" s="444"/>
      <c r="AC48" s="444"/>
      <c r="AD48" s="444"/>
      <c r="AE48" s="444"/>
      <c r="AF48" s="444"/>
      <c r="AG48" s="444"/>
      <c r="AH48" s="444"/>
      <c r="AI48" s="444"/>
      <c r="AJ48" s="444"/>
      <c r="AK48" s="444"/>
      <c r="AL48" s="444"/>
      <c r="AM48" s="444"/>
      <c r="AN48" s="525"/>
      <c r="AO48" s="502"/>
      <c r="AP48" s="502"/>
      <c r="AQ48" s="502"/>
      <c r="AR48" s="502"/>
      <c r="AS48" s="499"/>
      <c r="AT48" s="499"/>
      <c r="AU48" s="502"/>
      <c r="AV48" s="502"/>
      <c r="AW48" s="502"/>
      <c r="AX48" s="502"/>
      <c r="AY48" s="502"/>
      <c r="AZ48" s="502"/>
      <c r="BA48" s="502"/>
      <c r="BB48" s="502"/>
    </row>
    <row r="49" spans="1:54" s="408" customFormat="1" ht="18" customHeight="1">
      <c r="A49" s="444"/>
      <c r="B49" s="444"/>
      <c r="C49" s="444"/>
      <c r="D49" s="444"/>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4"/>
      <c r="AC49" s="444"/>
      <c r="AD49" s="444"/>
      <c r="AE49" s="444"/>
      <c r="AF49" s="444"/>
      <c r="AG49" s="444"/>
      <c r="AH49" s="444"/>
      <c r="AI49" s="444"/>
      <c r="AJ49" s="444"/>
      <c r="AK49" s="444"/>
      <c r="AL49" s="444"/>
      <c r="AM49" s="444"/>
      <c r="AO49" s="502"/>
      <c r="AP49" s="502"/>
      <c r="AQ49" s="502"/>
      <c r="AR49" s="502"/>
      <c r="AS49" s="499"/>
      <c r="AT49" s="499"/>
      <c r="AU49" s="505"/>
      <c r="AV49" s="502"/>
      <c r="AW49" s="502"/>
      <c r="AX49" s="502"/>
      <c r="AY49" s="502"/>
      <c r="AZ49" s="502"/>
      <c r="BA49" s="502"/>
      <c r="BB49" s="502"/>
    </row>
    <row r="50" spans="1:54" s="408" customFormat="1" ht="18" hidden="1" customHeight="1">
      <c r="A50" s="444"/>
      <c r="B50" s="444"/>
      <c r="C50" s="444"/>
      <c r="D50" s="444"/>
      <c r="E50" s="444"/>
      <c r="F50" s="444"/>
      <c r="G50" s="444"/>
      <c r="H50" s="444"/>
      <c r="I50" s="444"/>
      <c r="J50" s="444"/>
      <c r="K50" s="444"/>
      <c r="L50" s="444"/>
      <c r="M50" s="444"/>
      <c r="N50" s="444"/>
      <c r="O50" s="444"/>
      <c r="P50" s="444"/>
      <c r="Q50" s="444"/>
      <c r="R50" s="444"/>
      <c r="S50" s="444"/>
      <c r="T50" s="444"/>
      <c r="U50" s="444"/>
      <c r="V50" s="444"/>
      <c r="W50" s="444"/>
      <c r="X50" s="444"/>
      <c r="Y50" s="444"/>
      <c r="Z50" s="444"/>
      <c r="AA50" s="444"/>
      <c r="AB50" s="444"/>
      <c r="AC50" s="444"/>
      <c r="AD50" s="444"/>
      <c r="AE50" s="444"/>
      <c r="AF50" s="444"/>
      <c r="AG50" s="444"/>
      <c r="AH50" s="444"/>
      <c r="AI50" s="444"/>
      <c r="AJ50" s="444"/>
      <c r="AK50" s="444"/>
      <c r="AL50" s="444"/>
      <c r="AM50" s="444"/>
      <c r="AO50" s="502"/>
      <c r="AP50" s="502"/>
      <c r="AQ50" s="502"/>
      <c r="AR50" s="502"/>
      <c r="AS50" s="507"/>
      <c r="AT50" s="499"/>
      <c r="AU50" s="502"/>
      <c r="AV50" s="502"/>
      <c r="AW50" s="502"/>
      <c r="AX50" s="502"/>
      <c r="AY50" s="502"/>
      <c r="AZ50" s="502"/>
      <c r="BA50" s="502"/>
      <c r="BB50" s="502"/>
    </row>
    <row r="51" spans="1:54" s="408" customFormat="1" ht="28.5" customHeight="1">
      <c r="A51" s="444"/>
      <c r="B51" s="444"/>
      <c r="C51" s="444"/>
      <c r="D51" s="444"/>
      <c r="E51" s="444"/>
      <c r="F51" s="444"/>
      <c r="G51" s="444"/>
      <c r="H51" s="444"/>
      <c r="I51" s="444"/>
      <c r="J51" s="444"/>
      <c r="K51" s="444"/>
      <c r="L51" s="444"/>
      <c r="M51" s="444"/>
      <c r="N51" s="444"/>
      <c r="O51" s="444"/>
      <c r="P51" s="444"/>
      <c r="Q51" s="444"/>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O51" s="502"/>
      <c r="AP51" s="502"/>
      <c r="AQ51" s="502"/>
      <c r="AR51" s="502"/>
      <c r="AS51" s="507"/>
      <c r="AT51" s="506"/>
      <c r="AU51" s="502"/>
      <c r="AV51" s="502"/>
      <c r="AW51" s="502"/>
      <c r="AX51" s="502"/>
      <c r="AY51" s="502"/>
      <c r="AZ51" s="502"/>
      <c r="BA51" s="502"/>
      <c r="BB51" s="502"/>
    </row>
    <row r="52" spans="1:54" s="408" customFormat="1" ht="18" customHeight="1">
      <c r="A52" s="444"/>
      <c r="B52" s="444"/>
      <c r="C52" s="444"/>
      <c r="D52" s="444"/>
      <c r="E52" s="444"/>
      <c r="F52" s="444"/>
      <c r="G52" s="444"/>
      <c r="H52" s="444"/>
      <c r="I52" s="444"/>
      <c r="J52" s="444"/>
      <c r="K52" s="444"/>
      <c r="L52" s="444"/>
      <c r="M52" s="444"/>
      <c r="N52" s="444"/>
      <c r="O52" s="444"/>
      <c r="P52" s="444"/>
      <c r="Q52" s="444"/>
      <c r="R52" s="444"/>
      <c r="S52" s="444"/>
      <c r="T52" s="444"/>
      <c r="U52" s="444"/>
      <c r="V52" s="444"/>
      <c r="W52" s="444"/>
      <c r="X52" s="444"/>
      <c r="Y52" s="444"/>
      <c r="Z52" s="444"/>
      <c r="AA52" s="444"/>
      <c r="AB52" s="444"/>
      <c r="AC52" s="444"/>
      <c r="AD52" s="444"/>
      <c r="AE52" s="444"/>
      <c r="AF52" s="444"/>
      <c r="AG52" s="444"/>
      <c r="AH52" s="444"/>
      <c r="AI52" s="444"/>
      <c r="AJ52" s="444"/>
      <c r="AK52" s="444"/>
      <c r="AL52" s="444"/>
      <c r="AM52" s="444"/>
      <c r="AO52" s="502"/>
      <c r="AP52" s="502"/>
      <c r="AQ52" s="502"/>
      <c r="AR52" s="502"/>
      <c r="AS52" s="507"/>
      <c r="AT52" s="499"/>
      <c r="AU52" s="505"/>
      <c r="AV52" s="502"/>
      <c r="AW52" s="502"/>
      <c r="AX52" s="502"/>
      <c r="AY52" s="502"/>
      <c r="AZ52" s="502"/>
      <c r="BA52" s="502"/>
      <c r="BB52" s="502"/>
    </row>
    <row r="53" spans="1:54" s="408" customFormat="1" ht="17.100000000000001" customHeight="1">
      <c r="A53" s="444"/>
      <c r="B53" s="444"/>
      <c r="C53" s="444"/>
      <c r="D53" s="444"/>
      <c r="E53" s="444"/>
      <c r="F53" s="444"/>
      <c r="G53" s="444"/>
      <c r="H53" s="444"/>
      <c r="I53" s="444"/>
      <c r="J53" s="444"/>
      <c r="K53" s="444"/>
      <c r="L53" s="444"/>
      <c r="M53" s="444"/>
      <c r="N53" s="444"/>
      <c r="O53" s="444"/>
      <c r="P53" s="444"/>
      <c r="Q53" s="444"/>
      <c r="R53" s="444"/>
      <c r="S53" s="444"/>
      <c r="T53" s="444"/>
      <c r="U53" s="444"/>
      <c r="V53" s="444"/>
      <c r="W53" s="444"/>
      <c r="X53" s="444"/>
      <c r="Y53" s="444"/>
      <c r="Z53" s="444"/>
      <c r="AA53" s="444"/>
      <c r="AB53" s="444"/>
      <c r="AC53" s="445"/>
      <c r="AD53" s="446"/>
      <c r="AE53" s="446"/>
      <c r="AF53" s="446"/>
      <c r="AG53" s="446"/>
      <c r="AH53" s="446"/>
      <c r="AI53" s="446"/>
      <c r="AJ53" s="446"/>
      <c r="AK53" s="446"/>
      <c r="AL53" s="444"/>
      <c r="AM53" s="444"/>
      <c r="AO53" s="502"/>
      <c r="AP53" s="502"/>
      <c r="AQ53" s="502"/>
      <c r="AR53" s="502"/>
      <c r="AS53" s="499"/>
      <c r="AT53" s="499"/>
      <c r="AU53" s="502"/>
      <c r="AV53" s="502"/>
      <c r="AW53" s="502"/>
      <c r="AX53" s="502"/>
      <c r="AY53" s="502"/>
      <c r="AZ53" s="502"/>
      <c r="BA53" s="502"/>
      <c r="BB53" s="502"/>
    </row>
    <row r="54" spans="1:54" s="408" customFormat="1" ht="16.350000000000001" customHeight="1">
      <c r="A54" s="444"/>
      <c r="B54" s="444"/>
      <c r="C54" s="444"/>
      <c r="D54" s="444"/>
      <c r="E54" s="444"/>
      <c r="F54" s="444"/>
      <c r="G54" s="444"/>
      <c r="H54" s="444"/>
      <c r="I54" s="444"/>
      <c r="J54" s="444"/>
      <c r="K54" s="444"/>
      <c r="L54" s="444"/>
      <c r="M54" s="444"/>
      <c r="N54" s="444"/>
      <c r="O54" s="444"/>
      <c r="P54" s="444"/>
      <c r="Q54" s="444"/>
      <c r="R54" s="444"/>
      <c r="S54" s="444"/>
      <c r="T54" s="444"/>
      <c r="U54" s="444"/>
      <c r="V54" s="444"/>
      <c r="W54" s="444"/>
      <c r="X54" s="444"/>
      <c r="Y54" s="444"/>
      <c r="Z54" s="444"/>
      <c r="AA54" s="444"/>
      <c r="AB54" s="444"/>
      <c r="AC54" s="447"/>
      <c r="AD54" s="444"/>
      <c r="AE54" s="444"/>
      <c r="AF54" s="444"/>
      <c r="AG54" s="444"/>
      <c r="AH54" s="444"/>
      <c r="AI54" s="444"/>
      <c r="AJ54" s="444"/>
      <c r="AK54" s="444"/>
      <c r="AL54" s="445"/>
      <c r="AM54" s="444"/>
      <c r="AO54" s="502"/>
      <c r="AP54" s="502"/>
      <c r="AQ54" s="502"/>
      <c r="AR54" s="502"/>
      <c r="AS54" s="499"/>
      <c r="AT54" s="507"/>
      <c r="AU54" s="502"/>
      <c r="AV54" s="502"/>
      <c r="AW54" s="502"/>
      <c r="AX54" s="502"/>
      <c r="AY54" s="502"/>
      <c r="AZ54" s="502"/>
      <c r="BA54" s="502"/>
      <c r="BB54" s="502"/>
    </row>
    <row r="55" spans="1:54" s="408" customFormat="1" ht="16.350000000000001" customHeight="1">
      <c r="A55" s="444"/>
      <c r="B55" s="444"/>
      <c r="C55" s="444"/>
      <c r="D55" s="444"/>
      <c r="E55" s="444"/>
      <c r="F55" s="444"/>
      <c r="G55" s="444"/>
      <c r="H55" s="444"/>
      <c r="I55" s="444"/>
      <c r="J55" s="444"/>
      <c r="K55" s="444"/>
      <c r="L55" s="444"/>
      <c r="M55" s="444"/>
      <c r="N55" s="444"/>
      <c r="O55" s="444"/>
      <c r="P55" s="444"/>
      <c r="Q55" s="444"/>
      <c r="R55" s="444"/>
      <c r="S55" s="444"/>
      <c r="T55" s="444"/>
      <c r="U55" s="444"/>
      <c r="V55" s="444"/>
      <c r="W55" s="444"/>
      <c r="X55" s="444"/>
      <c r="Y55" s="444"/>
      <c r="Z55" s="444"/>
      <c r="AA55" s="444"/>
      <c r="AB55" s="444"/>
      <c r="AC55" s="444"/>
      <c r="AD55" s="444"/>
      <c r="AE55" s="444"/>
      <c r="AF55" s="444"/>
      <c r="AG55" s="444"/>
      <c r="AH55" s="444"/>
      <c r="AI55" s="444"/>
      <c r="AJ55" s="444"/>
      <c r="AK55" s="444"/>
      <c r="AL55" s="444"/>
      <c r="AM55" s="444"/>
      <c r="AO55" s="502"/>
      <c r="AP55" s="502"/>
      <c r="AQ55" s="502"/>
      <c r="AR55" s="502"/>
      <c r="AS55" s="499"/>
      <c r="AT55" s="507"/>
      <c r="AU55" s="502"/>
      <c r="AV55" s="502"/>
      <c r="AW55" s="502"/>
      <c r="AX55" s="502"/>
      <c r="AY55" s="502"/>
      <c r="AZ55" s="502"/>
      <c r="BA55" s="502"/>
      <c r="BB55" s="502"/>
    </row>
    <row r="56" spans="1:54" s="408" customFormat="1" ht="16.350000000000001" customHeight="1">
      <c r="A56" s="444"/>
      <c r="B56" s="444"/>
      <c r="C56" s="1118"/>
      <c r="D56" s="1118"/>
      <c r="E56" s="1118"/>
      <c r="F56" s="1118"/>
      <c r="G56" s="1118"/>
      <c r="H56" s="1118"/>
      <c r="I56" s="1118"/>
      <c r="J56" s="1118"/>
      <c r="K56" s="1118"/>
      <c r="L56" s="1118"/>
      <c r="M56" s="1118"/>
      <c r="N56" s="1118"/>
      <c r="O56" s="1118"/>
      <c r="P56" s="1118"/>
      <c r="Q56" s="1118"/>
      <c r="R56" s="1118"/>
      <c r="S56" s="1118"/>
      <c r="T56" s="1118"/>
      <c r="U56" s="1118"/>
      <c r="V56" s="1118"/>
      <c r="W56" s="1118"/>
      <c r="X56" s="1118"/>
      <c r="Y56" s="1118"/>
      <c r="Z56" s="1118"/>
      <c r="AA56" s="1118"/>
      <c r="AB56" s="1118"/>
      <c r="AC56" s="1118"/>
      <c r="AD56" s="1118"/>
      <c r="AE56" s="1118"/>
      <c r="AF56" s="1118"/>
      <c r="AG56" s="1118"/>
      <c r="AH56" s="1118"/>
      <c r="AI56" s="1118"/>
      <c r="AJ56" s="1118"/>
      <c r="AK56" s="1118"/>
      <c r="AL56" s="1118"/>
      <c r="AM56" s="444"/>
      <c r="AO56" s="502"/>
      <c r="AP56" s="502"/>
      <c r="AQ56" s="502"/>
      <c r="AR56" s="502"/>
      <c r="AS56" s="499"/>
      <c r="AT56" s="507"/>
      <c r="AU56" s="502"/>
      <c r="AV56" s="502"/>
      <c r="AW56" s="502"/>
      <c r="AX56" s="502"/>
      <c r="AY56" s="502"/>
      <c r="AZ56" s="502"/>
      <c r="BA56" s="502"/>
      <c r="BB56" s="502"/>
    </row>
    <row r="57" spans="1:54" s="408" customFormat="1" ht="16.350000000000001" customHeight="1">
      <c r="A57" s="444"/>
      <c r="B57" s="444"/>
      <c r="C57" s="444"/>
      <c r="D57" s="444"/>
      <c r="E57" s="444"/>
      <c r="F57" s="444"/>
      <c r="G57" s="444"/>
      <c r="H57" s="444"/>
      <c r="I57" s="444"/>
      <c r="J57" s="444"/>
      <c r="K57" s="444"/>
      <c r="L57" s="444"/>
      <c r="M57" s="444"/>
      <c r="N57" s="444"/>
      <c r="O57" s="444"/>
      <c r="P57" s="444"/>
      <c r="Q57" s="444"/>
      <c r="R57" s="444"/>
      <c r="S57" s="444"/>
      <c r="T57" s="444"/>
      <c r="U57" s="444"/>
      <c r="V57" s="444"/>
      <c r="W57" s="444"/>
      <c r="X57" s="444"/>
      <c r="Y57" s="444"/>
      <c r="Z57" s="444"/>
      <c r="AA57" s="444"/>
      <c r="AB57" s="444"/>
      <c r="AC57" s="444"/>
      <c r="AD57" s="444"/>
      <c r="AE57" s="444"/>
      <c r="AF57" s="444"/>
      <c r="AG57" s="444"/>
      <c r="AH57" s="444"/>
      <c r="AI57" s="444"/>
      <c r="AJ57" s="444"/>
      <c r="AK57" s="444"/>
      <c r="AL57" s="444"/>
      <c r="AM57" s="444"/>
      <c r="AO57" s="502"/>
      <c r="AP57" s="502"/>
      <c r="AQ57" s="502"/>
      <c r="AR57" s="502"/>
      <c r="AS57" s="507"/>
      <c r="AT57" s="499"/>
      <c r="AU57" s="502"/>
      <c r="AV57" s="502"/>
      <c r="AW57" s="502"/>
      <c r="AX57" s="502"/>
      <c r="AY57" s="502"/>
      <c r="AZ57" s="502"/>
      <c r="BA57" s="502"/>
      <c r="BB57" s="502"/>
    </row>
    <row r="58" spans="1:54" s="408" customFormat="1" ht="16.350000000000001" customHeight="1">
      <c r="A58" s="444"/>
      <c r="B58" s="444"/>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444"/>
      <c r="AA58" s="444"/>
      <c r="AB58" s="444"/>
      <c r="AC58" s="444"/>
      <c r="AD58" s="444"/>
      <c r="AE58" s="444"/>
      <c r="AF58" s="444"/>
      <c r="AG58" s="444"/>
      <c r="AH58" s="444"/>
      <c r="AI58" s="444"/>
      <c r="AJ58" s="444"/>
      <c r="AK58" s="448"/>
      <c r="AL58" s="444"/>
      <c r="AM58" s="444"/>
      <c r="AO58" s="502"/>
      <c r="AP58" s="502"/>
      <c r="AQ58" s="502"/>
      <c r="AR58" s="502"/>
      <c r="AS58" s="507"/>
      <c r="AT58" s="499"/>
      <c r="AU58" s="502"/>
      <c r="AV58" s="502"/>
      <c r="AW58" s="502"/>
      <c r="AX58" s="502"/>
      <c r="AY58" s="502"/>
      <c r="AZ58" s="502"/>
      <c r="BA58" s="502"/>
      <c r="BB58" s="502"/>
    </row>
    <row r="59" spans="1:54" s="408" customFormat="1" ht="18" customHeight="1">
      <c r="A59" s="444"/>
      <c r="B59" s="44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44"/>
      <c r="AD59" s="444"/>
      <c r="AE59" s="444"/>
      <c r="AF59" s="444"/>
      <c r="AG59" s="444"/>
      <c r="AH59" s="444"/>
      <c r="AI59" s="444"/>
      <c r="AJ59" s="444"/>
      <c r="AK59" s="448"/>
      <c r="AL59" s="444"/>
      <c r="AM59" s="444"/>
      <c r="AO59" s="502"/>
      <c r="AP59" s="502"/>
      <c r="AQ59" s="502"/>
      <c r="AR59" s="502"/>
      <c r="AS59" s="499"/>
      <c r="AT59" s="499"/>
      <c r="AU59" s="505"/>
      <c r="AV59" s="502"/>
      <c r="AW59" s="502"/>
      <c r="AX59" s="502"/>
      <c r="AY59" s="502"/>
      <c r="AZ59" s="502"/>
      <c r="BA59" s="502"/>
      <c r="BB59" s="502"/>
    </row>
    <row r="60" spans="1:54" s="408" customFormat="1" ht="18" customHeight="1">
      <c r="A60" s="444"/>
      <c r="B60" s="444"/>
      <c r="C60" s="444"/>
      <c r="D60" s="444"/>
      <c r="E60" s="444"/>
      <c r="F60" s="444"/>
      <c r="G60" s="444"/>
      <c r="H60" s="444"/>
      <c r="I60" s="444"/>
      <c r="J60" s="444"/>
      <c r="K60" s="444"/>
      <c r="L60" s="444"/>
      <c r="M60" s="444"/>
      <c r="N60" s="444"/>
      <c r="O60" s="444"/>
      <c r="P60" s="444"/>
      <c r="Q60" s="444"/>
      <c r="R60" s="444"/>
      <c r="S60" s="444"/>
      <c r="T60" s="444"/>
      <c r="U60" s="444"/>
      <c r="V60" s="444"/>
      <c r="W60" s="444"/>
      <c r="X60" s="444"/>
      <c r="Y60" s="444"/>
      <c r="Z60" s="444"/>
      <c r="AA60" s="444"/>
      <c r="AB60" s="444"/>
      <c r="AC60" s="444"/>
      <c r="AD60" s="444"/>
      <c r="AE60" s="444"/>
      <c r="AF60" s="444"/>
      <c r="AG60" s="444"/>
      <c r="AH60" s="444"/>
      <c r="AI60" s="444"/>
      <c r="AJ60" s="444"/>
      <c r="AK60" s="444"/>
      <c r="AL60" s="444"/>
      <c r="AM60" s="444"/>
      <c r="AO60" s="502"/>
      <c r="AP60" s="502"/>
      <c r="AQ60" s="502"/>
      <c r="AR60" s="502"/>
      <c r="AS60" s="499"/>
      <c r="AT60" s="499"/>
      <c r="AU60" s="505"/>
      <c r="AV60" s="502"/>
      <c r="AW60" s="502"/>
      <c r="AX60" s="502"/>
      <c r="AY60" s="502"/>
      <c r="AZ60" s="502"/>
      <c r="BA60" s="502"/>
      <c r="BB60" s="502"/>
    </row>
    <row r="61" spans="1:54" s="408" customFormat="1" ht="18" customHeight="1">
      <c r="A61" s="444"/>
      <c r="B61" s="444"/>
      <c r="C61" s="449"/>
      <c r="D61" s="1281"/>
      <c r="E61" s="1281"/>
      <c r="F61" s="1281"/>
      <c r="G61" s="1281"/>
      <c r="H61" s="1281"/>
      <c r="I61" s="1281"/>
      <c r="J61" s="1281"/>
      <c r="K61" s="1281"/>
      <c r="L61" s="1281"/>
      <c r="M61" s="1281"/>
      <c r="N61" s="1281"/>
      <c r="O61" s="1281"/>
      <c r="P61" s="1281"/>
      <c r="Q61" s="1281"/>
      <c r="R61" s="1281"/>
      <c r="S61" s="1281"/>
      <c r="T61" s="1281"/>
      <c r="U61" s="1281"/>
      <c r="V61" s="1281"/>
      <c r="W61" s="1281"/>
      <c r="X61" s="1281"/>
      <c r="Y61" s="1281"/>
      <c r="Z61" s="1281"/>
      <c r="AA61" s="1281"/>
      <c r="AB61" s="1281"/>
      <c r="AC61" s="1281"/>
      <c r="AD61" s="1281"/>
      <c r="AE61" s="1281"/>
      <c r="AF61" s="1281"/>
      <c r="AG61" s="1281"/>
      <c r="AH61" s="1281"/>
      <c r="AI61" s="1281"/>
      <c r="AJ61" s="1281"/>
      <c r="AK61" s="449"/>
      <c r="AL61" s="449"/>
      <c r="AM61" s="721"/>
      <c r="AO61" s="502"/>
      <c r="AP61" s="502"/>
      <c r="AQ61" s="502"/>
      <c r="AR61" s="502"/>
      <c r="AS61" s="499"/>
      <c r="AT61" s="507"/>
      <c r="AU61" s="502"/>
      <c r="AV61" s="505"/>
      <c r="AW61" s="502"/>
      <c r="AX61" s="502"/>
      <c r="AY61" s="502"/>
      <c r="AZ61" s="502"/>
      <c r="BA61" s="502"/>
      <c r="BB61" s="502"/>
    </row>
    <row r="62" spans="1:54" s="408" customFormat="1" ht="5.85" customHeight="1">
      <c r="A62" s="444"/>
      <c r="B62" s="444"/>
      <c r="C62" s="449"/>
      <c r="D62" s="1281"/>
      <c r="E62" s="1281"/>
      <c r="F62" s="1281"/>
      <c r="G62" s="1281"/>
      <c r="H62" s="1281"/>
      <c r="I62" s="1281"/>
      <c r="J62" s="1281"/>
      <c r="K62" s="1281"/>
      <c r="L62" s="1281"/>
      <c r="M62" s="1281"/>
      <c r="N62" s="1281"/>
      <c r="O62" s="1281"/>
      <c r="P62" s="1281"/>
      <c r="Q62" s="1281"/>
      <c r="R62" s="1281"/>
      <c r="S62" s="1281"/>
      <c r="T62" s="1281"/>
      <c r="U62" s="1281"/>
      <c r="V62" s="1281"/>
      <c r="W62" s="1281"/>
      <c r="X62" s="1281"/>
      <c r="Y62" s="1281"/>
      <c r="Z62" s="1281"/>
      <c r="AA62" s="1281"/>
      <c r="AB62" s="1281"/>
      <c r="AC62" s="1281"/>
      <c r="AD62" s="1281"/>
      <c r="AE62" s="1281"/>
      <c r="AF62" s="1281"/>
      <c r="AG62" s="1281"/>
      <c r="AH62" s="1281"/>
      <c r="AI62" s="1281"/>
      <c r="AJ62" s="1281"/>
      <c r="AK62" s="449"/>
      <c r="AL62" s="449"/>
      <c r="AM62" s="721"/>
      <c r="AO62" s="502"/>
      <c r="AP62" s="502"/>
      <c r="AQ62" s="502"/>
      <c r="AR62" s="502"/>
      <c r="AS62" s="499"/>
      <c r="AT62" s="507"/>
      <c r="AU62" s="502"/>
      <c r="AV62" s="502"/>
      <c r="AW62" s="502"/>
      <c r="AX62" s="502"/>
      <c r="AY62" s="502"/>
      <c r="AZ62" s="502"/>
      <c r="BA62" s="502"/>
      <c r="BB62" s="502"/>
    </row>
    <row r="63" spans="1:54" s="408" customFormat="1" ht="18" customHeight="1">
      <c r="A63" s="444"/>
      <c r="B63" s="1282"/>
      <c r="C63" s="1282"/>
      <c r="D63" s="1282"/>
      <c r="E63" s="1282"/>
      <c r="F63" s="1282"/>
      <c r="G63" s="1282"/>
      <c r="H63" s="1282"/>
      <c r="I63" s="1282"/>
      <c r="J63" s="1282"/>
      <c r="K63" s="1282"/>
      <c r="L63" s="1282"/>
      <c r="M63" s="1282"/>
      <c r="N63" s="1282"/>
      <c r="O63" s="1282"/>
      <c r="P63" s="1282"/>
      <c r="Q63" s="1282"/>
      <c r="R63" s="1282"/>
      <c r="S63" s="1282"/>
      <c r="T63" s="1282"/>
      <c r="U63" s="1282"/>
      <c r="V63" s="1282"/>
      <c r="W63" s="1282"/>
      <c r="X63" s="1282"/>
      <c r="Y63" s="1282"/>
      <c r="Z63" s="1282"/>
      <c r="AA63" s="1282"/>
      <c r="AB63" s="1282"/>
      <c r="AC63" s="1282"/>
      <c r="AD63" s="1282"/>
      <c r="AE63" s="1282"/>
      <c r="AF63" s="1282"/>
      <c r="AG63" s="1282"/>
      <c r="AH63" s="1282"/>
      <c r="AI63" s="1282"/>
      <c r="AJ63" s="1282"/>
      <c r="AK63" s="1282"/>
      <c r="AL63" s="1282"/>
      <c r="AM63" s="722"/>
      <c r="AO63" s="502"/>
      <c r="AP63" s="502"/>
      <c r="AQ63" s="502"/>
      <c r="AR63" s="502"/>
      <c r="AS63" s="499"/>
      <c r="AT63" s="499"/>
      <c r="AU63" s="502"/>
      <c r="AV63" s="502"/>
      <c r="AW63" s="502"/>
      <c r="AX63" s="502"/>
      <c r="AY63" s="502"/>
      <c r="AZ63" s="502"/>
      <c r="BA63" s="502"/>
      <c r="BB63" s="502"/>
    </row>
    <row r="64" spans="1:54" s="408" customFormat="1" ht="18" customHeight="1">
      <c r="A64" s="444"/>
      <c r="B64" s="1282"/>
      <c r="C64" s="1282"/>
      <c r="D64" s="1282"/>
      <c r="E64" s="1282"/>
      <c r="F64" s="1282"/>
      <c r="G64" s="1282"/>
      <c r="H64" s="1282"/>
      <c r="I64" s="1282"/>
      <c r="J64" s="1282"/>
      <c r="K64" s="1282"/>
      <c r="L64" s="1282"/>
      <c r="M64" s="1282"/>
      <c r="N64" s="1282"/>
      <c r="O64" s="1282"/>
      <c r="P64" s="1282"/>
      <c r="Q64" s="1282"/>
      <c r="R64" s="1282"/>
      <c r="S64" s="1282"/>
      <c r="T64" s="1282"/>
      <c r="U64" s="1282"/>
      <c r="V64" s="1282"/>
      <c r="W64" s="1282"/>
      <c r="X64" s="1282"/>
      <c r="Y64" s="1282"/>
      <c r="Z64" s="1282"/>
      <c r="AA64" s="1282"/>
      <c r="AB64" s="1282"/>
      <c r="AC64" s="1282"/>
      <c r="AD64" s="1282"/>
      <c r="AE64" s="1282"/>
      <c r="AF64" s="1282"/>
      <c r="AG64" s="1282"/>
      <c r="AH64" s="1282"/>
      <c r="AI64" s="1282"/>
      <c r="AJ64" s="1282"/>
      <c r="AK64" s="1282"/>
      <c r="AL64" s="1282"/>
      <c r="AM64" s="722"/>
      <c r="AO64" s="502"/>
      <c r="AP64" s="502"/>
      <c r="AQ64" s="502"/>
      <c r="AR64" s="502"/>
      <c r="AS64" s="499"/>
      <c r="AT64" s="499"/>
      <c r="AU64" s="502"/>
      <c r="AV64" s="502"/>
      <c r="AW64" s="502"/>
      <c r="AX64" s="502"/>
      <c r="AY64" s="502"/>
      <c r="AZ64" s="502"/>
      <c r="BA64" s="502"/>
      <c r="BB64" s="502"/>
    </row>
    <row r="65" spans="1:54" s="409" customFormat="1" ht="18" customHeight="1">
      <c r="A65" s="444"/>
      <c r="B65" s="1283"/>
      <c r="C65" s="1283"/>
      <c r="D65" s="1283"/>
      <c r="E65" s="1283"/>
      <c r="F65" s="1283"/>
      <c r="G65" s="1283"/>
      <c r="H65" s="1283"/>
      <c r="I65" s="1283"/>
      <c r="J65" s="1283"/>
      <c r="K65" s="1283"/>
      <c r="L65" s="1283"/>
      <c r="M65" s="1283"/>
      <c r="N65" s="1283"/>
      <c r="O65" s="1283"/>
      <c r="P65" s="1283"/>
      <c r="Q65" s="1283"/>
      <c r="R65" s="1283"/>
      <c r="S65" s="1283"/>
      <c r="T65" s="1283"/>
      <c r="U65" s="1283"/>
      <c r="V65" s="1283"/>
      <c r="W65" s="1283"/>
      <c r="X65" s="1283"/>
      <c r="Y65" s="1283"/>
      <c r="Z65" s="1283"/>
      <c r="AA65" s="1283"/>
      <c r="AB65" s="1283"/>
      <c r="AC65" s="1283"/>
      <c r="AD65" s="1283"/>
      <c r="AE65" s="1283"/>
      <c r="AF65" s="1283"/>
      <c r="AG65" s="1283"/>
      <c r="AH65" s="1283"/>
      <c r="AI65" s="1283"/>
      <c r="AJ65" s="1283"/>
      <c r="AK65" s="1283"/>
      <c r="AL65" s="1283"/>
      <c r="AM65" s="489"/>
      <c r="AN65" s="408"/>
      <c r="AO65" s="502"/>
      <c r="AP65" s="502"/>
      <c r="AQ65" s="502"/>
      <c r="AR65" s="502"/>
      <c r="AS65" s="499"/>
      <c r="AT65" s="499"/>
      <c r="AU65" s="502"/>
      <c r="AV65" s="502"/>
      <c r="AW65" s="502"/>
      <c r="AX65" s="502"/>
      <c r="AY65" s="502"/>
      <c r="AZ65" s="502"/>
      <c r="BA65" s="502"/>
      <c r="BB65" s="502"/>
    </row>
    <row r="66" spans="1:54" s="409" customFormat="1" ht="18" customHeight="1">
      <c r="A66" s="444"/>
      <c r="B66" s="1283"/>
      <c r="C66" s="1283"/>
      <c r="D66" s="1283"/>
      <c r="E66" s="1283"/>
      <c r="F66" s="1283"/>
      <c r="G66" s="1283"/>
      <c r="H66" s="1283"/>
      <c r="I66" s="1283"/>
      <c r="J66" s="1283"/>
      <c r="K66" s="1283"/>
      <c r="L66" s="1283"/>
      <c r="M66" s="1283"/>
      <c r="N66" s="1283"/>
      <c r="O66" s="1283"/>
      <c r="P66" s="1283"/>
      <c r="Q66" s="1283"/>
      <c r="R66" s="1283"/>
      <c r="S66" s="1283"/>
      <c r="T66" s="1283"/>
      <c r="U66" s="1283"/>
      <c r="V66" s="1283"/>
      <c r="W66" s="1283"/>
      <c r="X66" s="1283"/>
      <c r="Y66" s="1283"/>
      <c r="Z66" s="1283"/>
      <c r="AA66" s="1283"/>
      <c r="AB66" s="1283"/>
      <c r="AC66" s="1283"/>
      <c r="AD66" s="1283"/>
      <c r="AE66" s="1283"/>
      <c r="AF66" s="1283"/>
      <c r="AG66" s="1283"/>
      <c r="AH66" s="1283"/>
      <c r="AI66" s="1283"/>
      <c r="AJ66" s="1283"/>
      <c r="AK66" s="1283"/>
      <c r="AL66" s="1283"/>
      <c r="AM66" s="489"/>
      <c r="AN66" s="408"/>
      <c r="AO66" s="502"/>
      <c r="AP66" s="502"/>
      <c r="AQ66" s="502"/>
      <c r="AR66" s="502"/>
      <c r="AS66" s="499"/>
      <c r="AT66" s="499"/>
      <c r="AU66" s="502"/>
      <c r="AV66" s="502"/>
      <c r="AW66" s="502"/>
      <c r="AX66" s="502"/>
      <c r="AY66" s="502"/>
      <c r="AZ66" s="502"/>
      <c r="BA66" s="502"/>
      <c r="BB66" s="502"/>
    </row>
    <row r="67" spans="1:54" s="409" customFormat="1" ht="18" customHeight="1">
      <c r="A67" s="444"/>
      <c r="B67" s="1283"/>
      <c r="C67" s="1283"/>
      <c r="D67" s="1283"/>
      <c r="E67" s="1283"/>
      <c r="F67" s="1283"/>
      <c r="G67" s="1283"/>
      <c r="H67" s="1283"/>
      <c r="I67" s="1283"/>
      <c r="J67" s="1283"/>
      <c r="K67" s="1283"/>
      <c r="L67" s="1283"/>
      <c r="M67" s="1283"/>
      <c r="N67" s="1283"/>
      <c r="O67" s="1283"/>
      <c r="P67" s="1283"/>
      <c r="Q67" s="1283"/>
      <c r="R67" s="1283"/>
      <c r="S67" s="1283"/>
      <c r="T67" s="1283"/>
      <c r="U67" s="1283"/>
      <c r="V67" s="1283"/>
      <c r="W67" s="1283"/>
      <c r="X67" s="1283"/>
      <c r="Y67" s="1283"/>
      <c r="Z67" s="1283"/>
      <c r="AA67" s="1283"/>
      <c r="AB67" s="1283"/>
      <c r="AC67" s="1283"/>
      <c r="AD67" s="1283"/>
      <c r="AE67" s="1283"/>
      <c r="AF67" s="1283"/>
      <c r="AG67" s="1283"/>
      <c r="AH67" s="1283"/>
      <c r="AI67" s="1283"/>
      <c r="AJ67" s="1283"/>
      <c r="AK67" s="1283"/>
      <c r="AL67" s="1283"/>
      <c r="AM67" s="489"/>
      <c r="AN67" s="408"/>
      <c r="AO67" s="502"/>
      <c r="AP67" s="502"/>
      <c r="AQ67" s="502"/>
      <c r="AR67" s="502"/>
      <c r="AS67" s="499"/>
      <c r="AT67" s="499"/>
      <c r="AU67" s="502"/>
      <c r="AV67" s="502"/>
      <c r="AW67" s="502"/>
      <c r="AX67" s="502"/>
      <c r="AY67" s="502"/>
      <c r="AZ67" s="502"/>
      <c r="BA67" s="502"/>
      <c r="BB67" s="502"/>
    </row>
    <row r="68" spans="1:54" s="409" customFormat="1" ht="18" customHeight="1">
      <c r="A68" s="444"/>
      <c r="B68" s="1283"/>
      <c r="C68" s="1283"/>
      <c r="D68" s="1283"/>
      <c r="E68" s="1283"/>
      <c r="F68" s="1283"/>
      <c r="G68" s="1283"/>
      <c r="H68" s="1283"/>
      <c r="I68" s="1283"/>
      <c r="J68" s="1283"/>
      <c r="K68" s="1283"/>
      <c r="L68" s="1283"/>
      <c r="M68" s="1283"/>
      <c r="N68" s="1283"/>
      <c r="O68" s="1283"/>
      <c r="P68" s="1283"/>
      <c r="Q68" s="1283"/>
      <c r="R68" s="1283"/>
      <c r="S68" s="1283"/>
      <c r="T68" s="1283"/>
      <c r="U68" s="1283"/>
      <c r="V68" s="1283"/>
      <c r="W68" s="1283"/>
      <c r="X68" s="1283"/>
      <c r="Y68" s="1283"/>
      <c r="Z68" s="1283"/>
      <c r="AA68" s="1283"/>
      <c r="AB68" s="1283"/>
      <c r="AC68" s="1283"/>
      <c r="AD68" s="1283"/>
      <c r="AE68" s="1283"/>
      <c r="AF68" s="1283"/>
      <c r="AG68" s="1283"/>
      <c r="AH68" s="1283"/>
      <c r="AI68" s="1283"/>
      <c r="AJ68" s="1283"/>
      <c r="AK68" s="1283"/>
      <c r="AL68" s="1283"/>
      <c r="AM68" s="444"/>
      <c r="AN68" s="408"/>
      <c r="AO68" s="502"/>
      <c r="AP68" s="502"/>
      <c r="AQ68" s="502"/>
      <c r="AR68" s="502"/>
      <c r="AS68" s="499"/>
      <c r="AT68" s="499"/>
      <c r="AU68" s="502"/>
      <c r="AV68" s="502"/>
      <c r="AW68" s="502"/>
      <c r="AX68" s="502"/>
      <c r="AY68" s="502"/>
      <c r="AZ68" s="502"/>
      <c r="BA68" s="502"/>
      <c r="BB68" s="502"/>
    </row>
    <row r="69" spans="1:54" s="409" customFormat="1" ht="18" customHeight="1">
      <c r="A69" s="444"/>
      <c r="B69" s="1283"/>
      <c r="C69" s="1283"/>
      <c r="D69" s="1283"/>
      <c r="E69" s="1283"/>
      <c r="F69" s="1283"/>
      <c r="G69" s="1283"/>
      <c r="H69" s="1283"/>
      <c r="I69" s="1283"/>
      <c r="J69" s="1283"/>
      <c r="K69" s="1283"/>
      <c r="L69" s="1283"/>
      <c r="M69" s="1283"/>
      <c r="N69" s="1283"/>
      <c r="O69" s="1283"/>
      <c r="P69" s="1283"/>
      <c r="Q69" s="1283"/>
      <c r="R69" s="1283"/>
      <c r="S69" s="1283"/>
      <c r="T69" s="1283"/>
      <c r="U69" s="1283"/>
      <c r="V69" s="1283"/>
      <c r="W69" s="1283"/>
      <c r="X69" s="1283"/>
      <c r="Y69" s="1283"/>
      <c r="Z69" s="1283"/>
      <c r="AA69" s="1283"/>
      <c r="AB69" s="1283"/>
      <c r="AC69" s="1283"/>
      <c r="AD69" s="1283"/>
      <c r="AE69" s="1283"/>
      <c r="AF69" s="1283"/>
      <c r="AG69" s="1283"/>
      <c r="AH69" s="1283"/>
      <c r="AI69" s="1283"/>
      <c r="AJ69" s="1283"/>
      <c r="AK69" s="1283"/>
      <c r="AL69" s="1283"/>
      <c r="AM69" s="444"/>
      <c r="AN69" s="408"/>
      <c r="AO69" s="502"/>
      <c r="AP69" s="502"/>
      <c r="AQ69" s="502"/>
      <c r="AR69" s="502"/>
      <c r="AS69" s="499"/>
      <c r="AT69" s="499"/>
      <c r="AU69" s="502"/>
      <c r="AV69" s="502"/>
      <c r="AW69" s="502"/>
      <c r="AX69" s="502"/>
      <c r="AY69" s="502"/>
      <c r="AZ69" s="502"/>
      <c r="BA69" s="502"/>
      <c r="BB69" s="502"/>
    </row>
    <row r="70" spans="1:54" s="409" customFormat="1" ht="18" customHeight="1">
      <c r="A70" s="444"/>
      <c r="B70" s="1284"/>
      <c r="C70" s="1284"/>
      <c r="D70" s="1284"/>
      <c r="E70" s="1284"/>
      <c r="F70" s="1284"/>
      <c r="G70" s="1284"/>
      <c r="H70" s="1284"/>
      <c r="I70" s="1284"/>
      <c r="J70" s="1284"/>
      <c r="K70" s="1284"/>
      <c r="L70" s="1284"/>
      <c r="M70" s="1284"/>
      <c r="N70" s="1284"/>
      <c r="O70" s="1284"/>
      <c r="P70" s="1284"/>
      <c r="Q70" s="1284"/>
      <c r="R70" s="1284"/>
      <c r="S70" s="1284"/>
      <c r="T70" s="1284"/>
      <c r="U70" s="1284"/>
      <c r="V70" s="1284"/>
      <c r="W70" s="1284"/>
      <c r="X70" s="1284"/>
      <c r="Y70" s="1284"/>
      <c r="Z70" s="1284"/>
      <c r="AA70" s="1284"/>
      <c r="AB70" s="1284"/>
      <c r="AC70" s="1284"/>
      <c r="AD70" s="1284"/>
      <c r="AE70" s="1284"/>
      <c r="AF70" s="1284"/>
      <c r="AG70" s="1284"/>
      <c r="AH70" s="1284"/>
      <c r="AI70" s="1284"/>
      <c r="AJ70" s="1284"/>
      <c r="AK70" s="1284"/>
      <c r="AL70" s="1284"/>
      <c r="AM70" s="444"/>
      <c r="AN70" s="408"/>
      <c r="AO70" s="502"/>
      <c r="AP70" s="502"/>
      <c r="AQ70" s="502"/>
      <c r="AS70" s="432"/>
      <c r="AT70" s="499"/>
      <c r="AU70" s="502"/>
      <c r="AV70" s="502"/>
      <c r="AW70" s="502"/>
      <c r="AX70" s="502"/>
      <c r="AY70" s="502"/>
      <c r="AZ70" s="502"/>
      <c r="BA70" s="502"/>
      <c r="BB70" s="502"/>
    </row>
    <row r="71" spans="1:54" s="409" customFormat="1" ht="18" customHeight="1">
      <c r="A71" s="444"/>
      <c r="B71" s="1284"/>
      <c r="C71" s="1284"/>
      <c r="D71" s="1284"/>
      <c r="E71" s="1284"/>
      <c r="F71" s="1284"/>
      <c r="G71" s="1284"/>
      <c r="H71" s="1284"/>
      <c r="I71" s="1284"/>
      <c r="J71" s="1284"/>
      <c r="K71" s="1284"/>
      <c r="L71" s="1284"/>
      <c r="M71" s="1284"/>
      <c r="N71" s="1284"/>
      <c r="O71" s="1284"/>
      <c r="P71" s="1284"/>
      <c r="Q71" s="1284"/>
      <c r="R71" s="1284"/>
      <c r="S71" s="1284"/>
      <c r="T71" s="1284"/>
      <c r="U71" s="1284"/>
      <c r="V71" s="1284"/>
      <c r="W71" s="1284"/>
      <c r="X71" s="1284"/>
      <c r="Y71" s="1284"/>
      <c r="Z71" s="1284"/>
      <c r="AA71" s="1284"/>
      <c r="AB71" s="1284"/>
      <c r="AC71" s="1284"/>
      <c r="AD71" s="1284"/>
      <c r="AE71" s="1284"/>
      <c r="AF71" s="1284"/>
      <c r="AG71" s="1284"/>
      <c r="AH71" s="1284"/>
      <c r="AI71" s="1284"/>
      <c r="AJ71" s="1284"/>
      <c r="AK71" s="1284"/>
      <c r="AL71" s="1284"/>
      <c r="AM71" s="444"/>
      <c r="AN71" s="408"/>
      <c r="AO71" s="502"/>
      <c r="AP71" s="502"/>
      <c r="AQ71" s="502"/>
      <c r="AS71" s="432"/>
      <c r="AT71" s="499"/>
      <c r="AU71" s="502"/>
      <c r="AV71" s="502"/>
      <c r="AW71" s="502"/>
      <c r="AX71" s="502"/>
      <c r="AY71" s="502"/>
      <c r="AZ71" s="502"/>
      <c r="BA71" s="502"/>
      <c r="BB71" s="502"/>
    </row>
    <row r="72" spans="1:54" s="409" customFormat="1" ht="18" customHeight="1">
      <c r="A72" s="444"/>
      <c r="B72" s="1283"/>
      <c r="C72" s="1283"/>
      <c r="D72" s="1283"/>
      <c r="E72" s="1283"/>
      <c r="F72" s="1283"/>
      <c r="G72" s="1283"/>
      <c r="H72" s="1283"/>
      <c r="I72" s="1283"/>
      <c r="J72" s="1283"/>
      <c r="K72" s="1283"/>
      <c r="L72" s="1283"/>
      <c r="M72" s="1283"/>
      <c r="N72" s="1283"/>
      <c r="O72" s="1283"/>
      <c r="P72" s="1283"/>
      <c r="Q72" s="1283"/>
      <c r="R72" s="1283"/>
      <c r="S72" s="1283"/>
      <c r="T72" s="1283"/>
      <c r="U72" s="1283"/>
      <c r="V72" s="1283"/>
      <c r="W72" s="1283"/>
      <c r="X72" s="1283"/>
      <c r="Y72" s="1283"/>
      <c r="Z72" s="1283"/>
      <c r="AA72" s="1283"/>
      <c r="AB72" s="1283"/>
      <c r="AC72" s="1283"/>
      <c r="AD72" s="1283"/>
      <c r="AE72" s="1283"/>
      <c r="AF72" s="1283"/>
      <c r="AG72" s="1283"/>
      <c r="AH72" s="1283"/>
      <c r="AI72" s="1283"/>
      <c r="AJ72" s="1283"/>
      <c r="AK72" s="1283"/>
      <c r="AL72" s="1283"/>
      <c r="AM72" s="444"/>
      <c r="AN72" s="408"/>
      <c r="AO72" s="502"/>
      <c r="AP72" s="502"/>
      <c r="AQ72" s="502"/>
      <c r="AS72" s="432"/>
      <c r="AT72" s="499"/>
      <c r="AU72" s="502"/>
      <c r="AV72" s="502"/>
      <c r="AW72" s="502"/>
      <c r="AX72" s="502"/>
      <c r="AY72" s="502"/>
      <c r="AZ72" s="502"/>
      <c r="BA72" s="502"/>
      <c r="BB72" s="502"/>
    </row>
    <row r="73" spans="1:54" s="409" customFormat="1" ht="18" customHeight="1">
      <c r="A73" s="444"/>
      <c r="B73" s="1283"/>
      <c r="C73" s="1283"/>
      <c r="D73" s="1283"/>
      <c r="E73" s="1283"/>
      <c r="F73" s="1283"/>
      <c r="G73" s="1283"/>
      <c r="H73" s="1283"/>
      <c r="I73" s="1283"/>
      <c r="J73" s="1283"/>
      <c r="K73" s="1283"/>
      <c r="L73" s="1283"/>
      <c r="M73" s="1283"/>
      <c r="N73" s="1283"/>
      <c r="O73" s="1283"/>
      <c r="P73" s="1283"/>
      <c r="Q73" s="1283"/>
      <c r="R73" s="1283"/>
      <c r="S73" s="1283"/>
      <c r="T73" s="1283"/>
      <c r="U73" s="1283"/>
      <c r="V73" s="1283"/>
      <c r="W73" s="1283"/>
      <c r="X73" s="1283"/>
      <c r="Y73" s="1283"/>
      <c r="Z73" s="1283"/>
      <c r="AA73" s="1283"/>
      <c r="AB73" s="1283"/>
      <c r="AC73" s="1283"/>
      <c r="AD73" s="1283"/>
      <c r="AE73" s="1283"/>
      <c r="AF73" s="1283"/>
      <c r="AG73" s="1283"/>
      <c r="AH73" s="1283"/>
      <c r="AI73" s="1283"/>
      <c r="AJ73" s="1283"/>
      <c r="AK73" s="1283"/>
      <c r="AL73" s="1283"/>
      <c r="AM73" s="444"/>
      <c r="AN73" s="408"/>
      <c r="AO73" s="502"/>
      <c r="AP73" s="502"/>
      <c r="AQ73" s="502"/>
      <c r="AS73" s="432"/>
      <c r="AT73" s="499"/>
      <c r="AU73" s="502"/>
      <c r="AV73" s="502"/>
      <c r="BA73" s="502"/>
      <c r="BB73" s="502"/>
    </row>
    <row r="74" spans="1:54" s="409" customFormat="1" ht="18" customHeight="1">
      <c r="A74" s="444"/>
      <c r="B74" s="1283"/>
      <c r="C74" s="1283"/>
      <c r="D74" s="1283"/>
      <c r="E74" s="1283"/>
      <c r="F74" s="1283"/>
      <c r="G74" s="1283"/>
      <c r="H74" s="1283"/>
      <c r="I74" s="1283"/>
      <c r="J74" s="1283"/>
      <c r="K74" s="1283"/>
      <c r="L74" s="1283"/>
      <c r="M74" s="1283"/>
      <c r="N74" s="1283"/>
      <c r="O74" s="1283"/>
      <c r="P74" s="1283"/>
      <c r="Q74" s="1283"/>
      <c r="R74" s="1283"/>
      <c r="S74" s="1283"/>
      <c r="T74" s="1283"/>
      <c r="U74" s="1283"/>
      <c r="V74" s="1283"/>
      <c r="W74" s="1283"/>
      <c r="X74" s="1283"/>
      <c r="Y74" s="1283"/>
      <c r="Z74" s="1283"/>
      <c r="AA74" s="1283"/>
      <c r="AB74" s="1283"/>
      <c r="AC74" s="1283"/>
      <c r="AD74" s="1283"/>
      <c r="AE74" s="1283"/>
      <c r="AF74" s="1283"/>
      <c r="AG74" s="1283"/>
      <c r="AH74" s="1283"/>
      <c r="AI74" s="1283"/>
      <c r="AJ74" s="1283"/>
      <c r="AK74" s="1283"/>
      <c r="AL74" s="1283"/>
      <c r="AM74" s="444"/>
      <c r="AN74" s="408"/>
      <c r="AO74" s="502"/>
      <c r="AP74" s="502"/>
      <c r="AQ74" s="502"/>
      <c r="AS74" s="432"/>
      <c r="AT74" s="432"/>
      <c r="AU74" s="502"/>
      <c r="AV74" s="502"/>
      <c r="BA74" s="502"/>
      <c r="BB74" s="502"/>
    </row>
    <row r="75" spans="1:54" s="409" customFormat="1" ht="18" customHeight="1">
      <c r="A75" s="444"/>
      <c r="B75" s="1283"/>
      <c r="C75" s="1283"/>
      <c r="D75" s="1283"/>
      <c r="E75" s="1283"/>
      <c r="F75" s="1283"/>
      <c r="G75" s="1283"/>
      <c r="H75" s="1283"/>
      <c r="I75" s="1283"/>
      <c r="J75" s="1283"/>
      <c r="K75" s="1283"/>
      <c r="L75" s="1283"/>
      <c r="M75" s="1283"/>
      <c r="N75" s="1283"/>
      <c r="O75" s="1283"/>
      <c r="P75" s="1283"/>
      <c r="Q75" s="1283"/>
      <c r="R75" s="1283"/>
      <c r="S75" s="1283"/>
      <c r="T75" s="1283"/>
      <c r="U75" s="1283"/>
      <c r="V75" s="1283"/>
      <c r="W75" s="1283"/>
      <c r="X75" s="1283"/>
      <c r="Y75" s="1283"/>
      <c r="Z75" s="1283"/>
      <c r="AA75" s="1283"/>
      <c r="AB75" s="1283"/>
      <c r="AC75" s="1283"/>
      <c r="AD75" s="1283"/>
      <c r="AE75" s="1283"/>
      <c r="AF75" s="1283"/>
      <c r="AG75" s="1283"/>
      <c r="AH75" s="1283"/>
      <c r="AI75" s="1283"/>
      <c r="AJ75" s="1283"/>
      <c r="AK75" s="1283"/>
      <c r="AL75" s="1283"/>
      <c r="AM75" s="444"/>
      <c r="AN75" s="408"/>
      <c r="AO75" s="502"/>
      <c r="AP75" s="502"/>
      <c r="AQ75" s="502"/>
      <c r="AS75" s="432"/>
      <c r="AT75" s="432"/>
      <c r="AU75" s="502"/>
      <c r="BA75" s="502"/>
      <c r="BB75" s="502"/>
    </row>
    <row r="76" spans="1:54" s="409" customFormat="1" ht="18" customHeight="1">
      <c r="A76" s="444"/>
      <c r="B76" s="1283"/>
      <c r="C76" s="1283"/>
      <c r="D76" s="1283"/>
      <c r="E76" s="1283"/>
      <c r="F76" s="1283"/>
      <c r="G76" s="1283"/>
      <c r="H76" s="1283"/>
      <c r="I76" s="1283"/>
      <c r="J76" s="1283"/>
      <c r="K76" s="1283"/>
      <c r="L76" s="1283"/>
      <c r="M76" s="1283"/>
      <c r="N76" s="1283"/>
      <c r="O76" s="1283"/>
      <c r="P76" s="1283"/>
      <c r="Q76" s="1283"/>
      <c r="R76" s="1283"/>
      <c r="S76" s="1283"/>
      <c r="T76" s="1283"/>
      <c r="U76" s="1283"/>
      <c r="V76" s="1283"/>
      <c r="W76" s="1283"/>
      <c r="X76" s="1283"/>
      <c r="Y76" s="1283"/>
      <c r="Z76" s="1283"/>
      <c r="AA76" s="1283"/>
      <c r="AB76" s="1283"/>
      <c r="AC76" s="1283"/>
      <c r="AD76" s="1283"/>
      <c r="AE76" s="1283"/>
      <c r="AF76" s="1283"/>
      <c r="AG76" s="1283"/>
      <c r="AH76" s="1283"/>
      <c r="AI76" s="1283"/>
      <c r="AJ76" s="1283"/>
      <c r="AK76" s="1283"/>
      <c r="AL76" s="1283"/>
      <c r="AM76" s="444"/>
      <c r="AN76" s="408"/>
      <c r="AO76" s="502"/>
      <c r="AP76" s="502"/>
      <c r="AQ76" s="502"/>
      <c r="AS76" s="432"/>
      <c r="AT76" s="432"/>
      <c r="BB76" s="502"/>
    </row>
    <row r="77" spans="1:54" s="409" customFormat="1" ht="18" customHeight="1">
      <c r="A77" s="444"/>
      <c r="B77" s="1283"/>
      <c r="C77" s="1283"/>
      <c r="D77" s="1283"/>
      <c r="E77" s="1283"/>
      <c r="F77" s="1283"/>
      <c r="G77" s="1283"/>
      <c r="H77" s="1283"/>
      <c r="I77" s="1283"/>
      <c r="J77" s="1283"/>
      <c r="K77" s="1283"/>
      <c r="L77" s="1283"/>
      <c r="M77" s="1283"/>
      <c r="N77" s="1283"/>
      <c r="O77" s="1283"/>
      <c r="P77" s="1283"/>
      <c r="Q77" s="1283"/>
      <c r="R77" s="1283"/>
      <c r="S77" s="1283"/>
      <c r="T77" s="1283"/>
      <c r="U77" s="1283"/>
      <c r="V77" s="1283"/>
      <c r="W77" s="1283"/>
      <c r="X77" s="1283"/>
      <c r="Y77" s="1283"/>
      <c r="Z77" s="1283"/>
      <c r="AA77" s="1283"/>
      <c r="AB77" s="1283"/>
      <c r="AC77" s="1283"/>
      <c r="AD77" s="1283"/>
      <c r="AE77" s="1283"/>
      <c r="AF77" s="1283"/>
      <c r="AG77" s="1283"/>
      <c r="AH77" s="1283"/>
      <c r="AI77" s="1283"/>
      <c r="AJ77" s="1283"/>
      <c r="AK77" s="1283"/>
      <c r="AL77" s="1283"/>
      <c r="AM77" s="444"/>
      <c r="AN77" s="408"/>
      <c r="AO77" s="502"/>
      <c r="AP77" s="502"/>
      <c r="AQ77" s="502"/>
      <c r="AS77" s="432"/>
      <c r="AT77" s="432"/>
      <c r="BB77" s="502"/>
    </row>
    <row r="78" spans="1:54" s="409" customFormat="1" ht="18" customHeight="1">
      <c r="A78" s="444"/>
      <c r="B78" s="1283"/>
      <c r="C78" s="1283"/>
      <c r="D78" s="1283"/>
      <c r="E78" s="1283"/>
      <c r="F78" s="1283"/>
      <c r="G78" s="1283"/>
      <c r="H78" s="1283"/>
      <c r="I78" s="1283"/>
      <c r="J78" s="1283"/>
      <c r="K78" s="1283"/>
      <c r="L78" s="1283"/>
      <c r="M78" s="1283"/>
      <c r="N78" s="1283"/>
      <c r="O78" s="1283"/>
      <c r="P78" s="1283"/>
      <c r="Q78" s="1283"/>
      <c r="R78" s="1283"/>
      <c r="S78" s="1283"/>
      <c r="T78" s="1283"/>
      <c r="U78" s="1283"/>
      <c r="V78" s="1283"/>
      <c r="W78" s="1283"/>
      <c r="X78" s="1283"/>
      <c r="Y78" s="1283"/>
      <c r="Z78" s="1283"/>
      <c r="AA78" s="1283"/>
      <c r="AB78" s="1283"/>
      <c r="AC78" s="1283"/>
      <c r="AD78" s="1283"/>
      <c r="AE78" s="1283"/>
      <c r="AF78" s="1283"/>
      <c r="AG78" s="1283"/>
      <c r="AH78" s="1283"/>
      <c r="AI78" s="1283"/>
      <c r="AJ78" s="1283"/>
      <c r="AK78" s="1283"/>
      <c r="AL78" s="1283"/>
      <c r="AM78" s="444"/>
      <c r="AN78" s="408"/>
      <c r="AO78" s="502"/>
      <c r="AP78" s="502"/>
      <c r="AQ78" s="502"/>
      <c r="AS78" s="432"/>
      <c r="AT78" s="432"/>
      <c r="BB78" s="502"/>
    </row>
    <row r="79" spans="1:54" s="409" customFormat="1" ht="18" customHeight="1">
      <c r="A79" s="444"/>
      <c r="B79" s="1283"/>
      <c r="C79" s="1283"/>
      <c r="D79" s="1283"/>
      <c r="E79" s="1283"/>
      <c r="F79" s="1283"/>
      <c r="G79" s="1283"/>
      <c r="H79" s="1283"/>
      <c r="I79" s="1283"/>
      <c r="J79" s="1283"/>
      <c r="K79" s="1283"/>
      <c r="L79" s="1283"/>
      <c r="M79" s="1283"/>
      <c r="N79" s="1283"/>
      <c r="O79" s="1283"/>
      <c r="P79" s="1283"/>
      <c r="Q79" s="1283"/>
      <c r="R79" s="1283"/>
      <c r="S79" s="1283"/>
      <c r="T79" s="1283"/>
      <c r="U79" s="1283"/>
      <c r="V79" s="1283"/>
      <c r="W79" s="1283"/>
      <c r="X79" s="1283"/>
      <c r="Y79" s="1283"/>
      <c r="Z79" s="1283"/>
      <c r="AA79" s="1283"/>
      <c r="AB79" s="1283"/>
      <c r="AC79" s="1283"/>
      <c r="AD79" s="1283"/>
      <c r="AE79" s="1283"/>
      <c r="AF79" s="1283"/>
      <c r="AG79" s="1283"/>
      <c r="AH79" s="1283"/>
      <c r="AI79" s="1283"/>
      <c r="AJ79" s="1283"/>
      <c r="AK79" s="1283"/>
      <c r="AL79" s="1283"/>
      <c r="AM79" s="444"/>
      <c r="AN79" s="408"/>
      <c r="AO79" s="502"/>
      <c r="AP79" s="502"/>
      <c r="AQ79" s="502"/>
      <c r="AS79" s="432"/>
      <c r="AT79" s="432"/>
    </row>
    <row r="80" spans="1:54" s="409" customFormat="1" ht="18" customHeight="1">
      <c r="A80" s="444"/>
      <c r="B80" s="1283"/>
      <c r="C80" s="1283"/>
      <c r="D80" s="1283"/>
      <c r="E80" s="1283"/>
      <c r="F80" s="1283"/>
      <c r="G80" s="1283"/>
      <c r="H80" s="1283"/>
      <c r="I80" s="1283"/>
      <c r="J80" s="1283"/>
      <c r="K80" s="1283"/>
      <c r="L80" s="1283"/>
      <c r="M80" s="1283"/>
      <c r="N80" s="1283"/>
      <c r="O80" s="1283"/>
      <c r="P80" s="1283"/>
      <c r="Q80" s="1283"/>
      <c r="R80" s="1283"/>
      <c r="S80" s="1283"/>
      <c r="T80" s="1283"/>
      <c r="U80" s="1283"/>
      <c r="V80" s="1283"/>
      <c r="W80" s="1283"/>
      <c r="X80" s="1283"/>
      <c r="Y80" s="1283"/>
      <c r="Z80" s="1283"/>
      <c r="AA80" s="1283"/>
      <c r="AB80" s="1283"/>
      <c r="AC80" s="1283"/>
      <c r="AD80" s="1283"/>
      <c r="AE80" s="1283"/>
      <c r="AF80" s="1283"/>
      <c r="AG80" s="1283"/>
      <c r="AH80" s="1283"/>
      <c r="AI80" s="1283"/>
      <c r="AJ80" s="1283"/>
      <c r="AK80" s="1283"/>
      <c r="AL80" s="1283"/>
      <c r="AM80" s="444"/>
      <c r="AN80" s="408"/>
      <c r="AS80" s="432"/>
      <c r="AT80" s="432"/>
    </row>
    <row r="81" spans="1:54" s="408" customFormat="1" ht="18" customHeight="1">
      <c r="A81" s="444"/>
      <c r="B81" s="1283"/>
      <c r="C81" s="1283"/>
      <c r="D81" s="1283"/>
      <c r="E81" s="1283"/>
      <c r="F81" s="1283"/>
      <c r="G81" s="1283"/>
      <c r="H81" s="1283"/>
      <c r="I81" s="1283"/>
      <c r="J81" s="1283"/>
      <c r="K81" s="1283"/>
      <c r="L81" s="1283"/>
      <c r="M81" s="1283"/>
      <c r="N81" s="1283"/>
      <c r="O81" s="1283"/>
      <c r="P81" s="1283"/>
      <c r="Q81" s="1283"/>
      <c r="R81" s="1283"/>
      <c r="S81" s="1283"/>
      <c r="T81" s="1283"/>
      <c r="U81" s="1283"/>
      <c r="V81" s="1283"/>
      <c r="W81" s="1283"/>
      <c r="X81" s="1283"/>
      <c r="Y81" s="1283"/>
      <c r="Z81" s="1283"/>
      <c r="AA81" s="1283"/>
      <c r="AB81" s="1283"/>
      <c r="AC81" s="1283"/>
      <c r="AD81" s="1283"/>
      <c r="AE81" s="1283"/>
      <c r="AF81" s="1283"/>
      <c r="AG81" s="1283"/>
      <c r="AH81" s="1283"/>
      <c r="AI81" s="1283"/>
      <c r="AJ81" s="1283"/>
      <c r="AK81" s="1283"/>
      <c r="AL81" s="1283"/>
      <c r="AM81" s="444"/>
      <c r="AO81" s="409"/>
      <c r="AP81" s="409"/>
      <c r="AQ81" s="409"/>
      <c r="AR81" s="409"/>
      <c r="AS81" s="432"/>
      <c r="AT81" s="432"/>
      <c r="AU81" s="409"/>
      <c r="AV81" s="409"/>
      <c r="AW81" s="409"/>
      <c r="AX81" s="409"/>
      <c r="AY81" s="409"/>
      <c r="AZ81" s="409"/>
      <c r="BA81" s="409"/>
      <c r="BB81" s="409"/>
    </row>
    <row r="82" spans="1:54" s="408" customFormat="1" ht="18" customHeight="1">
      <c r="A82" s="444"/>
      <c r="B82" s="1283"/>
      <c r="C82" s="1283"/>
      <c r="D82" s="1283"/>
      <c r="E82" s="1283"/>
      <c r="F82" s="1283"/>
      <c r="G82" s="1283"/>
      <c r="H82" s="1283"/>
      <c r="I82" s="1283"/>
      <c r="J82" s="1283"/>
      <c r="K82" s="1283"/>
      <c r="L82" s="1283"/>
      <c r="M82" s="1283"/>
      <c r="N82" s="1283"/>
      <c r="O82" s="1283"/>
      <c r="P82" s="1283"/>
      <c r="Q82" s="1283"/>
      <c r="R82" s="1283"/>
      <c r="S82" s="1283"/>
      <c r="T82" s="1283"/>
      <c r="U82" s="1283"/>
      <c r="V82" s="1283"/>
      <c r="W82" s="1283"/>
      <c r="X82" s="1283"/>
      <c r="Y82" s="1283"/>
      <c r="Z82" s="1283"/>
      <c r="AA82" s="1283"/>
      <c r="AB82" s="1283"/>
      <c r="AC82" s="1283"/>
      <c r="AD82" s="1283"/>
      <c r="AE82" s="1283"/>
      <c r="AF82" s="1283"/>
      <c r="AG82" s="1283"/>
      <c r="AH82" s="1283"/>
      <c r="AI82" s="1283"/>
      <c r="AJ82" s="1283"/>
      <c r="AK82" s="1283"/>
      <c r="AL82" s="1283"/>
      <c r="AM82" s="444"/>
      <c r="AO82" s="409"/>
      <c r="AP82" s="409"/>
      <c r="AQ82" s="409"/>
      <c r="AR82" s="409"/>
      <c r="AS82" s="432"/>
      <c r="AT82" s="432"/>
      <c r="AU82" s="409"/>
      <c r="AV82" s="409"/>
      <c r="AW82" s="409"/>
      <c r="AX82" s="409"/>
      <c r="AY82" s="409"/>
      <c r="AZ82" s="409"/>
      <c r="BA82" s="409"/>
      <c r="BB82" s="409"/>
    </row>
    <row r="83" spans="1:54" s="408" customFormat="1" ht="18" customHeight="1">
      <c r="A83" s="444"/>
      <c r="B83" s="1283"/>
      <c r="C83" s="1283"/>
      <c r="D83" s="1283"/>
      <c r="E83" s="1283"/>
      <c r="F83" s="1283"/>
      <c r="G83" s="1283"/>
      <c r="H83" s="1283"/>
      <c r="I83" s="1283"/>
      <c r="J83" s="1283"/>
      <c r="K83" s="1283"/>
      <c r="L83" s="1283"/>
      <c r="M83" s="1283"/>
      <c r="N83" s="1283"/>
      <c r="O83" s="1283"/>
      <c r="P83" s="1283"/>
      <c r="Q83" s="1283"/>
      <c r="R83" s="1283"/>
      <c r="S83" s="1283"/>
      <c r="T83" s="1283"/>
      <c r="U83" s="1283"/>
      <c r="V83" s="1283"/>
      <c r="W83" s="1283"/>
      <c r="X83" s="1283"/>
      <c r="Y83" s="1283"/>
      <c r="Z83" s="1283"/>
      <c r="AA83" s="1283"/>
      <c r="AB83" s="1283"/>
      <c r="AC83" s="1283"/>
      <c r="AD83" s="1283"/>
      <c r="AE83" s="1283"/>
      <c r="AF83" s="1283"/>
      <c r="AG83" s="1283"/>
      <c r="AH83" s="1283"/>
      <c r="AI83" s="1283"/>
      <c r="AJ83" s="1283"/>
      <c r="AK83" s="1283"/>
      <c r="AL83" s="1283"/>
      <c r="AM83" s="444"/>
      <c r="AO83" s="409"/>
      <c r="AP83" s="409"/>
      <c r="AQ83" s="409"/>
      <c r="AR83" s="409"/>
      <c r="AS83" s="432"/>
      <c r="AT83" s="432"/>
      <c r="AU83" s="409"/>
      <c r="AV83" s="409"/>
      <c r="AW83" s="409"/>
      <c r="AX83" s="409"/>
      <c r="AY83" s="409"/>
      <c r="AZ83" s="409"/>
      <c r="BA83" s="409"/>
      <c r="BB83" s="409"/>
    </row>
    <row r="84" spans="1:54" s="408" customFormat="1" ht="18" customHeight="1">
      <c r="A84" s="444"/>
      <c r="B84" s="1283"/>
      <c r="C84" s="1283"/>
      <c r="D84" s="1283"/>
      <c r="E84" s="1283"/>
      <c r="F84" s="1283"/>
      <c r="G84" s="1283"/>
      <c r="H84" s="1283"/>
      <c r="I84" s="1283"/>
      <c r="J84" s="1283"/>
      <c r="K84" s="1283"/>
      <c r="L84" s="1283"/>
      <c r="M84" s="1283"/>
      <c r="N84" s="1283"/>
      <c r="O84" s="1283"/>
      <c r="P84" s="1283"/>
      <c r="Q84" s="1283"/>
      <c r="R84" s="1283"/>
      <c r="S84" s="1283"/>
      <c r="T84" s="1283"/>
      <c r="U84" s="1283"/>
      <c r="V84" s="1283"/>
      <c r="W84" s="1283"/>
      <c r="X84" s="1283"/>
      <c r="Y84" s="1283"/>
      <c r="Z84" s="1283"/>
      <c r="AA84" s="1283"/>
      <c r="AB84" s="1283"/>
      <c r="AC84" s="1283"/>
      <c r="AD84" s="1283"/>
      <c r="AE84" s="1283"/>
      <c r="AF84" s="1283"/>
      <c r="AG84" s="1283"/>
      <c r="AH84" s="1283"/>
      <c r="AI84" s="1283"/>
      <c r="AJ84" s="1283"/>
      <c r="AK84" s="1283"/>
      <c r="AL84" s="1283"/>
      <c r="AM84" s="444"/>
      <c r="AO84" s="409"/>
      <c r="AP84" s="409"/>
      <c r="AQ84" s="409"/>
      <c r="AR84" s="409"/>
      <c r="AS84" s="432"/>
      <c r="AT84" s="432"/>
      <c r="AU84" s="409"/>
      <c r="AV84" s="409"/>
      <c r="AW84" s="409"/>
      <c r="AX84" s="409"/>
      <c r="AY84" s="409"/>
      <c r="AZ84" s="409"/>
      <c r="BA84" s="409"/>
    </row>
    <row r="85" spans="1:54" s="408" customFormat="1" ht="14.4" customHeight="1">
      <c r="A85" s="444"/>
      <c r="B85" s="1283"/>
      <c r="C85" s="1283"/>
      <c r="D85" s="1283"/>
      <c r="E85" s="1283"/>
      <c r="F85" s="1283"/>
      <c r="G85" s="1283"/>
      <c r="H85" s="1283"/>
      <c r="I85" s="1283"/>
      <c r="J85" s="1283"/>
      <c r="K85" s="1283"/>
      <c r="L85" s="1283"/>
      <c r="M85" s="1283"/>
      <c r="N85" s="1283"/>
      <c r="O85" s="1283"/>
      <c r="P85" s="1283"/>
      <c r="Q85" s="1283"/>
      <c r="R85" s="1283"/>
      <c r="S85" s="1283"/>
      <c r="T85" s="1283"/>
      <c r="U85" s="1283"/>
      <c r="V85" s="1283"/>
      <c r="W85" s="1283"/>
      <c r="X85" s="1283"/>
      <c r="Y85" s="1283"/>
      <c r="Z85" s="1283"/>
      <c r="AA85" s="1283"/>
      <c r="AB85" s="1283"/>
      <c r="AC85" s="1283"/>
      <c r="AD85" s="1283"/>
      <c r="AE85" s="1283"/>
      <c r="AF85" s="1283"/>
      <c r="AG85" s="1283"/>
      <c r="AH85" s="1283"/>
      <c r="AI85" s="1283"/>
      <c r="AJ85" s="1283"/>
      <c r="AK85" s="1283"/>
      <c r="AL85" s="1283"/>
      <c r="AM85" s="444"/>
      <c r="AO85" s="409"/>
      <c r="AP85" s="409"/>
      <c r="AQ85" s="409"/>
      <c r="AR85" s="409"/>
      <c r="AS85" s="432"/>
      <c r="AT85" s="432"/>
      <c r="AU85" s="409"/>
      <c r="AV85" s="409"/>
      <c r="AW85" s="409"/>
      <c r="AX85" s="409"/>
      <c r="AY85" s="409"/>
      <c r="AZ85" s="409"/>
      <c r="BA85" s="409"/>
    </row>
    <row r="86" spans="1:54" s="408" customFormat="1" ht="14.4" customHeight="1">
      <c r="A86" s="444"/>
      <c r="B86" s="1283"/>
      <c r="C86" s="1283"/>
      <c r="D86" s="1283"/>
      <c r="E86" s="1283"/>
      <c r="F86" s="1283"/>
      <c r="G86" s="1283"/>
      <c r="H86" s="1283"/>
      <c r="I86" s="1283"/>
      <c r="J86" s="1283"/>
      <c r="K86" s="1283"/>
      <c r="L86" s="1283"/>
      <c r="M86" s="1283"/>
      <c r="N86" s="1283"/>
      <c r="O86" s="1283"/>
      <c r="P86" s="1283"/>
      <c r="Q86" s="1283"/>
      <c r="R86" s="1283"/>
      <c r="S86" s="1283"/>
      <c r="T86" s="1283"/>
      <c r="U86" s="1283"/>
      <c r="V86" s="1283"/>
      <c r="W86" s="1283"/>
      <c r="X86" s="1283"/>
      <c r="Y86" s="1283"/>
      <c r="Z86" s="1283"/>
      <c r="AA86" s="1283"/>
      <c r="AB86" s="1283"/>
      <c r="AC86" s="1283"/>
      <c r="AD86" s="1283"/>
      <c r="AE86" s="1283"/>
      <c r="AF86" s="1283"/>
      <c r="AG86" s="1283"/>
      <c r="AH86" s="1283"/>
      <c r="AI86" s="1283"/>
      <c r="AJ86" s="1283"/>
      <c r="AK86" s="1283"/>
      <c r="AL86" s="1283"/>
      <c r="AM86" s="444"/>
      <c r="AO86" s="409"/>
      <c r="AP86" s="409"/>
      <c r="AQ86" s="409"/>
      <c r="AR86" s="409"/>
      <c r="AS86" s="432"/>
      <c r="AT86" s="432"/>
      <c r="AU86" s="409"/>
      <c r="AV86" s="409"/>
      <c r="AW86" s="409"/>
      <c r="AX86" s="409"/>
      <c r="AY86" s="409"/>
      <c r="AZ86" s="409"/>
      <c r="BA86" s="409"/>
    </row>
    <row r="87" spans="1:54" s="408" customFormat="1" ht="14.4" customHeight="1">
      <c r="A87" s="444"/>
      <c r="B87" s="1283"/>
      <c r="C87" s="1283"/>
      <c r="D87" s="1283"/>
      <c r="E87" s="1283"/>
      <c r="F87" s="1283"/>
      <c r="G87" s="1283"/>
      <c r="H87" s="1283"/>
      <c r="I87" s="1283"/>
      <c r="J87" s="1283"/>
      <c r="K87" s="1283"/>
      <c r="L87" s="1283"/>
      <c r="M87" s="1283"/>
      <c r="N87" s="1283"/>
      <c r="O87" s="1283"/>
      <c r="P87" s="1283"/>
      <c r="Q87" s="1283"/>
      <c r="R87" s="1283"/>
      <c r="S87" s="1283"/>
      <c r="T87" s="1283"/>
      <c r="U87" s="1283"/>
      <c r="V87" s="1283"/>
      <c r="W87" s="1283"/>
      <c r="X87" s="1283"/>
      <c r="Y87" s="1283"/>
      <c r="Z87" s="1283"/>
      <c r="AA87" s="1283"/>
      <c r="AB87" s="1283"/>
      <c r="AC87" s="1283"/>
      <c r="AD87" s="1283"/>
      <c r="AE87" s="1283"/>
      <c r="AF87" s="1283"/>
      <c r="AG87" s="1283"/>
      <c r="AH87" s="1283"/>
      <c r="AI87" s="1283"/>
      <c r="AJ87" s="1283"/>
      <c r="AK87" s="1283"/>
      <c r="AL87" s="1283"/>
      <c r="AM87" s="444"/>
      <c r="AO87" s="409"/>
      <c r="AP87" s="409"/>
      <c r="AQ87" s="409"/>
      <c r="AR87" s="409"/>
      <c r="AS87" s="432"/>
      <c r="AT87" s="432"/>
      <c r="AU87" s="409"/>
      <c r="AV87" s="409"/>
      <c r="AW87" s="409"/>
      <c r="AX87" s="409"/>
      <c r="AY87" s="409"/>
      <c r="AZ87" s="409"/>
      <c r="BA87" s="409"/>
    </row>
    <row r="88" spans="1:54" s="408" customFormat="1" ht="14.4" customHeight="1">
      <c r="A88" s="444"/>
      <c r="B88" s="1283"/>
      <c r="C88" s="1283"/>
      <c r="D88" s="1283"/>
      <c r="E88" s="1283"/>
      <c r="F88" s="1283"/>
      <c r="G88" s="1283"/>
      <c r="H88" s="1283"/>
      <c r="I88" s="1283"/>
      <c r="J88" s="1283"/>
      <c r="K88" s="1283"/>
      <c r="L88" s="1283"/>
      <c r="M88" s="1283"/>
      <c r="N88" s="1283"/>
      <c r="O88" s="1283"/>
      <c r="P88" s="1283"/>
      <c r="Q88" s="1283"/>
      <c r="R88" s="1283"/>
      <c r="S88" s="1283"/>
      <c r="T88" s="1283"/>
      <c r="U88" s="1283"/>
      <c r="V88" s="1283"/>
      <c r="W88" s="1283"/>
      <c r="X88" s="1283"/>
      <c r="Y88" s="1283"/>
      <c r="Z88" s="1283"/>
      <c r="AA88" s="1283"/>
      <c r="AB88" s="1283"/>
      <c r="AC88" s="1283"/>
      <c r="AD88" s="1283"/>
      <c r="AE88" s="1283"/>
      <c r="AF88" s="1283"/>
      <c r="AG88" s="1283"/>
      <c r="AH88" s="1283"/>
      <c r="AI88" s="1283"/>
      <c r="AJ88" s="1283"/>
      <c r="AK88" s="1283"/>
      <c r="AL88" s="1283"/>
      <c r="AM88" s="444"/>
      <c r="AO88" s="409"/>
      <c r="AP88" s="409"/>
      <c r="AQ88" s="409"/>
      <c r="AR88" s="409"/>
      <c r="AS88" s="432"/>
      <c r="AT88" s="432"/>
      <c r="AU88" s="409"/>
      <c r="AV88" s="409"/>
      <c r="AW88" s="409"/>
      <c r="AX88" s="409"/>
      <c r="AY88" s="409"/>
      <c r="AZ88" s="409"/>
      <c r="BA88" s="409"/>
    </row>
    <row r="89" spans="1:54" s="408" customFormat="1">
      <c r="A89" s="444"/>
      <c r="B89" s="1283"/>
      <c r="C89" s="1283"/>
      <c r="D89" s="1283"/>
      <c r="E89" s="1283"/>
      <c r="F89" s="1283"/>
      <c r="G89" s="1283"/>
      <c r="H89" s="1283"/>
      <c r="I89" s="1283"/>
      <c r="J89" s="1283"/>
      <c r="K89" s="1283"/>
      <c r="L89" s="1283"/>
      <c r="M89" s="1283"/>
      <c r="N89" s="1283"/>
      <c r="O89" s="1283"/>
      <c r="P89" s="1283"/>
      <c r="Q89" s="1283"/>
      <c r="R89" s="1283"/>
      <c r="S89" s="1283"/>
      <c r="T89" s="1283"/>
      <c r="U89" s="1283"/>
      <c r="V89" s="1283"/>
      <c r="W89" s="1283"/>
      <c r="X89" s="1283"/>
      <c r="Y89" s="1283"/>
      <c r="Z89" s="1283"/>
      <c r="AA89" s="1283"/>
      <c r="AB89" s="1283"/>
      <c r="AC89" s="1283"/>
      <c r="AD89" s="1283"/>
      <c r="AE89" s="1283"/>
      <c r="AF89" s="1283"/>
      <c r="AG89" s="1283"/>
      <c r="AH89" s="1283"/>
      <c r="AI89" s="1283"/>
      <c r="AJ89" s="1283"/>
      <c r="AK89" s="1283"/>
      <c r="AL89" s="1283"/>
      <c r="AM89" s="444"/>
      <c r="AO89" s="409"/>
      <c r="AP89" s="409"/>
      <c r="AQ89" s="409"/>
      <c r="AR89" s="409"/>
      <c r="AS89" s="432"/>
      <c r="AT89" s="432"/>
      <c r="AU89" s="409"/>
      <c r="AV89" s="409"/>
      <c r="AW89" s="409"/>
      <c r="AX89" s="409"/>
      <c r="AY89" s="409"/>
      <c r="AZ89" s="409"/>
      <c r="BA89" s="409"/>
    </row>
    <row r="90" spans="1:54" s="408" customFormat="1">
      <c r="A90" s="444"/>
      <c r="B90" s="1283"/>
      <c r="C90" s="1283"/>
      <c r="D90" s="1283"/>
      <c r="E90" s="1283"/>
      <c r="F90" s="1283"/>
      <c r="G90" s="1283"/>
      <c r="H90" s="1283"/>
      <c r="I90" s="1283"/>
      <c r="J90" s="1283"/>
      <c r="K90" s="1283"/>
      <c r="L90" s="1283"/>
      <c r="M90" s="1283"/>
      <c r="N90" s="1283"/>
      <c r="O90" s="1283"/>
      <c r="P90" s="1283"/>
      <c r="Q90" s="1283"/>
      <c r="R90" s="1283"/>
      <c r="S90" s="1283"/>
      <c r="T90" s="1283"/>
      <c r="U90" s="1283"/>
      <c r="V90" s="1283"/>
      <c r="W90" s="1283"/>
      <c r="X90" s="1283"/>
      <c r="Y90" s="1283"/>
      <c r="Z90" s="1283"/>
      <c r="AA90" s="1283"/>
      <c r="AB90" s="1283"/>
      <c r="AC90" s="1283"/>
      <c r="AD90" s="1283"/>
      <c r="AE90" s="1283"/>
      <c r="AF90" s="1283"/>
      <c r="AG90" s="1283"/>
      <c r="AH90" s="1283"/>
      <c r="AI90" s="1283"/>
      <c r="AJ90" s="1283"/>
      <c r="AK90" s="1283"/>
      <c r="AL90" s="1283"/>
      <c r="AM90" s="444"/>
      <c r="AO90" s="409"/>
      <c r="AP90" s="409"/>
      <c r="AQ90" s="409"/>
      <c r="AR90" s="409"/>
      <c r="AS90" s="432"/>
      <c r="AT90" s="432"/>
      <c r="AU90" s="409"/>
      <c r="AV90" s="409"/>
      <c r="AW90" s="409"/>
      <c r="AX90" s="409"/>
      <c r="AY90" s="409"/>
      <c r="AZ90" s="409"/>
      <c r="BA90" s="409"/>
    </row>
    <row r="91" spans="1:54" s="408" customFormat="1">
      <c r="A91" s="444"/>
      <c r="B91" s="1283"/>
      <c r="C91" s="1283"/>
      <c r="D91" s="1283"/>
      <c r="E91" s="1283"/>
      <c r="F91" s="1283"/>
      <c r="G91" s="1283"/>
      <c r="H91" s="1283"/>
      <c r="I91" s="1283"/>
      <c r="J91" s="1283"/>
      <c r="K91" s="1283"/>
      <c r="L91" s="1283"/>
      <c r="M91" s="1283"/>
      <c r="N91" s="1283"/>
      <c r="O91" s="1283"/>
      <c r="P91" s="1283"/>
      <c r="Q91" s="1283"/>
      <c r="R91" s="1283"/>
      <c r="S91" s="1283"/>
      <c r="T91" s="1283"/>
      <c r="U91" s="1283"/>
      <c r="V91" s="1283"/>
      <c r="W91" s="1283"/>
      <c r="X91" s="1283"/>
      <c r="Y91" s="1283"/>
      <c r="Z91" s="1283"/>
      <c r="AA91" s="1283"/>
      <c r="AB91" s="1283"/>
      <c r="AC91" s="1283"/>
      <c r="AD91" s="1283"/>
      <c r="AE91" s="1283"/>
      <c r="AF91" s="1283"/>
      <c r="AG91" s="1283"/>
      <c r="AH91" s="1283"/>
      <c r="AI91" s="1283"/>
      <c r="AJ91" s="1283"/>
      <c r="AK91" s="1283"/>
      <c r="AL91" s="1283"/>
      <c r="AM91" s="444"/>
      <c r="AO91" s="409"/>
      <c r="AP91" s="409"/>
      <c r="AQ91" s="409"/>
      <c r="AR91" s="409"/>
      <c r="AS91" s="432"/>
      <c r="AT91" s="432"/>
      <c r="AU91" s="409"/>
      <c r="AV91" s="409"/>
      <c r="AW91" s="409"/>
      <c r="AX91" s="409"/>
      <c r="AY91" s="409"/>
      <c r="AZ91" s="409"/>
      <c r="BA91" s="409"/>
    </row>
    <row r="92" spans="1:54" s="408" customFormat="1">
      <c r="A92" s="444"/>
      <c r="B92" s="1283"/>
      <c r="C92" s="1283"/>
      <c r="D92" s="1283"/>
      <c r="E92" s="1283"/>
      <c r="F92" s="1283"/>
      <c r="G92" s="1283"/>
      <c r="H92" s="1283"/>
      <c r="I92" s="1283"/>
      <c r="J92" s="1283"/>
      <c r="K92" s="1283"/>
      <c r="L92" s="1283"/>
      <c r="M92" s="1283"/>
      <c r="N92" s="1283"/>
      <c r="O92" s="1283"/>
      <c r="P92" s="1283"/>
      <c r="Q92" s="1283"/>
      <c r="R92" s="1283"/>
      <c r="S92" s="1283"/>
      <c r="T92" s="1283"/>
      <c r="U92" s="1283"/>
      <c r="V92" s="1283"/>
      <c r="W92" s="1283"/>
      <c r="X92" s="1283"/>
      <c r="Y92" s="1283"/>
      <c r="Z92" s="1283"/>
      <c r="AA92" s="1283"/>
      <c r="AB92" s="1283"/>
      <c r="AC92" s="1283"/>
      <c r="AD92" s="1283"/>
      <c r="AE92" s="1283"/>
      <c r="AF92" s="1283"/>
      <c r="AG92" s="1283"/>
      <c r="AH92" s="1283"/>
      <c r="AI92" s="1283"/>
      <c r="AJ92" s="1283"/>
      <c r="AK92" s="1283"/>
      <c r="AL92" s="1283"/>
      <c r="AM92" s="444"/>
      <c r="AO92" s="409"/>
      <c r="AP92" s="409"/>
      <c r="AQ92" s="409"/>
      <c r="AR92" s="409"/>
      <c r="AS92" s="432"/>
      <c r="AT92" s="432"/>
      <c r="AU92" s="409"/>
      <c r="AV92" s="409"/>
      <c r="AW92" s="409"/>
      <c r="AX92" s="409"/>
      <c r="AY92" s="409"/>
      <c r="AZ92" s="409"/>
      <c r="BA92" s="409"/>
    </row>
    <row r="93" spans="1:54" s="408" customFormat="1">
      <c r="A93" s="444"/>
      <c r="B93" s="1283"/>
      <c r="C93" s="1283"/>
      <c r="D93" s="1283"/>
      <c r="E93" s="1283"/>
      <c r="F93" s="1283"/>
      <c r="G93" s="1283"/>
      <c r="H93" s="1283"/>
      <c r="I93" s="1283"/>
      <c r="J93" s="1283"/>
      <c r="K93" s="1283"/>
      <c r="L93" s="1283"/>
      <c r="M93" s="1283"/>
      <c r="N93" s="1283"/>
      <c r="O93" s="1283"/>
      <c r="P93" s="1283"/>
      <c r="Q93" s="1283"/>
      <c r="R93" s="1283"/>
      <c r="S93" s="1283"/>
      <c r="T93" s="1283"/>
      <c r="U93" s="1283"/>
      <c r="V93" s="1283"/>
      <c r="W93" s="1283"/>
      <c r="X93" s="1283"/>
      <c r="Y93" s="1283"/>
      <c r="Z93" s="1283"/>
      <c r="AA93" s="1283"/>
      <c r="AB93" s="1283"/>
      <c r="AC93" s="1283"/>
      <c r="AD93" s="1283"/>
      <c r="AE93" s="1283"/>
      <c r="AF93" s="1283"/>
      <c r="AG93" s="1283"/>
      <c r="AH93" s="1283"/>
      <c r="AI93" s="1283"/>
      <c r="AJ93" s="1283"/>
      <c r="AK93" s="1283"/>
      <c r="AL93" s="1283"/>
      <c r="AM93" s="444"/>
      <c r="AO93" s="409"/>
      <c r="AP93" s="409"/>
      <c r="AQ93" s="409"/>
      <c r="AR93" s="409"/>
      <c r="AS93" s="432"/>
      <c r="AT93" s="432"/>
      <c r="AU93" s="409"/>
      <c r="AV93" s="409"/>
      <c r="AW93" s="409"/>
      <c r="AX93" s="409"/>
      <c r="AY93" s="409"/>
      <c r="AZ93" s="409"/>
      <c r="BA93" s="409"/>
    </row>
    <row r="94" spans="1:54" s="408" customFormat="1">
      <c r="A94" s="444"/>
      <c r="B94" s="1283"/>
      <c r="C94" s="1283"/>
      <c r="D94" s="1283"/>
      <c r="E94" s="1283"/>
      <c r="F94" s="1283"/>
      <c r="G94" s="1283"/>
      <c r="H94" s="1283"/>
      <c r="I94" s="1283"/>
      <c r="J94" s="1283"/>
      <c r="K94" s="1283"/>
      <c r="L94" s="1283"/>
      <c r="M94" s="1283"/>
      <c r="N94" s="1283"/>
      <c r="O94" s="1283"/>
      <c r="P94" s="1283"/>
      <c r="Q94" s="1283"/>
      <c r="R94" s="1283"/>
      <c r="S94" s="1283"/>
      <c r="T94" s="1283"/>
      <c r="U94" s="1283"/>
      <c r="V94" s="1283"/>
      <c r="W94" s="1283"/>
      <c r="X94" s="1283"/>
      <c r="Y94" s="1283"/>
      <c r="Z94" s="1283"/>
      <c r="AA94" s="1283"/>
      <c r="AB94" s="1283"/>
      <c r="AC94" s="1283"/>
      <c r="AD94" s="1283"/>
      <c r="AE94" s="1283"/>
      <c r="AF94" s="1283"/>
      <c r="AG94" s="1283"/>
      <c r="AH94" s="1283"/>
      <c r="AI94" s="1283"/>
      <c r="AJ94" s="1283"/>
      <c r="AK94" s="1283"/>
      <c r="AL94" s="1283"/>
      <c r="AM94" s="722"/>
      <c r="AO94" s="409"/>
      <c r="AP94" s="409"/>
      <c r="AQ94" s="409"/>
      <c r="AR94" s="409"/>
      <c r="AS94" s="432"/>
      <c r="AT94" s="432"/>
      <c r="AU94" s="409"/>
      <c r="AV94" s="409"/>
      <c r="AW94" s="409"/>
      <c r="AX94" s="409"/>
      <c r="AY94" s="409"/>
      <c r="AZ94" s="409"/>
      <c r="BA94" s="409"/>
    </row>
    <row r="95" spans="1:54" s="408" customFormat="1">
      <c r="A95" s="444"/>
      <c r="B95" s="1283"/>
      <c r="C95" s="1283"/>
      <c r="D95" s="1283"/>
      <c r="E95" s="1283"/>
      <c r="F95" s="1283"/>
      <c r="G95" s="1283"/>
      <c r="H95" s="1283"/>
      <c r="I95" s="1283"/>
      <c r="J95" s="1283"/>
      <c r="K95" s="1283"/>
      <c r="L95" s="1283"/>
      <c r="M95" s="1283"/>
      <c r="N95" s="1283"/>
      <c r="O95" s="1283"/>
      <c r="P95" s="1283"/>
      <c r="Q95" s="1283"/>
      <c r="R95" s="1283"/>
      <c r="S95" s="1283"/>
      <c r="T95" s="1283"/>
      <c r="U95" s="1283"/>
      <c r="V95" s="1283"/>
      <c r="W95" s="1283"/>
      <c r="X95" s="1283"/>
      <c r="Y95" s="1283"/>
      <c r="Z95" s="1283"/>
      <c r="AA95" s="1283"/>
      <c r="AB95" s="1283"/>
      <c r="AC95" s="1283"/>
      <c r="AD95" s="1283"/>
      <c r="AE95" s="1283"/>
      <c r="AF95" s="1283"/>
      <c r="AG95" s="1283"/>
      <c r="AH95" s="1283"/>
      <c r="AI95" s="1283"/>
      <c r="AJ95" s="1283"/>
      <c r="AK95" s="1283"/>
      <c r="AL95" s="1283"/>
      <c r="AM95" s="722"/>
      <c r="AO95" s="409"/>
      <c r="AP95" s="409"/>
      <c r="AQ95" s="409"/>
      <c r="AR95" s="409"/>
      <c r="AS95" s="432"/>
      <c r="AT95" s="432"/>
      <c r="AU95" s="409"/>
      <c r="AV95" s="409"/>
      <c r="AW95" s="409"/>
      <c r="AX95" s="409"/>
      <c r="AY95" s="409"/>
      <c r="AZ95" s="409"/>
      <c r="BA95" s="409"/>
    </row>
    <row r="96" spans="1:54" s="408" customFormat="1">
      <c r="A96" s="444"/>
      <c r="B96" s="1283"/>
      <c r="C96" s="1283"/>
      <c r="D96" s="1283"/>
      <c r="E96" s="1283"/>
      <c r="F96" s="1283"/>
      <c r="G96" s="1283"/>
      <c r="H96" s="1283"/>
      <c r="I96" s="1283"/>
      <c r="J96" s="1283"/>
      <c r="K96" s="1283"/>
      <c r="L96" s="1283"/>
      <c r="M96" s="1283"/>
      <c r="N96" s="1283"/>
      <c r="O96" s="1283"/>
      <c r="P96" s="1283"/>
      <c r="Q96" s="1283"/>
      <c r="R96" s="1283"/>
      <c r="S96" s="1283"/>
      <c r="T96" s="1283"/>
      <c r="U96" s="1283"/>
      <c r="V96" s="1283"/>
      <c r="W96" s="1283"/>
      <c r="X96" s="1283"/>
      <c r="Y96" s="1283"/>
      <c r="Z96" s="1283"/>
      <c r="AA96" s="1283"/>
      <c r="AB96" s="1283"/>
      <c r="AC96" s="1283"/>
      <c r="AD96" s="1283"/>
      <c r="AE96" s="1283"/>
      <c r="AF96" s="1283"/>
      <c r="AG96" s="1283"/>
      <c r="AH96" s="1283"/>
      <c r="AI96" s="1283"/>
      <c r="AJ96" s="1283"/>
      <c r="AK96" s="1283"/>
      <c r="AL96" s="1283"/>
      <c r="AM96" s="489"/>
      <c r="AO96" s="409"/>
      <c r="AP96" s="409"/>
      <c r="AQ96" s="409"/>
      <c r="AR96" s="409"/>
      <c r="AS96" s="432"/>
      <c r="AT96" s="432"/>
      <c r="AU96" s="409"/>
      <c r="AV96" s="409"/>
      <c r="AW96" s="409"/>
      <c r="AX96" s="409"/>
      <c r="AY96" s="409"/>
      <c r="AZ96" s="409"/>
      <c r="BA96" s="409"/>
    </row>
    <row r="97" spans="1:53" s="408" customFormat="1">
      <c r="A97" s="444"/>
      <c r="B97" s="1283"/>
      <c r="C97" s="1283"/>
      <c r="D97" s="1283"/>
      <c r="E97" s="1283"/>
      <c r="F97" s="1283"/>
      <c r="G97" s="1283"/>
      <c r="H97" s="1283"/>
      <c r="I97" s="1283"/>
      <c r="J97" s="1283"/>
      <c r="K97" s="1283"/>
      <c r="L97" s="1283"/>
      <c r="M97" s="1283"/>
      <c r="N97" s="1283"/>
      <c r="O97" s="1283"/>
      <c r="P97" s="1283"/>
      <c r="Q97" s="1283"/>
      <c r="R97" s="1283"/>
      <c r="S97" s="1283"/>
      <c r="T97" s="1283"/>
      <c r="U97" s="1283"/>
      <c r="V97" s="1283"/>
      <c r="W97" s="1283"/>
      <c r="X97" s="1283"/>
      <c r="Y97" s="1283"/>
      <c r="Z97" s="1283"/>
      <c r="AA97" s="1283"/>
      <c r="AB97" s="1283"/>
      <c r="AC97" s="1283"/>
      <c r="AD97" s="1283"/>
      <c r="AE97" s="1283"/>
      <c r="AF97" s="1283"/>
      <c r="AG97" s="1283"/>
      <c r="AH97" s="1283"/>
      <c r="AI97" s="1283"/>
      <c r="AJ97" s="1283"/>
      <c r="AK97" s="1283"/>
      <c r="AL97" s="1283"/>
      <c r="AM97" s="489"/>
      <c r="AO97" s="409"/>
      <c r="AP97" s="409"/>
      <c r="AQ97" s="409"/>
      <c r="AR97" s="409"/>
      <c r="AS97" s="432"/>
      <c r="AT97" s="432"/>
      <c r="AU97" s="409"/>
      <c r="AV97" s="409"/>
      <c r="AW97" s="409"/>
      <c r="AX97" s="409"/>
      <c r="AY97" s="409"/>
      <c r="AZ97" s="409"/>
      <c r="BA97" s="409"/>
    </row>
    <row r="98" spans="1:53" s="408" customFormat="1">
      <c r="A98" s="444"/>
      <c r="B98" s="1280"/>
      <c r="C98" s="1280"/>
      <c r="D98" s="1280"/>
      <c r="E98" s="1280"/>
      <c r="F98" s="1280"/>
      <c r="G98" s="1280"/>
      <c r="H98" s="1280"/>
      <c r="I98" s="1280"/>
      <c r="J98" s="1280"/>
      <c r="K98" s="1280"/>
      <c r="L98" s="1280"/>
      <c r="M98" s="1280"/>
      <c r="N98" s="1280"/>
      <c r="O98" s="1280"/>
      <c r="P98" s="1280"/>
      <c r="Q98" s="1280"/>
      <c r="R98" s="1280"/>
      <c r="S98" s="1280"/>
      <c r="T98" s="1280"/>
      <c r="U98" s="1280"/>
      <c r="V98" s="1280"/>
      <c r="W98" s="1280"/>
      <c r="X98" s="1280"/>
      <c r="Y98" s="1280"/>
      <c r="Z98" s="1280"/>
      <c r="AA98" s="1280"/>
      <c r="AB98" s="1280"/>
      <c r="AC98" s="1280"/>
      <c r="AD98" s="1280"/>
      <c r="AE98" s="1280"/>
      <c r="AF98" s="1280"/>
      <c r="AG98" s="1280"/>
      <c r="AH98" s="1280"/>
      <c r="AI98" s="1280"/>
      <c r="AJ98" s="1280"/>
      <c r="AK98" s="1280"/>
      <c r="AL98" s="1280"/>
      <c r="AM98" s="489"/>
      <c r="AO98" s="409"/>
      <c r="AP98" s="409"/>
      <c r="AQ98" s="409"/>
      <c r="AR98" s="409"/>
      <c r="AS98" s="432"/>
      <c r="AT98" s="432"/>
      <c r="AU98" s="409"/>
      <c r="AV98" s="409"/>
      <c r="AW98" s="409"/>
      <c r="AX98" s="409"/>
      <c r="AY98" s="409"/>
      <c r="AZ98" s="409"/>
      <c r="BA98" s="409"/>
    </row>
    <row r="99" spans="1:53" s="408" customFormat="1">
      <c r="A99" s="444"/>
      <c r="B99" s="1280"/>
      <c r="C99" s="1280"/>
      <c r="D99" s="1280"/>
      <c r="E99" s="1280"/>
      <c r="F99" s="1280"/>
      <c r="G99" s="1280"/>
      <c r="H99" s="1280"/>
      <c r="I99" s="1280"/>
      <c r="J99" s="1280"/>
      <c r="K99" s="1280"/>
      <c r="L99" s="1280"/>
      <c r="M99" s="1280"/>
      <c r="N99" s="1280"/>
      <c r="O99" s="1280"/>
      <c r="P99" s="1280"/>
      <c r="Q99" s="1280"/>
      <c r="R99" s="1280"/>
      <c r="S99" s="1280"/>
      <c r="T99" s="1280"/>
      <c r="U99" s="1280"/>
      <c r="V99" s="1280"/>
      <c r="W99" s="1280"/>
      <c r="X99" s="1280"/>
      <c r="Y99" s="1280"/>
      <c r="Z99" s="1280"/>
      <c r="AA99" s="1280"/>
      <c r="AB99" s="1280"/>
      <c r="AC99" s="1280"/>
      <c r="AD99" s="1280"/>
      <c r="AE99" s="1280"/>
      <c r="AF99" s="1280"/>
      <c r="AG99" s="1280"/>
      <c r="AH99" s="1280"/>
      <c r="AI99" s="1280"/>
      <c r="AJ99" s="1280"/>
      <c r="AK99" s="1280"/>
      <c r="AL99" s="1280"/>
      <c r="AM99" s="444"/>
      <c r="AO99" s="409"/>
      <c r="AP99" s="409"/>
      <c r="AQ99" s="409"/>
      <c r="AR99" s="409"/>
      <c r="AS99" s="432"/>
      <c r="AT99" s="432"/>
      <c r="AU99" s="409"/>
      <c r="AV99" s="409"/>
      <c r="AW99" s="409"/>
      <c r="AX99" s="409"/>
      <c r="AY99" s="409"/>
      <c r="AZ99" s="409"/>
      <c r="BA99" s="409"/>
    </row>
    <row r="100" spans="1:53" s="408" customFormat="1" ht="15" customHeight="1">
      <c r="A100" s="444"/>
      <c r="B100" s="1280"/>
      <c r="C100" s="1280"/>
      <c r="D100" s="1280"/>
      <c r="E100" s="1280"/>
      <c r="F100" s="1280"/>
      <c r="G100" s="1280"/>
      <c r="H100" s="1280"/>
      <c r="I100" s="1280"/>
      <c r="J100" s="1280"/>
      <c r="K100" s="1280"/>
      <c r="L100" s="1280"/>
      <c r="M100" s="1280"/>
      <c r="N100" s="1280"/>
      <c r="O100" s="1280"/>
      <c r="P100" s="1280"/>
      <c r="Q100" s="1280"/>
      <c r="R100" s="1280"/>
      <c r="S100" s="1280"/>
      <c r="T100" s="1280"/>
      <c r="U100" s="1280"/>
      <c r="V100" s="1280"/>
      <c r="W100" s="1280"/>
      <c r="X100" s="1280"/>
      <c r="Y100" s="1280"/>
      <c r="Z100" s="1280"/>
      <c r="AA100" s="1280"/>
      <c r="AB100" s="1280"/>
      <c r="AC100" s="1280"/>
      <c r="AD100" s="1280"/>
      <c r="AE100" s="1280"/>
      <c r="AF100" s="1280"/>
      <c r="AG100" s="1280"/>
      <c r="AH100" s="1280"/>
      <c r="AI100" s="1280"/>
      <c r="AJ100" s="1280"/>
      <c r="AK100" s="1280"/>
      <c r="AL100" s="1280"/>
      <c r="AM100" s="444"/>
      <c r="AO100" s="409"/>
      <c r="AP100" s="409"/>
      <c r="AQ100" s="409"/>
      <c r="AR100" s="409"/>
      <c r="AS100" s="432"/>
      <c r="AT100" s="432"/>
      <c r="AU100" s="409"/>
      <c r="AV100" s="409"/>
      <c r="AW100" s="409"/>
      <c r="AX100" s="409"/>
      <c r="AY100" s="409"/>
      <c r="AZ100" s="409"/>
      <c r="BA100" s="409"/>
    </row>
    <row r="101" spans="1:53" s="408" customFormat="1">
      <c r="A101" s="444"/>
      <c r="B101" s="1280"/>
      <c r="C101" s="1280"/>
      <c r="D101" s="1280"/>
      <c r="E101" s="1280"/>
      <c r="F101" s="1280"/>
      <c r="G101" s="1280"/>
      <c r="H101" s="1280"/>
      <c r="I101" s="1280"/>
      <c r="J101" s="1280"/>
      <c r="K101" s="1280"/>
      <c r="L101" s="1280"/>
      <c r="M101" s="1280"/>
      <c r="N101" s="1280"/>
      <c r="O101" s="1280"/>
      <c r="P101" s="1280"/>
      <c r="Q101" s="1280"/>
      <c r="R101" s="1280"/>
      <c r="S101" s="1280"/>
      <c r="T101" s="1280"/>
      <c r="U101" s="1280"/>
      <c r="V101" s="1280"/>
      <c r="W101" s="1280"/>
      <c r="X101" s="1280"/>
      <c r="Y101" s="1280"/>
      <c r="Z101" s="1280"/>
      <c r="AA101" s="1280"/>
      <c r="AB101" s="1280"/>
      <c r="AC101" s="1280"/>
      <c r="AD101" s="1280"/>
      <c r="AE101" s="1280"/>
      <c r="AF101" s="1280"/>
      <c r="AG101" s="1280"/>
      <c r="AH101" s="1280"/>
      <c r="AI101" s="1280"/>
      <c r="AJ101" s="1280"/>
      <c r="AK101" s="1280"/>
      <c r="AL101" s="1280"/>
      <c r="AM101" s="444"/>
      <c r="AO101" s="409"/>
      <c r="AP101" s="409"/>
      <c r="AQ101" s="409"/>
      <c r="AR101" s="409"/>
      <c r="AS101" s="432"/>
      <c r="AT101" s="432"/>
      <c r="AU101" s="409"/>
      <c r="AV101" s="409"/>
      <c r="AW101" s="409"/>
      <c r="AX101" s="409"/>
      <c r="AY101" s="409"/>
      <c r="AZ101" s="409"/>
      <c r="BA101" s="409"/>
    </row>
    <row r="102" spans="1:53" s="408" customFormat="1">
      <c r="A102" s="444"/>
      <c r="B102" s="1280"/>
      <c r="C102" s="1280"/>
      <c r="D102" s="1280"/>
      <c r="E102" s="1280"/>
      <c r="F102" s="1280"/>
      <c r="G102" s="1280"/>
      <c r="H102" s="1280"/>
      <c r="I102" s="1280"/>
      <c r="J102" s="1280"/>
      <c r="K102" s="1280"/>
      <c r="L102" s="1280"/>
      <c r="M102" s="1280"/>
      <c r="N102" s="1280"/>
      <c r="O102" s="1280"/>
      <c r="P102" s="1280"/>
      <c r="Q102" s="1280"/>
      <c r="R102" s="1280"/>
      <c r="S102" s="1280"/>
      <c r="T102" s="1280"/>
      <c r="U102" s="1280"/>
      <c r="V102" s="1280"/>
      <c r="W102" s="1280"/>
      <c r="X102" s="1280"/>
      <c r="Y102" s="1280"/>
      <c r="Z102" s="1280"/>
      <c r="AA102" s="1280"/>
      <c r="AB102" s="1280"/>
      <c r="AC102" s="1280"/>
      <c r="AD102" s="1280"/>
      <c r="AE102" s="1280"/>
      <c r="AF102" s="1280"/>
      <c r="AG102" s="1280"/>
      <c r="AH102" s="1280"/>
      <c r="AI102" s="1280"/>
      <c r="AJ102" s="1280"/>
      <c r="AK102" s="1280"/>
      <c r="AL102" s="1280"/>
      <c r="AM102" s="444"/>
      <c r="AO102" s="409"/>
      <c r="AP102" s="409"/>
      <c r="AQ102" s="409"/>
      <c r="AR102" s="409"/>
      <c r="AS102" s="432"/>
      <c r="AT102" s="432"/>
      <c r="AU102" s="409"/>
      <c r="AV102" s="409"/>
      <c r="AW102" s="409"/>
      <c r="AX102" s="409"/>
      <c r="AY102" s="409"/>
      <c r="AZ102" s="409"/>
      <c r="BA102" s="409"/>
    </row>
    <row r="103" spans="1:53" s="408" customFormat="1">
      <c r="A103" s="444"/>
      <c r="B103" s="1280"/>
      <c r="C103" s="1280"/>
      <c r="D103" s="1280"/>
      <c r="E103" s="1280"/>
      <c r="F103" s="1280"/>
      <c r="G103" s="1280"/>
      <c r="H103" s="1280"/>
      <c r="I103" s="1280"/>
      <c r="J103" s="1280"/>
      <c r="K103" s="1280"/>
      <c r="L103" s="1280"/>
      <c r="M103" s="1280"/>
      <c r="N103" s="1280"/>
      <c r="O103" s="1280"/>
      <c r="P103" s="1280"/>
      <c r="Q103" s="1280"/>
      <c r="R103" s="1280"/>
      <c r="S103" s="1280"/>
      <c r="T103" s="1280"/>
      <c r="U103" s="1280"/>
      <c r="V103" s="1280"/>
      <c r="W103" s="1280"/>
      <c r="X103" s="1280"/>
      <c r="Y103" s="1280"/>
      <c r="Z103" s="1280"/>
      <c r="AA103" s="1280"/>
      <c r="AB103" s="1280"/>
      <c r="AC103" s="1280"/>
      <c r="AD103" s="1280"/>
      <c r="AE103" s="1280"/>
      <c r="AF103" s="1280"/>
      <c r="AG103" s="1280"/>
      <c r="AH103" s="1280"/>
      <c r="AI103" s="1280"/>
      <c r="AJ103" s="1280"/>
      <c r="AK103" s="1280"/>
      <c r="AL103" s="1280"/>
      <c r="AM103" s="444"/>
      <c r="AO103" s="409"/>
      <c r="AP103" s="409"/>
      <c r="AQ103" s="409"/>
      <c r="AR103" s="409"/>
      <c r="AS103" s="432"/>
      <c r="AT103" s="432"/>
      <c r="AU103" s="409"/>
      <c r="AV103" s="409"/>
      <c r="AW103" s="409"/>
      <c r="AX103" s="409"/>
      <c r="AY103" s="409"/>
      <c r="AZ103" s="409"/>
      <c r="BA103" s="409"/>
    </row>
    <row r="104" spans="1:53" s="408" customFormat="1">
      <c r="A104" s="444"/>
      <c r="B104" s="1280"/>
      <c r="C104" s="1280"/>
      <c r="D104" s="1280"/>
      <c r="E104" s="1280"/>
      <c r="F104" s="1280"/>
      <c r="G104" s="1280"/>
      <c r="H104" s="1280"/>
      <c r="I104" s="1280"/>
      <c r="J104" s="1280"/>
      <c r="K104" s="1280"/>
      <c r="L104" s="1280"/>
      <c r="M104" s="1280"/>
      <c r="N104" s="1280"/>
      <c r="O104" s="1280"/>
      <c r="P104" s="1280"/>
      <c r="Q104" s="1280"/>
      <c r="R104" s="1280"/>
      <c r="S104" s="1280"/>
      <c r="T104" s="1280"/>
      <c r="U104" s="1280"/>
      <c r="V104" s="1280"/>
      <c r="W104" s="1280"/>
      <c r="X104" s="1280"/>
      <c r="Y104" s="1280"/>
      <c r="Z104" s="1280"/>
      <c r="AA104" s="1280"/>
      <c r="AB104" s="1280"/>
      <c r="AC104" s="1280"/>
      <c r="AD104" s="1280"/>
      <c r="AE104" s="1280"/>
      <c r="AF104" s="1280"/>
      <c r="AG104" s="1280"/>
      <c r="AH104" s="1280"/>
      <c r="AI104" s="1280"/>
      <c r="AJ104" s="1280"/>
      <c r="AK104" s="1280"/>
      <c r="AL104" s="1280"/>
      <c r="AM104" s="444"/>
      <c r="AO104" s="409"/>
      <c r="AP104" s="409"/>
      <c r="AQ104" s="409"/>
      <c r="AR104" s="409"/>
      <c r="AS104" s="432"/>
      <c r="AT104" s="432"/>
      <c r="AU104" s="409"/>
      <c r="AV104" s="409"/>
      <c r="AW104" s="409"/>
      <c r="AX104" s="409"/>
      <c r="AY104" s="409"/>
      <c r="AZ104" s="409"/>
      <c r="BA104" s="409"/>
    </row>
    <row r="105" spans="1:53" s="408" customFormat="1">
      <c r="A105" s="444"/>
      <c r="B105" s="1280"/>
      <c r="C105" s="1280"/>
      <c r="D105" s="1280"/>
      <c r="E105" s="1280"/>
      <c r="F105" s="1280"/>
      <c r="G105" s="1280"/>
      <c r="H105" s="1280"/>
      <c r="I105" s="1280"/>
      <c r="J105" s="1280"/>
      <c r="K105" s="1280"/>
      <c r="L105" s="1280"/>
      <c r="M105" s="1280"/>
      <c r="N105" s="1280"/>
      <c r="O105" s="1280"/>
      <c r="P105" s="1280"/>
      <c r="Q105" s="1280"/>
      <c r="R105" s="1280"/>
      <c r="S105" s="1280"/>
      <c r="T105" s="1280"/>
      <c r="U105" s="1280"/>
      <c r="V105" s="1280"/>
      <c r="W105" s="1280"/>
      <c r="X105" s="1280"/>
      <c r="Y105" s="1280"/>
      <c r="Z105" s="1280"/>
      <c r="AA105" s="1280"/>
      <c r="AB105" s="1280"/>
      <c r="AC105" s="1280"/>
      <c r="AD105" s="1280"/>
      <c r="AE105" s="1280"/>
      <c r="AF105" s="1280"/>
      <c r="AG105" s="1280"/>
      <c r="AH105" s="1280"/>
      <c r="AI105" s="1280"/>
      <c r="AJ105" s="1280"/>
      <c r="AK105" s="1280"/>
      <c r="AL105" s="1280"/>
      <c r="AM105" s="444"/>
      <c r="AO105" s="409"/>
      <c r="AP105" s="409"/>
      <c r="AQ105" s="409"/>
      <c r="AR105" s="409"/>
      <c r="AS105" s="432"/>
      <c r="AT105" s="432"/>
      <c r="AU105" s="409"/>
      <c r="AV105" s="409"/>
      <c r="AW105" s="409"/>
      <c r="AX105" s="409"/>
      <c r="AY105" s="409"/>
      <c r="AZ105" s="409"/>
      <c r="BA105" s="409"/>
    </row>
    <row r="106" spans="1:53" s="408" customFormat="1">
      <c r="A106" s="444"/>
      <c r="B106" s="1280"/>
      <c r="C106" s="1280"/>
      <c r="D106" s="1280"/>
      <c r="E106" s="1280"/>
      <c r="F106" s="1280"/>
      <c r="G106" s="1280"/>
      <c r="H106" s="1280"/>
      <c r="I106" s="1280"/>
      <c r="J106" s="1280"/>
      <c r="K106" s="1280"/>
      <c r="L106" s="1280"/>
      <c r="M106" s="1280"/>
      <c r="N106" s="1280"/>
      <c r="O106" s="1280"/>
      <c r="P106" s="1280"/>
      <c r="Q106" s="1280"/>
      <c r="R106" s="1280"/>
      <c r="S106" s="1280"/>
      <c r="T106" s="1280"/>
      <c r="U106" s="1280"/>
      <c r="V106" s="1280"/>
      <c r="W106" s="1280"/>
      <c r="X106" s="1280"/>
      <c r="Y106" s="1280"/>
      <c r="Z106" s="1280"/>
      <c r="AA106" s="1280"/>
      <c r="AB106" s="1280"/>
      <c r="AC106" s="1280"/>
      <c r="AD106" s="1280"/>
      <c r="AE106" s="1280"/>
      <c r="AF106" s="1280"/>
      <c r="AG106" s="1280"/>
      <c r="AH106" s="1280"/>
      <c r="AI106" s="1280"/>
      <c r="AJ106" s="1280"/>
      <c r="AK106" s="1280"/>
      <c r="AL106" s="1280"/>
      <c r="AM106" s="444"/>
      <c r="AO106" s="409"/>
      <c r="AP106" s="409"/>
      <c r="AQ106" s="409"/>
      <c r="AR106" s="409"/>
      <c r="AS106" s="432"/>
      <c r="AT106" s="432"/>
      <c r="AU106" s="409"/>
      <c r="AV106" s="409"/>
      <c r="AW106" s="409"/>
      <c r="AX106" s="409"/>
      <c r="AY106" s="409"/>
      <c r="AZ106" s="409"/>
      <c r="BA106" s="409"/>
    </row>
    <row r="107" spans="1:53" s="408" customFormat="1">
      <c r="A107" s="444"/>
      <c r="B107" s="1280"/>
      <c r="C107" s="1280"/>
      <c r="D107" s="1280"/>
      <c r="E107" s="1280"/>
      <c r="F107" s="1280"/>
      <c r="G107" s="1280"/>
      <c r="H107" s="1280"/>
      <c r="I107" s="1280"/>
      <c r="J107" s="1280"/>
      <c r="K107" s="1280"/>
      <c r="L107" s="1280"/>
      <c r="M107" s="1280"/>
      <c r="N107" s="1280"/>
      <c r="O107" s="1280"/>
      <c r="P107" s="1280"/>
      <c r="Q107" s="1280"/>
      <c r="R107" s="1280"/>
      <c r="S107" s="1280"/>
      <c r="T107" s="1280"/>
      <c r="U107" s="1280"/>
      <c r="V107" s="1280"/>
      <c r="W107" s="1280"/>
      <c r="X107" s="1280"/>
      <c r="Y107" s="1280"/>
      <c r="Z107" s="1280"/>
      <c r="AA107" s="1280"/>
      <c r="AB107" s="1280"/>
      <c r="AC107" s="1280"/>
      <c r="AD107" s="1280"/>
      <c r="AE107" s="1280"/>
      <c r="AF107" s="1280"/>
      <c r="AG107" s="1280"/>
      <c r="AH107" s="1280"/>
      <c r="AI107" s="1280"/>
      <c r="AJ107" s="1280"/>
      <c r="AK107" s="1280"/>
      <c r="AL107" s="1280"/>
      <c r="AM107" s="444"/>
      <c r="AO107" s="409"/>
      <c r="AP107" s="409"/>
      <c r="AQ107" s="409"/>
      <c r="AR107" s="409"/>
      <c r="AS107" s="432"/>
      <c r="AT107" s="432"/>
      <c r="AU107" s="409"/>
      <c r="AV107" s="409"/>
      <c r="AW107" s="409"/>
      <c r="AX107" s="409"/>
      <c r="AY107" s="409"/>
      <c r="AZ107" s="409"/>
      <c r="BA107" s="409"/>
    </row>
    <row r="108" spans="1:53" s="408" customFormat="1">
      <c r="A108" s="444"/>
      <c r="B108" s="1280"/>
      <c r="C108" s="1280"/>
      <c r="D108" s="1280"/>
      <c r="E108" s="1280"/>
      <c r="F108" s="1280"/>
      <c r="G108" s="1280"/>
      <c r="H108" s="1280"/>
      <c r="I108" s="1280"/>
      <c r="J108" s="1280"/>
      <c r="K108" s="1280"/>
      <c r="L108" s="1280"/>
      <c r="M108" s="1280"/>
      <c r="N108" s="1280"/>
      <c r="O108" s="1280"/>
      <c r="P108" s="1280"/>
      <c r="Q108" s="1280"/>
      <c r="R108" s="1280"/>
      <c r="S108" s="1280"/>
      <c r="T108" s="1280"/>
      <c r="U108" s="1280"/>
      <c r="V108" s="1280"/>
      <c r="W108" s="1280"/>
      <c r="X108" s="1280"/>
      <c r="Y108" s="1280"/>
      <c r="Z108" s="1280"/>
      <c r="AA108" s="1280"/>
      <c r="AB108" s="1280"/>
      <c r="AC108" s="1280"/>
      <c r="AD108" s="1280"/>
      <c r="AE108" s="1280"/>
      <c r="AF108" s="1280"/>
      <c r="AG108" s="1280"/>
      <c r="AH108" s="1280"/>
      <c r="AI108" s="1280"/>
      <c r="AJ108" s="1280"/>
      <c r="AK108" s="1280"/>
      <c r="AL108" s="1280"/>
      <c r="AM108" s="444"/>
      <c r="AO108" s="409"/>
      <c r="AP108" s="409"/>
      <c r="AQ108" s="409"/>
      <c r="AR108" s="409"/>
      <c r="AS108" s="432"/>
      <c r="AT108" s="432"/>
      <c r="AU108" s="409"/>
      <c r="AV108" s="409"/>
      <c r="AW108" s="409"/>
      <c r="AX108" s="409"/>
      <c r="AY108" s="409"/>
      <c r="AZ108" s="409"/>
      <c r="BA108" s="409"/>
    </row>
    <row r="109" spans="1:53" s="408" customFormat="1">
      <c r="A109" s="444"/>
      <c r="B109" s="1280"/>
      <c r="C109" s="1280"/>
      <c r="D109" s="1280"/>
      <c r="E109" s="1280"/>
      <c r="F109" s="1280"/>
      <c r="G109" s="1280"/>
      <c r="H109" s="1280"/>
      <c r="I109" s="1280"/>
      <c r="J109" s="1280"/>
      <c r="K109" s="1280"/>
      <c r="L109" s="1280"/>
      <c r="M109" s="1280"/>
      <c r="N109" s="1280"/>
      <c r="O109" s="1280"/>
      <c r="P109" s="1280"/>
      <c r="Q109" s="1280"/>
      <c r="R109" s="1280"/>
      <c r="S109" s="1280"/>
      <c r="T109" s="1280"/>
      <c r="U109" s="1280"/>
      <c r="V109" s="1280"/>
      <c r="W109" s="1280"/>
      <c r="X109" s="1280"/>
      <c r="Y109" s="1280"/>
      <c r="Z109" s="1280"/>
      <c r="AA109" s="1280"/>
      <c r="AB109" s="1280"/>
      <c r="AC109" s="1280"/>
      <c r="AD109" s="1280"/>
      <c r="AE109" s="1280"/>
      <c r="AF109" s="1280"/>
      <c r="AG109" s="1280"/>
      <c r="AH109" s="1280"/>
      <c r="AI109" s="1280"/>
      <c r="AJ109" s="1280"/>
      <c r="AK109" s="1280"/>
      <c r="AL109" s="1280"/>
      <c r="AM109" s="444"/>
      <c r="AO109" s="409"/>
      <c r="AP109" s="409"/>
      <c r="AQ109" s="409"/>
      <c r="AR109" s="409"/>
      <c r="AS109" s="432"/>
      <c r="AT109" s="432"/>
      <c r="AU109" s="409"/>
      <c r="AV109" s="409"/>
      <c r="AW109" s="409"/>
      <c r="AX109" s="409"/>
      <c r="AY109" s="409"/>
      <c r="AZ109" s="409"/>
      <c r="BA109" s="409"/>
    </row>
    <row r="110" spans="1:53" s="408" customFormat="1">
      <c r="A110" s="444"/>
      <c r="B110" s="1280"/>
      <c r="C110" s="1280"/>
      <c r="D110" s="1280"/>
      <c r="E110" s="1280"/>
      <c r="F110" s="1280"/>
      <c r="G110" s="1280"/>
      <c r="H110" s="1280"/>
      <c r="I110" s="1280"/>
      <c r="J110" s="1280"/>
      <c r="K110" s="1280"/>
      <c r="L110" s="1280"/>
      <c r="M110" s="1280"/>
      <c r="N110" s="1280"/>
      <c r="O110" s="1280"/>
      <c r="P110" s="1280"/>
      <c r="Q110" s="1280"/>
      <c r="R110" s="1280"/>
      <c r="S110" s="1280"/>
      <c r="T110" s="1280"/>
      <c r="U110" s="1280"/>
      <c r="V110" s="1280"/>
      <c r="W110" s="1280"/>
      <c r="X110" s="1280"/>
      <c r="Y110" s="1280"/>
      <c r="Z110" s="1280"/>
      <c r="AA110" s="1280"/>
      <c r="AB110" s="1280"/>
      <c r="AC110" s="1280"/>
      <c r="AD110" s="1280"/>
      <c r="AE110" s="1280"/>
      <c r="AF110" s="1280"/>
      <c r="AG110" s="1280"/>
      <c r="AH110" s="1280"/>
      <c r="AI110" s="1280"/>
      <c r="AJ110" s="1280"/>
      <c r="AK110" s="1280"/>
      <c r="AL110" s="1280"/>
      <c r="AM110" s="444"/>
      <c r="AO110" s="409"/>
      <c r="AP110" s="409"/>
      <c r="AQ110" s="409"/>
      <c r="AR110" s="409"/>
      <c r="AS110" s="432"/>
      <c r="AT110" s="432"/>
      <c r="AU110" s="409"/>
      <c r="AV110" s="409"/>
      <c r="AW110" s="409"/>
      <c r="AX110" s="409"/>
      <c r="AY110" s="409"/>
      <c r="AZ110" s="409"/>
      <c r="BA110" s="409"/>
    </row>
    <row r="111" spans="1:53" s="408" customFormat="1">
      <c r="A111" s="444"/>
      <c r="B111" s="1280"/>
      <c r="C111" s="1280"/>
      <c r="D111" s="1280"/>
      <c r="E111" s="1280"/>
      <c r="F111" s="1280"/>
      <c r="G111" s="1280"/>
      <c r="H111" s="1280"/>
      <c r="I111" s="1280"/>
      <c r="J111" s="1280"/>
      <c r="K111" s="1280"/>
      <c r="L111" s="1280"/>
      <c r="M111" s="1280"/>
      <c r="N111" s="1280"/>
      <c r="O111" s="1280"/>
      <c r="P111" s="1280"/>
      <c r="Q111" s="1280"/>
      <c r="R111" s="1280"/>
      <c r="S111" s="1280"/>
      <c r="T111" s="1280"/>
      <c r="U111" s="1280"/>
      <c r="V111" s="1280"/>
      <c r="W111" s="1280"/>
      <c r="X111" s="1280"/>
      <c r="Y111" s="1280"/>
      <c r="Z111" s="1280"/>
      <c r="AA111" s="1280"/>
      <c r="AB111" s="1280"/>
      <c r="AC111" s="1280"/>
      <c r="AD111" s="1280"/>
      <c r="AE111" s="1280"/>
      <c r="AF111" s="1280"/>
      <c r="AG111" s="1280"/>
      <c r="AH111" s="1280"/>
      <c r="AI111" s="1280"/>
      <c r="AJ111" s="1280"/>
      <c r="AK111" s="1280"/>
      <c r="AL111" s="1280"/>
      <c r="AM111" s="444"/>
      <c r="AO111" s="409"/>
      <c r="AP111" s="409"/>
      <c r="AQ111" s="409"/>
      <c r="AR111" s="409"/>
      <c r="AS111" s="432"/>
      <c r="AT111" s="432"/>
      <c r="AU111" s="409"/>
      <c r="AV111" s="409"/>
      <c r="AW111" s="409"/>
      <c r="AX111" s="409"/>
      <c r="AY111" s="409"/>
      <c r="AZ111" s="409"/>
      <c r="BA111" s="409"/>
    </row>
    <row r="112" spans="1:53" s="408" customFormat="1">
      <c r="A112" s="444"/>
      <c r="B112" s="1280"/>
      <c r="C112" s="1280"/>
      <c r="D112" s="1280"/>
      <c r="E112" s="1280"/>
      <c r="F112" s="1280"/>
      <c r="G112" s="1280"/>
      <c r="H112" s="1280"/>
      <c r="I112" s="1280"/>
      <c r="J112" s="1280"/>
      <c r="K112" s="1280"/>
      <c r="L112" s="1280"/>
      <c r="M112" s="1280"/>
      <c r="N112" s="1280"/>
      <c r="O112" s="1280"/>
      <c r="P112" s="1280"/>
      <c r="Q112" s="1280"/>
      <c r="R112" s="1280"/>
      <c r="S112" s="1280"/>
      <c r="T112" s="1280"/>
      <c r="U112" s="1280"/>
      <c r="V112" s="1280"/>
      <c r="W112" s="1280"/>
      <c r="X112" s="1280"/>
      <c r="Y112" s="1280"/>
      <c r="Z112" s="1280"/>
      <c r="AA112" s="1280"/>
      <c r="AB112" s="1280"/>
      <c r="AC112" s="1280"/>
      <c r="AD112" s="1280"/>
      <c r="AE112" s="1280"/>
      <c r="AF112" s="1280"/>
      <c r="AG112" s="1280"/>
      <c r="AH112" s="1280"/>
      <c r="AI112" s="1280"/>
      <c r="AJ112" s="1280"/>
      <c r="AK112" s="1280"/>
      <c r="AL112" s="1280"/>
      <c r="AM112" s="444"/>
      <c r="AO112" s="409"/>
      <c r="AP112" s="409"/>
      <c r="AQ112" s="409"/>
      <c r="AR112" s="409"/>
      <c r="AS112" s="432"/>
      <c r="AT112" s="432"/>
      <c r="AU112" s="409"/>
      <c r="AV112" s="409"/>
      <c r="AW112" s="409"/>
      <c r="AX112" s="409"/>
      <c r="AY112" s="409"/>
      <c r="AZ112" s="409"/>
      <c r="BA112" s="409"/>
    </row>
    <row r="113" spans="1:75" s="409" customFormat="1">
      <c r="A113" s="444"/>
      <c r="B113" s="1280"/>
      <c r="C113" s="1280"/>
      <c r="D113" s="1280"/>
      <c r="E113" s="1280"/>
      <c r="F113" s="1280"/>
      <c r="G113" s="1280"/>
      <c r="H113" s="1280"/>
      <c r="I113" s="1280"/>
      <c r="J113" s="1280"/>
      <c r="K113" s="1280"/>
      <c r="L113" s="1280"/>
      <c r="M113" s="1280"/>
      <c r="N113" s="1280"/>
      <c r="O113" s="1280"/>
      <c r="P113" s="1280"/>
      <c r="Q113" s="1280"/>
      <c r="R113" s="1280"/>
      <c r="S113" s="1280"/>
      <c r="T113" s="1280"/>
      <c r="U113" s="1280"/>
      <c r="V113" s="1280"/>
      <c r="W113" s="1280"/>
      <c r="X113" s="1280"/>
      <c r="Y113" s="1280"/>
      <c r="Z113" s="1280"/>
      <c r="AA113" s="1280"/>
      <c r="AB113" s="1280"/>
      <c r="AC113" s="1280"/>
      <c r="AD113" s="1280"/>
      <c r="AE113" s="1280"/>
      <c r="AF113" s="1280"/>
      <c r="AG113" s="1280"/>
      <c r="AH113" s="1280"/>
      <c r="AI113" s="1280"/>
      <c r="AJ113" s="1280"/>
      <c r="AK113" s="1280"/>
      <c r="AL113" s="1280"/>
      <c r="AM113" s="444"/>
      <c r="AN113" s="408"/>
      <c r="AR113" s="450"/>
      <c r="AS113" s="451"/>
      <c r="AT113" s="432"/>
      <c r="BB113" s="408"/>
    </row>
    <row r="114" spans="1:75" s="450" customFormat="1">
      <c r="A114" s="627"/>
      <c r="B114" s="1280"/>
      <c r="C114" s="1280"/>
      <c r="D114" s="1280"/>
      <c r="E114" s="1280"/>
      <c r="F114" s="1280"/>
      <c r="G114" s="1280"/>
      <c r="H114" s="1280"/>
      <c r="I114" s="1280"/>
      <c r="J114" s="1280"/>
      <c r="K114" s="1280"/>
      <c r="L114" s="1280"/>
      <c r="M114" s="1280"/>
      <c r="N114" s="1280"/>
      <c r="O114" s="1280"/>
      <c r="P114" s="1280"/>
      <c r="Q114" s="1280"/>
      <c r="R114" s="1280"/>
      <c r="S114" s="1280"/>
      <c r="T114" s="1280"/>
      <c r="U114" s="1280"/>
      <c r="V114" s="1280"/>
      <c r="W114" s="1280"/>
      <c r="X114" s="1280"/>
      <c r="Y114" s="1280"/>
      <c r="Z114" s="1280"/>
      <c r="AA114" s="1280"/>
      <c r="AB114" s="1280"/>
      <c r="AC114" s="1280"/>
      <c r="AD114" s="1280"/>
      <c r="AE114" s="1280"/>
      <c r="AF114" s="1280"/>
      <c r="AG114" s="1280"/>
      <c r="AH114" s="1280"/>
      <c r="AI114" s="1280"/>
      <c r="AJ114" s="1280"/>
      <c r="AK114" s="1280"/>
      <c r="AL114" s="1280"/>
      <c r="AM114" s="627"/>
      <c r="AN114" s="408"/>
      <c r="AO114" s="409"/>
      <c r="AP114" s="409"/>
      <c r="AQ114" s="409"/>
      <c r="AS114" s="451"/>
      <c r="AT114" s="432"/>
      <c r="AU114" s="409"/>
      <c r="AV114" s="409"/>
      <c r="AW114" s="409"/>
      <c r="AX114" s="409"/>
      <c r="AY114" s="409"/>
      <c r="AZ114" s="409"/>
      <c r="BA114" s="409"/>
      <c r="BB114" s="408"/>
      <c r="BC114" s="409"/>
      <c r="BD114" s="409"/>
      <c r="BE114" s="409"/>
      <c r="BF114" s="409"/>
      <c r="BG114" s="409"/>
      <c r="BH114" s="409"/>
      <c r="BI114" s="409"/>
      <c r="BJ114" s="409"/>
      <c r="BK114" s="409"/>
      <c r="BL114" s="409"/>
      <c r="BM114" s="409"/>
      <c r="BN114" s="409"/>
      <c r="BO114" s="409"/>
      <c r="BP114" s="409"/>
      <c r="BQ114" s="409"/>
      <c r="BR114" s="409"/>
      <c r="BS114" s="409"/>
      <c r="BT114" s="409"/>
      <c r="BU114" s="409"/>
      <c r="BV114" s="409"/>
      <c r="BW114" s="409"/>
    </row>
    <row r="115" spans="1:75" s="450" customFormat="1">
      <c r="A115" s="627"/>
      <c r="B115" s="1280"/>
      <c r="C115" s="1280"/>
      <c r="D115" s="1280"/>
      <c r="E115" s="1280"/>
      <c r="F115" s="1280"/>
      <c r="G115" s="1280"/>
      <c r="H115" s="1280"/>
      <c r="I115" s="1280"/>
      <c r="J115" s="1280"/>
      <c r="K115" s="1280"/>
      <c r="L115" s="1280"/>
      <c r="M115" s="1280"/>
      <c r="N115" s="1280"/>
      <c r="O115" s="1280"/>
      <c r="P115" s="1280"/>
      <c r="Q115" s="1280"/>
      <c r="R115" s="1280"/>
      <c r="S115" s="1280"/>
      <c r="T115" s="1280"/>
      <c r="U115" s="1280"/>
      <c r="V115" s="1280"/>
      <c r="W115" s="1280"/>
      <c r="X115" s="1280"/>
      <c r="Y115" s="1280"/>
      <c r="Z115" s="1280"/>
      <c r="AA115" s="1280"/>
      <c r="AB115" s="1280"/>
      <c r="AC115" s="1280"/>
      <c r="AD115" s="1280"/>
      <c r="AE115" s="1280"/>
      <c r="AF115" s="1280"/>
      <c r="AG115" s="1280"/>
      <c r="AH115" s="1280"/>
      <c r="AI115" s="1280"/>
      <c r="AJ115" s="1280"/>
      <c r="AK115" s="1280"/>
      <c r="AL115" s="1280"/>
      <c r="AM115" s="627"/>
      <c r="AN115" s="408"/>
      <c r="AO115" s="409"/>
      <c r="AP115" s="409"/>
      <c r="AQ115" s="409"/>
      <c r="AS115" s="451"/>
      <c r="AT115" s="451"/>
      <c r="AU115" s="409"/>
      <c r="AV115" s="409"/>
      <c r="AW115" s="409"/>
      <c r="AX115" s="409"/>
      <c r="AY115" s="409"/>
      <c r="AZ115" s="409"/>
      <c r="BA115" s="409"/>
      <c r="BB115" s="408"/>
      <c r="BC115" s="409"/>
      <c r="BD115" s="409"/>
      <c r="BE115" s="409"/>
      <c r="BF115" s="409"/>
      <c r="BG115" s="409"/>
      <c r="BH115" s="409"/>
      <c r="BI115" s="409"/>
      <c r="BJ115" s="409"/>
      <c r="BK115" s="409"/>
      <c r="BL115" s="409"/>
      <c r="BM115" s="409"/>
      <c r="BN115" s="409"/>
      <c r="BO115" s="409"/>
      <c r="BP115" s="409"/>
      <c r="BQ115" s="409"/>
      <c r="BR115" s="409"/>
      <c r="BS115" s="409"/>
      <c r="BT115" s="409"/>
      <c r="BU115" s="409"/>
      <c r="BV115" s="409"/>
      <c r="BW115" s="409"/>
    </row>
    <row r="116" spans="1:75" s="450" customFormat="1">
      <c r="A116" s="453"/>
      <c r="B116" s="1280"/>
      <c r="C116" s="1280"/>
      <c r="D116" s="1280"/>
      <c r="E116" s="1280"/>
      <c r="F116" s="1280"/>
      <c r="G116" s="1280"/>
      <c r="H116" s="1280"/>
      <c r="I116" s="1280"/>
      <c r="J116" s="1280"/>
      <c r="K116" s="1280"/>
      <c r="L116" s="1280"/>
      <c r="M116" s="1280"/>
      <c r="N116" s="1280"/>
      <c r="O116" s="1280"/>
      <c r="P116" s="1280"/>
      <c r="Q116" s="1280"/>
      <c r="R116" s="1280"/>
      <c r="S116" s="1280"/>
      <c r="T116" s="1280"/>
      <c r="U116" s="1280"/>
      <c r="V116" s="1280"/>
      <c r="W116" s="1280"/>
      <c r="X116" s="1280"/>
      <c r="Y116" s="1280"/>
      <c r="Z116" s="1280"/>
      <c r="AA116" s="1280"/>
      <c r="AB116" s="1280"/>
      <c r="AC116" s="1280"/>
      <c r="AD116" s="1280"/>
      <c r="AE116" s="1280"/>
      <c r="AF116" s="1280"/>
      <c r="AG116" s="1280"/>
      <c r="AH116" s="1280"/>
      <c r="AI116" s="1280"/>
      <c r="AJ116" s="1280"/>
      <c r="AK116" s="1280"/>
      <c r="AL116" s="1280"/>
      <c r="AM116" s="627"/>
      <c r="AN116" s="408"/>
      <c r="AO116" s="409"/>
      <c r="AP116" s="409"/>
      <c r="AQ116" s="409"/>
      <c r="AS116" s="451"/>
      <c r="AT116" s="451"/>
      <c r="AU116" s="409"/>
      <c r="AV116" s="409"/>
      <c r="AW116" s="409"/>
      <c r="AX116" s="409"/>
      <c r="AY116" s="409"/>
      <c r="AZ116" s="409"/>
      <c r="BA116" s="409"/>
      <c r="BB116" s="409"/>
      <c r="BC116" s="409"/>
      <c r="BD116" s="409"/>
      <c r="BE116" s="409"/>
      <c r="BF116" s="409"/>
      <c r="BG116" s="409"/>
      <c r="BH116" s="409"/>
      <c r="BI116" s="409"/>
      <c r="BJ116" s="409"/>
      <c r="BK116" s="409"/>
      <c r="BL116" s="409"/>
      <c r="BM116" s="409"/>
      <c r="BN116" s="409"/>
      <c r="BO116" s="409"/>
      <c r="BP116" s="409"/>
      <c r="BQ116" s="409"/>
      <c r="BR116" s="409"/>
      <c r="BS116" s="409"/>
      <c r="BT116" s="409"/>
      <c r="BU116" s="409"/>
      <c r="BV116" s="409"/>
      <c r="BW116" s="409"/>
    </row>
    <row r="117" spans="1:75" s="450" customFormat="1">
      <c r="A117" s="453"/>
      <c r="B117" s="1280"/>
      <c r="C117" s="1280"/>
      <c r="D117" s="1280"/>
      <c r="E117" s="1280"/>
      <c r="F117" s="1280"/>
      <c r="G117" s="1280"/>
      <c r="H117" s="1280"/>
      <c r="I117" s="1280"/>
      <c r="J117" s="1280"/>
      <c r="K117" s="1280"/>
      <c r="L117" s="1280"/>
      <c r="M117" s="1280"/>
      <c r="N117" s="1280"/>
      <c r="O117" s="1280"/>
      <c r="P117" s="1280"/>
      <c r="Q117" s="1280"/>
      <c r="R117" s="1280"/>
      <c r="S117" s="1280"/>
      <c r="T117" s="1280"/>
      <c r="U117" s="1280"/>
      <c r="V117" s="1280"/>
      <c r="W117" s="1280"/>
      <c r="X117" s="1280"/>
      <c r="Y117" s="1280"/>
      <c r="Z117" s="1280"/>
      <c r="AA117" s="1280"/>
      <c r="AB117" s="1280"/>
      <c r="AC117" s="1280"/>
      <c r="AD117" s="1280"/>
      <c r="AE117" s="1280"/>
      <c r="AF117" s="1280"/>
      <c r="AG117" s="1280"/>
      <c r="AH117" s="1280"/>
      <c r="AI117" s="1280"/>
      <c r="AJ117" s="1280"/>
      <c r="AK117" s="1280"/>
      <c r="AL117" s="1280"/>
      <c r="AM117" s="627"/>
      <c r="AN117" s="408"/>
      <c r="AO117" s="409"/>
      <c r="AP117" s="409"/>
      <c r="AQ117" s="409"/>
      <c r="AS117" s="451"/>
      <c r="AT117" s="451"/>
      <c r="AW117" s="409"/>
      <c r="AX117" s="409"/>
      <c r="AY117" s="409"/>
      <c r="AZ117" s="409"/>
      <c r="BA117" s="409"/>
      <c r="BB117" s="409"/>
      <c r="BC117" s="409"/>
      <c r="BD117" s="409"/>
      <c r="BE117" s="409"/>
      <c r="BF117" s="409"/>
      <c r="BG117" s="409"/>
      <c r="BH117" s="409"/>
      <c r="BI117" s="409"/>
      <c r="BJ117" s="409"/>
      <c r="BK117" s="409"/>
      <c r="BL117" s="409"/>
      <c r="BM117" s="409"/>
      <c r="BN117" s="409"/>
      <c r="BO117" s="409"/>
      <c r="BP117" s="409"/>
      <c r="BQ117" s="409"/>
      <c r="BR117" s="409"/>
      <c r="BS117" s="409"/>
      <c r="BT117" s="409"/>
      <c r="BU117" s="409"/>
      <c r="BV117" s="409"/>
      <c r="BW117" s="409"/>
    </row>
    <row r="118" spans="1:75" s="450" customFormat="1">
      <c r="A118" s="453"/>
      <c r="B118" s="1280"/>
      <c r="C118" s="1280"/>
      <c r="D118" s="1280"/>
      <c r="E118" s="1280"/>
      <c r="F118" s="1280"/>
      <c r="G118" s="1280"/>
      <c r="H118" s="1280"/>
      <c r="I118" s="1280"/>
      <c r="J118" s="1280"/>
      <c r="K118" s="1280"/>
      <c r="L118" s="1280"/>
      <c r="M118" s="1280"/>
      <c r="N118" s="1280"/>
      <c r="O118" s="1280"/>
      <c r="P118" s="1280"/>
      <c r="Q118" s="1280"/>
      <c r="R118" s="1280"/>
      <c r="S118" s="1280"/>
      <c r="T118" s="1280"/>
      <c r="U118" s="1280"/>
      <c r="V118" s="1280"/>
      <c r="W118" s="1280"/>
      <c r="X118" s="1280"/>
      <c r="Y118" s="1280"/>
      <c r="Z118" s="1280"/>
      <c r="AA118" s="1280"/>
      <c r="AB118" s="1280"/>
      <c r="AC118" s="1280"/>
      <c r="AD118" s="1280"/>
      <c r="AE118" s="1280"/>
      <c r="AF118" s="1280"/>
      <c r="AG118" s="1280"/>
      <c r="AH118" s="1280"/>
      <c r="AI118" s="1280"/>
      <c r="AJ118" s="1280"/>
      <c r="AK118" s="1280"/>
      <c r="AL118" s="1280"/>
      <c r="AM118" s="627"/>
      <c r="AN118" s="408"/>
      <c r="AS118" s="451"/>
      <c r="AT118" s="451"/>
      <c r="BA118" s="409"/>
      <c r="BB118" s="409"/>
      <c r="BC118" s="409"/>
      <c r="BD118" s="409"/>
      <c r="BE118" s="409"/>
      <c r="BF118" s="409"/>
      <c r="BG118" s="409"/>
      <c r="BH118" s="409"/>
      <c r="BI118" s="409"/>
      <c r="BJ118" s="409"/>
      <c r="BK118" s="409"/>
      <c r="BL118" s="409"/>
      <c r="BM118" s="409"/>
      <c r="BN118" s="409"/>
      <c r="BO118" s="409"/>
      <c r="BP118" s="409"/>
      <c r="BQ118" s="409"/>
      <c r="BR118" s="409"/>
      <c r="BS118" s="409"/>
      <c r="BT118" s="409"/>
      <c r="BU118" s="409"/>
      <c r="BV118" s="409"/>
      <c r="BW118" s="409"/>
    </row>
    <row r="119" spans="1:75" s="450" customFormat="1">
      <c r="A119" s="453"/>
      <c r="B119" s="1280"/>
      <c r="C119" s="1280"/>
      <c r="D119" s="1280"/>
      <c r="E119" s="1280"/>
      <c r="F119" s="1280"/>
      <c r="G119" s="1280"/>
      <c r="H119" s="1280"/>
      <c r="I119" s="1280"/>
      <c r="J119" s="1280"/>
      <c r="K119" s="1280"/>
      <c r="L119" s="1280"/>
      <c r="M119" s="1280"/>
      <c r="N119" s="1280"/>
      <c r="O119" s="1280"/>
      <c r="P119" s="1280"/>
      <c r="Q119" s="1280"/>
      <c r="R119" s="1280"/>
      <c r="S119" s="1280"/>
      <c r="T119" s="1280"/>
      <c r="U119" s="1280"/>
      <c r="V119" s="1280"/>
      <c r="W119" s="1280"/>
      <c r="X119" s="1280"/>
      <c r="Y119" s="1280"/>
      <c r="Z119" s="1280"/>
      <c r="AA119" s="1280"/>
      <c r="AB119" s="1280"/>
      <c r="AC119" s="1280"/>
      <c r="AD119" s="1280"/>
      <c r="AE119" s="1280"/>
      <c r="AF119" s="1280"/>
      <c r="AG119" s="1280"/>
      <c r="AH119" s="1280"/>
      <c r="AI119" s="1280"/>
      <c r="AJ119" s="1280"/>
      <c r="AK119" s="1280"/>
      <c r="AL119" s="1280"/>
      <c r="AM119" s="627"/>
      <c r="AN119" s="408"/>
      <c r="AS119" s="451"/>
      <c r="AT119" s="451"/>
      <c r="BA119" s="409"/>
      <c r="BB119" s="409"/>
      <c r="BC119" s="409"/>
      <c r="BD119" s="409"/>
      <c r="BE119" s="409"/>
      <c r="BF119" s="409"/>
      <c r="BG119" s="409"/>
      <c r="BH119" s="409"/>
      <c r="BI119" s="409"/>
      <c r="BJ119" s="409"/>
      <c r="BK119" s="409"/>
      <c r="BL119" s="409"/>
      <c r="BM119" s="409"/>
      <c r="BN119" s="409"/>
      <c r="BO119" s="409"/>
      <c r="BP119" s="409"/>
      <c r="BQ119" s="409"/>
      <c r="BR119" s="409"/>
      <c r="BS119" s="409"/>
      <c r="BT119" s="409"/>
      <c r="BU119" s="409"/>
      <c r="BV119" s="409"/>
      <c r="BW119" s="409"/>
    </row>
    <row r="120" spans="1:75" s="450" customFormat="1">
      <c r="A120" s="453"/>
      <c r="B120" s="1280"/>
      <c r="C120" s="1280"/>
      <c r="D120" s="1280"/>
      <c r="E120" s="1280"/>
      <c r="F120" s="1280"/>
      <c r="G120" s="1280"/>
      <c r="H120" s="1280"/>
      <c r="I120" s="1280"/>
      <c r="J120" s="1280"/>
      <c r="K120" s="1280"/>
      <c r="L120" s="1280"/>
      <c r="M120" s="1280"/>
      <c r="N120" s="1280"/>
      <c r="O120" s="1280"/>
      <c r="P120" s="1280"/>
      <c r="Q120" s="1280"/>
      <c r="R120" s="1280"/>
      <c r="S120" s="1280"/>
      <c r="T120" s="1280"/>
      <c r="U120" s="1280"/>
      <c r="V120" s="1280"/>
      <c r="W120" s="1280"/>
      <c r="X120" s="1280"/>
      <c r="Y120" s="1280"/>
      <c r="Z120" s="1280"/>
      <c r="AA120" s="1280"/>
      <c r="AB120" s="1280"/>
      <c r="AC120" s="1280"/>
      <c r="AD120" s="1280"/>
      <c r="AE120" s="1280"/>
      <c r="AF120" s="1280"/>
      <c r="AG120" s="1280"/>
      <c r="AH120" s="1280"/>
      <c r="AI120" s="1280"/>
      <c r="AJ120" s="1280"/>
      <c r="AK120" s="1280"/>
      <c r="AL120" s="1280"/>
      <c r="AM120" s="627"/>
      <c r="AN120" s="408"/>
      <c r="AS120" s="451"/>
      <c r="AT120" s="451"/>
      <c r="BA120" s="409"/>
      <c r="BB120" s="409"/>
      <c r="BC120" s="409"/>
      <c r="BD120" s="409"/>
      <c r="BE120" s="409"/>
      <c r="BF120" s="409"/>
      <c r="BG120" s="409"/>
      <c r="BH120" s="409"/>
      <c r="BI120" s="409"/>
      <c r="BJ120" s="409"/>
      <c r="BK120" s="409"/>
      <c r="BL120" s="409"/>
      <c r="BM120" s="409"/>
      <c r="BN120" s="409"/>
      <c r="BO120" s="409"/>
      <c r="BP120" s="409"/>
      <c r="BQ120" s="409"/>
      <c r="BR120" s="409"/>
      <c r="BS120" s="409"/>
      <c r="BT120" s="409"/>
      <c r="BU120" s="409"/>
      <c r="BV120" s="409"/>
      <c r="BW120" s="409"/>
    </row>
    <row r="121" spans="1:75" s="450" customFormat="1">
      <c r="A121" s="453"/>
      <c r="B121" s="1280"/>
      <c r="C121" s="1280"/>
      <c r="D121" s="1280"/>
      <c r="E121" s="1280"/>
      <c r="F121" s="1280"/>
      <c r="G121" s="1280"/>
      <c r="H121" s="1280"/>
      <c r="I121" s="1280"/>
      <c r="J121" s="1280"/>
      <c r="K121" s="1280"/>
      <c r="L121" s="1280"/>
      <c r="M121" s="1280"/>
      <c r="N121" s="1280"/>
      <c r="O121" s="1280"/>
      <c r="P121" s="1280"/>
      <c r="Q121" s="1280"/>
      <c r="R121" s="1280"/>
      <c r="S121" s="1280"/>
      <c r="T121" s="1280"/>
      <c r="U121" s="1280"/>
      <c r="V121" s="1280"/>
      <c r="W121" s="1280"/>
      <c r="X121" s="1280"/>
      <c r="Y121" s="1280"/>
      <c r="Z121" s="1280"/>
      <c r="AA121" s="1280"/>
      <c r="AB121" s="1280"/>
      <c r="AC121" s="1280"/>
      <c r="AD121" s="1280"/>
      <c r="AE121" s="1280"/>
      <c r="AF121" s="1280"/>
      <c r="AG121" s="1280"/>
      <c r="AH121" s="1280"/>
      <c r="AI121" s="1280"/>
      <c r="AJ121" s="1280"/>
      <c r="AK121" s="1280"/>
      <c r="AL121" s="1280"/>
      <c r="AM121" s="627"/>
      <c r="AN121" s="408"/>
      <c r="AS121" s="451"/>
      <c r="AT121" s="451"/>
      <c r="BA121" s="409"/>
      <c r="BB121" s="409"/>
      <c r="BC121" s="409"/>
      <c r="BD121" s="409"/>
      <c r="BE121" s="409"/>
      <c r="BF121" s="409"/>
      <c r="BG121" s="409"/>
      <c r="BH121" s="409"/>
      <c r="BI121" s="409"/>
      <c r="BJ121" s="409"/>
      <c r="BK121" s="409"/>
      <c r="BL121" s="409"/>
      <c r="BM121" s="409"/>
      <c r="BN121" s="409"/>
      <c r="BO121" s="409"/>
      <c r="BP121" s="409"/>
      <c r="BQ121" s="409"/>
      <c r="BR121" s="409"/>
      <c r="BS121" s="409"/>
      <c r="BT121" s="409"/>
      <c r="BU121" s="409"/>
      <c r="BV121" s="409"/>
      <c r="BW121" s="409"/>
    </row>
    <row r="122" spans="1:75" s="450" customFormat="1">
      <c r="A122" s="453"/>
      <c r="B122" s="1280"/>
      <c r="C122" s="1280"/>
      <c r="D122" s="1280"/>
      <c r="E122" s="1280"/>
      <c r="F122" s="1280"/>
      <c r="G122" s="1280"/>
      <c r="H122" s="1280"/>
      <c r="I122" s="1280"/>
      <c r="J122" s="1280"/>
      <c r="K122" s="1280"/>
      <c r="L122" s="1280"/>
      <c r="M122" s="1280"/>
      <c r="N122" s="1280"/>
      <c r="O122" s="1280"/>
      <c r="P122" s="1280"/>
      <c r="Q122" s="1280"/>
      <c r="R122" s="1280"/>
      <c r="S122" s="1280"/>
      <c r="T122" s="1280"/>
      <c r="U122" s="1280"/>
      <c r="V122" s="1280"/>
      <c r="W122" s="1280"/>
      <c r="X122" s="1280"/>
      <c r="Y122" s="1280"/>
      <c r="Z122" s="1280"/>
      <c r="AA122" s="1280"/>
      <c r="AB122" s="1280"/>
      <c r="AC122" s="1280"/>
      <c r="AD122" s="1280"/>
      <c r="AE122" s="1280"/>
      <c r="AF122" s="1280"/>
      <c r="AG122" s="1280"/>
      <c r="AH122" s="1280"/>
      <c r="AI122" s="1280"/>
      <c r="AJ122" s="1280"/>
      <c r="AK122" s="1280"/>
      <c r="AL122" s="1280"/>
      <c r="AM122" s="627"/>
      <c r="AN122" s="408"/>
      <c r="AS122" s="451"/>
      <c r="AT122" s="451"/>
      <c r="BA122" s="409"/>
      <c r="BB122" s="409"/>
      <c r="BC122" s="409"/>
      <c r="BD122" s="409"/>
      <c r="BE122" s="409"/>
      <c r="BF122" s="409"/>
      <c r="BG122" s="409"/>
      <c r="BH122" s="409"/>
      <c r="BI122" s="409"/>
      <c r="BJ122" s="409"/>
      <c r="BK122" s="409"/>
      <c r="BL122" s="409"/>
      <c r="BM122" s="409"/>
      <c r="BN122" s="409"/>
      <c r="BO122" s="409"/>
      <c r="BP122" s="409"/>
      <c r="BQ122" s="409"/>
      <c r="BR122" s="409"/>
      <c r="BS122" s="409"/>
      <c r="BT122" s="409"/>
      <c r="BU122" s="409"/>
      <c r="BV122" s="409"/>
      <c r="BW122" s="409"/>
    </row>
    <row r="123" spans="1:75" s="450" customFormat="1">
      <c r="A123" s="453"/>
      <c r="B123" s="1280"/>
      <c r="C123" s="1280"/>
      <c r="D123" s="1280"/>
      <c r="E123" s="1280"/>
      <c r="F123" s="1280"/>
      <c r="G123" s="1280"/>
      <c r="H123" s="1280"/>
      <c r="I123" s="1280"/>
      <c r="J123" s="1280"/>
      <c r="K123" s="1280"/>
      <c r="L123" s="1280"/>
      <c r="M123" s="1280"/>
      <c r="N123" s="1280"/>
      <c r="O123" s="1280"/>
      <c r="P123" s="1280"/>
      <c r="Q123" s="1280"/>
      <c r="R123" s="1280"/>
      <c r="S123" s="1280"/>
      <c r="T123" s="1280"/>
      <c r="U123" s="1280"/>
      <c r="V123" s="1280"/>
      <c r="W123" s="1280"/>
      <c r="X123" s="1280"/>
      <c r="Y123" s="1280"/>
      <c r="Z123" s="1280"/>
      <c r="AA123" s="1280"/>
      <c r="AB123" s="1280"/>
      <c r="AC123" s="1280"/>
      <c r="AD123" s="1280"/>
      <c r="AE123" s="1280"/>
      <c r="AF123" s="1280"/>
      <c r="AG123" s="1280"/>
      <c r="AH123" s="1280"/>
      <c r="AI123" s="1280"/>
      <c r="AJ123" s="1280"/>
      <c r="AK123" s="1280"/>
      <c r="AL123" s="1280"/>
      <c r="AM123" s="627"/>
      <c r="AN123" s="408"/>
      <c r="AS123" s="451"/>
      <c r="AT123" s="451"/>
      <c r="BA123" s="409"/>
      <c r="BB123" s="409"/>
      <c r="BC123" s="409"/>
      <c r="BD123" s="409"/>
      <c r="BE123" s="409"/>
      <c r="BF123" s="409"/>
      <c r="BG123" s="409"/>
      <c r="BH123" s="409"/>
      <c r="BI123" s="409"/>
      <c r="BJ123" s="409"/>
      <c r="BK123" s="409"/>
      <c r="BL123" s="409"/>
      <c r="BM123" s="409"/>
      <c r="BN123" s="409"/>
      <c r="BO123" s="409"/>
      <c r="BP123" s="409"/>
      <c r="BQ123" s="409"/>
      <c r="BR123" s="409"/>
      <c r="BS123" s="409"/>
      <c r="BT123" s="409"/>
      <c r="BU123" s="409"/>
      <c r="BV123" s="409"/>
      <c r="BW123" s="409"/>
    </row>
    <row r="124" spans="1:75" s="450" customFormat="1">
      <c r="A124" s="453"/>
      <c r="B124" s="1280"/>
      <c r="C124" s="1280"/>
      <c r="D124" s="1280"/>
      <c r="E124" s="1280"/>
      <c r="F124" s="1280"/>
      <c r="G124" s="1280"/>
      <c r="H124" s="1280"/>
      <c r="I124" s="1280"/>
      <c r="J124" s="1280"/>
      <c r="K124" s="1280"/>
      <c r="L124" s="1280"/>
      <c r="M124" s="1280"/>
      <c r="N124" s="1280"/>
      <c r="O124" s="1280"/>
      <c r="P124" s="1280"/>
      <c r="Q124" s="1280"/>
      <c r="R124" s="1280"/>
      <c r="S124" s="1280"/>
      <c r="T124" s="1280"/>
      <c r="U124" s="1280"/>
      <c r="V124" s="1280"/>
      <c r="W124" s="1280"/>
      <c r="X124" s="1280"/>
      <c r="Y124" s="1280"/>
      <c r="Z124" s="1280"/>
      <c r="AA124" s="1280"/>
      <c r="AB124" s="1280"/>
      <c r="AC124" s="1280"/>
      <c r="AD124" s="1280"/>
      <c r="AE124" s="1280"/>
      <c r="AF124" s="1280"/>
      <c r="AG124" s="1280"/>
      <c r="AH124" s="1280"/>
      <c r="AI124" s="1280"/>
      <c r="AJ124" s="1280"/>
      <c r="AK124" s="1280"/>
      <c r="AL124" s="1280"/>
      <c r="AM124" s="453"/>
      <c r="AN124" s="408"/>
      <c r="AS124" s="451"/>
      <c r="AT124" s="451"/>
      <c r="BA124" s="409"/>
      <c r="BB124" s="409"/>
      <c r="BC124" s="409"/>
      <c r="BD124" s="409"/>
      <c r="BE124" s="409"/>
      <c r="BF124" s="409"/>
      <c r="BG124" s="409"/>
      <c r="BH124" s="409"/>
      <c r="BI124" s="409"/>
      <c r="BJ124" s="409"/>
      <c r="BK124" s="409"/>
      <c r="BL124" s="409"/>
      <c r="BM124" s="409"/>
      <c r="BN124" s="409"/>
      <c r="BO124" s="409"/>
      <c r="BP124" s="409"/>
      <c r="BQ124" s="409"/>
      <c r="BR124" s="409"/>
      <c r="BS124" s="409"/>
      <c r="BT124" s="409"/>
      <c r="BU124" s="409"/>
      <c r="BV124" s="409"/>
      <c r="BW124" s="409"/>
    </row>
    <row r="125" spans="1:75" s="450" customFormat="1">
      <c r="A125" s="453"/>
      <c r="B125" s="1280"/>
      <c r="C125" s="1280"/>
      <c r="D125" s="1280"/>
      <c r="E125" s="1280"/>
      <c r="F125" s="1280"/>
      <c r="G125" s="1280"/>
      <c r="H125" s="1280"/>
      <c r="I125" s="1280"/>
      <c r="J125" s="1280"/>
      <c r="K125" s="1280"/>
      <c r="L125" s="1280"/>
      <c r="M125" s="1280"/>
      <c r="N125" s="1280"/>
      <c r="O125" s="1280"/>
      <c r="P125" s="1280"/>
      <c r="Q125" s="1280"/>
      <c r="R125" s="1280"/>
      <c r="S125" s="1280"/>
      <c r="T125" s="1280"/>
      <c r="U125" s="1280"/>
      <c r="V125" s="1280"/>
      <c r="W125" s="1280"/>
      <c r="X125" s="1280"/>
      <c r="Y125" s="1280"/>
      <c r="Z125" s="1280"/>
      <c r="AA125" s="1280"/>
      <c r="AB125" s="1280"/>
      <c r="AC125" s="1280"/>
      <c r="AD125" s="1280"/>
      <c r="AE125" s="1280"/>
      <c r="AF125" s="1280"/>
      <c r="AG125" s="1280"/>
      <c r="AH125" s="1280"/>
      <c r="AI125" s="1280"/>
      <c r="AJ125" s="1280"/>
      <c r="AK125" s="1280"/>
      <c r="AL125" s="1280"/>
      <c r="AM125" s="453"/>
      <c r="AN125" s="408"/>
      <c r="AS125" s="451"/>
      <c r="AT125" s="451"/>
      <c r="BA125" s="409"/>
      <c r="BB125" s="409"/>
      <c r="BC125" s="409"/>
      <c r="BD125" s="409"/>
      <c r="BE125" s="409"/>
      <c r="BF125" s="409"/>
      <c r="BG125" s="409"/>
      <c r="BH125" s="409"/>
      <c r="BI125" s="409"/>
      <c r="BJ125" s="409"/>
      <c r="BK125" s="409"/>
      <c r="BL125" s="409"/>
      <c r="BM125" s="409"/>
      <c r="BN125" s="409"/>
      <c r="BO125" s="409"/>
      <c r="BP125" s="409"/>
      <c r="BQ125" s="409"/>
      <c r="BR125" s="409"/>
      <c r="BS125" s="409"/>
      <c r="BT125" s="409"/>
      <c r="BU125" s="409"/>
      <c r="BV125" s="409"/>
      <c r="BW125" s="409"/>
    </row>
    <row r="126" spans="1:75" s="450" customFormat="1">
      <c r="A126" s="453"/>
      <c r="B126" s="1280"/>
      <c r="C126" s="1280"/>
      <c r="D126" s="1280"/>
      <c r="E126" s="1280"/>
      <c r="F126" s="1280"/>
      <c r="G126" s="1280"/>
      <c r="H126" s="1280"/>
      <c r="I126" s="1280"/>
      <c r="J126" s="1280"/>
      <c r="K126" s="1280"/>
      <c r="L126" s="1280"/>
      <c r="M126" s="1280"/>
      <c r="N126" s="1280"/>
      <c r="O126" s="1280"/>
      <c r="P126" s="1280"/>
      <c r="Q126" s="1280"/>
      <c r="R126" s="1280"/>
      <c r="S126" s="1280"/>
      <c r="T126" s="1280"/>
      <c r="U126" s="1280"/>
      <c r="V126" s="1280"/>
      <c r="W126" s="1280"/>
      <c r="X126" s="1280"/>
      <c r="Y126" s="1280"/>
      <c r="Z126" s="1280"/>
      <c r="AA126" s="1280"/>
      <c r="AB126" s="1280"/>
      <c r="AC126" s="1280"/>
      <c r="AD126" s="1280"/>
      <c r="AE126" s="1280"/>
      <c r="AF126" s="1280"/>
      <c r="AG126" s="1280"/>
      <c r="AH126" s="1280"/>
      <c r="AI126" s="1280"/>
      <c r="AJ126" s="1280"/>
      <c r="AK126" s="1280"/>
      <c r="AL126" s="1280"/>
      <c r="AM126" s="453"/>
      <c r="AN126" s="408"/>
      <c r="AO126" s="565"/>
      <c r="AP126" s="565"/>
      <c r="AQ126" s="565"/>
      <c r="AS126" s="451"/>
      <c r="AT126" s="451"/>
      <c r="BA126" s="409"/>
      <c r="BB126" s="409"/>
      <c r="BC126" s="409"/>
      <c r="BD126" s="409"/>
      <c r="BE126" s="409"/>
      <c r="BF126" s="409"/>
      <c r="BG126" s="409"/>
      <c r="BH126" s="409"/>
      <c r="BI126" s="409"/>
      <c r="BJ126" s="409"/>
      <c r="BK126" s="409"/>
      <c r="BL126" s="409"/>
      <c r="BM126" s="409"/>
      <c r="BN126" s="409"/>
      <c r="BO126" s="409"/>
      <c r="BP126" s="409"/>
      <c r="BQ126" s="409"/>
      <c r="BR126" s="409"/>
      <c r="BS126" s="409"/>
      <c r="BT126" s="409"/>
      <c r="BU126" s="409"/>
      <c r="BV126" s="409"/>
      <c r="BW126" s="409"/>
    </row>
    <row r="127" spans="1:75" s="450" customFormat="1">
      <c r="A127" s="453"/>
      <c r="B127" s="1280"/>
      <c r="C127" s="1280"/>
      <c r="D127" s="1280"/>
      <c r="E127" s="1280"/>
      <c r="F127" s="1280"/>
      <c r="G127" s="1280"/>
      <c r="H127" s="1280"/>
      <c r="I127" s="1280"/>
      <c r="J127" s="1280"/>
      <c r="K127" s="1280"/>
      <c r="L127" s="1280"/>
      <c r="M127" s="1280"/>
      <c r="N127" s="1280"/>
      <c r="O127" s="1280"/>
      <c r="P127" s="1280"/>
      <c r="Q127" s="1280"/>
      <c r="R127" s="1280"/>
      <c r="S127" s="1280"/>
      <c r="T127" s="1280"/>
      <c r="U127" s="1280"/>
      <c r="V127" s="1280"/>
      <c r="W127" s="1280"/>
      <c r="X127" s="1280"/>
      <c r="Y127" s="1280"/>
      <c r="Z127" s="1280"/>
      <c r="AA127" s="1280"/>
      <c r="AB127" s="1280"/>
      <c r="AC127" s="1280"/>
      <c r="AD127" s="1280"/>
      <c r="AE127" s="1280"/>
      <c r="AF127" s="1280"/>
      <c r="AG127" s="1280"/>
      <c r="AH127" s="1280"/>
      <c r="AI127" s="1280"/>
      <c r="AJ127" s="1280"/>
      <c r="AK127" s="1280"/>
      <c r="AL127" s="1280"/>
      <c r="AM127" s="453"/>
      <c r="AN127" s="408"/>
      <c r="AS127" s="451"/>
      <c r="AT127" s="451"/>
      <c r="BA127" s="409"/>
      <c r="BB127" s="409"/>
      <c r="BC127" s="409"/>
      <c r="BD127" s="409"/>
      <c r="BE127" s="409"/>
      <c r="BF127" s="409"/>
      <c r="BG127" s="409"/>
      <c r="BH127" s="409"/>
      <c r="BI127" s="409"/>
      <c r="BJ127" s="409"/>
      <c r="BK127" s="409"/>
      <c r="BL127" s="409"/>
      <c r="BM127" s="409"/>
      <c r="BN127" s="409"/>
      <c r="BO127" s="409"/>
      <c r="BP127" s="409"/>
      <c r="BQ127" s="409"/>
      <c r="BR127" s="409"/>
      <c r="BS127" s="409"/>
      <c r="BT127" s="409"/>
      <c r="BU127" s="409"/>
      <c r="BV127" s="409"/>
      <c r="BW127" s="409"/>
    </row>
    <row r="128" spans="1:75" s="450" customFormat="1">
      <c r="A128" s="453"/>
      <c r="B128" s="1280"/>
      <c r="C128" s="1280"/>
      <c r="D128" s="1280"/>
      <c r="E128" s="1280"/>
      <c r="F128" s="1280"/>
      <c r="G128" s="1280"/>
      <c r="H128" s="1280"/>
      <c r="I128" s="1280"/>
      <c r="J128" s="1280"/>
      <c r="K128" s="1280"/>
      <c r="L128" s="1280"/>
      <c r="M128" s="1280"/>
      <c r="N128" s="1280"/>
      <c r="O128" s="1280"/>
      <c r="P128" s="1280"/>
      <c r="Q128" s="1280"/>
      <c r="R128" s="1280"/>
      <c r="S128" s="1280"/>
      <c r="T128" s="1280"/>
      <c r="U128" s="1280"/>
      <c r="V128" s="1280"/>
      <c r="W128" s="1280"/>
      <c r="X128" s="1280"/>
      <c r="Y128" s="1280"/>
      <c r="Z128" s="1280"/>
      <c r="AA128" s="1280"/>
      <c r="AB128" s="1280"/>
      <c r="AC128" s="1280"/>
      <c r="AD128" s="1280"/>
      <c r="AE128" s="1280"/>
      <c r="AF128" s="1280"/>
      <c r="AG128" s="1280"/>
      <c r="AH128" s="1280"/>
      <c r="AI128" s="1280"/>
      <c r="AJ128" s="1280"/>
      <c r="AK128" s="1280"/>
      <c r="AL128" s="1280"/>
      <c r="AM128" s="453"/>
      <c r="AN128" s="408"/>
      <c r="AS128" s="451"/>
      <c r="AT128" s="451"/>
      <c r="BA128" s="409"/>
      <c r="BB128" s="409"/>
      <c r="BC128" s="409"/>
      <c r="BD128" s="409"/>
      <c r="BE128" s="409"/>
      <c r="BF128" s="409"/>
      <c r="BG128" s="409"/>
      <c r="BH128" s="409"/>
      <c r="BI128" s="409"/>
      <c r="BJ128" s="409"/>
      <c r="BK128" s="409"/>
      <c r="BL128" s="409"/>
      <c r="BM128" s="409"/>
      <c r="BN128" s="409"/>
      <c r="BO128" s="409"/>
      <c r="BP128" s="409"/>
      <c r="BQ128" s="409"/>
      <c r="BR128" s="409"/>
      <c r="BS128" s="409"/>
      <c r="BT128" s="409"/>
      <c r="BU128" s="409"/>
      <c r="BV128" s="409"/>
      <c r="BW128" s="409"/>
    </row>
    <row r="129" spans="2:54">
      <c r="B129" s="1280"/>
      <c r="C129" s="1280"/>
      <c r="D129" s="1280"/>
      <c r="E129" s="1280"/>
      <c r="F129" s="1280"/>
      <c r="G129" s="1280"/>
      <c r="H129" s="1280"/>
      <c r="I129" s="1280"/>
      <c r="J129" s="1280"/>
      <c r="K129" s="1280"/>
      <c r="L129" s="1280"/>
      <c r="M129" s="1280"/>
      <c r="N129" s="1280"/>
      <c r="O129" s="1280"/>
      <c r="P129" s="1280"/>
      <c r="Q129" s="1280"/>
      <c r="R129" s="1280"/>
      <c r="S129" s="1280"/>
      <c r="T129" s="1280"/>
      <c r="U129" s="1280"/>
      <c r="V129" s="1280"/>
      <c r="W129" s="1280"/>
      <c r="X129" s="1280"/>
      <c r="Y129" s="1280"/>
      <c r="Z129" s="1280"/>
      <c r="AA129" s="1280"/>
      <c r="AB129" s="1280"/>
      <c r="AC129" s="1280"/>
      <c r="AD129" s="1280"/>
      <c r="AE129" s="1280"/>
      <c r="AF129" s="1280"/>
      <c r="AG129" s="1280"/>
      <c r="AH129" s="1280"/>
      <c r="AI129" s="1280"/>
      <c r="AJ129" s="1280"/>
      <c r="AK129" s="1280"/>
      <c r="AL129" s="1280"/>
      <c r="BB129" s="409"/>
    </row>
    <row r="130" spans="2:54">
      <c r="B130" s="1280"/>
      <c r="C130" s="1280"/>
      <c r="D130" s="1280"/>
      <c r="E130" s="1280"/>
      <c r="F130" s="1280"/>
      <c r="G130" s="1280"/>
      <c r="H130" s="1280"/>
      <c r="I130" s="1280"/>
      <c r="J130" s="1280"/>
      <c r="K130" s="1280"/>
      <c r="L130" s="1280"/>
      <c r="M130" s="1280"/>
      <c r="N130" s="1280"/>
      <c r="O130" s="1280"/>
      <c r="P130" s="1280"/>
      <c r="Q130" s="1280"/>
      <c r="R130" s="1280"/>
      <c r="S130" s="1280"/>
      <c r="T130" s="1280"/>
      <c r="U130" s="1280"/>
      <c r="V130" s="1280"/>
      <c r="W130" s="1280"/>
      <c r="X130" s="1280"/>
      <c r="Y130" s="1280"/>
      <c r="Z130" s="1280"/>
      <c r="AA130" s="1280"/>
      <c r="AB130" s="1280"/>
      <c r="AC130" s="1280"/>
      <c r="AD130" s="1280"/>
      <c r="AE130" s="1280"/>
      <c r="AF130" s="1280"/>
      <c r="AG130" s="1280"/>
      <c r="AH130" s="1280"/>
      <c r="AI130" s="1280"/>
      <c r="AJ130" s="1280"/>
      <c r="AK130" s="1280"/>
      <c r="AL130" s="1280"/>
      <c r="BB130" s="409"/>
    </row>
    <row r="131" spans="2:54">
      <c r="B131" s="1280"/>
      <c r="C131" s="1280"/>
      <c r="D131" s="1280"/>
      <c r="E131" s="1280"/>
      <c r="F131" s="1280"/>
      <c r="G131" s="1280"/>
      <c r="H131" s="1280"/>
      <c r="I131" s="1280"/>
      <c r="J131" s="1280"/>
      <c r="K131" s="1280"/>
      <c r="L131" s="1280"/>
      <c r="M131" s="1280"/>
      <c r="N131" s="1280"/>
      <c r="O131" s="1280"/>
      <c r="P131" s="1280"/>
      <c r="Q131" s="1280"/>
      <c r="R131" s="1280"/>
      <c r="S131" s="1280"/>
      <c r="T131" s="1280"/>
      <c r="U131" s="1280"/>
      <c r="V131" s="1280"/>
      <c r="W131" s="1280"/>
      <c r="X131" s="1280"/>
      <c r="Y131" s="1280"/>
      <c r="Z131" s="1280"/>
      <c r="AA131" s="1280"/>
      <c r="AB131" s="1280"/>
      <c r="AC131" s="1280"/>
      <c r="AD131" s="1280"/>
      <c r="AE131" s="1280"/>
      <c r="AF131" s="1280"/>
      <c r="AG131" s="1280"/>
      <c r="AH131" s="1280"/>
      <c r="AI131" s="1280"/>
      <c r="AJ131" s="1280"/>
      <c r="AK131" s="1280"/>
      <c r="AL131" s="1280"/>
      <c r="BB131" s="409"/>
    </row>
    <row r="132" spans="2:54">
      <c r="B132" s="1280"/>
      <c r="C132" s="1280"/>
      <c r="D132" s="1280"/>
      <c r="E132" s="1280"/>
      <c r="F132" s="1280"/>
      <c r="G132" s="1280"/>
      <c r="H132" s="1280"/>
      <c r="I132" s="1280"/>
      <c r="J132" s="1280"/>
      <c r="K132" s="1280"/>
      <c r="L132" s="1280"/>
      <c r="M132" s="1280"/>
      <c r="N132" s="1280"/>
      <c r="O132" s="1280"/>
      <c r="P132" s="1280"/>
      <c r="Q132" s="1280"/>
      <c r="R132" s="1280"/>
      <c r="S132" s="1280"/>
      <c r="T132" s="1280"/>
      <c r="U132" s="1280"/>
      <c r="V132" s="1280"/>
      <c r="W132" s="1280"/>
      <c r="X132" s="1280"/>
      <c r="Y132" s="1280"/>
      <c r="Z132" s="1280"/>
      <c r="AA132" s="1280"/>
      <c r="AB132" s="1280"/>
      <c r="AC132" s="1280"/>
      <c r="AD132" s="1280"/>
      <c r="AE132" s="1280"/>
      <c r="AF132" s="1280"/>
      <c r="AG132" s="1280"/>
      <c r="AH132" s="1280"/>
      <c r="AI132" s="1280"/>
      <c r="AJ132" s="1280"/>
      <c r="AK132" s="1280"/>
      <c r="AL132" s="1280"/>
    </row>
    <row r="133" spans="2:54">
      <c r="B133" s="1280"/>
      <c r="C133" s="1280"/>
      <c r="D133" s="1280"/>
      <c r="E133" s="1280"/>
      <c r="F133" s="1280"/>
      <c r="G133" s="1280"/>
      <c r="H133" s="1280"/>
      <c r="I133" s="1280"/>
      <c r="J133" s="1280"/>
      <c r="K133" s="1280"/>
      <c r="L133" s="1280"/>
      <c r="M133" s="1280"/>
      <c r="N133" s="1280"/>
      <c r="O133" s="1280"/>
      <c r="P133" s="1280"/>
      <c r="Q133" s="1280"/>
      <c r="R133" s="1280"/>
      <c r="S133" s="1280"/>
      <c r="T133" s="1280"/>
      <c r="U133" s="1280"/>
      <c r="V133" s="1280"/>
      <c r="W133" s="1280"/>
      <c r="X133" s="1280"/>
      <c r="Y133" s="1280"/>
      <c r="Z133" s="1280"/>
      <c r="AA133" s="1280"/>
      <c r="AB133" s="1280"/>
      <c r="AC133" s="1280"/>
      <c r="AD133" s="1280"/>
      <c r="AE133" s="1280"/>
      <c r="AF133" s="1280"/>
      <c r="AG133" s="1280"/>
      <c r="AH133" s="1280"/>
      <c r="AI133" s="1280"/>
      <c r="AJ133" s="1280"/>
      <c r="AK133" s="1280"/>
      <c r="AL133" s="1280"/>
    </row>
    <row r="134" spans="2:54">
      <c r="B134" s="1280"/>
      <c r="C134" s="1280"/>
      <c r="D134" s="1280"/>
      <c r="E134" s="1280"/>
      <c r="F134" s="1280"/>
      <c r="G134" s="1280"/>
      <c r="H134" s="1280"/>
      <c r="I134" s="1280"/>
      <c r="J134" s="1280"/>
      <c r="K134" s="1280"/>
      <c r="L134" s="1280"/>
      <c r="M134" s="1280"/>
      <c r="N134" s="1280"/>
      <c r="O134" s="1280"/>
      <c r="P134" s="1280"/>
      <c r="Q134" s="1280"/>
      <c r="R134" s="1280"/>
      <c r="S134" s="1280"/>
      <c r="T134" s="1280"/>
      <c r="U134" s="1280"/>
      <c r="V134" s="1280"/>
      <c r="W134" s="1280"/>
      <c r="X134" s="1280"/>
      <c r="Y134" s="1280"/>
      <c r="Z134" s="1280"/>
      <c r="AA134" s="1280"/>
      <c r="AB134" s="1280"/>
      <c r="AC134" s="1280"/>
      <c r="AD134" s="1280"/>
      <c r="AE134" s="1280"/>
      <c r="AF134" s="1280"/>
      <c r="AG134" s="1280"/>
      <c r="AH134" s="1280"/>
      <c r="AI134" s="1280"/>
      <c r="AJ134" s="1280"/>
      <c r="AK134" s="1280"/>
      <c r="AL134" s="1280"/>
    </row>
    <row r="135" spans="2:54">
      <c r="B135" s="1280"/>
      <c r="C135" s="1280"/>
      <c r="D135" s="1280"/>
      <c r="E135" s="1280"/>
      <c r="F135" s="1280"/>
      <c r="G135" s="1280"/>
      <c r="H135" s="1280"/>
      <c r="I135" s="1280"/>
      <c r="J135" s="1280"/>
      <c r="K135" s="1280"/>
      <c r="L135" s="1280"/>
      <c r="M135" s="1280"/>
      <c r="N135" s="1280"/>
      <c r="O135" s="1280"/>
      <c r="P135" s="1280"/>
      <c r="Q135" s="1280"/>
      <c r="R135" s="1280"/>
      <c r="S135" s="1280"/>
      <c r="T135" s="1280"/>
      <c r="U135" s="1280"/>
      <c r="V135" s="1280"/>
      <c r="W135" s="1280"/>
      <c r="X135" s="1280"/>
      <c r="Y135" s="1280"/>
      <c r="Z135" s="1280"/>
      <c r="AA135" s="1280"/>
      <c r="AB135" s="1280"/>
      <c r="AC135" s="1280"/>
      <c r="AD135" s="1280"/>
      <c r="AE135" s="1280"/>
      <c r="AF135" s="1280"/>
      <c r="AG135" s="1280"/>
      <c r="AH135" s="1280"/>
      <c r="AI135" s="1280"/>
      <c r="AJ135" s="1280"/>
      <c r="AK135" s="1280"/>
      <c r="AL135" s="1280"/>
    </row>
    <row r="136" spans="2:54">
      <c r="B136" s="1280"/>
      <c r="C136" s="1280"/>
      <c r="D136" s="1280"/>
      <c r="E136" s="1280"/>
      <c r="F136" s="1280"/>
      <c r="G136" s="1280"/>
      <c r="H136" s="1280"/>
      <c r="I136" s="1280"/>
      <c r="J136" s="1280"/>
      <c r="K136" s="1280"/>
      <c r="L136" s="1280"/>
      <c r="M136" s="1280"/>
      <c r="N136" s="1280"/>
      <c r="O136" s="1280"/>
      <c r="P136" s="1280"/>
      <c r="Q136" s="1280"/>
      <c r="R136" s="1280"/>
      <c r="S136" s="1280"/>
      <c r="T136" s="1280"/>
      <c r="U136" s="1280"/>
      <c r="V136" s="1280"/>
      <c r="W136" s="1280"/>
      <c r="X136" s="1280"/>
      <c r="Y136" s="1280"/>
      <c r="Z136" s="1280"/>
      <c r="AA136" s="1280"/>
      <c r="AB136" s="1280"/>
      <c r="AC136" s="1280"/>
      <c r="AD136" s="1280"/>
      <c r="AE136" s="1280"/>
      <c r="AF136" s="1280"/>
      <c r="AG136" s="1280"/>
      <c r="AH136" s="1280"/>
      <c r="AI136" s="1280"/>
      <c r="AJ136" s="1280"/>
      <c r="AK136" s="1280"/>
      <c r="AL136" s="1280"/>
    </row>
    <row r="137" spans="2:54">
      <c r="B137" s="1280"/>
      <c r="C137" s="1280"/>
      <c r="D137" s="1280"/>
      <c r="E137" s="1280"/>
      <c r="F137" s="1280"/>
      <c r="G137" s="1280"/>
      <c r="H137" s="1280"/>
      <c r="I137" s="1280"/>
      <c r="J137" s="1280"/>
      <c r="K137" s="1280"/>
      <c r="L137" s="1280"/>
      <c r="M137" s="1280"/>
      <c r="N137" s="1280"/>
      <c r="O137" s="1280"/>
      <c r="P137" s="1280"/>
      <c r="Q137" s="1280"/>
      <c r="R137" s="1280"/>
      <c r="S137" s="1280"/>
      <c r="T137" s="1280"/>
      <c r="U137" s="1280"/>
      <c r="V137" s="1280"/>
      <c r="W137" s="1280"/>
      <c r="X137" s="1280"/>
      <c r="Y137" s="1280"/>
      <c r="Z137" s="1280"/>
      <c r="AA137" s="1280"/>
      <c r="AB137" s="1280"/>
      <c r="AC137" s="1280"/>
      <c r="AD137" s="1280"/>
      <c r="AE137" s="1280"/>
      <c r="AF137" s="1280"/>
      <c r="AG137" s="1280"/>
      <c r="AH137" s="1280"/>
      <c r="AI137" s="1280"/>
      <c r="AJ137" s="1280"/>
      <c r="AK137" s="1280"/>
      <c r="AL137" s="1280"/>
    </row>
    <row r="138" spans="2:54">
      <c r="B138" s="1280"/>
      <c r="C138" s="1280"/>
      <c r="D138" s="1280"/>
      <c r="E138" s="1280"/>
      <c r="F138" s="1280"/>
      <c r="G138" s="1280"/>
      <c r="H138" s="1280"/>
      <c r="I138" s="1280"/>
      <c r="J138" s="1280"/>
      <c r="K138" s="1280"/>
      <c r="L138" s="1280"/>
      <c r="M138" s="1280"/>
      <c r="N138" s="1280"/>
      <c r="O138" s="1280"/>
      <c r="P138" s="1280"/>
      <c r="Q138" s="1280"/>
      <c r="R138" s="1280"/>
      <c r="S138" s="1280"/>
      <c r="T138" s="1280"/>
      <c r="U138" s="1280"/>
      <c r="V138" s="1280"/>
      <c r="W138" s="1280"/>
      <c r="X138" s="1280"/>
      <c r="Y138" s="1280"/>
      <c r="Z138" s="1280"/>
      <c r="AA138" s="1280"/>
      <c r="AB138" s="1280"/>
      <c r="AC138" s="1280"/>
      <c r="AD138" s="1280"/>
      <c r="AE138" s="1280"/>
      <c r="AF138" s="1280"/>
      <c r="AG138" s="1280"/>
      <c r="AH138" s="1280"/>
      <c r="AI138" s="1280"/>
      <c r="AJ138" s="1280"/>
      <c r="AK138" s="1280"/>
      <c r="AL138" s="1280"/>
    </row>
    <row r="139" spans="2:54">
      <c r="B139" s="1280"/>
      <c r="C139" s="1280"/>
      <c r="D139" s="1280"/>
      <c r="E139" s="1280"/>
      <c r="F139" s="1280"/>
      <c r="G139" s="1280"/>
      <c r="H139" s="1280"/>
      <c r="I139" s="1280"/>
      <c r="J139" s="1280"/>
      <c r="K139" s="1280"/>
      <c r="L139" s="1280"/>
      <c r="M139" s="1280"/>
      <c r="N139" s="1280"/>
      <c r="O139" s="1280"/>
      <c r="P139" s="1280"/>
      <c r="Q139" s="1280"/>
      <c r="R139" s="1280"/>
      <c r="S139" s="1280"/>
      <c r="T139" s="1280"/>
      <c r="U139" s="1280"/>
      <c r="V139" s="1280"/>
      <c r="W139" s="1280"/>
      <c r="X139" s="1280"/>
      <c r="Y139" s="1280"/>
      <c r="Z139" s="1280"/>
      <c r="AA139" s="1280"/>
      <c r="AB139" s="1280"/>
      <c r="AC139" s="1280"/>
      <c r="AD139" s="1280"/>
      <c r="AE139" s="1280"/>
      <c r="AF139" s="1280"/>
      <c r="AG139" s="1280"/>
      <c r="AH139" s="1280"/>
      <c r="AI139" s="1280"/>
      <c r="AJ139" s="1280"/>
      <c r="AK139" s="1280"/>
      <c r="AL139" s="1280"/>
    </row>
    <row r="140" spans="2:54">
      <c r="B140" s="1280"/>
      <c r="C140" s="1280"/>
      <c r="D140" s="1280"/>
      <c r="E140" s="1280"/>
      <c r="F140" s="1280"/>
      <c r="G140" s="1280"/>
      <c r="H140" s="1280"/>
      <c r="I140" s="1280"/>
      <c r="J140" s="1280"/>
      <c r="K140" s="1280"/>
      <c r="L140" s="1280"/>
      <c r="M140" s="1280"/>
      <c r="N140" s="1280"/>
      <c r="O140" s="1280"/>
      <c r="P140" s="1280"/>
      <c r="Q140" s="1280"/>
      <c r="R140" s="1280"/>
      <c r="S140" s="1280"/>
      <c r="T140" s="1280"/>
      <c r="U140" s="1280"/>
      <c r="V140" s="1280"/>
      <c r="W140" s="1280"/>
      <c r="X140" s="1280"/>
      <c r="Y140" s="1280"/>
      <c r="Z140" s="1280"/>
      <c r="AA140" s="1280"/>
      <c r="AB140" s="1280"/>
      <c r="AC140" s="1280"/>
      <c r="AD140" s="1280"/>
      <c r="AE140" s="1280"/>
      <c r="AF140" s="1280"/>
      <c r="AG140" s="1280"/>
      <c r="AH140" s="1280"/>
      <c r="AI140" s="1280"/>
      <c r="AJ140" s="1280"/>
      <c r="AK140" s="1280"/>
      <c r="AL140" s="1280"/>
    </row>
    <row r="141" spans="2:54">
      <c r="B141" s="1280"/>
      <c r="C141" s="1280"/>
      <c r="D141" s="1280"/>
      <c r="E141" s="1280"/>
      <c r="F141" s="1280"/>
      <c r="G141" s="1280"/>
      <c r="H141" s="1280"/>
      <c r="I141" s="1280"/>
      <c r="J141" s="1280"/>
      <c r="K141" s="1280"/>
      <c r="L141" s="1280"/>
      <c r="M141" s="1280"/>
      <c r="N141" s="1280"/>
      <c r="O141" s="1280"/>
      <c r="P141" s="1280"/>
      <c r="Q141" s="1280"/>
      <c r="R141" s="1280"/>
      <c r="S141" s="1280"/>
      <c r="T141" s="1280"/>
      <c r="U141" s="1280"/>
      <c r="V141" s="1280"/>
      <c r="W141" s="1280"/>
      <c r="X141" s="1280"/>
      <c r="Y141" s="1280"/>
      <c r="Z141" s="1280"/>
      <c r="AA141" s="1280"/>
      <c r="AB141" s="1280"/>
      <c r="AC141" s="1280"/>
      <c r="AD141" s="1280"/>
      <c r="AE141" s="1280"/>
      <c r="AF141" s="1280"/>
      <c r="AG141" s="1280"/>
      <c r="AH141" s="1280"/>
      <c r="AI141" s="1280"/>
      <c r="AJ141" s="1280"/>
      <c r="AK141" s="1280"/>
      <c r="AL141" s="1280"/>
    </row>
    <row r="142" spans="2:54">
      <c r="B142" s="1280"/>
      <c r="C142" s="1280"/>
      <c r="D142" s="1280"/>
      <c r="E142" s="1280"/>
      <c r="F142" s="1280"/>
      <c r="G142" s="1280"/>
      <c r="H142" s="1280"/>
      <c r="I142" s="1280"/>
      <c r="J142" s="1280"/>
      <c r="K142" s="1280"/>
      <c r="L142" s="1280"/>
      <c r="M142" s="1280"/>
      <c r="N142" s="1280"/>
      <c r="O142" s="1280"/>
      <c r="P142" s="1280"/>
      <c r="Q142" s="1280"/>
      <c r="R142" s="1280"/>
      <c r="S142" s="1280"/>
      <c r="T142" s="1280"/>
      <c r="U142" s="1280"/>
      <c r="V142" s="1280"/>
      <c r="W142" s="1280"/>
      <c r="X142" s="1280"/>
      <c r="Y142" s="1280"/>
      <c r="Z142" s="1280"/>
      <c r="AA142" s="1280"/>
      <c r="AB142" s="1280"/>
      <c r="AC142" s="1280"/>
      <c r="AD142" s="1280"/>
      <c r="AE142" s="1280"/>
      <c r="AF142" s="1280"/>
      <c r="AG142" s="1280"/>
      <c r="AH142" s="1280"/>
      <c r="AI142" s="1280"/>
      <c r="AJ142" s="1280"/>
      <c r="AK142" s="1280"/>
      <c r="AL142" s="1280"/>
    </row>
    <row r="263" spans="4:4">
      <c r="D263" s="453">
        <v>1486000</v>
      </c>
    </row>
  </sheetData>
  <sheetProtection algorithmName="SHA-512" hashValue="rb5XOicLDFM42ge+Xyucoml9QGqALqQphyrNxPpcYjFpXaXB28PVN0Acc6zrAvfkslFctwr8Ym6Vc+yGKjnOzQ==" saltValue="GbiHiiFODop97ngbkTEFwQ==" spinCount="100000" sheet="1" objects="1" scenarios="1"/>
  <mergeCells count="29">
    <mergeCell ref="AP2:AP3"/>
    <mergeCell ref="AT8:AU8"/>
    <mergeCell ref="C13:AL13"/>
    <mergeCell ref="C14:AL14"/>
    <mergeCell ref="AS18:AU18"/>
    <mergeCell ref="AS9:AV9"/>
    <mergeCell ref="C15:AL18"/>
    <mergeCell ref="AX24:AY24"/>
    <mergeCell ref="AT24:AV24"/>
    <mergeCell ref="F34:AL34"/>
    <mergeCell ref="C56:AL56"/>
    <mergeCell ref="D61:AJ62"/>
    <mergeCell ref="E28:AL28"/>
    <mergeCell ref="F29:AL29"/>
    <mergeCell ref="E30:AL30"/>
    <mergeCell ref="E31:AL31"/>
    <mergeCell ref="F32:AL32"/>
    <mergeCell ref="E33:AL33"/>
    <mergeCell ref="P21:X21"/>
    <mergeCell ref="B71:AL71"/>
    <mergeCell ref="B72:AL97"/>
    <mergeCell ref="B98:AL142"/>
    <mergeCell ref="B63:AL64"/>
    <mergeCell ref="B65:AL69"/>
    <mergeCell ref="B70:AL70"/>
    <mergeCell ref="F23:AL23"/>
    <mergeCell ref="F24:AL24"/>
    <mergeCell ref="E25:AL25"/>
    <mergeCell ref="F26:AL26"/>
  </mergeCells>
  <phoneticPr fontId="12"/>
  <dataValidations count="3">
    <dataValidation imeMode="off" allowBlank="1" showInputMessage="1" showErrorMessage="1" sqref="AS16:AT17 AS5:AY5 AY7 AW7 AY14 AS8:AT8 AS11:AT11 AW9:AW10 AS12:AY12 AW14" xr:uid="{1EB401B2-5FDB-4954-8977-0982453E883C}"/>
    <dataValidation imeMode="off" allowBlank="1" showErrorMessage="1" sqref="AU7 AU14" xr:uid="{B261177D-E44B-44D4-B472-D64A9AF028B7}"/>
    <dataValidation errorStyle="warning" imeMode="off" allowBlank="1" showInputMessage="1" showErrorMessage="1" errorTitle="入力エラー" error="このセルは必須入力です" sqref="AS9:AV10" xr:uid="{CB7C7C8D-14CD-453F-A3FC-F2C82CD5FE17}"/>
  </dataValidations>
  <printOptions horizontalCentered="1"/>
  <pageMargins left="0.23622047244094491" right="0.23622047244094491" top="1.3779527559055118" bottom="1.1811023622047245" header="0.31496062992125984" footer="0.31496062992125984"/>
  <pageSetup paperSize="9" fitToHeight="0" orientation="portrait" r:id="rId1"/>
  <colBreaks count="1" manualBreakCount="1">
    <brk id="39" max="3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B1F05-4F01-44ED-A199-1970EEF9934B}">
  <dimension ref="A1:N31"/>
  <sheetViews>
    <sheetView topLeftCell="A3" zoomScaleNormal="100" workbookViewId="0">
      <selection activeCell="E10" sqref="E10"/>
    </sheetView>
  </sheetViews>
  <sheetFormatPr defaultColWidth="8.88671875" defaultRowHeight="13.2"/>
  <cols>
    <col min="1" max="1" width="11.44140625" style="394" customWidth="1"/>
    <col min="2" max="6" width="8.88671875" style="394"/>
    <col min="7" max="14" width="3.77734375" style="394" customWidth="1"/>
    <col min="15" max="16384" width="8.88671875" style="394"/>
  </cols>
  <sheetData>
    <row r="1" spans="1:14" ht="22.2" customHeight="1">
      <c r="A1" s="1298" t="s">
        <v>2521</v>
      </c>
      <c r="B1" s="1298"/>
      <c r="C1" s="1298"/>
      <c r="D1" s="1298"/>
      <c r="E1" s="1298"/>
      <c r="F1" s="1298"/>
      <c r="G1" s="1298"/>
      <c r="H1" s="1298"/>
      <c r="I1" s="1298"/>
      <c r="J1" s="1298"/>
      <c r="K1" s="1298"/>
      <c r="L1" s="1298"/>
      <c r="M1" s="1298"/>
      <c r="N1" s="1298"/>
    </row>
    <row r="2" spans="1:14" ht="22.2" customHeight="1">
      <c r="A2" s="1299" t="s">
        <v>2520</v>
      </c>
      <c r="B2" s="1299"/>
      <c r="C2" s="1299"/>
      <c r="D2" s="1299"/>
      <c r="E2" s="1299"/>
      <c r="F2" s="1299"/>
      <c r="G2" s="1299"/>
      <c r="H2" s="1299"/>
      <c r="I2" s="1299"/>
      <c r="J2" s="1299"/>
      <c r="K2" s="1299"/>
      <c r="L2" s="1299"/>
      <c r="M2" s="1299"/>
      <c r="N2" s="1299"/>
    </row>
    <row r="3" spans="1:14" ht="22.2" customHeight="1">
      <c r="A3" s="407"/>
    </row>
    <row r="4" spans="1:14" ht="22.2" customHeight="1">
      <c r="A4" s="1296" t="s">
        <v>2519</v>
      </c>
      <c r="B4" s="1296"/>
      <c r="C4" s="1296"/>
      <c r="D4" s="1296"/>
      <c r="E4" s="1296"/>
      <c r="F4" s="1296"/>
      <c r="G4" s="1296"/>
      <c r="H4" s="1296"/>
      <c r="I4" s="1296"/>
      <c r="J4" s="1296"/>
      <c r="K4" s="1296"/>
      <c r="L4" s="1296"/>
      <c r="M4" s="1296"/>
      <c r="N4" s="1296"/>
    </row>
    <row r="5" spans="1:14" ht="22.2" customHeight="1">
      <c r="A5" s="406"/>
      <c r="F5" s="1294" t="s">
        <v>2518</v>
      </c>
      <c r="G5" s="1294"/>
      <c r="H5" s="1294"/>
      <c r="I5" s="1294"/>
      <c r="J5" s="1294"/>
      <c r="K5" s="1294"/>
      <c r="L5" s="1294"/>
      <c r="M5" s="1294"/>
      <c r="N5" s="1294"/>
    </row>
    <row r="6" spans="1:14" ht="22.2" customHeight="1">
      <c r="A6" s="407" t="s">
        <v>2517</v>
      </c>
      <c r="F6" s="1294" t="s">
        <v>2511</v>
      </c>
      <c r="G6" s="1294"/>
      <c r="H6" s="1294"/>
      <c r="I6" s="1294"/>
      <c r="J6" s="1294"/>
      <c r="K6" s="1294"/>
      <c r="L6" s="1294"/>
      <c r="M6" s="1294"/>
      <c r="N6" s="1294"/>
    </row>
    <row r="7" spans="1:14" ht="22.2" customHeight="1">
      <c r="A7" s="407" t="s">
        <v>2512</v>
      </c>
      <c r="F7" s="1294" t="s">
        <v>3</v>
      </c>
      <c r="G7" s="1294"/>
      <c r="H7" s="1294"/>
      <c r="I7" s="1294"/>
      <c r="J7" s="1294"/>
      <c r="K7" s="1294"/>
      <c r="L7" s="1294"/>
      <c r="M7" s="1294"/>
      <c r="N7" s="1294"/>
    </row>
    <row r="8" spans="1:14" ht="22.2" customHeight="1">
      <c r="A8" s="407" t="s">
        <v>2516</v>
      </c>
      <c r="F8" s="1294" t="s">
        <v>2515</v>
      </c>
      <c r="G8" s="1294"/>
      <c r="H8" s="1294"/>
      <c r="I8" s="1294"/>
      <c r="J8" s="1294"/>
      <c r="K8" s="1294"/>
      <c r="L8" s="1294"/>
      <c r="M8" s="1294"/>
      <c r="N8" s="1294"/>
    </row>
    <row r="9" spans="1:14" ht="22.2" customHeight="1">
      <c r="A9" s="407"/>
    </row>
    <row r="10" spans="1:14" ht="22.2" customHeight="1">
      <c r="A10" s="407"/>
    </row>
    <row r="11" spans="1:14" ht="22.2" customHeight="1">
      <c r="A11" s="1297" t="s">
        <v>2522</v>
      </c>
      <c r="B11" s="1297"/>
      <c r="C11" s="1297"/>
      <c r="D11" s="1297"/>
      <c r="E11" s="1297"/>
      <c r="F11" s="1297"/>
      <c r="G11" s="1297"/>
      <c r="H11" s="1297"/>
      <c r="I11" s="1297"/>
      <c r="J11" s="1297"/>
      <c r="K11" s="1297"/>
      <c r="L11" s="1297"/>
      <c r="M11" s="1297"/>
      <c r="N11" s="1297"/>
    </row>
    <row r="12" spans="1:14" ht="22.2" customHeight="1">
      <c r="A12" s="1297"/>
      <c r="B12" s="1297"/>
      <c r="C12" s="1297"/>
      <c r="D12" s="1297"/>
      <c r="E12" s="1297"/>
      <c r="F12" s="1297"/>
      <c r="G12" s="1297"/>
      <c r="H12" s="1297"/>
      <c r="I12" s="1297"/>
      <c r="J12" s="1297"/>
      <c r="K12" s="1297"/>
      <c r="L12" s="1297"/>
      <c r="M12" s="1297"/>
      <c r="N12" s="1297"/>
    </row>
    <row r="13" spans="1:14" ht="22.2" customHeight="1">
      <c r="A13" s="406"/>
    </row>
    <row r="14" spans="1:14" ht="22.2" customHeight="1">
      <c r="A14" s="407" t="s">
        <v>2514</v>
      </c>
      <c r="F14" s="1294" t="s">
        <v>2513</v>
      </c>
      <c r="G14" s="1294"/>
      <c r="H14" s="1294"/>
      <c r="I14" s="1294"/>
      <c r="J14" s="1294"/>
      <c r="K14" s="1294"/>
      <c r="L14" s="1294"/>
      <c r="M14" s="1294"/>
      <c r="N14" s="1294"/>
    </row>
    <row r="15" spans="1:14" ht="22.2" customHeight="1">
      <c r="A15" s="407" t="s">
        <v>2512</v>
      </c>
      <c r="F15" s="1294" t="s">
        <v>2511</v>
      </c>
      <c r="G15" s="1294"/>
      <c r="H15" s="1294"/>
      <c r="I15" s="1294"/>
      <c r="J15" s="1294"/>
      <c r="K15" s="1294"/>
      <c r="L15" s="1294"/>
      <c r="M15" s="1294"/>
      <c r="N15" s="1294"/>
    </row>
    <row r="16" spans="1:14" ht="22.2" customHeight="1">
      <c r="A16" s="407" t="s">
        <v>2510</v>
      </c>
      <c r="F16" s="1294" t="s">
        <v>3</v>
      </c>
      <c r="G16" s="1294"/>
      <c r="H16" s="1294"/>
      <c r="I16" s="1294"/>
      <c r="J16" s="1294"/>
      <c r="K16" s="1294"/>
      <c r="L16" s="1294"/>
      <c r="M16" s="1294"/>
      <c r="N16" s="1294"/>
    </row>
    <row r="17" spans="1:14" ht="22.2" customHeight="1">
      <c r="A17" s="407"/>
      <c r="F17" s="1294" t="s">
        <v>2509</v>
      </c>
      <c r="G17" s="1294"/>
      <c r="H17" s="1294"/>
      <c r="I17" s="1294"/>
      <c r="J17" s="1294"/>
      <c r="K17" s="1294"/>
      <c r="L17" s="1294"/>
      <c r="M17" s="1294"/>
      <c r="N17" s="1294"/>
    </row>
    <row r="18" spans="1:14" ht="22.2" customHeight="1">
      <c r="A18" s="407" t="s">
        <v>2508</v>
      </c>
    </row>
    <row r="19" spans="1:14" ht="22.2" customHeight="1">
      <c r="A19" s="407"/>
    </row>
    <row r="20" spans="1:14" ht="22.2" customHeight="1">
      <c r="A20" s="1296" t="s">
        <v>2507</v>
      </c>
      <c r="B20" s="1296"/>
      <c r="C20" s="1296"/>
      <c r="D20" s="1296"/>
      <c r="E20" s="1296"/>
      <c r="F20" s="1296"/>
      <c r="G20" s="1296"/>
      <c r="H20" s="1296"/>
      <c r="I20" s="1296"/>
      <c r="J20" s="1296"/>
    </row>
    <row r="21" spans="1:14" ht="22.2" customHeight="1">
      <c r="A21" s="1295" t="s">
        <v>2506</v>
      </c>
      <c r="B21" s="1295"/>
      <c r="C21" s="1295"/>
      <c r="D21" s="1295"/>
      <c r="E21" s="1295"/>
      <c r="F21" s="405" t="s">
        <v>2505</v>
      </c>
      <c r="G21" s="1295"/>
      <c r="H21" s="1295"/>
      <c r="I21" s="1295"/>
      <c r="J21" s="1295"/>
      <c r="K21" s="1295"/>
      <c r="L21" s="1295"/>
      <c r="M21" s="1295"/>
      <c r="N21" s="1295"/>
    </row>
    <row r="22" spans="1:14" ht="22.2" customHeight="1">
      <c r="A22" s="1295"/>
      <c r="B22" s="1295"/>
      <c r="C22" s="1295"/>
      <c r="D22" s="1295"/>
      <c r="E22" s="1295"/>
      <c r="F22" s="404" t="s">
        <v>2502</v>
      </c>
      <c r="G22" s="1295"/>
      <c r="H22" s="1295"/>
      <c r="I22" s="1295"/>
      <c r="J22" s="1295"/>
      <c r="K22" s="1295"/>
      <c r="L22" s="1295"/>
      <c r="M22" s="1295"/>
      <c r="N22" s="1295"/>
    </row>
    <row r="23" spans="1:14" ht="22.2" customHeight="1">
      <c r="A23" s="1295" t="s">
        <v>2504</v>
      </c>
      <c r="B23" s="1295"/>
      <c r="C23" s="1295"/>
      <c r="D23" s="1295"/>
      <c r="E23" s="1295"/>
      <c r="F23" s="405" t="s">
        <v>2503</v>
      </c>
      <c r="G23" s="1295"/>
      <c r="H23" s="1295"/>
      <c r="I23" s="1295"/>
      <c r="J23" s="1295"/>
      <c r="K23" s="1295"/>
      <c r="L23" s="1295"/>
      <c r="M23" s="1295"/>
      <c r="N23" s="1295"/>
    </row>
    <row r="24" spans="1:14" ht="22.2" customHeight="1">
      <c r="A24" s="1295"/>
      <c r="B24" s="1295"/>
      <c r="C24" s="1295"/>
      <c r="D24" s="1295"/>
      <c r="E24" s="1295"/>
      <c r="F24" s="404" t="s">
        <v>2502</v>
      </c>
      <c r="G24" s="1295"/>
      <c r="H24" s="1295"/>
      <c r="I24" s="1295"/>
      <c r="J24" s="1295"/>
      <c r="K24" s="1295"/>
      <c r="L24" s="1295"/>
      <c r="M24" s="1295"/>
      <c r="N24" s="1295"/>
    </row>
    <row r="25" spans="1:14" ht="34.950000000000003" customHeight="1">
      <c r="A25" s="397" t="s">
        <v>2501</v>
      </c>
      <c r="B25" s="397" t="s">
        <v>2500</v>
      </c>
      <c r="C25" s="397"/>
      <c r="D25" s="397" t="s">
        <v>2499</v>
      </c>
      <c r="E25" s="397"/>
      <c r="F25" s="397" t="s">
        <v>2498</v>
      </c>
      <c r="G25" s="403"/>
      <c r="H25" s="400"/>
      <c r="I25" s="402"/>
      <c r="J25" s="402"/>
      <c r="K25" s="402"/>
      <c r="L25" s="401"/>
      <c r="M25" s="400"/>
      <c r="N25" s="399"/>
    </row>
    <row r="26" spans="1:14" ht="22.2" customHeight="1">
      <c r="A26" s="397" t="s">
        <v>2497</v>
      </c>
      <c r="B26" s="1295"/>
      <c r="C26" s="1295"/>
      <c r="D26" s="1295"/>
      <c r="E26" s="1295"/>
      <c r="F26" s="1295"/>
      <c r="G26" s="1295"/>
      <c r="H26" s="1295"/>
      <c r="I26" s="1295"/>
      <c r="J26" s="1295"/>
      <c r="K26" s="1295"/>
      <c r="L26" s="1295"/>
      <c r="M26" s="1295"/>
      <c r="N26" s="1295"/>
    </row>
    <row r="27" spans="1:14" ht="22.2" customHeight="1">
      <c r="A27" s="398" t="s">
        <v>2496</v>
      </c>
      <c r="B27" s="1295"/>
      <c r="C27" s="1295"/>
      <c r="D27" s="1295"/>
      <c r="E27" s="1295"/>
      <c r="F27" s="1295"/>
      <c r="G27" s="1295"/>
      <c r="H27" s="1295"/>
      <c r="I27" s="1295"/>
      <c r="J27" s="1295"/>
      <c r="K27" s="1295"/>
      <c r="L27" s="1295"/>
      <c r="M27" s="1295"/>
      <c r="N27" s="1295"/>
    </row>
    <row r="28" spans="1:14" ht="19.95" customHeight="1">
      <c r="A28" s="396"/>
      <c r="B28" s="396"/>
      <c r="C28" s="396"/>
      <c r="D28" s="396"/>
      <c r="E28" s="396"/>
      <c r="F28" s="396"/>
      <c r="G28" s="396"/>
      <c r="H28" s="396"/>
      <c r="I28" s="396"/>
      <c r="J28" s="396"/>
      <c r="K28" s="396"/>
      <c r="L28" s="396"/>
      <c r="M28" s="396"/>
      <c r="N28" s="396"/>
    </row>
    <row r="29" spans="1:14" ht="19.95" customHeight="1">
      <c r="A29" s="395"/>
    </row>
    <row r="30" spans="1:14">
      <c r="A30" s="395"/>
    </row>
    <row r="31" spans="1:14">
      <c r="A31" s="395"/>
    </row>
  </sheetData>
  <mergeCells count="20">
    <mergeCell ref="A1:N1"/>
    <mergeCell ref="A2:N2"/>
    <mergeCell ref="A4:N4"/>
    <mergeCell ref="F5:N5"/>
    <mergeCell ref="F6:N6"/>
    <mergeCell ref="F7:N7"/>
    <mergeCell ref="F8:N8"/>
    <mergeCell ref="A11:N12"/>
    <mergeCell ref="F14:N14"/>
    <mergeCell ref="F15:N15"/>
    <mergeCell ref="F16:N16"/>
    <mergeCell ref="F17:N17"/>
    <mergeCell ref="B26:N27"/>
    <mergeCell ref="A20:J20"/>
    <mergeCell ref="A21:A22"/>
    <mergeCell ref="B21:E22"/>
    <mergeCell ref="G21:N22"/>
    <mergeCell ref="A23:A24"/>
    <mergeCell ref="B23:E24"/>
    <mergeCell ref="G23:N24"/>
  </mergeCells>
  <phoneticPr fontId="12"/>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65"/>
  <sheetViews>
    <sheetView view="pageBreakPreview" zoomScale="40" zoomScaleNormal="80" zoomScaleSheetLayoutView="40" workbookViewId="0">
      <selection activeCell="H16" sqref="H16"/>
    </sheetView>
  </sheetViews>
  <sheetFormatPr defaultColWidth="9.88671875" defaultRowHeight="13.2"/>
  <cols>
    <col min="1" max="1" width="7.5546875" style="79" customWidth="1"/>
    <col min="2" max="2" width="19.88671875" style="79" customWidth="1"/>
    <col min="3" max="3" width="37.6640625" style="79" customWidth="1"/>
    <col min="4" max="4" width="47.5546875" style="79" customWidth="1"/>
    <col min="5" max="5" width="42.5546875" style="79" customWidth="1"/>
    <col min="6" max="6" width="42.88671875" style="79" customWidth="1"/>
    <col min="7" max="7" width="16.5546875" style="79" customWidth="1"/>
    <col min="8" max="8" width="44.6640625" style="79" customWidth="1"/>
    <col min="9" max="9" width="40.5546875" style="79" customWidth="1"/>
    <col min="10" max="10" width="9.88671875" style="76"/>
    <col min="11" max="229" width="9.88671875" style="70"/>
    <col min="230" max="230" width="8.44140625" style="70" customWidth="1"/>
    <col min="231" max="231" width="14" style="70" customWidth="1"/>
    <col min="232" max="232" width="17.88671875" style="70" customWidth="1"/>
    <col min="233" max="233" width="45" style="70" bestFit="1" customWidth="1"/>
    <col min="234" max="234" width="61.6640625" style="70" customWidth="1"/>
    <col min="235" max="235" width="20.5546875" style="70" customWidth="1"/>
    <col min="236" max="236" width="22.88671875" style="70" customWidth="1"/>
    <col min="237" max="237" width="25.109375" style="70" customWidth="1"/>
    <col min="238" max="485" width="9.88671875" style="70"/>
    <col min="486" max="486" width="8.44140625" style="70" customWidth="1"/>
    <col min="487" max="487" width="14" style="70" customWidth="1"/>
    <col min="488" max="488" width="17.88671875" style="70" customWidth="1"/>
    <col min="489" max="489" width="45" style="70" bestFit="1" customWidth="1"/>
    <col min="490" max="490" width="61.6640625" style="70" customWidth="1"/>
    <col min="491" max="491" width="20.5546875" style="70" customWidth="1"/>
    <col min="492" max="492" width="22.88671875" style="70" customWidth="1"/>
    <col min="493" max="493" width="25.109375" style="70" customWidth="1"/>
    <col min="494" max="741" width="9.88671875" style="70"/>
    <col min="742" max="742" width="8.44140625" style="70" customWidth="1"/>
    <col min="743" max="743" width="14" style="70" customWidth="1"/>
    <col min="744" max="744" width="17.88671875" style="70" customWidth="1"/>
    <col min="745" max="745" width="45" style="70" bestFit="1" customWidth="1"/>
    <col min="746" max="746" width="61.6640625" style="70" customWidth="1"/>
    <col min="747" max="747" width="20.5546875" style="70" customWidth="1"/>
    <col min="748" max="748" width="22.88671875" style="70" customWidth="1"/>
    <col min="749" max="749" width="25.109375" style="70" customWidth="1"/>
    <col min="750" max="997" width="9.88671875" style="70"/>
    <col min="998" max="998" width="8.44140625" style="70" customWidth="1"/>
    <col min="999" max="999" width="14" style="70" customWidth="1"/>
    <col min="1000" max="1000" width="17.88671875" style="70" customWidth="1"/>
    <col min="1001" max="1001" width="45" style="70" bestFit="1" customWidth="1"/>
    <col min="1002" max="1002" width="61.6640625" style="70" customWidth="1"/>
    <col min="1003" max="1003" width="20.5546875" style="70" customWidth="1"/>
    <col min="1004" max="1004" width="22.88671875" style="70" customWidth="1"/>
    <col min="1005" max="1005" width="25.109375" style="70" customWidth="1"/>
    <col min="1006" max="1253" width="9.88671875" style="70"/>
    <col min="1254" max="1254" width="8.44140625" style="70" customWidth="1"/>
    <col min="1255" max="1255" width="14" style="70" customWidth="1"/>
    <col min="1256" max="1256" width="17.88671875" style="70" customWidth="1"/>
    <col min="1257" max="1257" width="45" style="70" bestFit="1" customWidth="1"/>
    <col min="1258" max="1258" width="61.6640625" style="70" customWidth="1"/>
    <col min="1259" max="1259" width="20.5546875" style="70" customWidth="1"/>
    <col min="1260" max="1260" width="22.88671875" style="70" customWidth="1"/>
    <col min="1261" max="1261" width="25.109375" style="70" customWidth="1"/>
    <col min="1262" max="1509" width="9.88671875" style="70"/>
    <col min="1510" max="1510" width="8.44140625" style="70" customWidth="1"/>
    <col min="1511" max="1511" width="14" style="70" customWidth="1"/>
    <col min="1512" max="1512" width="17.88671875" style="70" customWidth="1"/>
    <col min="1513" max="1513" width="45" style="70" bestFit="1" customWidth="1"/>
    <col min="1514" max="1514" width="61.6640625" style="70" customWidth="1"/>
    <col min="1515" max="1515" width="20.5546875" style="70" customWidth="1"/>
    <col min="1516" max="1516" width="22.88671875" style="70" customWidth="1"/>
    <col min="1517" max="1517" width="25.109375" style="70" customWidth="1"/>
    <col min="1518" max="1765" width="9.88671875" style="70"/>
    <col min="1766" max="1766" width="8.44140625" style="70" customWidth="1"/>
    <col min="1767" max="1767" width="14" style="70" customWidth="1"/>
    <col min="1768" max="1768" width="17.88671875" style="70" customWidth="1"/>
    <col min="1769" max="1769" width="45" style="70" bestFit="1" customWidth="1"/>
    <col min="1770" max="1770" width="61.6640625" style="70" customWidth="1"/>
    <col min="1771" max="1771" width="20.5546875" style="70" customWidth="1"/>
    <col min="1772" max="1772" width="22.88671875" style="70" customWidth="1"/>
    <col min="1773" max="1773" width="25.109375" style="70" customWidth="1"/>
    <col min="1774" max="2021" width="9.88671875" style="70"/>
    <col min="2022" max="2022" width="8.44140625" style="70" customWidth="1"/>
    <col min="2023" max="2023" width="14" style="70" customWidth="1"/>
    <col min="2024" max="2024" width="17.88671875" style="70" customWidth="1"/>
    <col min="2025" max="2025" width="45" style="70" bestFit="1" customWidth="1"/>
    <col min="2026" max="2026" width="61.6640625" style="70" customWidth="1"/>
    <col min="2027" max="2027" width="20.5546875" style="70" customWidth="1"/>
    <col min="2028" max="2028" width="22.88671875" style="70" customWidth="1"/>
    <col min="2029" max="2029" width="25.109375" style="70" customWidth="1"/>
    <col min="2030" max="2277" width="9.88671875" style="70"/>
    <col min="2278" max="2278" width="8.44140625" style="70" customWidth="1"/>
    <col min="2279" max="2279" width="14" style="70" customWidth="1"/>
    <col min="2280" max="2280" width="17.88671875" style="70" customWidth="1"/>
    <col min="2281" max="2281" width="45" style="70" bestFit="1" customWidth="1"/>
    <col min="2282" max="2282" width="61.6640625" style="70" customWidth="1"/>
    <col min="2283" max="2283" width="20.5546875" style="70" customWidth="1"/>
    <col min="2284" max="2284" width="22.88671875" style="70" customWidth="1"/>
    <col min="2285" max="2285" width="25.109375" style="70" customWidth="1"/>
    <col min="2286" max="2533" width="9.88671875" style="70"/>
    <col min="2534" max="2534" width="8.44140625" style="70" customWidth="1"/>
    <col min="2535" max="2535" width="14" style="70" customWidth="1"/>
    <col min="2536" max="2536" width="17.88671875" style="70" customWidth="1"/>
    <col min="2537" max="2537" width="45" style="70" bestFit="1" customWidth="1"/>
    <col min="2538" max="2538" width="61.6640625" style="70" customWidth="1"/>
    <col min="2539" max="2539" width="20.5546875" style="70" customWidth="1"/>
    <col min="2540" max="2540" width="22.88671875" style="70" customWidth="1"/>
    <col min="2541" max="2541" width="25.109375" style="70" customWidth="1"/>
    <col min="2542" max="2789" width="9.88671875" style="70"/>
    <col min="2790" max="2790" width="8.44140625" style="70" customWidth="1"/>
    <col min="2791" max="2791" width="14" style="70" customWidth="1"/>
    <col min="2792" max="2792" width="17.88671875" style="70" customWidth="1"/>
    <col min="2793" max="2793" width="45" style="70" bestFit="1" customWidth="1"/>
    <col min="2794" max="2794" width="61.6640625" style="70" customWidth="1"/>
    <col min="2795" max="2795" width="20.5546875" style="70" customWidth="1"/>
    <col min="2796" max="2796" width="22.88671875" style="70" customWidth="1"/>
    <col min="2797" max="2797" width="25.109375" style="70" customWidth="1"/>
    <col min="2798" max="3045" width="9.88671875" style="70"/>
    <col min="3046" max="3046" width="8.44140625" style="70" customWidth="1"/>
    <col min="3047" max="3047" width="14" style="70" customWidth="1"/>
    <col min="3048" max="3048" width="17.88671875" style="70" customWidth="1"/>
    <col min="3049" max="3049" width="45" style="70" bestFit="1" customWidth="1"/>
    <col min="3050" max="3050" width="61.6640625" style="70" customWidth="1"/>
    <col min="3051" max="3051" width="20.5546875" style="70" customWidth="1"/>
    <col min="3052" max="3052" width="22.88671875" style="70" customWidth="1"/>
    <col min="3053" max="3053" width="25.109375" style="70" customWidth="1"/>
    <col min="3054" max="3301" width="9.88671875" style="70"/>
    <col min="3302" max="3302" width="8.44140625" style="70" customWidth="1"/>
    <col min="3303" max="3303" width="14" style="70" customWidth="1"/>
    <col min="3304" max="3304" width="17.88671875" style="70" customWidth="1"/>
    <col min="3305" max="3305" width="45" style="70" bestFit="1" customWidth="1"/>
    <col min="3306" max="3306" width="61.6640625" style="70" customWidth="1"/>
    <col min="3307" max="3307" width="20.5546875" style="70" customWidth="1"/>
    <col min="3308" max="3308" width="22.88671875" style="70" customWidth="1"/>
    <col min="3309" max="3309" width="25.109375" style="70" customWidth="1"/>
    <col min="3310" max="3557" width="9.88671875" style="70"/>
    <col min="3558" max="3558" width="8.44140625" style="70" customWidth="1"/>
    <col min="3559" max="3559" width="14" style="70" customWidth="1"/>
    <col min="3560" max="3560" width="17.88671875" style="70" customWidth="1"/>
    <col min="3561" max="3561" width="45" style="70" bestFit="1" customWidth="1"/>
    <col min="3562" max="3562" width="61.6640625" style="70" customWidth="1"/>
    <col min="3563" max="3563" width="20.5546875" style="70" customWidth="1"/>
    <col min="3564" max="3564" width="22.88671875" style="70" customWidth="1"/>
    <col min="3565" max="3565" width="25.109375" style="70" customWidth="1"/>
    <col min="3566" max="3813" width="9.88671875" style="70"/>
    <col min="3814" max="3814" width="8.44140625" style="70" customWidth="1"/>
    <col min="3815" max="3815" width="14" style="70" customWidth="1"/>
    <col min="3816" max="3816" width="17.88671875" style="70" customWidth="1"/>
    <col min="3817" max="3817" width="45" style="70" bestFit="1" customWidth="1"/>
    <col min="3818" max="3818" width="61.6640625" style="70" customWidth="1"/>
    <col min="3819" max="3819" width="20.5546875" style="70" customWidth="1"/>
    <col min="3820" max="3820" width="22.88671875" style="70" customWidth="1"/>
    <col min="3821" max="3821" width="25.109375" style="70" customWidth="1"/>
    <col min="3822" max="4069" width="9.88671875" style="70"/>
    <col min="4070" max="4070" width="8.44140625" style="70" customWidth="1"/>
    <col min="4071" max="4071" width="14" style="70" customWidth="1"/>
    <col min="4072" max="4072" width="17.88671875" style="70" customWidth="1"/>
    <col min="4073" max="4073" width="45" style="70" bestFit="1" customWidth="1"/>
    <col min="4074" max="4074" width="61.6640625" style="70" customWidth="1"/>
    <col min="4075" max="4075" width="20.5546875" style="70" customWidth="1"/>
    <col min="4076" max="4076" width="22.88671875" style="70" customWidth="1"/>
    <col min="4077" max="4077" width="25.109375" style="70" customWidth="1"/>
    <col min="4078" max="4325" width="9.88671875" style="70"/>
    <col min="4326" max="4326" width="8.44140625" style="70" customWidth="1"/>
    <col min="4327" max="4327" width="14" style="70" customWidth="1"/>
    <col min="4328" max="4328" width="17.88671875" style="70" customWidth="1"/>
    <col min="4329" max="4329" width="45" style="70" bestFit="1" customWidth="1"/>
    <col min="4330" max="4330" width="61.6640625" style="70" customWidth="1"/>
    <col min="4331" max="4331" width="20.5546875" style="70" customWidth="1"/>
    <col min="4332" max="4332" width="22.88671875" style="70" customWidth="1"/>
    <col min="4333" max="4333" width="25.109375" style="70" customWidth="1"/>
    <col min="4334" max="4581" width="9.88671875" style="70"/>
    <col min="4582" max="4582" width="8.44140625" style="70" customWidth="1"/>
    <col min="4583" max="4583" width="14" style="70" customWidth="1"/>
    <col min="4584" max="4584" width="17.88671875" style="70" customWidth="1"/>
    <col min="4585" max="4585" width="45" style="70" bestFit="1" customWidth="1"/>
    <col min="4586" max="4586" width="61.6640625" style="70" customWidth="1"/>
    <col min="4587" max="4587" width="20.5546875" style="70" customWidth="1"/>
    <col min="4588" max="4588" width="22.88671875" style="70" customWidth="1"/>
    <col min="4589" max="4589" width="25.109375" style="70" customWidth="1"/>
    <col min="4590" max="4837" width="9.88671875" style="70"/>
    <col min="4838" max="4838" width="8.44140625" style="70" customWidth="1"/>
    <col min="4839" max="4839" width="14" style="70" customWidth="1"/>
    <col min="4840" max="4840" width="17.88671875" style="70" customWidth="1"/>
    <col min="4841" max="4841" width="45" style="70" bestFit="1" customWidth="1"/>
    <col min="4842" max="4842" width="61.6640625" style="70" customWidth="1"/>
    <col min="4843" max="4843" width="20.5546875" style="70" customWidth="1"/>
    <col min="4844" max="4844" width="22.88671875" style="70" customWidth="1"/>
    <col min="4845" max="4845" width="25.109375" style="70" customWidth="1"/>
    <col min="4846" max="5093" width="9.88671875" style="70"/>
    <col min="5094" max="5094" width="8.44140625" style="70" customWidth="1"/>
    <col min="5095" max="5095" width="14" style="70" customWidth="1"/>
    <col min="5096" max="5096" width="17.88671875" style="70" customWidth="1"/>
    <col min="5097" max="5097" width="45" style="70" bestFit="1" customWidth="1"/>
    <col min="5098" max="5098" width="61.6640625" style="70" customWidth="1"/>
    <col min="5099" max="5099" width="20.5546875" style="70" customWidth="1"/>
    <col min="5100" max="5100" width="22.88671875" style="70" customWidth="1"/>
    <col min="5101" max="5101" width="25.109375" style="70" customWidth="1"/>
    <col min="5102" max="5349" width="9.88671875" style="70"/>
    <col min="5350" max="5350" width="8.44140625" style="70" customWidth="1"/>
    <col min="5351" max="5351" width="14" style="70" customWidth="1"/>
    <col min="5352" max="5352" width="17.88671875" style="70" customWidth="1"/>
    <col min="5353" max="5353" width="45" style="70" bestFit="1" customWidth="1"/>
    <col min="5354" max="5354" width="61.6640625" style="70" customWidth="1"/>
    <col min="5355" max="5355" width="20.5546875" style="70" customWidth="1"/>
    <col min="5356" max="5356" width="22.88671875" style="70" customWidth="1"/>
    <col min="5357" max="5357" width="25.109375" style="70" customWidth="1"/>
    <col min="5358" max="5605" width="9.88671875" style="70"/>
    <col min="5606" max="5606" width="8.44140625" style="70" customWidth="1"/>
    <col min="5607" max="5607" width="14" style="70" customWidth="1"/>
    <col min="5608" max="5608" width="17.88671875" style="70" customWidth="1"/>
    <col min="5609" max="5609" width="45" style="70" bestFit="1" customWidth="1"/>
    <col min="5610" max="5610" width="61.6640625" style="70" customWidth="1"/>
    <col min="5611" max="5611" width="20.5546875" style="70" customWidth="1"/>
    <col min="5612" max="5612" width="22.88671875" style="70" customWidth="1"/>
    <col min="5613" max="5613" width="25.109375" style="70" customWidth="1"/>
    <col min="5614" max="5861" width="9.88671875" style="70"/>
    <col min="5862" max="5862" width="8.44140625" style="70" customWidth="1"/>
    <col min="5863" max="5863" width="14" style="70" customWidth="1"/>
    <col min="5864" max="5864" width="17.88671875" style="70" customWidth="1"/>
    <col min="5865" max="5865" width="45" style="70" bestFit="1" customWidth="1"/>
    <col min="5866" max="5866" width="61.6640625" style="70" customWidth="1"/>
    <col min="5867" max="5867" width="20.5546875" style="70" customWidth="1"/>
    <col min="5868" max="5868" width="22.88671875" style="70" customWidth="1"/>
    <col min="5869" max="5869" width="25.109375" style="70" customWidth="1"/>
    <col min="5870" max="6117" width="9.88671875" style="70"/>
    <col min="6118" max="6118" width="8.44140625" style="70" customWidth="1"/>
    <col min="6119" max="6119" width="14" style="70" customWidth="1"/>
    <col min="6120" max="6120" width="17.88671875" style="70" customWidth="1"/>
    <col min="6121" max="6121" width="45" style="70" bestFit="1" customWidth="1"/>
    <col min="6122" max="6122" width="61.6640625" style="70" customWidth="1"/>
    <col min="6123" max="6123" width="20.5546875" style="70" customWidth="1"/>
    <col min="6124" max="6124" width="22.88671875" style="70" customWidth="1"/>
    <col min="6125" max="6125" width="25.109375" style="70" customWidth="1"/>
    <col min="6126" max="6373" width="9.88671875" style="70"/>
    <col min="6374" max="6374" width="8.44140625" style="70" customWidth="1"/>
    <col min="6375" max="6375" width="14" style="70" customWidth="1"/>
    <col min="6376" max="6376" width="17.88671875" style="70" customWidth="1"/>
    <col min="6377" max="6377" width="45" style="70" bestFit="1" customWidth="1"/>
    <col min="6378" max="6378" width="61.6640625" style="70" customWidth="1"/>
    <col min="6379" max="6379" width="20.5546875" style="70" customWidth="1"/>
    <col min="6380" max="6380" width="22.88671875" style="70" customWidth="1"/>
    <col min="6381" max="6381" width="25.109375" style="70" customWidth="1"/>
    <col min="6382" max="6629" width="9.88671875" style="70"/>
    <col min="6630" max="6630" width="8.44140625" style="70" customWidth="1"/>
    <col min="6631" max="6631" width="14" style="70" customWidth="1"/>
    <col min="6632" max="6632" width="17.88671875" style="70" customWidth="1"/>
    <col min="6633" max="6633" width="45" style="70" bestFit="1" customWidth="1"/>
    <col min="6634" max="6634" width="61.6640625" style="70" customWidth="1"/>
    <col min="6635" max="6635" width="20.5546875" style="70" customWidth="1"/>
    <col min="6636" max="6636" width="22.88671875" style="70" customWidth="1"/>
    <col min="6637" max="6637" width="25.109375" style="70" customWidth="1"/>
    <col min="6638" max="6885" width="9.88671875" style="70"/>
    <col min="6886" max="6886" width="8.44140625" style="70" customWidth="1"/>
    <col min="6887" max="6887" width="14" style="70" customWidth="1"/>
    <col min="6888" max="6888" width="17.88671875" style="70" customWidth="1"/>
    <col min="6889" max="6889" width="45" style="70" bestFit="1" customWidth="1"/>
    <col min="6890" max="6890" width="61.6640625" style="70" customWidth="1"/>
    <col min="6891" max="6891" width="20.5546875" style="70" customWidth="1"/>
    <col min="6892" max="6892" width="22.88671875" style="70" customWidth="1"/>
    <col min="6893" max="6893" width="25.109375" style="70" customWidth="1"/>
    <col min="6894" max="7141" width="9.88671875" style="70"/>
    <col min="7142" max="7142" width="8.44140625" style="70" customWidth="1"/>
    <col min="7143" max="7143" width="14" style="70" customWidth="1"/>
    <col min="7144" max="7144" width="17.88671875" style="70" customWidth="1"/>
    <col min="7145" max="7145" width="45" style="70" bestFit="1" customWidth="1"/>
    <col min="7146" max="7146" width="61.6640625" style="70" customWidth="1"/>
    <col min="7147" max="7147" width="20.5546875" style="70" customWidth="1"/>
    <col min="7148" max="7148" width="22.88671875" style="70" customWidth="1"/>
    <col min="7149" max="7149" width="25.109375" style="70" customWidth="1"/>
    <col min="7150" max="7397" width="9.88671875" style="70"/>
    <col min="7398" max="7398" width="8.44140625" style="70" customWidth="1"/>
    <col min="7399" max="7399" width="14" style="70" customWidth="1"/>
    <col min="7400" max="7400" width="17.88671875" style="70" customWidth="1"/>
    <col min="7401" max="7401" width="45" style="70" bestFit="1" customWidth="1"/>
    <col min="7402" max="7402" width="61.6640625" style="70" customWidth="1"/>
    <col min="7403" max="7403" width="20.5546875" style="70" customWidth="1"/>
    <col min="7404" max="7404" width="22.88671875" style="70" customWidth="1"/>
    <col min="7405" max="7405" width="25.109375" style="70" customWidth="1"/>
    <col min="7406" max="7653" width="9.88671875" style="70"/>
    <col min="7654" max="7654" width="8.44140625" style="70" customWidth="1"/>
    <col min="7655" max="7655" width="14" style="70" customWidth="1"/>
    <col min="7656" max="7656" width="17.88671875" style="70" customWidth="1"/>
    <col min="7657" max="7657" width="45" style="70" bestFit="1" customWidth="1"/>
    <col min="7658" max="7658" width="61.6640625" style="70" customWidth="1"/>
    <col min="7659" max="7659" width="20.5546875" style="70" customWidth="1"/>
    <col min="7660" max="7660" width="22.88671875" style="70" customWidth="1"/>
    <col min="7661" max="7661" width="25.109375" style="70" customWidth="1"/>
    <col min="7662" max="7909" width="9.88671875" style="70"/>
    <col min="7910" max="7910" width="8.44140625" style="70" customWidth="1"/>
    <col min="7911" max="7911" width="14" style="70" customWidth="1"/>
    <col min="7912" max="7912" width="17.88671875" style="70" customWidth="1"/>
    <col min="7913" max="7913" width="45" style="70" bestFit="1" customWidth="1"/>
    <col min="7914" max="7914" width="61.6640625" style="70" customWidth="1"/>
    <col min="7915" max="7915" width="20.5546875" style="70" customWidth="1"/>
    <col min="7916" max="7916" width="22.88671875" style="70" customWidth="1"/>
    <col min="7917" max="7917" width="25.109375" style="70" customWidth="1"/>
    <col min="7918" max="8165" width="9.88671875" style="70"/>
    <col min="8166" max="8166" width="8.44140625" style="70" customWidth="1"/>
    <col min="8167" max="8167" width="14" style="70" customWidth="1"/>
    <col min="8168" max="8168" width="17.88671875" style="70" customWidth="1"/>
    <col min="8169" max="8169" width="45" style="70" bestFit="1" customWidth="1"/>
    <col min="8170" max="8170" width="61.6640625" style="70" customWidth="1"/>
    <col min="8171" max="8171" width="20.5546875" style="70" customWidth="1"/>
    <col min="8172" max="8172" width="22.88671875" style="70" customWidth="1"/>
    <col min="8173" max="8173" width="25.109375" style="70" customWidth="1"/>
    <col min="8174" max="8421" width="9.88671875" style="70"/>
    <col min="8422" max="8422" width="8.44140625" style="70" customWidth="1"/>
    <col min="8423" max="8423" width="14" style="70" customWidth="1"/>
    <col min="8424" max="8424" width="17.88671875" style="70" customWidth="1"/>
    <col min="8425" max="8425" width="45" style="70" bestFit="1" customWidth="1"/>
    <col min="8426" max="8426" width="61.6640625" style="70" customWidth="1"/>
    <col min="8427" max="8427" width="20.5546875" style="70" customWidth="1"/>
    <col min="8428" max="8428" width="22.88671875" style="70" customWidth="1"/>
    <col min="8429" max="8429" width="25.109375" style="70" customWidth="1"/>
    <col min="8430" max="8677" width="9.88671875" style="70"/>
    <col min="8678" max="8678" width="8.44140625" style="70" customWidth="1"/>
    <col min="8679" max="8679" width="14" style="70" customWidth="1"/>
    <col min="8680" max="8680" width="17.88671875" style="70" customWidth="1"/>
    <col min="8681" max="8681" width="45" style="70" bestFit="1" customWidth="1"/>
    <col min="8682" max="8682" width="61.6640625" style="70" customWidth="1"/>
    <col min="8683" max="8683" width="20.5546875" style="70" customWidth="1"/>
    <col min="8684" max="8684" width="22.88671875" style="70" customWidth="1"/>
    <col min="8685" max="8685" width="25.109375" style="70" customWidth="1"/>
    <col min="8686" max="8933" width="9.88671875" style="70"/>
    <col min="8934" max="8934" width="8.44140625" style="70" customWidth="1"/>
    <col min="8935" max="8935" width="14" style="70" customWidth="1"/>
    <col min="8936" max="8936" width="17.88671875" style="70" customWidth="1"/>
    <col min="8937" max="8937" width="45" style="70" bestFit="1" customWidth="1"/>
    <col min="8938" max="8938" width="61.6640625" style="70" customWidth="1"/>
    <col min="8939" max="8939" width="20.5546875" style="70" customWidth="1"/>
    <col min="8940" max="8940" width="22.88671875" style="70" customWidth="1"/>
    <col min="8941" max="8941" width="25.109375" style="70" customWidth="1"/>
    <col min="8942" max="9189" width="9.88671875" style="70"/>
    <col min="9190" max="9190" width="8.44140625" style="70" customWidth="1"/>
    <col min="9191" max="9191" width="14" style="70" customWidth="1"/>
    <col min="9192" max="9192" width="17.88671875" style="70" customWidth="1"/>
    <col min="9193" max="9193" width="45" style="70" bestFit="1" customWidth="1"/>
    <col min="9194" max="9194" width="61.6640625" style="70" customWidth="1"/>
    <col min="9195" max="9195" width="20.5546875" style="70" customWidth="1"/>
    <col min="9196" max="9196" width="22.88671875" style="70" customWidth="1"/>
    <col min="9197" max="9197" width="25.109375" style="70" customWidth="1"/>
    <col min="9198" max="9445" width="9.88671875" style="70"/>
    <col min="9446" max="9446" width="8.44140625" style="70" customWidth="1"/>
    <col min="9447" max="9447" width="14" style="70" customWidth="1"/>
    <col min="9448" max="9448" width="17.88671875" style="70" customWidth="1"/>
    <col min="9449" max="9449" width="45" style="70" bestFit="1" customWidth="1"/>
    <col min="9450" max="9450" width="61.6640625" style="70" customWidth="1"/>
    <col min="9451" max="9451" width="20.5546875" style="70" customWidth="1"/>
    <col min="9452" max="9452" width="22.88671875" style="70" customWidth="1"/>
    <col min="9453" max="9453" width="25.109375" style="70" customWidth="1"/>
    <col min="9454" max="9701" width="9.88671875" style="70"/>
    <col min="9702" max="9702" width="8.44140625" style="70" customWidth="1"/>
    <col min="9703" max="9703" width="14" style="70" customWidth="1"/>
    <col min="9704" max="9704" width="17.88671875" style="70" customWidth="1"/>
    <col min="9705" max="9705" width="45" style="70" bestFit="1" customWidth="1"/>
    <col min="9706" max="9706" width="61.6640625" style="70" customWidth="1"/>
    <col min="9707" max="9707" width="20.5546875" style="70" customWidth="1"/>
    <col min="9708" max="9708" width="22.88671875" style="70" customWidth="1"/>
    <col min="9709" max="9709" width="25.109375" style="70" customWidth="1"/>
    <col min="9710" max="9957" width="9.88671875" style="70"/>
    <col min="9958" max="9958" width="8.44140625" style="70" customWidth="1"/>
    <col min="9959" max="9959" width="14" style="70" customWidth="1"/>
    <col min="9960" max="9960" width="17.88671875" style="70" customWidth="1"/>
    <col min="9961" max="9961" width="45" style="70" bestFit="1" customWidth="1"/>
    <col min="9962" max="9962" width="61.6640625" style="70" customWidth="1"/>
    <col min="9963" max="9963" width="20.5546875" style="70" customWidth="1"/>
    <col min="9964" max="9964" width="22.88671875" style="70" customWidth="1"/>
    <col min="9965" max="9965" width="25.109375" style="70" customWidth="1"/>
    <col min="9966" max="10213" width="9.88671875" style="70"/>
    <col min="10214" max="10214" width="8.44140625" style="70" customWidth="1"/>
    <col min="10215" max="10215" width="14" style="70" customWidth="1"/>
    <col min="10216" max="10216" width="17.88671875" style="70" customWidth="1"/>
    <col min="10217" max="10217" width="45" style="70" bestFit="1" customWidth="1"/>
    <col min="10218" max="10218" width="61.6640625" style="70" customWidth="1"/>
    <col min="10219" max="10219" width="20.5546875" style="70" customWidth="1"/>
    <col min="10220" max="10220" width="22.88671875" style="70" customWidth="1"/>
    <col min="10221" max="10221" width="25.109375" style="70" customWidth="1"/>
    <col min="10222" max="10469" width="9.88671875" style="70"/>
    <col min="10470" max="10470" width="8.44140625" style="70" customWidth="1"/>
    <col min="10471" max="10471" width="14" style="70" customWidth="1"/>
    <col min="10472" max="10472" width="17.88671875" style="70" customWidth="1"/>
    <col min="10473" max="10473" width="45" style="70" bestFit="1" customWidth="1"/>
    <col min="10474" max="10474" width="61.6640625" style="70" customWidth="1"/>
    <col min="10475" max="10475" width="20.5546875" style="70" customWidth="1"/>
    <col min="10476" max="10476" width="22.88671875" style="70" customWidth="1"/>
    <col min="10477" max="10477" width="25.109375" style="70" customWidth="1"/>
    <col min="10478" max="10725" width="9.88671875" style="70"/>
    <col min="10726" max="10726" width="8.44140625" style="70" customWidth="1"/>
    <col min="10727" max="10727" width="14" style="70" customWidth="1"/>
    <col min="10728" max="10728" width="17.88671875" style="70" customWidth="1"/>
    <col min="10729" max="10729" width="45" style="70" bestFit="1" customWidth="1"/>
    <col min="10730" max="10730" width="61.6640625" style="70" customWidth="1"/>
    <col min="10731" max="10731" width="20.5546875" style="70" customWidth="1"/>
    <col min="10732" max="10732" width="22.88671875" style="70" customWidth="1"/>
    <col min="10733" max="10733" width="25.109375" style="70" customWidth="1"/>
    <col min="10734" max="10981" width="9.88671875" style="70"/>
    <col min="10982" max="10982" width="8.44140625" style="70" customWidth="1"/>
    <col min="10983" max="10983" width="14" style="70" customWidth="1"/>
    <col min="10984" max="10984" width="17.88671875" style="70" customWidth="1"/>
    <col min="10985" max="10985" width="45" style="70" bestFit="1" customWidth="1"/>
    <col min="10986" max="10986" width="61.6640625" style="70" customWidth="1"/>
    <col min="10987" max="10987" width="20.5546875" style="70" customWidth="1"/>
    <col min="10988" max="10988" width="22.88671875" style="70" customWidth="1"/>
    <col min="10989" max="10989" width="25.109375" style="70" customWidth="1"/>
    <col min="10990" max="11237" width="9.88671875" style="70"/>
    <col min="11238" max="11238" width="8.44140625" style="70" customWidth="1"/>
    <col min="11239" max="11239" width="14" style="70" customWidth="1"/>
    <col min="11240" max="11240" width="17.88671875" style="70" customWidth="1"/>
    <col min="11241" max="11241" width="45" style="70" bestFit="1" customWidth="1"/>
    <col min="11242" max="11242" width="61.6640625" style="70" customWidth="1"/>
    <col min="11243" max="11243" width="20.5546875" style="70" customWidth="1"/>
    <col min="11244" max="11244" width="22.88671875" style="70" customWidth="1"/>
    <col min="11245" max="11245" width="25.109375" style="70" customWidth="1"/>
    <col min="11246" max="11493" width="9.88671875" style="70"/>
    <col min="11494" max="11494" width="8.44140625" style="70" customWidth="1"/>
    <col min="11495" max="11495" width="14" style="70" customWidth="1"/>
    <col min="11496" max="11496" width="17.88671875" style="70" customWidth="1"/>
    <col min="11497" max="11497" width="45" style="70" bestFit="1" customWidth="1"/>
    <col min="11498" max="11498" width="61.6640625" style="70" customWidth="1"/>
    <col min="11499" max="11499" width="20.5546875" style="70" customWidth="1"/>
    <col min="11500" max="11500" width="22.88671875" style="70" customWidth="1"/>
    <col min="11501" max="11501" width="25.109375" style="70" customWidth="1"/>
    <col min="11502" max="11749" width="9.88671875" style="70"/>
    <col min="11750" max="11750" width="8.44140625" style="70" customWidth="1"/>
    <col min="11751" max="11751" width="14" style="70" customWidth="1"/>
    <col min="11752" max="11752" width="17.88671875" style="70" customWidth="1"/>
    <col min="11753" max="11753" width="45" style="70" bestFit="1" customWidth="1"/>
    <col min="11754" max="11754" width="61.6640625" style="70" customWidth="1"/>
    <col min="11755" max="11755" width="20.5546875" style="70" customWidth="1"/>
    <col min="11756" max="11756" width="22.88671875" style="70" customWidth="1"/>
    <col min="11757" max="11757" width="25.109375" style="70" customWidth="1"/>
    <col min="11758" max="12005" width="9.88671875" style="70"/>
    <col min="12006" max="12006" width="8.44140625" style="70" customWidth="1"/>
    <col min="12007" max="12007" width="14" style="70" customWidth="1"/>
    <col min="12008" max="12008" width="17.88671875" style="70" customWidth="1"/>
    <col min="12009" max="12009" width="45" style="70" bestFit="1" customWidth="1"/>
    <col min="12010" max="12010" width="61.6640625" style="70" customWidth="1"/>
    <col min="12011" max="12011" width="20.5546875" style="70" customWidth="1"/>
    <col min="12012" max="12012" width="22.88671875" style="70" customWidth="1"/>
    <col min="12013" max="12013" width="25.109375" style="70" customWidth="1"/>
    <col min="12014" max="12261" width="9.88671875" style="70"/>
    <col min="12262" max="12262" width="8.44140625" style="70" customWidth="1"/>
    <col min="12263" max="12263" width="14" style="70" customWidth="1"/>
    <col min="12264" max="12264" width="17.88671875" style="70" customWidth="1"/>
    <col min="12265" max="12265" width="45" style="70" bestFit="1" customWidth="1"/>
    <col min="12266" max="12266" width="61.6640625" style="70" customWidth="1"/>
    <col min="12267" max="12267" width="20.5546875" style="70" customWidth="1"/>
    <col min="12268" max="12268" width="22.88671875" style="70" customWidth="1"/>
    <col min="12269" max="12269" width="25.109375" style="70" customWidth="1"/>
    <col min="12270" max="12517" width="9.88671875" style="70"/>
    <col min="12518" max="12518" width="8.44140625" style="70" customWidth="1"/>
    <col min="12519" max="12519" width="14" style="70" customWidth="1"/>
    <col min="12520" max="12520" width="17.88671875" style="70" customWidth="1"/>
    <col min="12521" max="12521" width="45" style="70" bestFit="1" customWidth="1"/>
    <col min="12522" max="12522" width="61.6640625" style="70" customWidth="1"/>
    <col min="12523" max="12523" width="20.5546875" style="70" customWidth="1"/>
    <col min="12524" max="12524" width="22.88671875" style="70" customWidth="1"/>
    <col min="12525" max="12525" width="25.109375" style="70" customWidth="1"/>
    <col min="12526" max="12773" width="9.88671875" style="70"/>
    <col min="12774" max="12774" width="8.44140625" style="70" customWidth="1"/>
    <col min="12775" max="12775" width="14" style="70" customWidth="1"/>
    <col min="12776" max="12776" width="17.88671875" style="70" customWidth="1"/>
    <col min="12777" max="12777" width="45" style="70" bestFit="1" customWidth="1"/>
    <col min="12778" max="12778" width="61.6640625" style="70" customWidth="1"/>
    <col min="12779" max="12779" width="20.5546875" style="70" customWidth="1"/>
    <col min="12780" max="12780" width="22.88671875" style="70" customWidth="1"/>
    <col min="12781" max="12781" width="25.109375" style="70" customWidth="1"/>
    <col min="12782" max="13029" width="9.88671875" style="70"/>
    <col min="13030" max="13030" width="8.44140625" style="70" customWidth="1"/>
    <col min="13031" max="13031" width="14" style="70" customWidth="1"/>
    <col min="13032" max="13032" width="17.88671875" style="70" customWidth="1"/>
    <col min="13033" max="13033" width="45" style="70" bestFit="1" customWidth="1"/>
    <col min="13034" max="13034" width="61.6640625" style="70" customWidth="1"/>
    <col min="13035" max="13035" width="20.5546875" style="70" customWidth="1"/>
    <col min="13036" max="13036" width="22.88671875" style="70" customWidth="1"/>
    <col min="13037" max="13037" width="25.109375" style="70" customWidth="1"/>
    <col min="13038" max="13285" width="9.88671875" style="70"/>
    <col min="13286" max="13286" width="8.44140625" style="70" customWidth="1"/>
    <col min="13287" max="13287" width="14" style="70" customWidth="1"/>
    <col min="13288" max="13288" width="17.88671875" style="70" customWidth="1"/>
    <col min="13289" max="13289" width="45" style="70" bestFit="1" customWidth="1"/>
    <col min="13290" max="13290" width="61.6640625" style="70" customWidth="1"/>
    <col min="13291" max="13291" width="20.5546875" style="70" customWidth="1"/>
    <col min="13292" max="13292" width="22.88671875" style="70" customWidth="1"/>
    <col min="13293" max="13293" width="25.109375" style="70" customWidth="1"/>
    <col min="13294" max="13541" width="9.88671875" style="70"/>
    <col min="13542" max="13542" width="8.44140625" style="70" customWidth="1"/>
    <col min="13543" max="13543" width="14" style="70" customWidth="1"/>
    <col min="13544" max="13544" width="17.88671875" style="70" customWidth="1"/>
    <col min="13545" max="13545" width="45" style="70" bestFit="1" customWidth="1"/>
    <col min="13546" max="13546" width="61.6640625" style="70" customWidth="1"/>
    <col min="13547" max="13547" width="20.5546875" style="70" customWidth="1"/>
    <col min="13548" max="13548" width="22.88671875" style="70" customWidth="1"/>
    <col min="13549" max="13549" width="25.109375" style="70" customWidth="1"/>
    <col min="13550" max="13797" width="9.88671875" style="70"/>
    <col min="13798" max="13798" width="8.44140625" style="70" customWidth="1"/>
    <col min="13799" max="13799" width="14" style="70" customWidth="1"/>
    <col min="13800" max="13800" width="17.88671875" style="70" customWidth="1"/>
    <col min="13801" max="13801" width="45" style="70" bestFit="1" customWidth="1"/>
    <col min="13802" max="13802" width="61.6640625" style="70" customWidth="1"/>
    <col min="13803" max="13803" width="20.5546875" style="70" customWidth="1"/>
    <col min="13804" max="13804" width="22.88671875" style="70" customWidth="1"/>
    <col min="13805" max="13805" width="25.109375" style="70" customWidth="1"/>
    <col min="13806" max="14053" width="9.88671875" style="70"/>
    <col min="14054" max="14054" width="8.44140625" style="70" customWidth="1"/>
    <col min="14055" max="14055" width="14" style="70" customWidth="1"/>
    <col min="14056" max="14056" width="17.88671875" style="70" customWidth="1"/>
    <col min="14057" max="14057" width="45" style="70" bestFit="1" customWidth="1"/>
    <col min="14058" max="14058" width="61.6640625" style="70" customWidth="1"/>
    <col min="14059" max="14059" width="20.5546875" style="70" customWidth="1"/>
    <col min="14060" max="14060" width="22.88671875" style="70" customWidth="1"/>
    <col min="14061" max="14061" width="25.109375" style="70" customWidth="1"/>
    <col min="14062" max="14309" width="9.88671875" style="70"/>
    <col min="14310" max="14310" width="8.44140625" style="70" customWidth="1"/>
    <col min="14311" max="14311" width="14" style="70" customWidth="1"/>
    <col min="14312" max="14312" width="17.88671875" style="70" customWidth="1"/>
    <col min="14313" max="14313" width="45" style="70" bestFit="1" customWidth="1"/>
    <col min="14314" max="14314" width="61.6640625" style="70" customWidth="1"/>
    <col min="14315" max="14315" width="20.5546875" style="70" customWidth="1"/>
    <col min="14316" max="14316" width="22.88671875" style="70" customWidth="1"/>
    <col min="14317" max="14317" width="25.109375" style="70" customWidth="1"/>
    <col min="14318" max="14565" width="9.88671875" style="70"/>
    <col min="14566" max="14566" width="8.44140625" style="70" customWidth="1"/>
    <col min="14567" max="14567" width="14" style="70" customWidth="1"/>
    <col min="14568" max="14568" width="17.88671875" style="70" customWidth="1"/>
    <col min="14569" max="14569" width="45" style="70" bestFit="1" customWidth="1"/>
    <col min="14570" max="14570" width="61.6640625" style="70" customWidth="1"/>
    <col min="14571" max="14571" width="20.5546875" style="70" customWidth="1"/>
    <col min="14572" max="14572" width="22.88671875" style="70" customWidth="1"/>
    <col min="14573" max="14573" width="25.109375" style="70" customWidth="1"/>
    <col min="14574" max="14821" width="9.88671875" style="70"/>
    <col min="14822" max="14822" width="8.44140625" style="70" customWidth="1"/>
    <col min="14823" max="14823" width="14" style="70" customWidth="1"/>
    <col min="14824" max="14824" width="17.88671875" style="70" customWidth="1"/>
    <col min="14825" max="14825" width="45" style="70" bestFit="1" customWidth="1"/>
    <col min="14826" max="14826" width="61.6640625" style="70" customWidth="1"/>
    <col min="14827" max="14827" width="20.5546875" style="70" customWidth="1"/>
    <col min="14828" max="14828" width="22.88671875" style="70" customWidth="1"/>
    <col min="14829" max="14829" width="25.109375" style="70" customWidth="1"/>
    <col min="14830" max="15077" width="9.88671875" style="70"/>
    <col min="15078" max="15078" width="8.44140625" style="70" customWidth="1"/>
    <col min="15079" max="15079" width="14" style="70" customWidth="1"/>
    <col min="15080" max="15080" width="17.88671875" style="70" customWidth="1"/>
    <col min="15081" max="15081" width="45" style="70" bestFit="1" customWidth="1"/>
    <col min="15082" max="15082" width="61.6640625" style="70" customWidth="1"/>
    <col min="15083" max="15083" width="20.5546875" style="70" customWidth="1"/>
    <col min="15084" max="15084" width="22.88671875" style="70" customWidth="1"/>
    <col min="15085" max="15085" width="25.109375" style="70" customWidth="1"/>
    <col min="15086" max="15333" width="9.88671875" style="70"/>
    <col min="15334" max="15334" width="8.44140625" style="70" customWidth="1"/>
    <col min="15335" max="15335" width="14" style="70" customWidth="1"/>
    <col min="15336" max="15336" width="17.88671875" style="70" customWidth="1"/>
    <col min="15337" max="15337" width="45" style="70" bestFit="1" customWidth="1"/>
    <col min="15338" max="15338" width="61.6640625" style="70" customWidth="1"/>
    <col min="15339" max="15339" width="20.5546875" style="70" customWidth="1"/>
    <col min="15340" max="15340" width="22.88671875" style="70" customWidth="1"/>
    <col min="15341" max="15341" width="25.109375" style="70" customWidth="1"/>
    <col min="15342" max="15589" width="9.88671875" style="70"/>
    <col min="15590" max="15590" width="8.44140625" style="70" customWidth="1"/>
    <col min="15591" max="15591" width="14" style="70" customWidth="1"/>
    <col min="15592" max="15592" width="17.88671875" style="70" customWidth="1"/>
    <col min="15593" max="15593" width="45" style="70" bestFit="1" customWidth="1"/>
    <col min="15594" max="15594" width="61.6640625" style="70" customWidth="1"/>
    <col min="15595" max="15595" width="20.5546875" style="70" customWidth="1"/>
    <col min="15596" max="15596" width="22.88671875" style="70" customWidth="1"/>
    <col min="15597" max="15597" width="25.109375" style="70" customWidth="1"/>
    <col min="15598" max="15845" width="9.88671875" style="70"/>
    <col min="15846" max="15846" width="8.44140625" style="70" customWidth="1"/>
    <col min="15847" max="15847" width="14" style="70" customWidth="1"/>
    <col min="15848" max="15848" width="17.88671875" style="70" customWidth="1"/>
    <col min="15849" max="15849" width="45" style="70" bestFit="1" customWidth="1"/>
    <col min="15850" max="15850" width="61.6640625" style="70" customWidth="1"/>
    <col min="15851" max="15851" width="20.5546875" style="70" customWidth="1"/>
    <col min="15852" max="15852" width="22.88671875" style="70" customWidth="1"/>
    <col min="15853" max="15853" width="25.109375" style="70" customWidth="1"/>
    <col min="15854" max="16101" width="9.88671875" style="70"/>
    <col min="16102" max="16102" width="8.44140625" style="70" customWidth="1"/>
    <col min="16103" max="16103" width="14" style="70" customWidth="1"/>
    <col min="16104" max="16104" width="17.88671875" style="70" customWidth="1"/>
    <col min="16105" max="16105" width="45" style="70" bestFit="1" customWidth="1"/>
    <col min="16106" max="16106" width="61.6640625" style="70" customWidth="1"/>
    <col min="16107" max="16107" width="20.5546875" style="70" customWidth="1"/>
    <col min="16108" max="16108" width="22.88671875" style="70" customWidth="1"/>
    <col min="16109" max="16109" width="25.109375" style="70" customWidth="1"/>
    <col min="16110" max="16384" width="9.88671875" style="70"/>
  </cols>
  <sheetData>
    <row r="1" spans="1:10" s="270" customFormat="1" ht="40.200000000000003" customHeight="1">
      <c r="A1" s="83" t="s">
        <v>2421</v>
      </c>
      <c r="B1" s="269"/>
      <c r="C1" s="80"/>
      <c r="D1" s="80"/>
      <c r="E1" s="80"/>
      <c r="F1" s="80"/>
      <c r="G1" s="80"/>
      <c r="H1" s="80"/>
      <c r="I1" s="80"/>
      <c r="J1" s="80"/>
    </row>
    <row r="2" spans="1:10" s="81" customFormat="1" ht="19.95" customHeight="1">
      <c r="A2" s="83"/>
      <c r="B2" s="82"/>
      <c r="C2" s="80"/>
      <c r="D2" s="80"/>
      <c r="E2" s="80"/>
      <c r="F2" s="80"/>
      <c r="G2" s="80"/>
      <c r="H2" s="80"/>
      <c r="I2" s="80"/>
      <c r="J2" s="80"/>
    </row>
    <row r="3" spans="1:10" s="271" customFormat="1" ht="39.6" customHeight="1">
      <c r="A3" s="80"/>
      <c r="B3" s="1306" t="s">
        <v>2422</v>
      </c>
      <c r="C3" s="1306"/>
      <c r="D3" s="1306"/>
      <c r="E3" s="1306"/>
      <c r="F3" s="1306"/>
      <c r="G3" s="1306"/>
      <c r="H3" s="1306"/>
      <c r="I3" s="1306"/>
      <c r="J3" s="80"/>
    </row>
    <row r="4" spans="1:10" s="81" customFormat="1" ht="25.2" customHeight="1">
      <c r="A4" s="80"/>
      <c r="B4" s="1303" t="s">
        <v>2432</v>
      </c>
      <c r="C4" s="1304"/>
      <c r="D4" s="1304"/>
      <c r="E4" s="1304"/>
      <c r="F4" s="1304"/>
      <c r="G4" s="1304"/>
      <c r="H4" s="1304"/>
      <c r="I4" s="1305"/>
      <c r="J4" s="80"/>
    </row>
    <row r="5" spans="1:10" s="81" customFormat="1" ht="25.2" customHeight="1">
      <c r="A5" s="80"/>
      <c r="B5" s="272" t="s">
        <v>2423</v>
      </c>
      <c r="C5" s="1303" t="s">
        <v>2426</v>
      </c>
      <c r="D5" s="1304"/>
      <c r="E5" s="1304"/>
      <c r="F5" s="1304"/>
      <c r="G5" s="1304"/>
      <c r="H5" s="1304"/>
      <c r="I5" s="1305"/>
      <c r="J5" s="80"/>
    </row>
    <row r="6" spans="1:10" s="81" customFormat="1" ht="25.2" customHeight="1">
      <c r="A6" s="80"/>
      <c r="B6" s="272" t="s">
        <v>2424</v>
      </c>
      <c r="C6" s="1303" t="s">
        <v>2433</v>
      </c>
      <c r="D6" s="1304"/>
      <c r="E6" s="1304"/>
      <c r="F6" s="1304"/>
      <c r="G6" s="1304"/>
      <c r="H6" s="1304"/>
      <c r="I6" s="1305"/>
      <c r="J6" s="80"/>
    </row>
    <row r="7" spans="1:10" s="81" customFormat="1" ht="25.2" customHeight="1">
      <c r="A7" s="80"/>
      <c r="B7" s="272" t="s">
        <v>2425</v>
      </c>
      <c r="C7" s="1303" t="s">
        <v>2434</v>
      </c>
      <c r="D7" s="1304"/>
      <c r="E7" s="1304"/>
      <c r="F7" s="1304"/>
      <c r="G7" s="1304"/>
      <c r="H7" s="1304"/>
      <c r="I7" s="1305"/>
      <c r="J7" s="80"/>
    </row>
    <row r="8" spans="1:10" s="81" customFormat="1" ht="25.2" customHeight="1">
      <c r="A8" s="80"/>
      <c r="B8" s="273"/>
      <c r="C8" s="80"/>
      <c r="D8" s="274"/>
      <c r="E8" s="274"/>
      <c r="F8" s="274"/>
      <c r="G8" s="274"/>
      <c r="H8" s="274"/>
      <c r="I8" s="274"/>
      <c r="J8" s="80"/>
    </row>
    <row r="9" spans="1:10" s="81" customFormat="1" ht="36" customHeight="1">
      <c r="A9" s="80"/>
      <c r="B9" s="1306" t="s">
        <v>2435</v>
      </c>
      <c r="C9" s="1306"/>
      <c r="D9" s="1306"/>
      <c r="E9" s="1306"/>
      <c r="F9" s="1306"/>
      <c r="G9" s="1306"/>
      <c r="H9" s="1306"/>
      <c r="I9" s="1306"/>
      <c r="J9" s="80"/>
    </row>
    <row r="10" spans="1:10" s="81" customFormat="1" ht="25.2" customHeight="1">
      <c r="A10" s="80"/>
      <c r="B10" s="1303" t="s">
        <v>2436</v>
      </c>
      <c r="C10" s="1304"/>
      <c r="D10" s="1304"/>
      <c r="E10" s="1304"/>
      <c r="F10" s="1304"/>
      <c r="G10" s="1304"/>
      <c r="H10" s="1304"/>
      <c r="I10" s="1305"/>
      <c r="J10" s="80"/>
    </row>
    <row r="11" spans="1:10" s="81" customFormat="1" ht="56.4" customHeight="1">
      <c r="A11" s="80"/>
      <c r="B11" s="1307" t="s">
        <v>2427</v>
      </c>
      <c r="C11" s="1300" t="s">
        <v>2437</v>
      </c>
      <c r="D11" s="1301"/>
      <c r="E11" s="1301"/>
      <c r="F11" s="1301"/>
      <c r="G11" s="1301"/>
      <c r="H11" s="1301"/>
      <c r="I11" s="1302"/>
      <c r="J11" s="80"/>
    </row>
    <row r="12" spans="1:10" s="81" customFormat="1" ht="54.6" customHeight="1">
      <c r="A12" s="80"/>
      <c r="B12" s="1307"/>
      <c r="C12" s="1308" t="s">
        <v>2438</v>
      </c>
      <c r="D12" s="272" t="s">
        <v>2429</v>
      </c>
      <c r="E12" s="1300" t="s">
        <v>2431</v>
      </c>
      <c r="F12" s="1301"/>
      <c r="G12" s="1301"/>
      <c r="H12" s="1301"/>
      <c r="I12" s="1302"/>
      <c r="J12" s="275"/>
    </row>
    <row r="13" spans="1:10" s="81" customFormat="1" ht="32.4" customHeight="1">
      <c r="A13" s="80"/>
      <c r="B13" s="1307"/>
      <c r="C13" s="1309"/>
      <c r="D13" s="272" t="s">
        <v>2430</v>
      </c>
      <c r="E13" s="1300" t="s">
        <v>99</v>
      </c>
      <c r="F13" s="1301"/>
      <c r="G13" s="1301"/>
      <c r="H13" s="1301"/>
      <c r="I13" s="1302"/>
      <c r="J13" s="275"/>
    </row>
    <row r="14" spans="1:10" s="81" customFormat="1" ht="25.2" customHeight="1">
      <c r="A14" s="80"/>
      <c r="B14" s="272" t="s">
        <v>2428</v>
      </c>
      <c r="C14" s="1303" t="s">
        <v>2439</v>
      </c>
      <c r="D14" s="1304"/>
      <c r="E14" s="1304"/>
      <c r="F14" s="1304"/>
      <c r="G14" s="1304"/>
      <c r="H14" s="1304"/>
      <c r="I14" s="1305"/>
      <c r="J14" s="80"/>
    </row>
    <row r="15" spans="1:10" s="81" customFormat="1" ht="25.2" customHeight="1">
      <c r="A15" s="80"/>
      <c r="B15" s="80"/>
      <c r="C15" s="80"/>
      <c r="D15" s="80"/>
      <c r="E15" s="80"/>
      <c r="F15" s="80"/>
      <c r="G15" s="80"/>
      <c r="H15" s="80"/>
      <c r="I15" s="80"/>
      <c r="J15" s="80"/>
    </row>
    <row r="16" spans="1:10" ht="15.75" customHeight="1">
      <c r="A16" s="30"/>
      <c r="B16" s="30"/>
      <c r="C16" s="30"/>
      <c r="D16" s="30"/>
      <c r="E16" s="30"/>
      <c r="F16" s="30"/>
      <c r="G16" s="30"/>
      <c r="H16" s="30"/>
      <c r="I16" s="30"/>
      <c r="J16" s="30"/>
    </row>
    <row r="17" spans="1:10" ht="40.200000000000003" customHeight="1">
      <c r="A17" s="66" t="s">
        <v>100</v>
      </c>
      <c r="B17" s="67"/>
      <c r="C17" s="67"/>
      <c r="D17" s="67"/>
      <c r="E17" s="67"/>
      <c r="F17" s="67"/>
      <c r="G17" s="67"/>
      <c r="H17" s="67"/>
      <c r="I17" s="67"/>
      <c r="J17" s="276"/>
    </row>
    <row r="18" spans="1:10" ht="19.95" customHeight="1">
      <c r="A18" s="68"/>
      <c r="B18" s="69"/>
      <c r="C18" s="69"/>
      <c r="D18" s="69"/>
      <c r="E18" s="69"/>
      <c r="F18" s="69"/>
      <c r="G18" s="69"/>
      <c r="H18" s="69"/>
      <c r="I18" s="69"/>
    </row>
    <row r="19" spans="1:10" ht="40.200000000000003" customHeight="1">
      <c r="A19" s="72" t="s">
        <v>2440</v>
      </c>
      <c r="B19" s="69"/>
      <c r="C19" s="73"/>
      <c r="D19" s="73"/>
      <c r="E19" s="69"/>
      <c r="F19" s="69"/>
      <c r="G19" s="69"/>
      <c r="H19" s="69"/>
      <c r="I19" s="69"/>
    </row>
    <row r="20" spans="1:10" ht="46.8">
      <c r="A20" s="1313" t="s">
        <v>108</v>
      </c>
      <c r="B20" s="1314"/>
      <c r="C20" s="74" t="s">
        <v>101</v>
      </c>
      <c r="D20" s="75" t="s">
        <v>109</v>
      </c>
      <c r="E20" s="75" t="s">
        <v>110</v>
      </c>
      <c r="F20" s="75" t="s">
        <v>111</v>
      </c>
      <c r="G20" s="76"/>
      <c r="H20" s="76"/>
      <c r="I20" s="76"/>
    </row>
    <row r="21" spans="1:10" ht="93.6">
      <c r="A21" s="1315" t="s">
        <v>2441</v>
      </c>
      <c r="B21" s="1314"/>
      <c r="C21" s="77" t="s">
        <v>102</v>
      </c>
      <c r="D21" s="77" t="s">
        <v>2445</v>
      </c>
      <c r="E21" s="77" t="s">
        <v>112</v>
      </c>
      <c r="F21" s="77" t="s">
        <v>113</v>
      </c>
      <c r="G21" s="76"/>
      <c r="H21" s="76"/>
      <c r="I21" s="76"/>
    </row>
    <row r="22" spans="1:10" ht="82.2">
      <c r="A22" s="1315" t="s">
        <v>2442</v>
      </c>
      <c r="B22" s="1314"/>
      <c r="C22" s="77" t="s">
        <v>103</v>
      </c>
      <c r="D22" s="77" t="s">
        <v>2446</v>
      </c>
      <c r="E22" s="77" t="s">
        <v>114</v>
      </c>
      <c r="F22" s="78" t="s">
        <v>115</v>
      </c>
      <c r="G22" s="69"/>
      <c r="H22" s="69"/>
      <c r="I22" s="69"/>
    </row>
    <row r="23" spans="1:10" ht="82.2">
      <c r="A23" s="1315" t="s">
        <v>2443</v>
      </c>
      <c r="B23" s="1314"/>
      <c r="C23" s="77" t="s">
        <v>104</v>
      </c>
      <c r="D23" s="77" t="s">
        <v>2444</v>
      </c>
      <c r="E23" s="77" t="s">
        <v>116</v>
      </c>
      <c r="F23" s="78" t="s">
        <v>117</v>
      </c>
      <c r="G23" s="69"/>
      <c r="H23" s="69"/>
      <c r="I23" s="69"/>
    </row>
    <row r="24" spans="1:10">
      <c r="A24" s="69"/>
      <c r="B24" s="69"/>
      <c r="C24" s="69"/>
      <c r="D24" s="69"/>
      <c r="E24" s="69"/>
      <c r="F24" s="69"/>
      <c r="G24" s="69"/>
      <c r="H24" s="69"/>
      <c r="I24" s="69"/>
    </row>
    <row r="25" spans="1:10" ht="23.4">
      <c r="A25" s="1316" t="s">
        <v>105</v>
      </c>
      <c r="B25" s="1316"/>
      <c r="C25" s="1316"/>
      <c r="D25" s="1316"/>
      <c r="E25" s="1316"/>
      <c r="F25" s="1316"/>
      <c r="G25" s="1316"/>
      <c r="H25" s="1316"/>
      <c r="I25" s="1316"/>
    </row>
    <row r="26" spans="1:10" ht="23.4">
      <c r="A26" s="71" t="s">
        <v>106</v>
      </c>
      <c r="B26" s="71"/>
      <c r="C26" s="71"/>
      <c r="D26" s="71"/>
      <c r="E26" s="71"/>
      <c r="F26" s="71"/>
      <c r="G26" s="71"/>
      <c r="H26" s="71"/>
      <c r="I26" s="71"/>
    </row>
    <row r="27" spans="1:10" ht="23.4">
      <c r="A27" s="1310" t="s">
        <v>107</v>
      </c>
      <c r="B27" s="1311"/>
      <c r="C27" s="1311"/>
      <c r="D27" s="1311"/>
      <c r="E27" s="1311"/>
      <c r="F27" s="1311"/>
      <c r="G27" s="1311"/>
      <c r="H27" s="1311"/>
      <c r="I27" s="1312"/>
    </row>
    <row r="28" spans="1:10">
      <c r="A28" s="69"/>
      <c r="B28" s="69"/>
      <c r="C28" s="69"/>
      <c r="D28" s="69"/>
      <c r="E28" s="69"/>
      <c r="F28" s="69"/>
      <c r="G28" s="69"/>
      <c r="H28" s="69"/>
      <c r="I28" s="69"/>
    </row>
    <row r="29" spans="1:10">
      <c r="A29" s="69"/>
      <c r="B29" s="69"/>
      <c r="C29" s="69"/>
      <c r="D29" s="69"/>
      <c r="E29" s="69"/>
      <c r="F29" s="69"/>
      <c r="G29" s="69"/>
      <c r="H29" s="69"/>
      <c r="I29" s="69"/>
    </row>
    <row r="30" spans="1:10">
      <c r="A30" s="69"/>
      <c r="B30" s="69"/>
      <c r="C30" s="69"/>
      <c r="D30" s="69"/>
      <c r="E30" s="69"/>
      <c r="F30" s="69"/>
      <c r="G30" s="69"/>
      <c r="H30" s="69"/>
      <c r="I30" s="69"/>
    </row>
    <row r="31" spans="1:10">
      <c r="A31" s="69"/>
      <c r="B31" s="69"/>
      <c r="C31" s="69"/>
      <c r="D31" s="69"/>
      <c r="E31" s="69"/>
      <c r="F31" s="69"/>
      <c r="G31" s="69"/>
      <c r="H31" s="69"/>
      <c r="I31" s="69"/>
    </row>
    <row r="32" spans="1:10">
      <c r="A32" s="69"/>
      <c r="B32" s="69"/>
      <c r="C32" s="69"/>
      <c r="D32" s="69"/>
      <c r="E32" s="69"/>
      <c r="F32" s="69"/>
      <c r="G32" s="69"/>
      <c r="H32" s="69"/>
      <c r="I32" s="69"/>
    </row>
    <row r="33" spans="1:9">
      <c r="A33" s="69"/>
      <c r="B33" s="69"/>
      <c r="C33" s="69"/>
      <c r="D33" s="69"/>
      <c r="E33" s="69"/>
      <c r="F33" s="69"/>
      <c r="G33" s="69"/>
      <c r="H33" s="69"/>
      <c r="I33" s="69"/>
    </row>
    <row r="34" spans="1:9">
      <c r="A34" s="69"/>
      <c r="B34" s="69"/>
      <c r="C34" s="69"/>
      <c r="D34" s="69"/>
      <c r="E34" s="69"/>
      <c r="F34" s="69"/>
      <c r="G34" s="69"/>
      <c r="H34" s="69"/>
      <c r="I34" s="69"/>
    </row>
    <row r="35" spans="1:9">
      <c r="A35" s="69"/>
      <c r="B35" s="69"/>
      <c r="C35" s="69"/>
      <c r="D35" s="69"/>
      <c r="E35" s="69"/>
      <c r="F35" s="69"/>
      <c r="G35" s="69"/>
      <c r="H35" s="69"/>
      <c r="I35" s="69"/>
    </row>
    <row r="36" spans="1:9">
      <c r="A36" s="69"/>
      <c r="B36" s="69"/>
      <c r="C36" s="69"/>
      <c r="D36" s="69"/>
      <c r="E36" s="69"/>
      <c r="F36" s="69"/>
      <c r="G36" s="69"/>
      <c r="H36" s="69"/>
      <c r="I36" s="69"/>
    </row>
    <row r="37" spans="1:9">
      <c r="A37" s="69"/>
      <c r="B37" s="69"/>
      <c r="C37" s="69"/>
      <c r="D37" s="69"/>
      <c r="E37" s="69"/>
      <c r="F37" s="69"/>
      <c r="G37" s="69"/>
      <c r="H37" s="69"/>
      <c r="I37" s="69"/>
    </row>
    <row r="38" spans="1:9">
      <c r="A38" s="69"/>
      <c r="B38" s="69"/>
      <c r="C38" s="69"/>
      <c r="D38" s="69"/>
      <c r="E38" s="69"/>
      <c r="F38" s="69"/>
      <c r="G38" s="69"/>
      <c r="H38" s="69"/>
      <c r="I38" s="69"/>
    </row>
    <row r="39" spans="1:9">
      <c r="A39" s="69"/>
      <c r="B39" s="69"/>
      <c r="C39" s="69"/>
      <c r="D39" s="69"/>
      <c r="E39" s="69"/>
      <c r="F39" s="69"/>
      <c r="G39" s="69"/>
      <c r="H39" s="69"/>
      <c r="I39" s="69"/>
    </row>
    <row r="40" spans="1:9">
      <c r="A40" s="69"/>
      <c r="B40" s="69"/>
      <c r="C40" s="69"/>
      <c r="D40" s="69"/>
      <c r="E40" s="69"/>
      <c r="F40" s="69"/>
      <c r="G40" s="69"/>
      <c r="H40" s="69"/>
      <c r="I40" s="69"/>
    </row>
    <row r="41" spans="1:9">
      <c r="A41" s="69"/>
      <c r="B41" s="69"/>
      <c r="C41" s="69"/>
      <c r="D41" s="69"/>
      <c r="E41" s="69"/>
      <c r="F41" s="69"/>
      <c r="G41" s="69"/>
      <c r="H41" s="69"/>
      <c r="I41" s="69"/>
    </row>
    <row r="42" spans="1:9">
      <c r="A42" s="69"/>
      <c r="B42" s="69"/>
      <c r="C42" s="69"/>
      <c r="D42" s="69"/>
      <c r="E42" s="69"/>
      <c r="F42" s="69"/>
      <c r="G42" s="69"/>
      <c r="H42" s="69"/>
      <c r="I42" s="69"/>
    </row>
    <row r="43" spans="1:9">
      <c r="A43" s="69"/>
      <c r="B43" s="69"/>
      <c r="C43" s="69"/>
      <c r="D43" s="69"/>
      <c r="E43" s="69"/>
      <c r="F43" s="69"/>
      <c r="G43" s="69"/>
      <c r="H43" s="69"/>
      <c r="I43" s="69"/>
    </row>
    <row r="44" spans="1:9">
      <c r="A44" s="69"/>
      <c r="B44" s="69"/>
      <c r="C44" s="69"/>
      <c r="D44" s="69"/>
      <c r="E44" s="69"/>
      <c r="F44" s="69"/>
      <c r="G44" s="69"/>
      <c r="H44" s="69"/>
      <c r="I44" s="69"/>
    </row>
    <row r="45" spans="1:9">
      <c r="A45" s="69"/>
      <c r="B45" s="69"/>
      <c r="C45" s="69"/>
      <c r="D45" s="69"/>
      <c r="E45" s="69"/>
      <c r="F45" s="69"/>
      <c r="G45" s="69"/>
      <c r="H45" s="69"/>
      <c r="I45" s="69"/>
    </row>
    <row r="46" spans="1:9">
      <c r="A46" s="69"/>
      <c r="B46" s="69"/>
      <c r="C46" s="69"/>
      <c r="D46" s="69"/>
      <c r="E46" s="69"/>
      <c r="F46" s="69"/>
      <c r="G46" s="69"/>
      <c r="H46" s="69"/>
      <c r="I46" s="69"/>
    </row>
    <row r="47" spans="1:9">
      <c r="A47" s="69"/>
      <c r="B47" s="69"/>
      <c r="C47" s="69"/>
      <c r="D47" s="69"/>
      <c r="E47" s="69"/>
      <c r="F47" s="69"/>
      <c r="G47" s="69"/>
      <c r="H47" s="69"/>
      <c r="I47" s="69"/>
    </row>
    <row r="48" spans="1:9">
      <c r="A48" s="69"/>
      <c r="B48" s="69"/>
      <c r="C48" s="69"/>
      <c r="D48" s="69"/>
      <c r="E48" s="69"/>
      <c r="F48" s="69"/>
      <c r="G48" s="69"/>
      <c r="H48" s="69"/>
      <c r="I48" s="69"/>
    </row>
    <row r="49" spans="1:9">
      <c r="A49" s="69"/>
      <c r="B49" s="69"/>
      <c r="C49" s="69"/>
      <c r="D49" s="69"/>
      <c r="E49" s="69"/>
      <c r="F49" s="69"/>
      <c r="G49" s="69"/>
      <c r="H49" s="69"/>
      <c r="I49" s="69"/>
    </row>
    <row r="50" spans="1:9">
      <c r="A50" s="69"/>
      <c r="B50" s="69"/>
      <c r="C50" s="69"/>
      <c r="D50" s="69"/>
      <c r="E50" s="69"/>
      <c r="F50" s="69"/>
      <c r="G50" s="69"/>
      <c r="H50" s="69"/>
      <c r="I50" s="69"/>
    </row>
    <row r="51" spans="1:9">
      <c r="A51" s="69"/>
      <c r="B51" s="69"/>
      <c r="C51" s="69"/>
      <c r="D51" s="69"/>
      <c r="E51" s="69"/>
      <c r="F51" s="69"/>
      <c r="G51" s="69"/>
      <c r="H51" s="69"/>
      <c r="I51" s="69"/>
    </row>
    <row r="52" spans="1:9">
      <c r="A52" s="69"/>
      <c r="B52" s="69"/>
      <c r="C52" s="69"/>
      <c r="D52" s="69"/>
      <c r="E52" s="69"/>
      <c r="F52" s="69"/>
      <c r="G52" s="69"/>
      <c r="H52" s="69"/>
      <c r="I52" s="69"/>
    </row>
    <row r="53" spans="1:9">
      <c r="A53" s="69"/>
      <c r="B53" s="69"/>
      <c r="C53" s="69"/>
      <c r="D53" s="69"/>
      <c r="E53" s="69"/>
      <c r="F53" s="69"/>
      <c r="G53" s="69"/>
      <c r="H53" s="69"/>
      <c r="I53" s="69"/>
    </row>
    <row r="54" spans="1:9">
      <c r="A54" s="69"/>
      <c r="B54" s="69"/>
      <c r="C54" s="69"/>
      <c r="D54" s="69"/>
      <c r="E54" s="69"/>
      <c r="F54" s="69"/>
      <c r="G54" s="69"/>
      <c r="H54" s="69"/>
      <c r="I54" s="69"/>
    </row>
    <row r="55" spans="1:9">
      <c r="A55" s="69"/>
      <c r="B55" s="69"/>
      <c r="C55" s="69"/>
      <c r="D55" s="69"/>
      <c r="E55" s="69"/>
      <c r="F55" s="69"/>
      <c r="G55" s="69"/>
      <c r="H55" s="69"/>
      <c r="I55" s="69"/>
    </row>
    <row r="56" spans="1:9">
      <c r="A56" s="69"/>
      <c r="B56" s="69"/>
      <c r="C56" s="69"/>
      <c r="D56" s="69"/>
      <c r="E56" s="69"/>
      <c r="F56" s="69"/>
      <c r="G56" s="69"/>
      <c r="H56" s="69"/>
      <c r="I56" s="69"/>
    </row>
    <row r="57" spans="1:9">
      <c r="A57" s="69"/>
      <c r="B57" s="69"/>
      <c r="C57" s="69"/>
      <c r="D57" s="69"/>
      <c r="E57" s="69"/>
      <c r="F57" s="69"/>
      <c r="G57" s="69"/>
      <c r="H57" s="69"/>
      <c r="I57" s="69"/>
    </row>
    <row r="58" spans="1:9">
      <c r="A58" s="69"/>
      <c r="B58" s="69"/>
      <c r="C58" s="69"/>
      <c r="D58" s="69"/>
      <c r="E58" s="69"/>
      <c r="F58" s="69"/>
      <c r="G58" s="69"/>
      <c r="H58" s="69"/>
      <c r="I58" s="69"/>
    </row>
    <row r="59" spans="1:9">
      <c r="A59" s="69"/>
      <c r="B59" s="69"/>
      <c r="C59" s="69"/>
      <c r="D59" s="69"/>
      <c r="E59" s="69"/>
      <c r="F59" s="69"/>
      <c r="G59" s="69"/>
      <c r="H59" s="69"/>
      <c r="I59" s="69"/>
    </row>
    <row r="60" spans="1:9">
      <c r="A60" s="69"/>
      <c r="B60" s="69"/>
      <c r="C60" s="69"/>
      <c r="D60" s="69"/>
      <c r="E60" s="69"/>
      <c r="F60" s="69"/>
      <c r="G60" s="69"/>
      <c r="H60" s="69"/>
      <c r="I60" s="69"/>
    </row>
    <row r="61" spans="1:9">
      <c r="A61" s="69"/>
      <c r="B61" s="69"/>
      <c r="C61" s="69"/>
      <c r="D61" s="69"/>
      <c r="E61" s="69"/>
      <c r="F61" s="69"/>
      <c r="G61" s="69"/>
      <c r="H61" s="69"/>
      <c r="I61" s="69"/>
    </row>
    <row r="62" spans="1:9">
      <c r="A62" s="69"/>
      <c r="B62" s="69"/>
      <c r="C62" s="69"/>
      <c r="D62" s="69"/>
      <c r="E62" s="69"/>
      <c r="F62" s="69"/>
      <c r="G62" s="69"/>
      <c r="H62" s="69"/>
      <c r="I62" s="69"/>
    </row>
    <row r="63" spans="1:9">
      <c r="A63" s="69"/>
      <c r="B63" s="69"/>
      <c r="C63" s="69"/>
      <c r="D63" s="69"/>
      <c r="E63" s="69"/>
      <c r="F63" s="69"/>
      <c r="G63" s="69"/>
      <c r="H63" s="69"/>
      <c r="I63" s="69"/>
    </row>
    <row r="64" spans="1:9">
      <c r="A64" s="69"/>
      <c r="B64" s="69"/>
      <c r="C64" s="69"/>
      <c r="D64" s="69"/>
      <c r="E64" s="69"/>
      <c r="F64" s="69"/>
      <c r="G64" s="69"/>
      <c r="H64" s="69"/>
      <c r="I64" s="69"/>
    </row>
    <row r="65" spans="1:9">
      <c r="A65" s="69"/>
      <c r="B65" s="69"/>
      <c r="C65" s="69"/>
      <c r="D65" s="69"/>
      <c r="E65" s="69"/>
      <c r="F65" s="69"/>
      <c r="G65" s="69"/>
      <c r="H65" s="69"/>
      <c r="I65" s="69"/>
    </row>
  </sheetData>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2"/>
  <printOptions horizontalCentered="1"/>
  <pageMargins left="0.59055118110236227" right="0.59055118110236227" top="0.86614173228346458" bottom="0.39370078740157483" header="0.39370078740157483" footer="0.39370078740157483"/>
  <pageSetup paperSize="9" scale="44" fitToHeight="0" orientation="landscape" r:id="rId1"/>
  <rowBreaks count="1" manualBreakCount="1">
    <brk id="29" max="16383" man="1"/>
  </rowBreaks>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BI2038"/>
  <sheetViews>
    <sheetView zoomScale="80" zoomScaleNormal="80" zoomScaleSheetLayoutView="85" workbookViewId="0">
      <selection activeCell="N25" sqref="N25"/>
    </sheetView>
  </sheetViews>
  <sheetFormatPr defaultColWidth="9" defaultRowHeight="13.2"/>
  <cols>
    <col min="1" max="1" width="49.44140625" style="1" customWidth="1"/>
    <col min="2" max="2" width="9.6640625" style="1" customWidth="1"/>
    <col min="3" max="4" width="9" style="1"/>
    <col min="5" max="5" width="10.109375" style="1" customWidth="1"/>
    <col min="6" max="6" width="49" style="1" customWidth="1"/>
    <col min="7" max="9" width="10.109375" style="1" customWidth="1"/>
    <col min="10" max="10" width="12.109375" style="1" customWidth="1"/>
    <col min="11" max="11" width="13.21875" style="1" customWidth="1"/>
    <col min="12" max="14" width="12.109375" style="1" customWidth="1"/>
    <col min="15" max="15" width="9" style="1" customWidth="1"/>
    <col min="16" max="16" width="51.33203125" style="1" customWidth="1"/>
    <col min="17" max="17" width="48.33203125" style="1" customWidth="1"/>
    <col min="18" max="18" width="26.109375" style="2" customWidth="1"/>
    <col min="19" max="19" width="32" style="1" customWidth="1"/>
    <col min="20" max="20" width="35.33203125" style="1" customWidth="1"/>
    <col min="21" max="21" width="38.109375" style="1" customWidth="1"/>
    <col min="22" max="22" width="25.21875" style="1" customWidth="1"/>
    <col min="23" max="23" width="48.109375" style="1" customWidth="1"/>
    <col min="24" max="24" width="40" style="1" customWidth="1"/>
    <col min="25" max="25" width="43.88671875" style="1" customWidth="1"/>
    <col min="26" max="27" width="40" style="1" customWidth="1"/>
    <col min="28" max="28" width="23.77734375" style="1" customWidth="1"/>
    <col min="29" max="29" width="15.88671875" style="1" customWidth="1"/>
    <col min="30" max="30" width="44.88671875" style="1" customWidth="1"/>
    <col min="31" max="31" width="33.5546875" style="1" customWidth="1"/>
    <col min="32" max="32" width="24" style="1" customWidth="1"/>
    <col min="33" max="33" width="68.109375" style="1" customWidth="1"/>
    <col min="34" max="34" width="18.109375" style="1" customWidth="1"/>
    <col min="35" max="35" width="8.6640625" customWidth="1"/>
    <col min="36" max="36" width="12.109375" style="1" customWidth="1"/>
    <col min="37" max="38" width="9" style="1"/>
    <col min="39" max="39" width="11.5546875" style="2" customWidth="1"/>
    <col min="40" max="41" width="9" style="1"/>
    <col min="42" max="42" width="10" style="1" customWidth="1"/>
    <col min="43" max="43" width="9.44140625" style="1" customWidth="1"/>
    <col min="44" max="44" width="11.33203125" customWidth="1"/>
    <col min="45" max="45" width="19.44140625" customWidth="1"/>
    <col min="49" max="49" width="46.88671875" style="7" customWidth="1"/>
    <col min="50" max="50" width="10.44140625" style="7" customWidth="1"/>
    <col min="51" max="52" width="8" style="1" customWidth="1"/>
    <col min="53" max="53" width="12.21875" style="1" customWidth="1"/>
    <col min="54" max="57" width="9" style="1"/>
    <col min="58" max="58" width="18" style="1" customWidth="1"/>
    <col min="59" max="59" width="88.33203125" style="1" customWidth="1"/>
    <col min="60" max="60" width="9" style="1"/>
    <col min="61" max="61" width="14" style="1" customWidth="1"/>
    <col min="62" max="16384" width="9" style="1"/>
  </cols>
  <sheetData>
    <row r="1" spans="1:61" ht="13.8" thickBot="1">
      <c r="A1" s="2" t="s">
        <v>1915</v>
      </c>
      <c r="B1" s="2"/>
      <c r="C1" s="2"/>
      <c r="D1" s="2"/>
      <c r="E1" s="2"/>
      <c r="F1" s="2"/>
      <c r="G1" s="2"/>
      <c r="H1" s="2"/>
      <c r="I1" s="2"/>
      <c r="J1" s="2"/>
      <c r="K1" s="2"/>
      <c r="L1" s="2"/>
      <c r="M1" s="2"/>
      <c r="N1" s="2"/>
      <c r="P1" s="2" t="s">
        <v>2467</v>
      </c>
      <c r="Q1" s="2"/>
      <c r="S1" s="2"/>
      <c r="T1" s="2"/>
      <c r="U1" s="2"/>
      <c r="V1" s="2"/>
      <c r="W1" s="2"/>
      <c r="X1" s="2"/>
      <c r="Y1" s="2"/>
      <c r="Z1" s="2"/>
      <c r="AA1" s="2"/>
      <c r="AB1" s="2"/>
      <c r="AC1" s="2"/>
      <c r="AD1" s="2"/>
      <c r="AE1" s="2"/>
      <c r="AF1" s="2"/>
      <c r="AG1" s="2"/>
      <c r="AH1" s="2"/>
      <c r="AI1" s="2"/>
      <c r="AJ1" s="2" t="s">
        <v>2468</v>
      </c>
      <c r="AL1" s="2" t="s">
        <v>2469</v>
      </c>
      <c r="AM1" s="1"/>
      <c r="AO1" s="7" t="s">
        <v>2470</v>
      </c>
      <c r="AP1" s="7"/>
      <c r="AZ1" s="1" t="s">
        <v>2471</v>
      </c>
      <c r="BC1" s="2" t="s">
        <v>2473</v>
      </c>
      <c r="BE1" s="2" t="s">
        <v>2474</v>
      </c>
      <c r="BG1" s="1" t="s">
        <v>2475</v>
      </c>
      <c r="BI1" s="1" t="s">
        <v>2476</v>
      </c>
    </row>
    <row r="2" spans="1:61" ht="24.6" thickBot="1">
      <c r="A2" s="1319" t="s">
        <v>1906</v>
      </c>
      <c r="B2" s="1317" t="s">
        <v>2156</v>
      </c>
      <c r="C2" s="1321" t="s">
        <v>118</v>
      </c>
      <c r="D2" s="1322"/>
      <c r="E2" s="1322"/>
      <c r="F2" s="1332"/>
      <c r="G2" s="1321" t="s">
        <v>2110</v>
      </c>
      <c r="H2" s="1322"/>
      <c r="I2" s="1322"/>
      <c r="J2" s="1322"/>
      <c r="K2" s="1322"/>
      <c r="L2" s="1322"/>
      <c r="M2" s="1329" t="s">
        <v>2111</v>
      </c>
      <c r="N2" s="1338" t="s">
        <v>2456</v>
      </c>
      <c r="P2" s="1336" t="s">
        <v>1906</v>
      </c>
      <c r="Q2" s="1329" t="s">
        <v>1956</v>
      </c>
      <c r="R2" s="1330"/>
      <c r="S2" s="1330"/>
      <c r="T2" s="1330"/>
      <c r="U2" s="1330"/>
      <c r="V2" s="1330"/>
      <c r="W2" s="1330"/>
      <c r="X2" s="1330"/>
      <c r="Y2" s="1330"/>
      <c r="Z2" s="1330"/>
      <c r="AA2" s="1330"/>
      <c r="AB2" s="1330"/>
      <c r="AC2" s="1330"/>
      <c r="AD2" s="1330"/>
      <c r="AE2" s="1330"/>
      <c r="AF2" s="1330"/>
      <c r="AG2" s="1330"/>
      <c r="AH2" s="1331"/>
      <c r="AI2" s="1"/>
      <c r="AJ2" s="3" t="s">
        <v>24</v>
      </c>
      <c r="AL2" s="3" t="s">
        <v>24</v>
      </c>
      <c r="AM2" s="3" t="s">
        <v>119</v>
      </c>
      <c r="AO2" s="11" t="s">
        <v>120</v>
      </c>
      <c r="AP2" s="109" t="s">
        <v>121</v>
      </c>
      <c r="AQ2" s="107" t="s">
        <v>24</v>
      </c>
      <c r="AR2" s="102" t="s">
        <v>122</v>
      </c>
      <c r="AS2" s="103" t="s">
        <v>123</v>
      </c>
      <c r="AT2" s="105">
        <v>0.7</v>
      </c>
      <c r="AU2" s="88">
        <v>0.55000000000000004</v>
      </c>
      <c r="AV2" s="145">
        <v>0.45</v>
      </c>
      <c r="AW2" s="11" t="s">
        <v>124</v>
      </c>
      <c r="AX2" s="20" t="s">
        <v>125</v>
      </c>
      <c r="AZ2" s="1323" t="s">
        <v>2472</v>
      </c>
      <c r="BA2" s="1324"/>
      <c r="BC2" s="21" t="s">
        <v>126</v>
      </c>
      <c r="BE2" s="52" t="s">
        <v>127</v>
      </c>
      <c r="BG2" s="84" t="s">
        <v>128</v>
      </c>
      <c r="BI2" s="53" t="s">
        <v>2379</v>
      </c>
    </row>
    <row r="3" spans="1:61" ht="15" thickBot="1">
      <c r="A3" s="1320"/>
      <c r="B3" s="1318"/>
      <c r="C3" s="185" t="s">
        <v>32</v>
      </c>
      <c r="D3" s="186" t="s">
        <v>33</v>
      </c>
      <c r="E3" s="188" t="s">
        <v>34</v>
      </c>
      <c r="F3" s="1333"/>
      <c r="G3" s="1325" t="s">
        <v>2109</v>
      </c>
      <c r="H3" s="1328"/>
      <c r="I3" s="1334"/>
      <c r="J3" s="165" t="s">
        <v>1957</v>
      </c>
      <c r="K3" s="158" t="s">
        <v>1950</v>
      </c>
      <c r="L3" s="159" t="s">
        <v>1949</v>
      </c>
      <c r="M3" s="1335"/>
      <c r="N3" s="1339"/>
      <c r="O3" s="44"/>
      <c r="P3" s="1337"/>
      <c r="Q3" s="1325" t="s">
        <v>32</v>
      </c>
      <c r="R3" s="1328"/>
      <c r="S3" s="1328"/>
      <c r="T3" s="1328"/>
      <c r="U3" s="1328"/>
      <c r="V3" s="187"/>
      <c r="W3" s="1325" t="s">
        <v>33</v>
      </c>
      <c r="X3" s="1326"/>
      <c r="Y3" s="1326"/>
      <c r="Z3" s="1326"/>
      <c r="AA3" s="1326"/>
      <c r="AB3" s="1326"/>
      <c r="AC3" s="1327"/>
      <c r="AD3" s="1325" t="s">
        <v>34</v>
      </c>
      <c r="AE3" s="1326"/>
      <c r="AF3" s="1326"/>
      <c r="AG3" s="1326"/>
      <c r="AH3" s="1327"/>
      <c r="AI3" s="1"/>
      <c r="AJ3" s="6" t="s">
        <v>129</v>
      </c>
      <c r="AL3" s="6" t="s">
        <v>129</v>
      </c>
      <c r="AM3" s="6" t="s">
        <v>130</v>
      </c>
      <c r="AO3" s="10" t="s">
        <v>131</v>
      </c>
      <c r="AP3" s="49">
        <v>0.2</v>
      </c>
      <c r="AQ3" s="99" t="s">
        <v>132</v>
      </c>
      <c r="AR3" s="114" t="s">
        <v>2296</v>
      </c>
      <c r="AS3" s="118" t="str">
        <f>AQ3&amp;AR3</f>
        <v>東京都千代田区</v>
      </c>
      <c r="AT3" s="119">
        <v>11.4</v>
      </c>
      <c r="AU3" s="120">
        <v>11.1</v>
      </c>
      <c r="AV3" s="242">
        <v>10.9</v>
      </c>
      <c r="AW3" s="10" t="s">
        <v>133</v>
      </c>
      <c r="AX3" s="49">
        <v>0.7</v>
      </c>
      <c r="AY3" s="44"/>
      <c r="AZ3" s="178" t="s">
        <v>2027</v>
      </c>
      <c r="BA3" s="179" t="s">
        <v>32</v>
      </c>
      <c r="BB3" s="44"/>
      <c r="BC3" s="18" t="s">
        <v>134</v>
      </c>
      <c r="BE3" s="53" t="s">
        <v>134</v>
      </c>
      <c r="BG3" s="53" t="s">
        <v>135</v>
      </c>
      <c r="BI3" s="54" t="s">
        <v>2380</v>
      </c>
    </row>
    <row r="4" spans="1:61" ht="15" thickBot="1">
      <c r="A4" s="131" t="s">
        <v>133</v>
      </c>
      <c r="B4" s="228" t="s">
        <v>2157</v>
      </c>
      <c r="C4" s="132">
        <v>0.156</v>
      </c>
      <c r="D4" s="133">
        <v>0.06</v>
      </c>
      <c r="E4" s="162">
        <v>4.8000000000000001E-2</v>
      </c>
      <c r="F4" s="191" t="s">
        <v>2207</v>
      </c>
      <c r="G4" s="172" t="s">
        <v>1957</v>
      </c>
      <c r="H4" s="174" t="s">
        <v>1950</v>
      </c>
      <c r="I4" s="175" t="s">
        <v>1949</v>
      </c>
      <c r="J4" s="134">
        <f>C4</f>
        <v>0.156</v>
      </c>
      <c r="K4" s="133">
        <f>SUM(C4,E4)</f>
        <v>0.20400000000000001</v>
      </c>
      <c r="L4" s="162">
        <f>SUM(C4:E4)</f>
        <v>0.26400000000000001</v>
      </c>
      <c r="M4" s="277" t="s">
        <v>2038</v>
      </c>
      <c r="N4" s="215" t="s">
        <v>2450</v>
      </c>
      <c r="O4" s="48"/>
      <c r="P4" s="131" t="s">
        <v>133</v>
      </c>
      <c r="Q4" s="191" t="s">
        <v>1964</v>
      </c>
      <c r="R4" s="132" t="s">
        <v>1917</v>
      </c>
      <c r="S4" s="133" t="s">
        <v>1918</v>
      </c>
      <c r="T4" s="133"/>
      <c r="U4" s="162"/>
      <c r="V4" s="33"/>
      <c r="W4" s="191" t="s">
        <v>1984</v>
      </c>
      <c r="X4" s="132" t="s">
        <v>1922</v>
      </c>
      <c r="Y4" s="162" t="s">
        <v>1925</v>
      </c>
      <c r="Z4" s="201" t="s">
        <v>2104</v>
      </c>
      <c r="AA4" s="162" t="s">
        <v>2025</v>
      </c>
      <c r="AB4" s="263"/>
      <c r="AC4" s="264"/>
      <c r="AD4" s="184" t="s">
        <v>2005</v>
      </c>
      <c r="AE4" s="132" t="s">
        <v>1952</v>
      </c>
      <c r="AF4" s="133" t="s">
        <v>1954</v>
      </c>
      <c r="AG4" s="133" t="s">
        <v>2107</v>
      </c>
      <c r="AH4" s="135" t="s">
        <v>2025</v>
      </c>
      <c r="AI4" s="1"/>
      <c r="AJ4" s="4" t="s">
        <v>136</v>
      </c>
      <c r="AL4" s="4" t="s">
        <v>129</v>
      </c>
      <c r="AM4" s="4" t="s">
        <v>137</v>
      </c>
      <c r="AO4" s="8" t="s">
        <v>131</v>
      </c>
      <c r="AP4" s="12">
        <v>0.2</v>
      </c>
      <c r="AQ4" s="100" t="s">
        <v>132</v>
      </c>
      <c r="AR4" s="92" t="s">
        <v>2297</v>
      </c>
      <c r="AS4" s="104" t="str">
        <f t="shared" ref="AS4:AS67" si="0">AQ4&amp;AR4</f>
        <v>東京都中央区</v>
      </c>
      <c r="AT4" s="106">
        <v>11.4</v>
      </c>
      <c r="AU4" s="91">
        <v>11.1</v>
      </c>
      <c r="AV4" s="243">
        <v>10.9</v>
      </c>
      <c r="AW4" s="8" t="s">
        <v>138</v>
      </c>
      <c r="AX4" s="12">
        <v>0.7</v>
      </c>
      <c r="AY4" s="48"/>
      <c r="AZ4" s="176" t="s">
        <v>2028</v>
      </c>
      <c r="BA4" s="177" t="s">
        <v>1950</v>
      </c>
      <c r="BB4" s="48"/>
      <c r="BC4" s="17"/>
      <c r="BE4" s="54" t="s">
        <v>127</v>
      </c>
      <c r="BG4" s="54" t="s">
        <v>139</v>
      </c>
      <c r="BI4" s="54" t="s">
        <v>2381</v>
      </c>
    </row>
    <row r="5" spans="1:61" ht="15" thickBot="1">
      <c r="A5" s="19" t="s">
        <v>138</v>
      </c>
      <c r="B5" s="229" t="s">
        <v>2158</v>
      </c>
      <c r="C5" s="34">
        <v>0.13200000000000001</v>
      </c>
      <c r="D5" s="35">
        <v>4.2000000000000003E-2</v>
      </c>
      <c r="E5" s="163">
        <v>0.03</v>
      </c>
      <c r="F5" s="189" t="s">
        <v>2208</v>
      </c>
      <c r="G5" s="166" t="s">
        <v>1957</v>
      </c>
      <c r="H5" s="155" t="s">
        <v>1950</v>
      </c>
      <c r="I5" s="167" t="s">
        <v>1949</v>
      </c>
      <c r="J5" s="129">
        <f t="shared" ref="J5:J53" si="1">C5</f>
        <v>0.13200000000000001</v>
      </c>
      <c r="K5" s="35">
        <f t="shared" ref="K5:K53" si="2">SUM(C5,E5)</f>
        <v>0.16200000000000001</v>
      </c>
      <c r="L5" s="163">
        <f t="shared" ref="L5:L53" si="3">SUM(C5:E5)</f>
        <v>0.20400000000000001</v>
      </c>
      <c r="M5" s="278" t="s">
        <v>2038</v>
      </c>
      <c r="N5" s="213" t="s">
        <v>2450</v>
      </c>
      <c r="O5" s="48"/>
      <c r="P5" s="19" t="s">
        <v>138</v>
      </c>
      <c r="Q5" s="189" t="s">
        <v>1965</v>
      </c>
      <c r="R5" s="34" t="s">
        <v>1917</v>
      </c>
      <c r="S5" s="35" t="s">
        <v>1920</v>
      </c>
      <c r="T5" s="35"/>
      <c r="U5" s="163"/>
      <c r="V5" s="33"/>
      <c r="W5" s="189" t="s">
        <v>1985</v>
      </c>
      <c r="X5" s="34" t="s">
        <v>1922</v>
      </c>
      <c r="Y5" s="163" t="s">
        <v>1926</v>
      </c>
      <c r="Z5" s="200" t="s">
        <v>2104</v>
      </c>
      <c r="AA5" s="163" t="s">
        <v>2025</v>
      </c>
      <c r="AB5" s="260"/>
      <c r="AC5" s="265"/>
      <c r="AD5" s="184" t="s">
        <v>2006</v>
      </c>
      <c r="AE5" s="34" t="s">
        <v>1953</v>
      </c>
      <c r="AF5" s="35" t="s">
        <v>1955</v>
      </c>
      <c r="AG5" s="35" t="s">
        <v>2106</v>
      </c>
      <c r="AH5" s="156" t="s">
        <v>2025</v>
      </c>
      <c r="AI5" s="1"/>
      <c r="AJ5" s="4" t="s">
        <v>140</v>
      </c>
      <c r="AL5" s="4" t="s">
        <v>129</v>
      </c>
      <c r="AM5" s="4" t="s">
        <v>141</v>
      </c>
      <c r="AO5" s="8" t="s">
        <v>131</v>
      </c>
      <c r="AP5" s="12">
        <v>0.2</v>
      </c>
      <c r="AQ5" s="100" t="s">
        <v>132</v>
      </c>
      <c r="AR5" s="92" t="s">
        <v>2298</v>
      </c>
      <c r="AS5" s="104" t="str">
        <f t="shared" si="0"/>
        <v>東京都港区</v>
      </c>
      <c r="AT5" s="106">
        <v>11.4</v>
      </c>
      <c r="AU5" s="91">
        <v>11.1</v>
      </c>
      <c r="AV5" s="243">
        <v>10.9</v>
      </c>
      <c r="AW5" s="19" t="s">
        <v>1910</v>
      </c>
      <c r="AX5" s="12">
        <v>0.7</v>
      </c>
      <c r="AY5" s="48"/>
      <c r="AZ5" s="176" t="s">
        <v>2029</v>
      </c>
      <c r="BA5" s="177" t="s">
        <v>1949</v>
      </c>
      <c r="BB5" s="48"/>
      <c r="BE5" s="17"/>
      <c r="BG5" s="85" t="s">
        <v>142</v>
      </c>
      <c r="BI5" s="17" t="s">
        <v>2382</v>
      </c>
    </row>
    <row r="6" spans="1:61" ht="15" thickBot="1">
      <c r="A6" s="19" t="s">
        <v>1910</v>
      </c>
      <c r="B6" s="229" t="s">
        <v>2159</v>
      </c>
      <c r="C6" s="34">
        <v>0.13200000000000001</v>
      </c>
      <c r="D6" s="35">
        <v>4.2000000000000003E-2</v>
      </c>
      <c r="E6" s="163">
        <v>0.03</v>
      </c>
      <c r="F6" s="189" t="s">
        <v>2209</v>
      </c>
      <c r="G6" s="166" t="s">
        <v>1957</v>
      </c>
      <c r="H6" s="155" t="s">
        <v>1950</v>
      </c>
      <c r="I6" s="167" t="s">
        <v>1949</v>
      </c>
      <c r="J6" s="129">
        <f t="shared" si="1"/>
        <v>0.13200000000000001</v>
      </c>
      <c r="K6" s="35">
        <f t="shared" si="2"/>
        <v>0.16200000000000001</v>
      </c>
      <c r="L6" s="163">
        <f t="shared" si="3"/>
        <v>0.20400000000000001</v>
      </c>
      <c r="M6" s="278" t="s">
        <v>2038</v>
      </c>
      <c r="N6" s="213" t="s">
        <v>2450</v>
      </c>
      <c r="O6" s="44"/>
      <c r="P6" s="19" t="s">
        <v>1910</v>
      </c>
      <c r="Q6" s="189" t="s">
        <v>1966</v>
      </c>
      <c r="R6" s="34" t="s">
        <v>1917</v>
      </c>
      <c r="S6" s="35" t="s">
        <v>1920</v>
      </c>
      <c r="T6" s="35"/>
      <c r="U6" s="163"/>
      <c r="V6" s="33"/>
      <c r="W6" s="189" t="s">
        <v>1986</v>
      </c>
      <c r="X6" s="34" t="s">
        <v>1922</v>
      </c>
      <c r="Y6" s="163" t="s">
        <v>1926</v>
      </c>
      <c r="Z6" s="200" t="s">
        <v>2104</v>
      </c>
      <c r="AA6" s="163" t="s">
        <v>2025</v>
      </c>
      <c r="AB6" s="260"/>
      <c r="AC6" s="265"/>
      <c r="AD6" s="184" t="s">
        <v>2007</v>
      </c>
      <c r="AE6" s="34" t="s">
        <v>1953</v>
      </c>
      <c r="AF6" s="35" t="s">
        <v>1955</v>
      </c>
      <c r="AG6" s="35" t="s">
        <v>2106</v>
      </c>
      <c r="AH6" s="156" t="s">
        <v>2025</v>
      </c>
      <c r="AI6" s="1"/>
      <c r="AJ6" s="4" t="s">
        <v>143</v>
      </c>
      <c r="AL6" s="4" t="s">
        <v>129</v>
      </c>
      <c r="AM6" s="4" t="s">
        <v>144</v>
      </c>
      <c r="AO6" s="8" t="s">
        <v>131</v>
      </c>
      <c r="AP6" s="12">
        <v>0.2</v>
      </c>
      <c r="AQ6" s="100" t="s">
        <v>132</v>
      </c>
      <c r="AR6" s="92" t="s">
        <v>2299</v>
      </c>
      <c r="AS6" s="104" t="str">
        <f t="shared" si="0"/>
        <v>東京都新宿区</v>
      </c>
      <c r="AT6" s="106">
        <v>11.4</v>
      </c>
      <c r="AU6" s="91">
        <v>11.1</v>
      </c>
      <c r="AV6" s="243">
        <v>10.9</v>
      </c>
      <c r="AW6" s="8" t="s">
        <v>2046</v>
      </c>
      <c r="AX6" s="12">
        <v>0.7</v>
      </c>
      <c r="AY6" s="44"/>
      <c r="AZ6" s="180"/>
      <c r="BA6" s="181"/>
      <c r="BB6" s="44"/>
      <c r="BC6" s="47"/>
      <c r="BG6" s="85" t="s">
        <v>145</v>
      </c>
    </row>
    <row r="7" spans="1:61" ht="15" thickBot="1">
      <c r="A7" s="19" t="s">
        <v>2046</v>
      </c>
      <c r="B7" s="229" t="s">
        <v>2160</v>
      </c>
      <c r="C7" s="34">
        <v>0.13200000000000001</v>
      </c>
      <c r="D7" s="35">
        <v>4.2000000000000003E-2</v>
      </c>
      <c r="E7" s="163">
        <v>0.03</v>
      </c>
      <c r="F7" s="189" t="s">
        <v>2210</v>
      </c>
      <c r="G7" s="166" t="s">
        <v>1957</v>
      </c>
      <c r="H7" s="155" t="s">
        <v>1950</v>
      </c>
      <c r="I7" s="167" t="s">
        <v>1949</v>
      </c>
      <c r="J7" s="129">
        <f t="shared" ref="J7" si="4">C7</f>
        <v>0.13200000000000001</v>
      </c>
      <c r="K7" s="35">
        <f t="shared" ref="K7" si="5">SUM(C7,E7)</f>
        <v>0.16200000000000001</v>
      </c>
      <c r="L7" s="163">
        <f t="shared" ref="L7" si="6">SUM(C7:E7)</f>
        <v>0.20400000000000001</v>
      </c>
      <c r="M7" s="278" t="s">
        <v>2038</v>
      </c>
      <c r="N7" s="213" t="s">
        <v>2450</v>
      </c>
      <c r="O7" s="48"/>
      <c r="P7" s="19" t="s">
        <v>2046</v>
      </c>
      <c r="Q7" s="189" t="s">
        <v>2047</v>
      </c>
      <c r="R7" s="34" t="s">
        <v>1917</v>
      </c>
      <c r="S7" s="35" t="s">
        <v>1920</v>
      </c>
      <c r="T7" s="35"/>
      <c r="U7" s="163"/>
      <c r="V7" s="33"/>
      <c r="W7" s="189" t="s">
        <v>2048</v>
      </c>
      <c r="X7" s="34" t="s">
        <v>1922</v>
      </c>
      <c r="Y7" s="163" t="s">
        <v>1926</v>
      </c>
      <c r="Z7" s="200" t="s">
        <v>2104</v>
      </c>
      <c r="AA7" s="163" t="s">
        <v>2025</v>
      </c>
      <c r="AB7" s="260"/>
      <c r="AC7" s="265"/>
      <c r="AD7" s="184" t="s">
        <v>2049</v>
      </c>
      <c r="AE7" s="34" t="s">
        <v>1953</v>
      </c>
      <c r="AF7" s="35" t="s">
        <v>1955</v>
      </c>
      <c r="AG7" s="35" t="s">
        <v>2106</v>
      </c>
      <c r="AH7" s="156" t="s">
        <v>2025</v>
      </c>
      <c r="AI7" s="1"/>
      <c r="AJ7" s="4" t="s">
        <v>146</v>
      </c>
      <c r="AL7" s="4" t="s">
        <v>129</v>
      </c>
      <c r="AM7" s="4" t="s">
        <v>147</v>
      </c>
      <c r="AO7" s="8" t="s">
        <v>131</v>
      </c>
      <c r="AP7" s="12">
        <v>0.2</v>
      </c>
      <c r="AQ7" s="100" t="s">
        <v>132</v>
      </c>
      <c r="AR7" s="92" t="s">
        <v>2300</v>
      </c>
      <c r="AS7" s="104" t="str">
        <f t="shared" si="0"/>
        <v>東京都文京区</v>
      </c>
      <c r="AT7" s="106">
        <v>11.4</v>
      </c>
      <c r="AU7" s="91">
        <v>11.1</v>
      </c>
      <c r="AV7" s="243">
        <v>10.9</v>
      </c>
      <c r="AW7" s="8" t="s">
        <v>2050</v>
      </c>
      <c r="AX7" s="12">
        <v>0.7</v>
      </c>
      <c r="AY7" s="48"/>
      <c r="AZ7" s="48"/>
      <c r="BA7" s="48"/>
      <c r="BB7" s="48"/>
      <c r="BG7" s="86" t="s">
        <v>148</v>
      </c>
    </row>
    <row r="8" spans="1:61" ht="14.4">
      <c r="A8" s="19" t="s">
        <v>2050</v>
      </c>
      <c r="B8" s="229" t="s">
        <v>2161</v>
      </c>
      <c r="C8" s="34">
        <v>0.13200000000000001</v>
      </c>
      <c r="D8" s="35">
        <v>4.2000000000000003E-2</v>
      </c>
      <c r="E8" s="163">
        <v>0.03</v>
      </c>
      <c r="F8" s="189" t="s">
        <v>2211</v>
      </c>
      <c r="G8" s="166" t="s">
        <v>1957</v>
      </c>
      <c r="H8" s="155" t="s">
        <v>1950</v>
      </c>
      <c r="I8" s="167" t="s">
        <v>1949</v>
      </c>
      <c r="J8" s="129">
        <f t="shared" si="1"/>
        <v>0.13200000000000001</v>
      </c>
      <c r="K8" s="35">
        <f t="shared" si="2"/>
        <v>0.16200000000000001</v>
      </c>
      <c r="L8" s="163">
        <f t="shared" si="3"/>
        <v>0.20400000000000001</v>
      </c>
      <c r="M8" s="278" t="s">
        <v>2038</v>
      </c>
      <c r="N8" s="213" t="s">
        <v>2451</v>
      </c>
      <c r="O8" s="48"/>
      <c r="P8" s="19" t="s">
        <v>2050</v>
      </c>
      <c r="Q8" s="189" t="s">
        <v>1975</v>
      </c>
      <c r="R8" s="34" t="s">
        <v>1917</v>
      </c>
      <c r="S8" s="35" t="s">
        <v>1920</v>
      </c>
      <c r="T8" s="35"/>
      <c r="U8" s="163"/>
      <c r="V8" s="33"/>
      <c r="W8" s="189" t="s">
        <v>1987</v>
      </c>
      <c r="X8" s="34" t="s">
        <v>1922</v>
      </c>
      <c r="Y8" s="163" t="s">
        <v>1926</v>
      </c>
      <c r="Z8" s="200" t="s">
        <v>2104</v>
      </c>
      <c r="AA8" s="163" t="s">
        <v>2025</v>
      </c>
      <c r="AB8" s="260"/>
      <c r="AC8" s="265"/>
      <c r="AD8" s="184" t="s">
        <v>2008</v>
      </c>
      <c r="AE8" s="34" t="s">
        <v>1953</v>
      </c>
      <c r="AF8" s="35" t="s">
        <v>1955</v>
      </c>
      <c r="AG8" s="35" t="s">
        <v>2106</v>
      </c>
      <c r="AH8" s="156" t="s">
        <v>2025</v>
      </c>
      <c r="AI8" s="1"/>
      <c r="AJ8" s="4" t="s">
        <v>149</v>
      </c>
      <c r="AL8" s="4" t="s">
        <v>129</v>
      </c>
      <c r="AM8" s="4" t="s">
        <v>150</v>
      </c>
      <c r="AO8" s="8" t="s">
        <v>131</v>
      </c>
      <c r="AP8" s="12">
        <v>0.2</v>
      </c>
      <c r="AQ8" s="100" t="s">
        <v>132</v>
      </c>
      <c r="AR8" s="92" t="s">
        <v>2301</v>
      </c>
      <c r="AS8" s="104" t="str">
        <f t="shared" si="0"/>
        <v>東京都台東区</v>
      </c>
      <c r="AT8" s="106">
        <v>11.4</v>
      </c>
      <c r="AU8" s="91">
        <v>11.1</v>
      </c>
      <c r="AV8" s="243">
        <v>10.9</v>
      </c>
      <c r="AW8" s="8" t="s">
        <v>151</v>
      </c>
      <c r="AX8" s="12">
        <v>0.45</v>
      </c>
      <c r="AY8" s="48"/>
      <c r="AZ8" s="48"/>
      <c r="BA8" s="48"/>
      <c r="BB8" s="48"/>
    </row>
    <row r="9" spans="1:61" ht="14.4">
      <c r="A9" s="19" t="s">
        <v>151</v>
      </c>
      <c r="B9" s="229" t="s">
        <v>2162</v>
      </c>
      <c r="C9" s="34">
        <v>0.126</v>
      </c>
      <c r="D9" s="35">
        <v>3.5999999999999997E-2</v>
      </c>
      <c r="E9" s="163">
        <v>0.03</v>
      </c>
      <c r="F9" s="189" t="s">
        <v>2212</v>
      </c>
      <c r="G9" s="166" t="s">
        <v>1957</v>
      </c>
      <c r="H9" s="155" t="s">
        <v>1950</v>
      </c>
      <c r="I9" s="167" t="s">
        <v>1949</v>
      </c>
      <c r="J9" s="129">
        <f t="shared" si="1"/>
        <v>0.126</v>
      </c>
      <c r="K9" s="35">
        <f t="shared" si="2"/>
        <v>0.156</v>
      </c>
      <c r="L9" s="163">
        <f t="shared" si="3"/>
        <v>0.192</v>
      </c>
      <c r="M9" s="278" t="s">
        <v>2038</v>
      </c>
      <c r="N9" s="213" t="s">
        <v>2450</v>
      </c>
      <c r="O9" s="48"/>
      <c r="P9" s="19" t="s">
        <v>151</v>
      </c>
      <c r="Q9" s="189" t="s">
        <v>1967</v>
      </c>
      <c r="R9" s="34" t="s">
        <v>1917</v>
      </c>
      <c r="S9" s="35" t="s">
        <v>1920</v>
      </c>
      <c r="T9" s="35"/>
      <c r="U9" s="163"/>
      <c r="V9" s="33"/>
      <c r="W9" s="189" t="s">
        <v>1988</v>
      </c>
      <c r="X9" s="34" t="s">
        <v>1922</v>
      </c>
      <c r="Y9" s="163" t="s">
        <v>1926</v>
      </c>
      <c r="Z9" s="200" t="s">
        <v>2104</v>
      </c>
      <c r="AA9" s="163" t="s">
        <v>2025</v>
      </c>
      <c r="AB9" s="260"/>
      <c r="AC9" s="265"/>
      <c r="AD9" s="184" t="s">
        <v>2009</v>
      </c>
      <c r="AE9" s="34" t="s">
        <v>1953</v>
      </c>
      <c r="AF9" s="35" t="s">
        <v>1955</v>
      </c>
      <c r="AG9" s="35" t="s">
        <v>2106</v>
      </c>
      <c r="AH9" s="156" t="s">
        <v>2025</v>
      </c>
      <c r="AI9" s="1"/>
      <c r="AJ9" s="4" t="s">
        <v>152</v>
      </c>
      <c r="AL9" s="4" t="s">
        <v>129</v>
      </c>
      <c r="AM9" s="4" t="s">
        <v>153</v>
      </c>
      <c r="AO9" s="8" t="s">
        <v>131</v>
      </c>
      <c r="AP9" s="12">
        <v>0.2</v>
      </c>
      <c r="AQ9" s="100" t="s">
        <v>132</v>
      </c>
      <c r="AR9" s="92" t="s">
        <v>2302</v>
      </c>
      <c r="AS9" s="104" t="str">
        <f t="shared" si="0"/>
        <v>東京都墨田区</v>
      </c>
      <c r="AT9" s="106">
        <v>11.4</v>
      </c>
      <c r="AU9" s="91">
        <v>11.1</v>
      </c>
      <c r="AV9" s="243">
        <v>10.9</v>
      </c>
      <c r="AW9" s="8" t="s">
        <v>154</v>
      </c>
      <c r="AX9" s="12">
        <v>0.45</v>
      </c>
      <c r="AY9" s="48"/>
      <c r="AZ9" s="48"/>
      <c r="BA9" s="48"/>
      <c r="BB9" s="48"/>
    </row>
    <row r="10" spans="1:61" ht="14.4">
      <c r="A10" s="19" t="s">
        <v>154</v>
      </c>
      <c r="B10" s="229" t="s">
        <v>2163</v>
      </c>
      <c r="C10" s="34">
        <v>0.16800000000000001</v>
      </c>
      <c r="D10" s="35">
        <v>4.2000000000000003E-2</v>
      </c>
      <c r="E10" s="163">
        <v>3.5999999999999997E-2</v>
      </c>
      <c r="F10" s="189" t="s">
        <v>2213</v>
      </c>
      <c r="G10" s="166" t="s">
        <v>1957</v>
      </c>
      <c r="H10" s="155" t="s">
        <v>1950</v>
      </c>
      <c r="I10" s="167" t="s">
        <v>1949</v>
      </c>
      <c r="J10" s="129">
        <f t="shared" si="1"/>
        <v>0.16800000000000001</v>
      </c>
      <c r="K10" s="35">
        <f t="shared" si="2"/>
        <v>0.20400000000000001</v>
      </c>
      <c r="L10" s="163">
        <f t="shared" si="3"/>
        <v>0.24600000000000002</v>
      </c>
      <c r="M10" s="278" t="s">
        <v>2038</v>
      </c>
      <c r="N10" s="213" t="s">
        <v>2450</v>
      </c>
      <c r="O10" s="48"/>
      <c r="P10" s="19" t="s">
        <v>154</v>
      </c>
      <c r="Q10" s="189" t="s">
        <v>1968</v>
      </c>
      <c r="R10" s="34" t="s">
        <v>1917</v>
      </c>
      <c r="S10" s="35" t="s">
        <v>1920</v>
      </c>
      <c r="T10" s="35"/>
      <c r="U10" s="163"/>
      <c r="V10" s="33"/>
      <c r="W10" s="189" t="s">
        <v>1989</v>
      </c>
      <c r="X10" s="34" t="s">
        <v>1922</v>
      </c>
      <c r="Y10" s="163" t="s">
        <v>1926</v>
      </c>
      <c r="Z10" s="200" t="s">
        <v>2104</v>
      </c>
      <c r="AA10" s="163" t="s">
        <v>2025</v>
      </c>
      <c r="AB10" s="260"/>
      <c r="AC10" s="265"/>
      <c r="AD10" s="184" t="s">
        <v>2010</v>
      </c>
      <c r="AE10" s="34" t="s">
        <v>1953</v>
      </c>
      <c r="AF10" s="35" t="s">
        <v>1955</v>
      </c>
      <c r="AG10" s="35" t="s">
        <v>2106</v>
      </c>
      <c r="AH10" s="156" t="s">
        <v>2025</v>
      </c>
      <c r="AI10" s="1"/>
      <c r="AJ10" s="4" t="s">
        <v>155</v>
      </c>
      <c r="AL10" s="4" t="s">
        <v>129</v>
      </c>
      <c r="AM10" s="4" t="s">
        <v>156</v>
      </c>
      <c r="AO10" s="8" t="s">
        <v>131</v>
      </c>
      <c r="AP10" s="12">
        <v>0.2</v>
      </c>
      <c r="AQ10" s="100" t="s">
        <v>132</v>
      </c>
      <c r="AR10" s="92" t="s">
        <v>2303</v>
      </c>
      <c r="AS10" s="104" t="str">
        <f t="shared" si="0"/>
        <v>東京都江東区</v>
      </c>
      <c r="AT10" s="106">
        <v>11.4</v>
      </c>
      <c r="AU10" s="91">
        <v>11.1</v>
      </c>
      <c r="AV10" s="243">
        <v>10.9</v>
      </c>
      <c r="AW10" s="8" t="s">
        <v>2054</v>
      </c>
      <c r="AX10" s="12">
        <v>0.55000000000000004</v>
      </c>
      <c r="AY10" s="48"/>
      <c r="AZ10" s="48"/>
      <c r="BA10" s="48"/>
      <c r="BB10" s="48"/>
    </row>
    <row r="11" spans="1:61" ht="14.4">
      <c r="A11" s="19" t="s">
        <v>2054</v>
      </c>
      <c r="B11" s="229" t="s">
        <v>2164</v>
      </c>
      <c r="C11" s="34">
        <v>0.114</v>
      </c>
      <c r="D11" s="35">
        <v>0.03</v>
      </c>
      <c r="E11" s="163">
        <v>2.4E-2</v>
      </c>
      <c r="F11" s="189" t="s">
        <v>2214</v>
      </c>
      <c r="G11" s="166" t="s">
        <v>1957</v>
      </c>
      <c r="H11" s="155" t="s">
        <v>1950</v>
      </c>
      <c r="I11" s="167" t="s">
        <v>1949</v>
      </c>
      <c r="J11" s="129">
        <f t="shared" ref="J11" si="7">C11</f>
        <v>0.114</v>
      </c>
      <c r="K11" s="35">
        <f t="shared" ref="K11" si="8">SUM(C11,E11)</f>
        <v>0.13800000000000001</v>
      </c>
      <c r="L11" s="163">
        <f t="shared" ref="L11" si="9">SUM(C11:E11)</f>
        <v>0.16800000000000001</v>
      </c>
      <c r="M11" s="278" t="s">
        <v>2038</v>
      </c>
      <c r="N11" s="213" t="s">
        <v>2450</v>
      </c>
      <c r="O11" s="48"/>
      <c r="P11" s="19" t="s">
        <v>2054</v>
      </c>
      <c r="Q11" s="189" t="s">
        <v>2053</v>
      </c>
      <c r="R11" s="34" t="s">
        <v>1917</v>
      </c>
      <c r="S11" s="35" t="s">
        <v>1920</v>
      </c>
      <c r="T11" s="35"/>
      <c r="U11" s="163"/>
      <c r="V11" s="33"/>
      <c r="W11" s="189" t="s">
        <v>2052</v>
      </c>
      <c r="X11" s="34" t="s">
        <v>1922</v>
      </c>
      <c r="Y11" s="163" t="s">
        <v>1926</v>
      </c>
      <c r="Z11" s="200" t="s">
        <v>2104</v>
      </c>
      <c r="AA11" s="163" t="s">
        <v>2025</v>
      </c>
      <c r="AB11" s="260"/>
      <c r="AC11" s="265"/>
      <c r="AD11" s="184" t="s">
        <v>2051</v>
      </c>
      <c r="AE11" s="34" t="s">
        <v>1953</v>
      </c>
      <c r="AF11" s="35" t="s">
        <v>1955</v>
      </c>
      <c r="AG11" s="35" t="s">
        <v>2106</v>
      </c>
      <c r="AH11" s="156" t="s">
        <v>2025</v>
      </c>
      <c r="AI11" s="1"/>
      <c r="AJ11" s="4" t="s">
        <v>157</v>
      </c>
      <c r="AL11" s="4" t="s">
        <v>129</v>
      </c>
      <c r="AM11" s="4" t="s">
        <v>158</v>
      </c>
      <c r="AO11" s="8" t="s">
        <v>131</v>
      </c>
      <c r="AP11" s="12">
        <v>0.2</v>
      </c>
      <c r="AQ11" s="100" t="s">
        <v>132</v>
      </c>
      <c r="AR11" s="92" t="s">
        <v>2304</v>
      </c>
      <c r="AS11" s="104" t="str">
        <f t="shared" si="0"/>
        <v>東京都品川区</v>
      </c>
      <c r="AT11" s="106">
        <v>11.4</v>
      </c>
      <c r="AU11" s="91">
        <v>11.1</v>
      </c>
      <c r="AV11" s="243">
        <v>10.9</v>
      </c>
      <c r="AW11" s="8" t="s">
        <v>2055</v>
      </c>
      <c r="AX11" s="12">
        <v>0.55000000000000004</v>
      </c>
      <c r="AY11" s="48"/>
      <c r="AZ11" s="48"/>
      <c r="BA11" s="48"/>
      <c r="BB11" s="48"/>
    </row>
    <row r="12" spans="1:61" ht="14.4">
      <c r="A12" s="19" t="s">
        <v>2055</v>
      </c>
      <c r="B12" s="229" t="s">
        <v>2165</v>
      </c>
      <c r="C12" s="34">
        <v>0.114</v>
      </c>
      <c r="D12" s="35">
        <v>0.03</v>
      </c>
      <c r="E12" s="163">
        <v>2.4E-2</v>
      </c>
      <c r="F12" s="189" t="s">
        <v>2215</v>
      </c>
      <c r="G12" s="166" t="s">
        <v>1957</v>
      </c>
      <c r="H12" s="155" t="s">
        <v>1950</v>
      </c>
      <c r="I12" s="167" t="s">
        <v>1949</v>
      </c>
      <c r="J12" s="129">
        <f t="shared" si="1"/>
        <v>0.114</v>
      </c>
      <c r="K12" s="35">
        <f t="shared" si="2"/>
        <v>0.13800000000000001</v>
      </c>
      <c r="L12" s="163">
        <f t="shared" si="3"/>
        <v>0.16800000000000001</v>
      </c>
      <c r="M12" s="278" t="s">
        <v>2038</v>
      </c>
      <c r="N12" s="213" t="s">
        <v>2451</v>
      </c>
      <c r="O12" s="48"/>
      <c r="P12" s="19" t="s">
        <v>2055</v>
      </c>
      <c r="Q12" s="189" t="s">
        <v>1976</v>
      </c>
      <c r="R12" s="34" t="s">
        <v>1917</v>
      </c>
      <c r="S12" s="35" t="s">
        <v>1920</v>
      </c>
      <c r="T12" s="35"/>
      <c r="U12" s="163"/>
      <c r="V12" s="33"/>
      <c r="W12" s="189" t="s">
        <v>1990</v>
      </c>
      <c r="X12" s="34" t="s">
        <v>1922</v>
      </c>
      <c r="Y12" s="163" t="s">
        <v>1926</v>
      </c>
      <c r="Z12" s="200" t="s">
        <v>2104</v>
      </c>
      <c r="AA12" s="163" t="s">
        <v>2025</v>
      </c>
      <c r="AB12" s="260"/>
      <c r="AC12" s="265"/>
      <c r="AD12" s="184" t="s">
        <v>2011</v>
      </c>
      <c r="AE12" s="34" t="s">
        <v>1953</v>
      </c>
      <c r="AF12" s="35" t="s">
        <v>1955</v>
      </c>
      <c r="AG12" s="35" t="s">
        <v>2106</v>
      </c>
      <c r="AH12" s="156" t="s">
        <v>2025</v>
      </c>
      <c r="AI12" s="1"/>
      <c r="AJ12" s="4" t="s">
        <v>159</v>
      </c>
      <c r="AL12" s="4" t="s">
        <v>129</v>
      </c>
      <c r="AM12" s="4" t="s">
        <v>160</v>
      </c>
      <c r="AO12" s="8" t="s">
        <v>131</v>
      </c>
      <c r="AP12" s="12">
        <v>0.2</v>
      </c>
      <c r="AQ12" s="100" t="s">
        <v>132</v>
      </c>
      <c r="AR12" s="92" t="s">
        <v>2305</v>
      </c>
      <c r="AS12" s="104" t="str">
        <f t="shared" si="0"/>
        <v>東京都目黒区</v>
      </c>
      <c r="AT12" s="106">
        <v>11.4</v>
      </c>
      <c r="AU12" s="91">
        <v>11.1</v>
      </c>
      <c r="AV12" s="243">
        <v>10.9</v>
      </c>
      <c r="AW12" s="8" t="s">
        <v>2112</v>
      </c>
      <c r="AX12" s="12">
        <v>0.45</v>
      </c>
      <c r="AY12" s="48"/>
      <c r="AZ12" s="48"/>
      <c r="BA12" s="48"/>
      <c r="BB12" s="48"/>
    </row>
    <row r="13" spans="1:61" ht="14.4">
      <c r="A13" s="19" t="s">
        <v>2059</v>
      </c>
      <c r="B13" s="229" t="s">
        <v>2166</v>
      </c>
      <c r="C13" s="34">
        <v>0.13200000000000001</v>
      </c>
      <c r="D13" s="35">
        <v>4.2000000000000003E-2</v>
      </c>
      <c r="E13" s="163">
        <v>3.5999999999999997E-2</v>
      </c>
      <c r="F13" s="189" t="s">
        <v>2216</v>
      </c>
      <c r="G13" s="166" t="s">
        <v>1957</v>
      </c>
      <c r="H13" s="155" t="s">
        <v>1950</v>
      </c>
      <c r="I13" s="167" t="s">
        <v>1949</v>
      </c>
      <c r="J13" s="129">
        <f t="shared" ref="J13:J14" si="10">C13</f>
        <v>0.13200000000000001</v>
      </c>
      <c r="K13" s="35">
        <f t="shared" ref="K13:K14" si="11">SUM(C13,E13)</f>
        <v>0.16800000000000001</v>
      </c>
      <c r="L13" s="163">
        <f t="shared" ref="L13:L14" si="12">SUM(C13:E13)</f>
        <v>0.21000000000000002</v>
      </c>
      <c r="M13" s="278" t="s">
        <v>2038</v>
      </c>
      <c r="N13" s="213" t="s">
        <v>2450</v>
      </c>
      <c r="O13" s="48"/>
      <c r="P13" s="19" t="s">
        <v>2059</v>
      </c>
      <c r="Q13" s="189" t="s">
        <v>2056</v>
      </c>
      <c r="R13" s="34" t="s">
        <v>1917</v>
      </c>
      <c r="S13" s="35" t="s">
        <v>1920</v>
      </c>
      <c r="T13" s="35"/>
      <c r="U13" s="163"/>
      <c r="V13" s="33"/>
      <c r="W13" s="189" t="s">
        <v>2057</v>
      </c>
      <c r="X13" s="34" t="s">
        <v>2465</v>
      </c>
      <c r="Y13" s="163" t="s">
        <v>1959</v>
      </c>
      <c r="Z13" s="200" t="s">
        <v>2104</v>
      </c>
      <c r="AA13" s="163" t="s">
        <v>2025</v>
      </c>
      <c r="AB13" s="260"/>
      <c r="AC13" s="265"/>
      <c r="AD13" s="184" t="s">
        <v>2058</v>
      </c>
      <c r="AE13" s="34" t="s">
        <v>1953</v>
      </c>
      <c r="AF13" s="35" t="s">
        <v>1955</v>
      </c>
      <c r="AG13" s="35" t="s">
        <v>2106</v>
      </c>
      <c r="AH13" s="156" t="s">
        <v>2025</v>
      </c>
      <c r="AI13" s="1"/>
      <c r="AJ13" s="4" t="s">
        <v>161</v>
      </c>
      <c r="AL13" s="4" t="s">
        <v>129</v>
      </c>
      <c r="AM13" s="4" t="s">
        <v>162</v>
      </c>
      <c r="AO13" s="8" t="s">
        <v>131</v>
      </c>
      <c r="AP13" s="12">
        <v>0.2</v>
      </c>
      <c r="AQ13" s="100" t="s">
        <v>132</v>
      </c>
      <c r="AR13" s="92" t="s">
        <v>2306</v>
      </c>
      <c r="AS13" s="104" t="str">
        <f t="shared" si="0"/>
        <v>東京都大田区</v>
      </c>
      <c r="AT13" s="106">
        <v>11.4</v>
      </c>
      <c r="AU13" s="91">
        <v>11.1</v>
      </c>
      <c r="AV13" s="243">
        <v>10.9</v>
      </c>
      <c r="AW13" s="8" t="s">
        <v>2059</v>
      </c>
      <c r="AX13" s="12">
        <v>0.45</v>
      </c>
      <c r="AY13" s="48"/>
      <c r="AZ13" s="48"/>
      <c r="BA13" s="48"/>
      <c r="BB13" s="48"/>
    </row>
    <row r="14" spans="1:61" ht="14.4">
      <c r="A14" s="19" t="s">
        <v>2130</v>
      </c>
      <c r="B14" s="229" t="s">
        <v>2167</v>
      </c>
      <c r="C14" s="34">
        <v>0.13200000000000001</v>
      </c>
      <c r="D14" s="35">
        <v>4.2000000000000003E-2</v>
      </c>
      <c r="E14" s="163">
        <v>3.5999999999999997E-2</v>
      </c>
      <c r="F14" s="189" t="s">
        <v>2238</v>
      </c>
      <c r="G14" s="166" t="s">
        <v>1957</v>
      </c>
      <c r="H14" s="155" t="s">
        <v>1950</v>
      </c>
      <c r="I14" s="167" t="s">
        <v>1949</v>
      </c>
      <c r="J14" s="129">
        <f t="shared" si="10"/>
        <v>0.13200000000000001</v>
      </c>
      <c r="K14" s="35">
        <f t="shared" si="11"/>
        <v>0.16800000000000001</v>
      </c>
      <c r="L14" s="163">
        <f t="shared" si="12"/>
        <v>0.21000000000000002</v>
      </c>
      <c r="M14" s="278" t="s">
        <v>2038</v>
      </c>
      <c r="N14" s="213" t="s">
        <v>2452</v>
      </c>
      <c r="O14" s="48"/>
      <c r="P14" s="19" t="s">
        <v>2130</v>
      </c>
      <c r="Q14" s="189" t="s">
        <v>2131</v>
      </c>
      <c r="R14" s="34" t="s">
        <v>1917</v>
      </c>
      <c r="S14" s="35" t="s">
        <v>1920</v>
      </c>
      <c r="T14" s="35"/>
      <c r="U14" s="163"/>
      <c r="V14" s="33"/>
      <c r="W14" s="189" t="s">
        <v>2132</v>
      </c>
      <c r="X14" s="34" t="s">
        <v>2465</v>
      </c>
      <c r="Y14" s="163" t="s">
        <v>1959</v>
      </c>
      <c r="Z14" s="200" t="s">
        <v>2104</v>
      </c>
      <c r="AA14" s="163" t="s">
        <v>2025</v>
      </c>
      <c r="AB14" s="260"/>
      <c r="AC14" s="265"/>
      <c r="AD14" s="184" t="s">
        <v>2133</v>
      </c>
      <c r="AE14" s="34" t="s">
        <v>1953</v>
      </c>
      <c r="AF14" s="35" t="s">
        <v>1955</v>
      </c>
      <c r="AG14" s="35" t="s">
        <v>2106</v>
      </c>
      <c r="AH14" s="156" t="s">
        <v>2025</v>
      </c>
      <c r="AI14" s="1"/>
      <c r="AJ14" s="4" t="s">
        <v>163</v>
      </c>
      <c r="AL14" s="4" t="s">
        <v>129</v>
      </c>
      <c r="AM14" s="4" t="s">
        <v>164</v>
      </c>
      <c r="AO14" s="8" t="s">
        <v>131</v>
      </c>
      <c r="AP14" s="12">
        <v>0.2</v>
      </c>
      <c r="AQ14" s="100" t="s">
        <v>132</v>
      </c>
      <c r="AR14" s="92" t="s">
        <v>2307</v>
      </c>
      <c r="AS14" s="104" t="str">
        <f t="shared" si="0"/>
        <v>東京都世田谷区</v>
      </c>
      <c r="AT14" s="106">
        <v>11.4</v>
      </c>
      <c r="AU14" s="91">
        <v>11.1</v>
      </c>
      <c r="AV14" s="243">
        <v>10.9</v>
      </c>
      <c r="AW14" s="8" t="s">
        <v>2060</v>
      </c>
      <c r="AX14" s="12">
        <v>0.45</v>
      </c>
      <c r="AY14" s="48"/>
      <c r="AZ14" s="48"/>
      <c r="BA14" s="48"/>
      <c r="BB14" s="48"/>
    </row>
    <row r="15" spans="1:61" ht="14.4">
      <c r="A15" s="19" t="s">
        <v>2060</v>
      </c>
      <c r="B15" s="229" t="s">
        <v>2168</v>
      </c>
      <c r="C15" s="34">
        <v>0.13200000000000001</v>
      </c>
      <c r="D15" s="35">
        <v>4.2000000000000003E-2</v>
      </c>
      <c r="E15" s="163">
        <v>3.5999999999999997E-2</v>
      </c>
      <c r="F15" s="189" t="s">
        <v>2217</v>
      </c>
      <c r="G15" s="166" t="s">
        <v>1957</v>
      </c>
      <c r="H15" s="155" t="s">
        <v>1950</v>
      </c>
      <c r="I15" s="167" t="s">
        <v>1949</v>
      </c>
      <c r="J15" s="129">
        <f t="shared" si="1"/>
        <v>0.13200000000000001</v>
      </c>
      <c r="K15" s="35">
        <f t="shared" si="2"/>
        <v>0.16800000000000001</v>
      </c>
      <c r="L15" s="163">
        <f t="shared" si="3"/>
        <v>0.21000000000000002</v>
      </c>
      <c r="M15" s="278" t="s">
        <v>2038</v>
      </c>
      <c r="N15" s="213" t="s">
        <v>2451</v>
      </c>
      <c r="O15" s="48"/>
      <c r="P15" s="19" t="s">
        <v>2060</v>
      </c>
      <c r="Q15" s="189" t="s">
        <v>1977</v>
      </c>
      <c r="R15" s="34" t="s">
        <v>1917</v>
      </c>
      <c r="S15" s="35" t="s">
        <v>1920</v>
      </c>
      <c r="T15" s="35"/>
      <c r="U15" s="163"/>
      <c r="V15" s="33"/>
      <c r="W15" s="189" t="s">
        <v>1991</v>
      </c>
      <c r="X15" s="34" t="s">
        <v>2465</v>
      </c>
      <c r="Y15" s="163" t="s">
        <v>1959</v>
      </c>
      <c r="Z15" s="200" t="s">
        <v>2104</v>
      </c>
      <c r="AA15" s="163" t="s">
        <v>2025</v>
      </c>
      <c r="AB15" s="260"/>
      <c r="AC15" s="265"/>
      <c r="AD15" s="184" t="s">
        <v>2012</v>
      </c>
      <c r="AE15" s="34" t="s">
        <v>1953</v>
      </c>
      <c r="AF15" s="35" t="s">
        <v>1955</v>
      </c>
      <c r="AG15" s="35" t="s">
        <v>2106</v>
      </c>
      <c r="AH15" s="156" t="s">
        <v>2025</v>
      </c>
      <c r="AI15" s="1"/>
      <c r="AJ15" s="4" t="s">
        <v>165</v>
      </c>
      <c r="AL15" s="4" t="s">
        <v>129</v>
      </c>
      <c r="AM15" s="4" t="s">
        <v>166</v>
      </c>
      <c r="AO15" s="8" t="s">
        <v>131</v>
      </c>
      <c r="AP15" s="12">
        <v>0.2</v>
      </c>
      <c r="AQ15" s="100" t="s">
        <v>132</v>
      </c>
      <c r="AR15" s="92" t="s">
        <v>2308</v>
      </c>
      <c r="AS15" s="104" t="str">
        <f t="shared" si="0"/>
        <v>東京都渋谷区</v>
      </c>
      <c r="AT15" s="106">
        <v>11.4</v>
      </c>
      <c r="AU15" s="91">
        <v>11.1</v>
      </c>
      <c r="AV15" s="243">
        <v>10.9</v>
      </c>
      <c r="AW15" s="8" t="s">
        <v>2113</v>
      </c>
      <c r="AX15" s="12">
        <v>0.45</v>
      </c>
      <c r="AY15" s="48"/>
      <c r="AZ15" s="48"/>
      <c r="BA15" s="48"/>
      <c r="BB15" s="48"/>
    </row>
    <row r="16" spans="1:61" ht="14.4">
      <c r="A16" s="19" t="s">
        <v>2113</v>
      </c>
      <c r="B16" s="229" t="s">
        <v>2169</v>
      </c>
      <c r="C16" s="34">
        <v>0.13200000000000001</v>
      </c>
      <c r="D16" s="35">
        <v>4.2000000000000003E-2</v>
      </c>
      <c r="E16" s="163">
        <v>3.5999999999999997E-2</v>
      </c>
      <c r="F16" s="189" t="s">
        <v>2218</v>
      </c>
      <c r="G16" s="166" t="s">
        <v>1957</v>
      </c>
      <c r="H16" s="155" t="s">
        <v>1950</v>
      </c>
      <c r="I16" s="167" t="s">
        <v>1949</v>
      </c>
      <c r="J16" s="129">
        <f t="shared" ref="J16" si="13">C16</f>
        <v>0.13200000000000001</v>
      </c>
      <c r="K16" s="35">
        <f t="shared" ref="K16" si="14">SUM(C16,E16)</f>
        <v>0.16800000000000001</v>
      </c>
      <c r="L16" s="163">
        <f t="shared" ref="L16" si="15">SUM(C16:E16)</f>
        <v>0.21000000000000002</v>
      </c>
      <c r="M16" s="278" t="s">
        <v>2038</v>
      </c>
      <c r="N16" s="213" t="s">
        <v>2450</v>
      </c>
      <c r="O16" s="48"/>
      <c r="P16" s="19" t="s">
        <v>2113</v>
      </c>
      <c r="Q16" s="189" t="s">
        <v>1969</v>
      </c>
      <c r="R16" s="34" t="s">
        <v>1917</v>
      </c>
      <c r="S16" s="35" t="s">
        <v>1920</v>
      </c>
      <c r="T16" s="35"/>
      <c r="U16" s="163"/>
      <c r="V16" s="33"/>
      <c r="W16" s="189" t="s">
        <v>1992</v>
      </c>
      <c r="X16" s="34" t="s">
        <v>1923</v>
      </c>
      <c r="Y16" s="163" t="s">
        <v>1960</v>
      </c>
      <c r="Z16" s="200" t="s">
        <v>2104</v>
      </c>
      <c r="AA16" s="163" t="s">
        <v>2025</v>
      </c>
      <c r="AB16" s="260"/>
      <c r="AC16" s="265"/>
      <c r="AD16" s="184" t="s">
        <v>2013</v>
      </c>
      <c r="AE16" s="34" t="s">
        <v>1953</v>
      </c>
      <c r="AF16" s="35" t="s">
        <v>1955</v>
      </c>
      <c r="AG16" s="35" t="s">
        <v>2106</v>
      </c>
      <c r="AH16" s="156" t="s">
        <v>2025</v>
      </c>
      <c r="AI16" s="1"/>
      <c r="AJ16" s="4" t="s">
        <v>167</v>
      </c>
      <c r="AL16" s="4" t="s">
        <v>129</v>
      </c>
      <c r="AM16" s="4" t="s">
        <v>168</v>
      </c>
      <c r="AO16" s="8" t="s">
        <v>131</v>
      </c>
      <c r="AP16" s="12">
        <v>0.2</v>
      </c>
      <c r="AQ16" s="100" t="s">
        <v>132</v>
      </c>
      <c r="AR16" s="92" t="s">
        <v>2309</v>
      </c>
      <c r="AS16" s="104" t="str">
        <f t="shared" si="0"/>
        <v>東京都中野区</v>
      </c>
      <c r="AT16" s="106">
        <v>11.4</v>
      </c>
      <c r="AU16" s="91">
        <v>11.1</v>
      </c>
      <c r="AV16" s="243">
        <v>10.9</v>
      </c>
      <c r="AW16" s="8" t="s">
        <v>2114</v>
      </c>
      <c r="AX16" s="12">
        <v>0.45</v>
      </c>
      <c r="AY16" s="48"/>
      <c r="AZ16" s="48"/>
      <c r="BA16" s="48"/>
      <c r="BB16" s="48"/>
    </row>
    <row r="17" spans="1:54" ht="14.4">
      <c r="A17" s="19" t="s">
        <v>2134</v>
      </c>
      <c r="B17" s="229" t="s">
        <v>2170</v>
      </c>
      <c r="C17" s="34">
        <v>0.13200000000000001</v>
      </c>
      <c r="D17" s="35">
        <v>4.2000000000000003E-2</v>
      </c>
      <c r="E17" s="163">
        <v>3.5999999999999997E-2</v>
      </c>
      <c r="F17" s="189" t="s">
        <v>2239</v>
      </c>
      <c r="G17" s="166" t="s">
        <v>1957</v>
      </c>
      <c r="H17" s="155" t="s">
        <v>1950</v>
      </c>
      <c r="I17" s="167" t="s">
        <v>1949</v>
      </c>
      <c r="J17" s="129">
        <f t="shared" si="1"/>
        <v>0.13200000000000001</v>
      </c>
      <c r="K17" s="35">
        <f t="shared" si="2"/>
        <v>0.16800000000000001</v>
      </c>
      <c r="L17" s="163">
        <f t="shared" si="3"/>
        <v>0.21000000000000002</v>
      </c>
      <c r="M17" s="278" t="s">
        <v>2038</v>
      </c>
      <c r="N17" s="213" t="s">
        <v>2452</v>
      </c>
      <c r="O17" s="48"/>
      <c r="P17" s="19" t="s">
        <v>2134</v>
      </c>
      <c r="Q17" s="189" t="s">
        <v>2135</v>
      </c>
      <c r="R17" s="34" t="s">
        <v>1917</v>
      </c>
      <c r="S17" s="35" t="s">
        <v>1920</v>
      </c>
      <c r="T17" s="35"/>
      <c r="U17" s="163"/>
      <c r="V17" s="33"/>
      <c r="W17" s="189" t="s">
        <v>2136</v>
      </c>
      <c r="X17" s="34" t="s">
        <v>1923</v>
      </c>
      <c r="Y17" s="163" t="s">
        <v>1960</v>
      </c>
      <c r="Z17" s="200" t="s">
        <v>2104</v>
      </c>
      <c r="AA17" s="163" t="s">
        <v>2025</v>
      </c>
      <c r="AB17" s="260"/>
      <c r="AC17" s="265"/>
      <c r="AD17" s="184" t="s">
        <v>2137</v>
      </c>
      <c r="AE17" s="34" t="s">
        <v>1953</v>
      </c>
      <c r="AF17" s="35" t="s">
        <v>1955</v>
      </c>
      <c r="AG17" s="35" t="s">
        <v>2106</v>
      </c>
      <c r="AH17" s="156" t="s">
        <v>2025</v>
      </c>
      <c r="AI17" s="1"/>
      <c r="AJ17" s="4" t="s">
        <v>169</v>
      </c>
      <c r="AL17" s="4" t="s">
        <v>129</v>
      </c>
      <c r="AM17" s="4" t="s">
        <v>170</v>
      </c>
      <c r="AO17" s="8" t="s">
        <v>131</v>
      </c>
      <c r="AP17" s="12">
        <v>0.2</v>
      </c>
      <c r="AQ17" s="100" t="s">
        <v>132</v>
      </c>
      <c r="AR17" s="92" t="s">
        <v>2310</v>
      </c>
      <c r="AS17" s="104" t="str">
        <f t="shared" si="0"/>
        <v>東京都杉並区</v>
      </c>
      <c r="AT17" s="106">
        <v>11.4</v>
      </c>
      <c r="AU17" s="91">
        <v>11.1</v>
      </c>
      <c r="AV17" s="243">
        <v>10.9</v>
      </c>
      <c r="AW17" s="8" t="s">
        <v>2064</v>
      </c>
      <c r="AX17" s="12">
        <v>0.55000000000000004</v>
      </c>
      <c r="AY17" s="48"/>
      <c r="AZ17" s="48"/>
      <c r="BA17" s="48"/>
      <c r="BB17" s="48"/>
    </row>
    <row r="18" spans="1:54" ht="14.4">
      <c r="A18" s="19" t="s">
        <v>2064</v>
      </c>
      <c r="B18" s="229" t="s">
        <v>2171</v>
      </c>
      <c r="C18" s="34">
        <v>0.216</v>
      </c>
      <c r="D18" s="35">
        <v>7.1999999999999995E-2</v>
      </c>
      <c r="E18" s="163">
        <v>0.06</v>
      </c>
      <c r="F18" s="189" t="s">
        <v>2219</v>
      </c>
      <c r="G18" s="166" t="s">
        <v>1957</v>
      </c>
      <c r="H18" s="155" t="s">
        <v>1950</v>
      </c>
      <c r="I18" s="167" t="s">
        <v>1949</v>
      </c>
      <c r="J18" s="129">
        <f t="shared" ref="J18" si="16">C18</f>
        <v>0.216</v>
      </c>
      <c r="K18" s="35">
        <f t="shared" ref="K18" si="17">SUM(C18,E18)</f>
        <v>0.27600000000000002</v>
      </c>
      <c r="L18" s="163">
        <f t="shared" ref="L18" si="18">SUM(C18:E18)</f>
        <v>0.34799999999999998</v>
      </c>
      <c r="M18" s="278" t="s">
        <v>2038</v>
      </c>
      <c r="N18" s="213" t="s">
        <v>2450</v>
      </c>
      <c r="O18" s="48"/>
      <c r="P18" s="19" t="s">
        <v>2064</v>
      </c>
      <c r="Q18" s="189" t="s">
        <v>2061</v>
      </c>
      <c r="R18" s="34" t="s">
        <v>1917</v>
      </c>
      <c r="S18" s="35" t="s">
        <v>1920</v>
      </c>
      <c r="T18" s="35"/>
      <c r="U18" s="163"/>
      <c r="V18" s="33"/>
      <c r="W18" s="189" t="s">
        <v>2062</v>
      </c>
      <c r="X18" s="34" t="s">
        <v>1922</v>
      </c>
      <c r="Y18" s="163" t="s">
        <v>1926</v>
      </c>
      <c r="Z18" s="200" t="s">
        <v>2104</v>
      </c>
      <c r="AA18" s="163" t="s">
        <v>2025</v>
      </c>
      <c r="AB18" s="260"/>
      <c r="AC18" s="265"/>
      <c r="AD18" s="184" t="s">
        <v>2063</v>
      </c>
      <c r="AE18" s="34" t="s">
        <v>1953</v>
      </c>
      <c r="AF18" s="35" t="s">
        <v>1955</v>
      </c>
      <c r="AG18" s="35" t="s">
        <v>2106</v>
      </c>
      <c r="AH18" s="156" t="s">
        <v>2025</v>
      </c>
      <c r="AI18" s="1"/>
      <c r="AJ18" s="4" t="s">
        <v>171</v>
      </c>
      <c r="AL18" s="4" t="s">
        <v>129</v>
      </c>
      <c r="AM18" s="4" t="s">
        <v>172</v>
      </c>
      <c r="AO18" s="8" t="s">
        <v>131</v>
      </c>
      <c r="AP18" s="12">
        <v>0.2</v>
      </c>
      <c r="AQ18" s="100" t="s">
        <v>132</v>
      </c>
      <c r="AR18" s="92" t="s">
        <v>2311</v>
      </c>
      <c r="AS18" s="104" t="str">
        <f t="shared" si="0"/>
        <v>東京都豊島区</v>
      </c>
      <c r="AT18" s="106">
        <v>11.4</v>
      </c>
      <c r="AU18" s="91">
        <v>11.1</v>
      </c>
      <c r="AV18" s="243">
        <v>10.9</v>
      </c>
      <c r="AW18" s="8" t="s">
        <v>2065</v>
      </c>
      <c r="AX18" s="12">
        <v>0.55000000000000004</v>
      </c>
      <c r="AY18" s="48"/>
      <c r="AZ18" s="48"/>
      <c r="BA18" s="48"/>
      <c r="BB18" s="48"/>
    </row>
    <row r="19" spans="1:54" ht="14.4">
      <c r="A19" s="19" t="s">
        <v>2065</v>
      </c>
      <c r="B19" s="229" t="s">
        <v>2172</v>
      </c>
      <c r="C19" s="34">
        <v>0.216</v>
      </c>
      <c r="D19" s="35">
        <v>7.1999999999999995E-2</v>
      </c>
      <c r="E19" s="163">
        <v>0.06</v>
      </c>
      <c r="F19" s="189" t="s">
        <v>2220</v>
      </c>
      <c r="G19" s="166" t="s">
        <v>1957</v>
      </c>
      <c r="H19" s="155" t="s">
        <v>1950</v>
      </c>
      <c r="I19" s="167" t="s">
        <v>1949</v>
      </c>
      <c r="J19" s="129">
        <f t="shared" si="1"/>
        <v>0.216</v>
      </c>
      <c r="K19" s="35">
        <f t="shared" si="2"/>
        <v>0.27600000000000002</v>
      </c>
      <c r="L19" s="163">
        <f t="shared" si="3"/>
        <v>0.34799999999999998</v>
      </c>
      <c r="M19" s="278" t="s">
        <v>2038</v>
      </c>
      <c r="N19" s="213" t="s">
        <v>2451</v>
      </c>
      <c r="O19" s="48"/>
      <c r="P19" s="19" t="s">
        <v>2065</v>
      </c>
      <c r="Q19" s="189" t="s">
        <v>1978</v>
      </c>
      <c r="R19" s="34" t="s">
        <v>1917</v>
      </c>
      <c r="S19" s="35" t="s">
        <v>1920</v>
      </c>
      <c r="T19" s="35"/>
      <c r="U19" s="163"/>
      <c r="V19" s="33"/>
      <c r="W19" s="189" t="s">
        <v>1993</v>
      </c>
      <c r="X19" s="34" t="s">
        <v>1922</v>
      </c>
      <c r="Y19" s="163" t="s">
        <v>1926</v>
      </c>
      <c r="Z19" s="200" t="s">
        <v>2104</v>
      </c>
      <c r="AA19" s="163" t="s">
        <v>2025</v>
      </c>
      <c r="AB19" s="260"/>
      <c r="AC19" s="265"/>
      <c r="AD19" s="184" t="s">
        <v>2014</v>
      </c>
      <c r="AE19" s="34" t="s">
        <v>1953</v>
      </c>
      <c r="AF19" s="35" t="s">
        <v>1955</v>
      </c>
      <c r="AG19" s="35" t="s">
        <v>2106</v>
      </c>
      <c r="AH19" s="156" t="s">
        <v>2025</v>
      </c>
      <c r="AI19" s="1"/>
      <c r="AJ19" s="4" t="s">
        <v>173</v>
      </c>
      <c r="AL19" s="4" t="s">
        <v>129</v>
      </c>
      <c r="AM19" s="4" t="s">
        <v>174</v>
      </c>
      <c r="AO19" s="8" t="s">
        <v>131</v>
      </c>
      <c r="AP19" s="12">
        <v>0.2</v>
      </c>
      <c r="AQ19" s="100" t="s">
        <v>132</v>
      </c>
      <c r="AR19" s="92" t="s">
        <v>2312</v>
      </c>
      <c r="AS19" s="104" t="str">
        <f t="shared" si="0"/>
        <v>東京都北区</v>
      </c>
      <c r="AT19" s="106">
        <v>11.4</v>
      </c>
      <c r="AU19" s="91">
        <v>11.1</v>
      </c>
      <c r="AV19" s="243">
        <v>10.9</v>
      </c>
      <c r="AW19" s="8" t="s">
        <v>2115</v>
      </c>
      <c r="AX19" s="12">
        <v>0.55000000000000004</v>
      </c>
      <c r="AY19" s="48"/>
      <c r="AZ19" s="48"/>
      <c r="BA19" s="48"/>
      <c r="BB19" s="48"/>
    </row>
    <row r="20" spans="1:54" ht="14.4">
      <c r="A20" s="19" t="s">
        <v>2069</v>
      </c>
      <c r="B20" s="229" t="s">
        <v>2173</v>
      </c>
      <c r="C20" s="34">
        <v>0.13800000000000001</v>
      </c>
      <c r="D20" s="35">
        <v>5.3999999999999999E-2</v>
      </c>
      <c r="E20" s="163">
        <v>4.8000000000000001E-2</v>
      </c>
      <c r="F20" s="189" t="s">
        <v>2221</v>
      </c>
      <c r="G20" s="166" t="s">
        <v>1957</v>
      </c>
      <c r="H20" s="155" t="s">
        <v>1950</v>
      </c>
      <c r="I20" s="167" t="s">
        <v>1949</v>
      </c>
      <c r="J20" s="129">
        <f>C20</f>
        <v>0.13800000000000001</v>
      </c>
      <c r="K20" s="35">
        <f>SUM(C20,E20)</f>
        <v>0.186</v>
      </c>
      <c r="L20" s="163">
        <f>SUM(C20:E20)</f>
        <v>0.24</v>
      </c>
      <c r="M20" s="278" t="s">
        <v>2038</v>
      </c>
      <c r="N20" s="213" t="s">
        <v>2450</v>
      </c>
      <c r="O20" s="48"/>
      <c r="P20" s="19" t="s">
        <v>2069</v>
      </c>
      <c r="Q20" s="189" t="s">
        <v>2066</v>
      </c>
      <c r="R20" s="34" t="s">
        <v>1917</v>
      </c>
      <c r="S20" s="35" t="s">
        <v>1920</v>
      </c>
      <c r="T20" s="35"/>
      <c r="U20" s="163"/>
      <c r="V20" s="33"/>
      <c r="W20" s="189" t="s">
        <v>2067</v>
      </c>
      <c r="X20" s="34" t="s">
        <v>1923</v>
      </c>
      <c r="Y20" s="163" t="s">
        <v>1958</v>
      </c>
      <c r="Z20" s="35" t="s">
        <v>1922</v>
      </c>
      <c r="AA20" s="35" t="s">
        <v>1926</v>
      </c>
      <c r="AB20" s="259" t="s">
        <v>2104</v>
      </c>
      <c r="AC20" s="33" t="s">
        <v>2025</v>
      </c>
      <c r="AD20" s="184" t="s">
        <v>2068</v>
      </c>
      <c r="AE20" s="34" t="s">
        <v>1953</v>
      </c>
      <c r="AF20" s="35" t="s">
        <v>1955</v>
      </c>
      <c r="AG20" s="35" t="s">
        <v>2108</v>
      </c>
      <c r="AH20" s="156" t="s">
        <v>2025</v>
      </c>
      <c r="AI20" s="1"/>
      <c r="AJ20" s="4" t="s">
        <v>175</v>
      </c>
      <c r="AL20" s="4" t="s">
        <v>129</v>
      </c>
      <c r="AM20" s="4" t="s">
        <v>176</v>
      </c>
      <c r="AO20" s="8" t="s">
        <v>131</v>
      </c>
      <c r="AP20" s="12">
        <v>0.2</v>
      </c>
      <c r="AQ20" s="100" t="s">
        <v>132</v>
      </c>
      <c r="AR20" s="92" t="s">
        <v>2313</v>
      </c>
      <c r="AS20" s="104" t="str">
        <f t="shared" si="0"/>
        <v>東京都荒川区</v>
      </c>
      <c r="AT20" s="106">
        <v>11.4</v>
      </c>
      <c r="AU20" s="91">
        <v>11.1</v>
      </c>
      <c r="AV20" s="243">
        <v>10.9</v>
      </c>
      <c r="AW20" s="8" t="s">
        <v>2116</v>
      </c>
      <c r="AX20" s="12">
        <v>0.55000000000000004</v>
      </c>
      <c r="AY20" s="48"/>
      <c r="AZ20" s="48"/>
      <c r="BA20" s="48"/>
      <c r="BB20" s="48"/>
    </row>
    <row r="21" spans="1:54" ht="14.4">
      <c r="A21" s="19" t="s">
        <v>2138</v>
      </c>
      <c r="B21" s="229" t="s">
        <v>2174</v>
      </c>
      <c r="C21" s="34">
        <v>0.13800000000000001</v>
      </c>
      <c r="D21" s="35">
        <v>5.3999999999999999E-2</v>
      </c>
      <c r="E21" s="163">
        <v>4.8000000000000001E-2</v>
      </c>
      <c r="F21" s="189" t="s">
        <v>2240</v>
      </c>
      <c r="G21" s="166" t="s">
        <v>1957</v>
      </c>
      <c r="H21" s="155" t="s">
        <v>1950</v>
      </c>
      <c r="I21" s="167" t="s">
        <v>1949</v>
      </c>
      <c r="J21" s="129">
        <f t="shared" si="1"/>
        <v>0.13800000000000001</v>
      </c>
      <c r="K21" s="35">
        <f t="shared" si="2"/>
        <v>0.186</v>
      </c>
      <c r="L21" s="163">
        <f t="shared" si="3"/>
        <v>0.24</v>
      </c>
      <c r="M21" s="278" t="s">
        <v>2038</v>
      </c>
      <c r="N21" s="213" t="s">
        <v>2453</v>
      </c>
      <c r="O21" s="48"/>
      <c r="P21" s="19" t="s">
        <v>2138</v>
      </c>
      <c r="Q21" s="189" t="s">
        <v>2139</v>
      </c>
      <c r="R21" s="34" t="s">
        <v>1917</v>
      </c>
      <c r="S21" s="35" t="s">
        <v>1920</v>
      </c>
      <c r="T21" s="35"/>
      <c r="U21" s="163"/>
      <c r="V21" s="33"/>
      <c r="W21" s="189" t="s">
        <v>2140</v>
      </c>
      <c r="X21" s="34" t="s">
        <v>1923</v>
      </c>
      <c r="Y21" s="163" t="s">
        <v>1958</v>
      </c>
      <c r="Z21" s="35" t="s">
        <v>1922</v>
      </c>
      <c r="AA21" s="35" t="s">
        <v>1926</v>
      </c>
      <c r="AB21" s="200" t="s">
        <v>2104</v>
      </c>
      <c r="AC21" s="156" t="s">
        <v>2025</v>
      </c>
      <c r="AD21" s="184" t="s">
        <v>2141</v>
      </c>
      <c r="AE21" s="34" t="s">
        <v>1953</v>
      </c>
      <c r="AF21" s="35" t="s">
        <v>1955</v>
      </c>
      <c r="AG21" s="35" t="s">
        <v>2108</v>
      </c>
      <c r="AH21" s="156" t="s">
        <v>2025</v>
      </c>
      <c r="AI21" s="1"/>
      <c r="AJ21" s="4" t="s">
        <v>177</v>
      </c>
      <c r="AL21" s="4" t="s">
        <v>129</v>
      </c>
      <c r="AM21" s="4" t="s">
        <v>178</v>
      </c>
      <c r="AO21" s="8" t="s">
        <v>131</v>
      </c>
      <c r="AP21" s="12">
        <v>0.2</v>
      </c>
      <c r="AQ21" s="100" t="s">
        <v>132</v>
      </c>
      <c r="AR21" s="92" t="s">
        <v>2314</v>
      </c>
      <c r="AS21" s="104" t="str">
        <f t="shared" si="0"/>
        <v>東京都板橋区</v>
      </c>
      <c r="AT21" s="106">
        <v>11.4</v>
      </c>
      <c r="AU21" s="91">
        <v>11.1</v>
      </c>
      <c r="AV21" s="243">
        <v>10.9</v>
      </c>
      <c r="AW21" s="8" t="s">
        <v>2070</v>
      </c>
      <c r="AX21" s="12">
        <v>0.55000000000000004</v>
      </c>
      <c r="AY21" s="48"/>
      <c r="AZ21" s="48"/>
      <c r="BA21" s="48"/>
      <c r="BB21" s="48"/>
    </row>
    <row r="22" spans="1:54" ht="14.4">
      <c r="A22" s="19" t="s">
        <v>2070</v>
      </c>
      <c r="B22" s="229" t="s">
        <v>2175</v>
      </c>
      <c r="C22" s="34">
        <v>0.13800000000000001</v>
      </c>
      <c r="D22" s="35">
        <v>5.3999999999999999E-2</v>
      </c>
      <c r="E22" s="163">
        <v>4.8000000000000001E-2</v>
      </c>
      <c r="F22" s="189" t="s">
        <v>2222</v>
      </c>
      <c r="G22" s="166" t="s">
        <v>1957</v>
      </c>
      <c r="H22" s="155" t="s">
        <v>1950</v>
      </c>
      <c r="I22" s="167" t="s">
        <v>1949</v>
      </c>
      <c r="J22" s="129">
        <f t="shared" ref="J22" si="19">C22</f>
        <v>0.13800000000000001</v>
      </c>
      <c r="K22" s="35">
        <f t="shared" ref="K22" si="20">SUM(C22,E22)</f>
        <v>0.186</v>
      </c>
      <c r="L22" s="163">
        <f t="shared" ref="L22" si="21">SUM(C22:E22)</f>
        <v>0.24</v>
      </c>
      <c r="M22" s="278" t="s">
        <v>2038</v>
      </c>
      <c r="N22" s="213" t="s">
        <v>2451</v>
      </c>
      <c r="O22" s="48"/>
      <c r="P22" s="19" t="s">
        <v>2070</v>
      </c>
      <c r="Q22" s="189" t="s">
        <v>1979</v>
      </c>
      <c r="R22" s="34" t="s">
        <v>1917</v>
      </c>
      <c r="S22" s="35" t="s">
        <v>1920</v>
      </c>
      <c r="T22" s="35"/>
      <c r="U22" s="163"/>
      <c r="V22" s="33"/>
      <c r="W22" s="189" t="s">
        <v>1994</v>
      </c>
      <c r="X22" s="34" t="s">
        <v>1923</v>
      </c>
      <c r="Y22" s="163" t="s">
        <v>1958</v>
      </c>
      <c r="Z22" s="35" t="s">
        <v>1922</v>
      </c>
      <c r="AA22" s="35" t="s">
        <v>1926</v>
      </c>
      <c r="AB22" s="200" t="s">
        <v>2104</v>
      </c>
      <c r="AC22" s="156" t="s">
        <v>2025</v>
      </c>
      <c r="AD22" s="184" t="s">
        <v>2015</v>
      </c>
      <c r="AE22" s="34" t="s">
        <v>1953</v>
      </c>
      <c r="AF22" s="35" t="s">
        <v>1955</v>
      </c>
      <c r="AG22" s="35" t="s">
        <v>2108</v>
      </c>
      <c r="AH22" s="156" t="s">
        <v>2025</v>
      </c>
      <c r="AI22" s="1"/>
      <c r="AJ22" s="4" t="s">
        <v>180</v>
      </c>
      <c r="AL22" s="4" t="s">
        <v>129</v>
      </c>
      <c r="AM22" s="4" t="s">
        <v>181</v>
      </c>
      <c r="AO22" s="8" t="s">
        <v>131</v>
      </c>
      <c r="AP22" s="12">
        <v>0.2</v>
      </c>
      <c r="AQ22" s="100" t="s">
        <v>132</v>
      </c>
      <c r="AR22" s="92" t="s">
        <v>2315</v>
      </c>
      <c r="AS22" s="104" t="str">
        <f t="shared" si="0"/>
        <v>東京都練馬区</v>
      </c>
      <c r="AT22" s="106">
        <v>11.4</v>
      </c>
      <c r="AU22" s="91">
        <v>11.1</v>
      </c>
      <c r="AV22" s="243">
        <v>10.9</v>
      </c>
      <c r="AW22" s="8" t="s">
        <v>2457</v>
      </c>
      <c r="AX22" s="12">
        <v>0.55000000000000004</v>
      </c>
      <c r="AY22" s="48"/>
      <c r="AZ22" s="48"/>
      <c r="BA22" s="48"/>
      <c r="BB22" s="48"/>
    </row>
    <row r="23" spans="1:54" ht="24">
      <c r="A23" s="19" t="s">
        <v>2117</v>
      </c>
      <c r="B23" s="229" t="s">
        <v>2176</v>
      </c>
      <c r="C23" s="34">
        <v>0.13800000000000001</v>
      </c>
      <c r="D23" s="35">
        <v>5.3999999999999999E-2</v>
      </c>
      <c r="E23" s="163">
        <v>4.8000000000000001E-2</v>
      </c>
      <c r="F23" s="189" t="s">
        <v>2241</v>
      </c>
      <c r="G23" s="166" t="s">
        <v>1957</v>
      </c>
      <c r="H23" s="155" t="s">
        <v>1950</v>
      </c>
      <c r="I23" s="167" t="s">
        <v>1949</v>
      </c>
      <c r="J23" s="129">
        <f t="shared" si="1"/>
        <v>0.13800000000000001</v>
      </c>
      <c r="K23" s="35">
        <f t="shared" si="2"/>
        <v>0.186</v>
      </c>
      <c r="L23" s="163">
        <f t="shared" si="3"/>
        <v>0.24</v>
      </c>
      <c r="M23" s="278" t="s">
        <v>2038</v>
      </c>
      <c r="N23" s="213" t="s">
        <v>2454</v>
      </c>
      <c r="O23" s="48"/>
      <c r="P23" s="19" t="s">
        <v>2117</v>
      </c>
      <c r="Q23" s="189" t="s">
        <v>2146</v>
      </c>
      <c r="R23" s="34" t="s">
        <v>1917</v>
      </c>
      <c r="S23" s="35" t="s">
        <v>1920</v>
      </c>
      <c r="T23" s="35"/>
      <c r="U23" s="163"/>
      <c r="V23" s="33"/>
      <c r="W23" s="189" t="s">
        <v>2147</v>
      </c>
      <c r="X23" s="34" t="s">
        <v>1923</v>
      </c>
      <c r="Y23" s="163" t="s">
        <v>1958</v>
      </c>
      <c r="Z23" s="35" t="s">
        <v>1922</v>
      </c>
      <c r="AA23" s="35" t="s">
        <v>1926</v>
      </c>
      <c r="AB23" s="200" t="s">
        <v>2104</v>
      </c>
      <c r="AC23" s="156" t="s">
        <v>2025</v>
      </c>
      <c r="AD23" s="184" t="s">
        <v>2148</v>
      </c>
      <c r="AE23" s="34" t="s">
        <v>1953</v>
      </c>
      <c r="AF23" s="35" t="s">
        <v>1955</v>
      </c>
      <c r="AG23" s="35" t="s">
        <v>2108</v>
      </c>
      <c r="AH23" s="156" t="s">
        <v>2025</v>
      </c>
      <c r="AI23" s="1"/>
      <c r="AJ23" s="4" t="s">
        <v>179</v>
      </c>
      <c r="AL23" s="4" t="s">
        <v>129</v>
      </c>
      <c r="AM23" s="4" t="s">
        <v>2477</v>
      </c>
      <c r="AO23" s="8" t="s">
        <v>131</v>
      </c>
      <c r="AP23" s="12">
        <v>0.2</v>
      </c>
      <c r="AQ23" s="100" t="s">
        <v>132</v>
      </c>
      <c r="AR23" s="92" t="s">
        <v>2316</v>
      </c>
      <c r="AS23" s="104" t="str">
        <f t="shared" si="0"/>
        <v>東京都足立区</v>
      </c>
      <c r="AT23" s="106">
        <v>11.4</v>
      </c>
      <c r="AU23" s="91">
        <v>11.1</v>
      </c>
      <c r="AV23" s="243">
        <v>10.9</v>
      </c>
      <c r="AW23" s="19" t="s">
        <v>1911</v>
      </c>
      <c r="AX23" s="12">
        <v>0.55000000000000004</v>
      </c>
      <c r="AY23" s="48"/>
      <c r="AZ23" s="48"/>
      <c r="BA23" s="48"/>
      <c r="BB23" s="48"/>
    </row>
    <row r="24" spans="1:54" ht="14.4">
      <c r="A24" s="19" t="s">
        <v>1911</v>
      </c>
      <c r="B24" s="229" t="s">
        <v>2177</v>
      </c>
      <c r="C24" s="34">
        <v>0.114</v>
      </c>
      <c r="D24" s="35">
        <v>3.5999999999999997E-2</v>
      </c>
      <c r="E24" s="163">
        <v>0.03</v>
      </c>
      <c r="F24" s="189" t="s">
        <v>2223</v>
      </c>
      <c r="G24" s="166" t="s">
        <v>1957</v>
      </c>
      <c r="H24" s="155" t="s">
        <v>1950</v>
      </c>
      <c r="I24" s="167" t="s">
        <v>1949</v>
      </c>
      <c r="J24" s="129">
        <f t="shared" ref="J24" si="22">C24</f>
        <v>0.114</v>
      </c>
      <c r="K24" s="35">
        <f t="shared" ref="K24" si="23">SUM(C24,E24)</f>
        <v>0.14400000000000002</v>
      </c>
      <c r="L24" s="163">
        <f t="shared" ref="L24" si="24">SUM(C24:E24)</f>
        <v>0.18</v>
      </c>
      <c r="M24" s="278" t="s">
        <v>2038</v>
      </c>
      <c r="N24" s="213" t="s">
        <v>2450</v>
      </c>
      <c r="O24" s="48"/>
      <c r="P24" s="19" t="s">
        <v>1911</v>
      </c>
      <c r="Q24" s="189" t="s">
        <v>1970</v>
      </c>
      <c r="R24" s="34" t="s">
        <v>1917</v>
      </c>
      <c r="S24" s="35" t="s">
        <v>1920</v>
      </c>
      <c r="T24" s="35"/>
      <c r="U24" s="163"/>
      <c r="V24" s="33"/>
      <c r="W24" s="189" t="s">
        <v>1995</v>
      </c>
      <c r="X24" s="34" t="s">
        <v>1923</v>
      </c>
      <c r="Y24" s="163" t="s">
        <v>1958</v>
      </c>
      <c r="Z24" s="35" t="s">
        <v>1922</v>
      </c>
      <c r="AA24" s="35" t="s">
        <v>1926</v>
      </c>
      <c r="AB24" s="200" t="s">
        <v>2104</v>
      </c>
      <c r="AC24" s="156" t="s">
        <v>2025</v>
      </c>
      <c r="AD24" s="184" t="s">
        <v>2016</v>
      </c>
      <c r="AE24" s="34" t="s">
        <v>1953</v>
      </c>
      <c r="AF24" s="35" t="s">
        <v>1955</v>
      </c>
      <c r="AG24" s="35" t="s">
        <v>2106</v>
      </c>
      <c r="AH24" s="156" t="s">
        <v>2025</v>
      </c>
      <c r="AI24" s="1"/>
      <c r="AJ24" s="4" t="s">
        <v>182</v>
      </c>
      <c r="AL24" s="4" t="s">
        <v>129</v>
      </c>
      <c r="AM24" s="4" t="s">
        <v>183</v>
      </c>
      <c r="AO24" s="8" t="s">
        <v>131</v>
      </c>
      <c r="AP24" s="12">
        <v>0.2</v>
      </c>
      <c r="AQ24" s="100" t="s">
        <v>132</v>
      </c>
      <c r="AR24" s="92" t="s">
        <v>2317</v>
      </c>
      <c r="AS24" s="104" t="str">
        <f t="shared" si="0"/>
        <v>東京都葛飾区</v>
      </c>
      <c r="AT24" s="106">
        <v>11.4</v>
      </c>
      <c r="AU24" s="91">
        <v>11.1</v>
      </c>
      <c r="AV24" s="243">
        <v>10.9</v>
      </c>
      <c r="AW24" s="19" t="s">
        <v>2142</v>
      </c>
      <c r="AX24" s="12">
        <v>0.55000000000000004</v>
      </c>
      <c r="AY24" s="48"/>
      <c r="AZ24" s="48"/>
      <c r="BA24" s="48"/>
      <c r="BB24" s="48"/>
    </row>
    <row r="25" spans="1:54" ht="15" thickBot="1">
      <c r="A25" s="19" t="s">
        <v>2142</v>
      </c>
      <c r="B25" s="229" t="s">
        <v>2178</v>
      </c>
      <c r="C25" s="34">
        <v>0.114</v>
      </c>
      <c r="D25" s="35">
        <v>3.5999999999999997E-2</v>
      </c>
      <c r="E25" s="163">
        <v>0.03</v>
      </c>
      <c r="F25" s="189" t="s">
        <v>2242</v>
      </c>
      <c r="G25" s="166" t="s">
        <v>1957</v>
      </c>
      <c r="H25" s="155" t="s">
        <v>1950</v>
      </c>
      <c r="I25" s="167" t="s">
        <v>1949</v>
      </c>
      <c r="J25" s="129">
        <f t="shared" si="1"/>
        <v>0.114</v>
      </c>
      <c r="K25" s="35">
        <f t="shared" si="2"/>
        <v>0.14400000000000002</v>
      </c>
      <c r="L25" s="163">
        <f t="shared" si="3"/>
        <v>0.18</v>
      </c>
      <c r="M25" s="278" t="s">
        <v>2038</v>
      </c>
      <c r="N25" s="213" t="s">
        <v>2452</v>
      </c>
      <c r="O25" s="48"/>
      <c r="P25" s="19" t="s">
        <v>2142</v>
      </c>
      <c r="Q25" s="189" t="s">
        <v>2143</v>
      </c>
      <c r="R25" s="34" t="s">
        <v>1917</v>
      </c>
      <c r="S25" s="35" t="s">
        <v>1920</v>
      </c>
      <c r="T25" s="35"/>
      <c r="U25" s="163"/>
      <c r="V25" s="33"/>
      <c r="W25" s="189" t="s">
        <v>2144</v>
      </c>
      <c r="X25" s="34" t="s">
        <v>1923</v>
      </c>
      <c r="Y25" s="163" t="s">
        <v>1958</v>
      </c>
      <c r="Z25" s="35" t="s">
        <v>1922</v>
      </c>
      <c r="AA25" s="35" t="s">
        <v>1926</v>
      </c>
      <c r="AB25" s="200" t="s">
        <v>2104</v>
      </c>
      <c r="AC25" s="156" t="s">
        <v>2025</v>
      </c>
      <c r="AD25" s="184" t="s">
        <v>2145</v>
      </c>
      <c r="AE25" s="34" t="s">
        <v>1953</v>
      </c>
      <c r="AF25" s="35" t="s">
        <v>1955</v>
      </c>
      <c r="AG25" s="35" t="s">
        <v>2106</v>
      </c>
      <c r="AH25" s="156" t="s">
        <v>2025</v>
      </c>
      <c r="AI25" s="1"/>
      <c r="AJ25" s="4" t="s">
        <v>184</v>
      </c>
      <c r="AL25" s="4" t="s">
        <v>129</v>
      </c>
      <c r="AM25" s="4" t="s">
        <v>185</v>
      </c>
      <c r="AO25" s="9" t="s">
        <v>131</v>
      </c>
      <c r="AP25" s="96">
        <v>0.2</v>
      </c>
      <c r="AQ25" s="101" t="s">
        <v>132</v>
      </c>
      <c r="AR25" s="95" t="s">
        <v>2318</v>
      </c>
      <c r="AS25" s="121" t="str">
        <f t="shared" si="0"/>
        <v>東京都江戸川区</v>
      </c>
      <c r="AT25" s="122">
        <v>11.4</v>
      </c>
      <c r="AU25" s="123">
        <v>11.1</v>
      </c>
      <c r="AV25" s="244">
        <v>10.9</v>
      </c>
      <c r="AW25" s="8" t="s">
        <v>2118</v>
      </c>
      <c r="AX25" s="12">
        <v>0.45</v>
      </c>
      <c r="AY25" s="48"/>
      <c r="AZ25" s="48"/>
      <c r="BA25" s="48"/>
      <c r="BB25" s="48"/>
    </row>
    <row r="26" spans="1:54" ht="14.4">
      <c r="A26" s="19" t="s">
        <v>2074</v>
      </c>
      <c r="B26" s="229" t="s">
        <v>2179</v>
      </c>
      <c r="C26" s="34">
        <v>0.15</v>
      </c>
      <c r="D26" s="35">
        <v>6.6000000000000003E-2</v>
      </c>
      <c r="E26" s="163">
        <v>5.3999999999999999E-2</v>
      </c>
      <c r="F26" s="189" t="s">
        <v>2224</v>
      </c>
      <c r="G26" s="166" t="s">
        <v>1957</v>
      </c>
      <c r="H26" s="155" t="s">
        <v>1950</v>
      </c>
      <c r="I26" s="167" t="s">
        <v>1949</v>
      </c>
      <c r="J26" s="129">
        <f t="shared" si="1"/>
        <v>0.15</v>
      </c>
      <c r="K26" s="35">
        <f t="shared" si="2"/>
        <v>0.20399999999999999</v>
      </c>
      <c r="L26" s="163">
        <f t="shared" si="3"/>
        <v>0.27</v>
      </c>
      <c r="M26" s="278" t="s">
        <v>2038</v>
      </c>
      <c r="N26" s="213" t="s">
        <v>2450</v>
      </c>
      <c r="O26" s="48"/>
      <c r="P26" s="19" t="s">
        <v>2074</v>
      </c>
      <c r="Q26" s="189" t="s">
        <v>2071</v>
      </c>
      <c r="R26" s="34" t="s">
        <v>1917</v>
      </c>
      <c r="S26" s="35" t="s">
        <v>1920</v>
      </c>
      <c r="T26" s="35"/>
      <c r="U26" s="163"/>
      <c r="V26" s="33"/>
      <c r="W26" s="189" t="s">
        <v>2072</v>
      </c>
      <c r="X26" s="34" t="s">
        <v>1923</v>
      </c>
      <c r="Y26" s="163" t="s">
        <v>1958</v>
      </c>
      <c r="Z26" s="35" t="s">
        <v>2104</v>
      </c>
      <c r="AA26" s="35" t="s">
        <v>2025</v>
      </c>
      <c r="AB26" s="200"/>
      <c r="AC26" s="156"/>
      <c r="AD26" s="184" t="s">
        <v>2073</v>
      </c>
      <c r="AE26" s="34" t="s">
        <v>1953</v>
      </c>
      <c r="AF26" s="35" t="s">
        <v>1955</v>
      </c>
      <c r="AG26" s="35" t="s">
        <v>2106</v>
      </c>
      <c r="AH26" s="156" t="s">
        <v>2025</v>
      </c>
      <c r="AI26" s="1"/>
      <c r="AJ26" s="4" t="s">
        <v>186</v>
      </c>
      <c r="AL26" s="4" t="s">
        <v>129</v>
      </c>
      <c r="AM26" s="4" t="s">
        <v>187</v>
      </c>
      <c r="AO26" s="87" t="s">
        <v>188</v>
      </c>
      <c r="AP26" s="110">
        <v>0.16</v>
      </c>
      <c r="AQ26" s="108" t="s">
        <v>132</v>
      </c>
      <c r="AR26" s="93" t="s">
        <v>189</v>
      </c>
      <c r="AS26" s="117" t="str">
        <f t="shared" si="0"/>
        <v>東京都調布市</v>
      </c>
      <c r="AT26" s="125">
        <v>11.12</v>
      </c>
      <c r="AU26" s="114">
        <v>10.88</v>
      </c>
      <c r="AV26" s="146">
        <v>10.72</v>
      </c>
      <c r="AW26" s="8" t="s">
        <v>2119</v>
      </c>
      <c r="AX26" s="12">
        <v>0.45</v>
      </c>
      <c r="AY26" s="48"/>
      <c r="AZ26" s="48"/>
      <c r="BA26" s="48"/>
      <c r="BB26" s="48"/>
    </row>
    <row r="27" spans="1:54" ht="14.4">
      <c r="A27" s="19" t="s">
        <v>2119</v>
      </c>
      <c r="B27" s="229" t="s">
        <v>2180</v>
      </c>
      <c r="C27" s="34">
        <v>0.15</v>
      </c>
      <c r="D27" s="35">
        <v>6.6000000000000003E-2</v>
      </c>
      <c r="E27" s="163">
        <v>5.3999999999999999E-2</v>
      </c>
      <c r="F27" s="189" t="s">
        <v>2243</v>
      </c>
      <c r="G27" s="166" t="s">
        <v>1957</v>
      </c>
      <c r="H27" s="155" t="s">
        <v>1950</v>
      </c>
      <c r="I27" s="167" t="s">
        <v>1949</v>
      </c>
      <c r="J27" s="129">
        <f t="shared" ref="J27:J28" si="25">C27</f>
        <v>0.15</v>
      </c>
      <c r="K27" s="35">
        <f t="shared" ref="K27:K28" si="26">SUM(C27,E27)</f>
        <v>0.20399999999999999</v>
      </c>
      <c r="L27" s="163">
        <f t="shared" ref="L27:L28" si="27">SUM(C27:E27)</f>
        <v>0.27</v>
      </c>
      <c r="M27" s="278" t="s">
        <v>2038</v>
      </c>
      <c r="N27" s="213" t="s">
        <v>2452</v>
      </c>
      <c r="O27" s="48"/>
      <c r="P27" s="19" t="s">
        <v>2119</v>
      </c>
      <c r="Q27" s="189" t="s">
        <v>2149</v>
      </c>
      <c r="R27" s="34" t="s">
        <v>1917</v>
      </c>
      <c r="S27" s="35" t="s">
        <v>1920</v>
      </c>
      <c r="T27" s="35"/>
      <c r="U27" s="163"/>
      <c r="V27" s="33"/>
      <c r="W27" s="189" t="s">
        <v>2150</v>
      </c>
      <c r="X27" s="34" t="s">
        <v>1923</v>
      </c>
      <c r="Y27" s="163" t="s">
        <v>1958</v>
      </c>
      <c r="Z27" s="35" t="s">
        <v>2104</v>
      </c>
      <c r="AA27" s="35" t="s">
        <v>2025</v>
      </c>
      <c r="AB27" s="200"/>
      <c r="AC27" s="156"/>
      <c r="AD27" s="184" t="s">
        <v>2151</v>
      </c>
      <c r="AE27" s="34" t="s">
        <v>1953</v>
      </c>
      <c r="AF27" s="35" t="s">
        <v>1955</v>
      </c>
      <c r="AG27" s="35" t="s">
        <v>2106</v>
      </c>
      <c r="AH27" s="156" t="s">
        <v>2025</v>
      </c>
      <c r="AI27" s="1"/>
      <c r="AJ27" s="4" t="s">
        <v>190</v>
      </c>
      <c r="AL27" s="4" t="s">
        <v>129</v>
      </c>
      <c r="AM27" s="4" t="s">
        <v>191</v>
      </c>
      <c r="AO27" s="8" t="s">
        <v>188</v>
      </c>
      <c r="AP27" s="12">
        <v>0.16</v>
      </c>
      <c r="AQ27" s="100" t="s">
        <v>132</v>
      </c>
      <c r="AR27" s="92" t="s">
        <v>2319</v>
      </c>
      <c r="AS27" s="115" t="str">
        <f t="shared" si="0"/>
        <v>東京都町田市</v>
      </c>
      <c r="AT27" s="90">
        <v>11.12</v>
      </c>
      <c r="AU27" s="92">
        <v>10.88</v>
      </c>
      <c r="AV27" s="117">
        <v>10.72</v>
      </c>
      <c r="AW27" s="8" t="s">
        <v>2120</v>
      </c>
      <c r="AX27" s="12">
        <v>0.45</v>
      </c>
      <c r="AY27" s="48"/>
      <c r="AZ27" s="48"/>
      <c r="BA27" s="48"/>
      <c r="BB27" s="48"/>
    </row>
    <row r="28" spans="1:54" ht="14.4">
      <c r="A28" s="19" t="s">
        <v>2075</v>
      </c>
      <c r="B28" s="229" t="s">
        <v>2181</v>
      </c>
      <c r="C28" s="34">
        <v>0.15</v>
      </c>
      <c r="D28" s="35">
        <v>6.6000000000000003E-2</v>
      </c>
      <c r="E28" s="163">
        <v>5.3999999999999999E-2</v>
      </c>
      <c r="F28" s="189" t="s">
        <v>2225</v>
      </c>
      <c r="G28" s="166" t="s">
        <v>1957</v>
      </c>
      <c r="H28" s="155" t="s">
        <v>1950</v>
      </c>
      <c r="I28" s="167" t="s">
        <v>1949</v>
      </c>
      <c r="J28" s="129">
        <f t="shared" si="25"/>
        <v>0.15</v>
      </c>
      <c r="K28" s="35">
        <f t="shared" si="26"/>
        <v>0.20399999999999999</v>
      </c>
      <c r="L28" s="163">
        <f t="shared" si="27"/>
        <v>0.27</v>
      </c>
      <c r="M28" s="278" t="s">
        <v>2038</v>
      </c>
      <c r="N28" s="213" t="s">
        <v>2451</v>
      </c>
      <c r="O28" s="48"/>
      <c r="P28" s="19" t="s">
        <v>2075</v>
      </c>
      <c r="Q28" s="189" t="s">
        <v>1980</v>
      </c>
      <c r="R28" s="34" t="s">
        <v>1917</v>
      </c>
      <c r="S28" s="35" t="s">
        <v>1920</v>
      </c>
      <c r="T28" s="35"/>
      <c r="U28" s="163"/>
      <c r="V28" s="33"/>
      <c r="W28" s="189" t="s">
        <v>1996</v>
      </c>
      <c r="X28" s="34" t="s">
        <v>1923</v>
      </c>
      <c r="Y28" s="163" t="s">
        <v>1958</v>
      </c>
      <c r="Z28" s="35" t="s">
        <v>2104</v>
      </c>
      <c r="AA28" s="35" t="s">
        <v>2025</v>
      </c>
      <c r="AB28" s="200"/>
      <c r="AC28" s="156"/>
      <c r="AD28" s="184" t="s">
        <v>2017</v>
      </c>
      <c r="AE28" s="34" t="s">
        <v>1953</v>
      </c>
      <c r="AF28" s="35" t="s">
        <v>1955</v>
      </c>
      <c r="AG28" s="35" t="s">
        <v>2106</v>
      </c>
      <c r="AH28" s="156" t="s">
        <v>2025</v>
      </c>
      <c r="AI28" s="45"/>
      <c r="AJ28" s="4" t="s">
        <v>192</v>
      </c>
      <c r="AL28" s="4" t="s">
        <v>129</v>
      </c>
      <c r="AM28" s="4" t="s">
        <v>193</v>
      </c>
      <c r="AO28" s="8" t="s">
        <v>188</v>
      </c>
      <c r="AP28" s="12">
        <v>0.16</v>
      </c>
      <c r="AQ28" s="100" t="s">
        <v>132</v>
      </c>
      <c r="AR28" s="92" t="s">
        <v>2320</v>
      </c>
      <c r="AS28" s="115" t="str">
        <f t="shared" si="0"/>
        <v>東京都狛江市</v>
      </c>
      <c r="AT28" s="90">
        <v>11.12</v>
      </c>
      <c r="AU28" s="92">
        <v>10.88</v>
      </c>
      <c r="AV28" s="115">
        <v>10.72</v>
      </c>
      <c r="AW28" s="8" t="s">
        <v>2121</v>
      </c>
      <c r="AX28" s="12">
        <v>0.45</v>
      </c>
      <c r="AY28" s="48"/>
      <c r="AZ28" s="48"/>
      <c r="BA28" s="48"/>
      <c r="BB28" s="48"/>
    </row>
    <row r="29" spans="1:54" ht="24">
      <c r="A29" s="19" t="s">
        <v>2152</v>
      </c>
      <c r="B29" s="229" t="s">
        <v>2182</v>
      </c>
      <c r="C29" s="34">
        <v>0.15</v>
      </c>
      <c r="D29" s="35">
        <v>6.6000000000000003E-2</v>
      </c>
      <c r="E29" s="163">
        <v>5.3999999999999999E-2</v>
      </c>
      <c r="F29" s="189" t="s">
        <v>2244</v>
      </c>
      <c r="G29" s="166" t="s">
        <v>1957</v>
      </c>
      <c r="H29" s="155" t="s">
        <v>1950</v>
      </c>
      <c r="I29" s="167" t="s">
        <v>1949</v>
      </c>
      <c r="J29" s="129">
        <f t="shared" si="1"/>
        <v>0.15</v>
      </c>
      <c r="K29" s="35">
        <f t="shared" si="2"/>
        <v>0.20399999999999999</v>
      </c>
      <c r="L29" s="163">
        <f t="shared" si="3"/>
        <v>0.27</v>
      </c>
      <c r="M29" s="278" t="s">
        <v>2038</v>
      </c>
      <c r="N29" s="213" t="s">
        <v>2454</v>
      </c>
      <c r="O29" s="48"/>
      <c r="P29" s="19" t="s">
        <v>2152</v>
      </c>
      <c r="Q29" s="189" t="s">
        <v>2153</v>
      </c>
      <c r="R29" s="34" t="s">
        <v>1917</v>
      </c>
      <c r="S29" s="35" t="s">
        <v>1920</v>
      </c>
      <c r="T29" s="35"/>
      <c r="U29" s="163"/>
      <c r="V29" s="33"/>
      <c r="W29" s="189" t="s">
        <v>2154</v>
      </c>
      <c r="X29" s="34" t="s">
        <v>1923</v>
      </c>
      <c r="Y29" s="163" t="s">
        <v>1958</v>
      </c>
      <c r="Z29" s="35" t="s">
        <v>2104</v>
      </c>
      <c r="AA29" s="35" t="s">
        <v>2025</v>
      </c>
      <c r="AB29" s="200"/>
      <c r="AC29" s="156"/>
      <c r="AD29" s="184" t="s">
        <v>2155</v>
      </c>
      <c r="AE29" s="34" t="s">
        <v>1953</v>
      </c>
      <c r="AF29" s="35" t="s">
        <v>1955</v>
      </c>
      <c r="AG29" s="35" t="s">
        <v>2106</v>
      </c>
      <c r="AH29" s="156" t="s">
        <v>2025</v>
      </c>
      <c r="AI29" s="44"/>
      <c r="AJ29" s="4" t="s">
        <v>194</v>
      </c>
      <c r="AL29" s="4" t="s">
        <v>129</v>
      </c>
      <c r="AM29" s="4" t="s">
        <v>195</v>
      </c>
      <c r="AO29" s="8" t="s">
        <v>188</v>
      </c>
      <c r="AP29" s="12">
        <v>0.16</v>
      </c>
      <c r="AQ29" s="100" t="s">
        <v>132</v>
      </c>
      <c r="AR29" s="92" t="s">
        <v>2321</v>
      </c>
      <c r="AS29" s="115" t="str">
        <f t="shared" si="0"/>
        <v>東京都多摩市</v>
      </c>
      <c r="AT29" s="90">
        <v>11.12</v>
      </c>
      <c r="AU29" s="92">
        <v>10.88</v>
      </c>
      <c r="AV29" s="115">
        <v>10.72</v>
      </c>
      <c r="AW29" s="8" t="s">
        <v>2458</v>
      </c>
      <c r="AX29" s="12">
        <v>0.45</v>
      </c>
      <c r="AY29" s="48"/>
      <c r="AZ29" s="48"/>
      <c r="BA29" s="48"/>
      <c r="BB29" s="48"/>
    </row>
    <row r="30" spans="1:54" ht="14.4">
      <c r="A30" s="19" t="s">
        <v>1912</v>
      </c>
      <c r="B30" s="229" t="s">
        <v>2183</v>
      </c>
      <c r="C30" s="34">
        <v>0.14399999999999999</v>
      </c>
      <c r="D30" s="35">
        <v>4.8000000000000001E-2</v>
      </c>
      <c r="E30" s="163">
        <v>4.2000000000000003E-2</v>
      </c>
      <c r="F30" s="189" t="s">
        <v>2226</v>
      </c>
      <c r="G30" s="166" t="s">
        <v>1957</v>
      </c>
      <c r="H30" s="155" t="s">
        <v>1950</v>
      </c>
      <c r="I30" s="167" t="s">
        <v>1949</v>
      </c>
      <c r="J30" s="129">
        <f t="shared" si="1"/>
        <v>0.14399999999999999</v>
      </c>
      <c r="K30" s="35">
        <f t="shared" si="2"/>
        <v>0.186</v>
      </c>
      <c r="L30" s="163">
        <f t="shared" si="3"/>
        <v>0.23400000000000001</v>
      </c>
      <c r="M30" s="278" t="s">
        <v>2038</v>
      </c>
      <c r="N30" s="213" t="s">
        <v>2450</v>
      </c>
      <c r="O30" s="48"/>
      <c r="P30" s="19" t="s">
        <v>1912</v>
      </c>
      <c r="Q30" s="189" t="s">
        <v>1971</v>
      </c>
      <c r="R30" s="34" t="s">
        <v>1917</v>
      </c>
      <c r="S30" s="35" t="s">
        <v>1920</v>
      </c>
      <c r="T30" s="35"/>
      <c r="U30" s="163"/>
      <c r="V30" s="33"/>
      <c r="W30" s="189" t="s">
        <v>1997</v>
      </c>
      <c r="X30" s="34" t="s">
        <v>1923</v>
      </c>
      <c r="Y30" s="163" t="s">
        <v>1958</v>
      </c>
      <c r="Z30" s="35" t="s">
        <v>2104</v>
      </c>
      <c r="AA30" s="35" t="s">
        <v>2025</v>
      </c>
      <c r="AB30" s="200"/>
      <c r="AC30" s="156"/>
      <c r="AD30" s="184" t="s">
        <v>2018</v>
      </c>
      <c r="AE30" s="34" t="s">
        <v>1953</v>
      </c>
      <c r="AF30" s="35" t="s">
        <v>1955</v>
      </c>
      <c r="AG30" s="35" t="s">
        <v>2106</v>
      </c>
      <c r="AH30" s="156" t="s">
        <v>2025</v>
      </c>
      <c r="AI30" s="44"/>
      <c r="AJ30" s="4" t="s">
        <v>196</v>
      </c>
      <c r="AL30" s="4" t="s">
        <v>129</v>
      </c>
      <c r="AM30" s="4" t="s">
        <v>197</v>
      </c>
      <c r="AO30" s="8" t="s">
        <v>188</v>
      </c>
      <c r="AP30" s="12">
        <v>0.16</v>
      </c>
      <c r="AQ30" s="100" t="s">
        <v>198</v>
      </c>
      <c r="AR30" s="92" t="s">
        <v>2322</v>
      </c>
      <c r="AS30" s="115" t="str">
        <f t="shared" si="0"/>
        <v>神奈川県横浜市</v>
      </c>
      <c r="AT30" s="90">
        <v>11.12</v>
      </c>
      <c r="AU30" s="92">
        <v>10.88</v>
      </c>
      <c r="AV30" s="115">
        <v>10.72</v>
      </c>
      <c r="AW30" s="8" t="s">
        <v>199</v>
      </c>
      <c r="AX30" s="12">
        <v>0.45</v>
      </c>
      <c r="AY30" s="48"/>
      <c r="AZ30" s="48"/>
      <c r="BA30" s="48"/>
      <c r="BB30" s="48"/>
    </row>
    <row r="31" spans="1:54" ht="14.4">
      <c r="A31" s="19" t="s">
        <v>199</v>
      </c>
      <c r="B31" s="229" t="s">
        <v>2184</v>
      </c>
      <c r="C31" s="34">
        <v>0.14399999999999999</v>
      </c>
      <c r="D31" s="35">
        <v>4.8000000000000001E-2</v>
      </c>
      <c r="E31" s="163">
        <v>4.2000000000000003E-2</v>
      </c>
      <c r="F31" s="189" t="s">
        <v>2227</v>
      </c>
      <c r="G31" s="166" t="s">
        <v>1957</v>
      </c>
      <c r="H31" s="155" t="s">
        <v>1950</v>
      </c>
      <c r="I31" s="167" t="s">
        <v>1949</v>
      </c>
      <c r="J31" s="129">
        <f t="shared" si="1"/>
        <v>0.14399999999999999</v>
      </c>
      <c r="K31" s="35">
        <f t="shared" si="2"/>
        <v>0.186</v>
      </c>
      <c r="L31" s="163">
        <f t="shared" si="3"/>
        <v>0.23400000000000001</v>
      </c>
      <c r="M31" s="278" t="s">
        <v>2038</v>
      </c>
      <c r="N31" s="213" t="s">
        <v>2450</v>
      </c>
      <c r="O31" s="48"/>
      <c r="P31" s="19" t="s">
        <v>199</v>
      </c>
      <c r="Q31" s="189" t="s">
        <v>1972</v>
      </c>
      <c r="R31" s="34" t="s">
        <v>1917</v>
      </c>
      <c r="S31" s="35" t="s">
        <v>1920</v>
      </c>
      <c r="T31" s="35"/>
      <c r="U31" s="163"/>
      <c r="V31" s="33"/>
      <c r="W31" s="189" t="s">
        <v>1998</v>
      </c>
      <c r="X31" s="34" t="s">
        <v>1923</v>
      </c>
      <c r="Y31" s="163" t="s">
        <v>1958</v>
      </c>
      <c r="Z31" s="35" t="s">
        <v>2104</v>
      </c>
      <c r="AA31" s="35" t="s">
        <v>2025</v>
      </c>
      <c r="AB31" s="200"/>
      <c r="AC31" s="156"/>
      <c r="AD31" s="184" t="s">
        <v>2019</v>
      </c>
      <c r="AE31" s="34" t="s">
        <v>1953</v>
      </c>
      <c r="AF31" s="35" t="s">
        <v>1955</v>
      </c>
      <c r="AG31" s="35" t="s">
        <v>2106</v>
      </c>
      <c r="AH31" s="156" t="s">
        <v>2025</v>
      </c>
      <c r="AI31" s="44"/>
      <c r="AJ31" s="4" t="s">
        <v>200</v>
      </c>
      <c r="AL31" s="4" t="s">
        <v>129</v>
      </c>
      <c r="AM31" s="4" t="s">
        <v>201</v>
      </c>
      <c r="AO31" s="8" t="s">
        <v>188</v>
      </c>
      <c r="AP31" s="12">
        <v>0.16</v>
      </c>
      <c r="AQ31" s="100" t="s">
        <v>198</v>
      </c>
      <c r="AR31" s="92" t="s">
        <v>2323</v>
      </c>
      <c r="AS31" s="115" t="str">
        <f t="shared" si="0"/>
        <v>神奈川県川崎市</v>
      </c>
      <c r="AT31" s="90">
        <v>11.12</v>
      </c>
      <c r="AU31" s="92">
        <v>10.88</v>
      </c>
      <c r="AV31" s="115">
        <v>10.72</v>
      </c>
      <c r="AW31" s="8" t="s">
        <v>2122</v>
      </c>
      <c r="AX31" s="12">
        <v>0.55000000000000004</v>
      </c>
      <c r="AY31" s="48"/>
      <c r="AZ31" s="48"/>
      <c r="BA31" s="48"/>
      <c r="BB31" s="48"/>
    </row>
    <row r="32" spans="1:54" ht="15" thickBot="1">
      <c r="A32" s="19" t="s">
        <v>2079</v>
      </c>
      <c r="B32" s="229" t="s">
        <v>2185</v>
      </c>
      <c r="C32" s="34">
        <v>0.14399999999999999</v>
      </c>
      <c r="D32" s="35">
        <v>4.8000000000000001E-2</v>
      </c>
      <c r="E32" s="163">
        <v>4.2000000000000003E-2</v>
      </c>
      <c r="F32" s="189" t="s">
        <v>2228</v>
      </c>
      <c r="G32" s="166" t="s">
        <v>1957</v>
      </c>
      <c r="H32" s="155" t="s">
        <v>1950</v>
      </c>
      <c r="I32" s="167" t="s">
        <v>1949</v>
      </c>
      <c r="J32" s="129">
        <f t="shared" ref="J32" si="28">C32</f>
        <v>0.14399999999999999</v>
      </c>
      <c r="K32" s="35">
        <f t="shared" ref="K32" si="29">SUM(C32,E32)</f>
        <v>0.186</v>
      </c>
      <c r="L32" s="163">
        <f t="shared" ref="L32" si="30">SUM(C32:E32)</f>
        <v>0.23400000000000001</v>
      </c>
      <c r="M32" s="278" t="s">
        <v>2038</v>
      </c>
      <c r="N32" s="213" t="s">
        <v>2450</v>
      </c>
      <c r="O32" s="48"/>
      <c r="P32" s="19" t="s">
        <v>2079</v>
      </c>
      <c r="Q32" s="189" t="s">
        <v>2076</v>
      </c>
      <c r="R32" s="34" t="s">
        <v>1917</v>
      </c>
      <c r="S32" s="35" t="s">
        <v>1920</v>
      </c>
      <c r="T32" s="35"/>
      <c r="U32" s="163"/>
      <c r="V32" s="33"/>
      <c r="W32" s="189" t="s">
        <v>2077</v>
      </c>
      <c r="X32" s="34" t="s">
        <v>1923</v>
      </c>
      <c r="Y32" s="163" t="s">
        <v>1958</v>
      </c>
      <c r="Z32" s="35" t="s">
        <v>1922</v>
      </c>
      <c r="AA32" s="35" t="s">
        <v>1926</v>
      </c>
      <c r="AB32" s="200" t="s">
        <v>2104</v>
      </c>
      <c r="AC32" s="156" t="s">
        <v>2025</v>
      </c>
      <c r="AD32" s="184" t="s">
        <v>2078</v>
      </c>
      <c r="AE32" s="34" t="s">
        <v>1953</v>
      </c>
      <c r="AF32" s="35" t="s">
        <v>1955</v>
      </c>
      <c r="AG32" s="35" t="s">
        <v>2106</v>
      </c>
      <c r="AH32" s="156" t="s">
        <v>2025</v>
      </c>
      <c r="AI32" s="44"/>
      <c r="AJ32" s="4" t="s">
        <v>202</v>
      </c>
      <c r="AL32" s="4" t="s">
        <v>129</v>
      </c>
      <c r="AM32" s="4" t="s">
        <v>203</v>
      </c>
      <c r="AO32" s="13" t="s">
        <v>188</v>
      </c>
      <c r="AP32" s="14">
        <v>0.16</v>
      </c>
      <c r="AQ32" s="116" t="s">
        <v>204</v>
      </c>
      <c r="AR32" s="111" t="s">
        <v>2324</v>
      </c>
      <c r="AS32" s="124" t="str">
        <f t="shared" si="0"/>
        <v>大阪府大阪市</v>
      </c>
      <c r="AT32" s="94">
        <v>11.12</v>
      </c>
      <c r="AU32" s="95">
        <v>10.88</v>
      </c>
      <c r="AV32" s="147">
        <v>10.72</v>
      </c>
      <c r="AW32" s="8" t="s">
        <v>2123</v>
      </c>
      <c r="AX32" s="12">
        <v>0.55000000000000004</v>
      </c>
      <c r="AY32" s="48"/>
      <c r="AZ32" s="48"/>
      <c r="BA32" s="48"/>
      <c r="BB32" s="48"/>
    </row>
    <row r="33" spans="1:50" ht="14.4">
      <c r="A33" s="19" t="s">
        <v>2080</v>
      </c>
      <c r="B33" s="229" t="s">
        <v>2186</v>
      </c>
      <c r="C33" s="34">
        <v>0.14399999999999999</v>
      </c>
      <c r="D33" s="35">
        <v>4.8000000000000001E-2</v>
      </c>
      <c r="E33" s="163">
        <v>4.2000000000000003E-2</v>
      </c>
      <c r="F33" s="189" t="s">
        <v>2229</v>
      </c>
      <c r="G33" s="166" t="s">
        <v>1957</v>
      </c>
      <c r="H33" s="155" t="s">
        <v>1950</v>
      </c>
      <c r="I33" s="167" t="s">
        <v>1949</v>
      </c>
      <c r="J33" s="129">
        <f t="shared" si="1"/>
        <v>0.14399999999999999</v>
      </c>
      <c r="K33" s="35">
        <f t="shared" si="2"/>
        <v>0.186</v>
      </c>
      <c r="L33" s="163">
        <f t="shared" si="3"/>
        <v>0.23400000000000001</v>
      </c>
      <c r="M33" s="278" t="s">
        <v>2038</v>
      </c>
      <c r="N33" s="213" t="s">
        <v>2451</v>
      </c>
      <c r="O33" s="48"/>
      <c r="P33" s="19" t="s">
        <v>2080</v>
      </c>
      <c r="Q33" s="189" t="s">
        <v>1981</v>
      </c>
      <c r="R33" s="34" t="s">
        <v>1917</v>
      </c>
      <c r="S33" s="35" t="s">
        <v>1920</v>
      </c>
      <c r="T33" s="35"/>
      <c r="U33" s="163"/>
      <c r="V33" s="33"/>
      <c r="W33" s="189" t="s">
        <v>1999</v>
      </c>
      <c r="X33" s="34" t="s">
        <v>1923</v>
      </c>
      <c r="Y33" s="163" t="s">
        <v>1958</v>
      </c>
      <c r="Z33" s="35" t="s">
        <v>1922</v>
      </c>
      <c r="AA33" s="35" t="s">
        <v>1926</v>
      </c>
      <c r="AB33" s="200" t="s">
        <v>2104</v>
      </c>
      <c r="AC33" s="156" t="s">
        <v>2025</v>
      </c>
      <c r="AD33" s="184" t="s">
        <v>2020</v>
      </c>
      <c r="AE33" s="34" t="s">
        <v>1953</v>
      </c>
      <c r="AF33" s="35" t="s">
        <v>1955</v>
      </c>
      <c r="AG33" s="35" t="s">
        <v>2106</v>
      </c>
      <c r="AH33" s="156" t="s">
        <v>2025</v>
      </c>
      <c r="AJ33" s="4" t="s">
        <v>205</v>
      </c>
      <c r="AL33" s="4" t="s">
        <v>129</v>
      </c>
      <c r="AM33" s="4" t="s">
        <v>206</v>
      </c>
      <c r="AO33" s="10" t="s">
        <v>207</v>
      </c>
      <c r="AP33" s="49">
        <v>0.15</v>
      </c>
      <c r="AQ33" s="99" t="s">
        <v>208</v>
      </c>
      <c r="AR33" s="114" t="s">
        <v>209</v>
      </c>
      <c r="AS33" s="118" t="str">
        <f t="shared" si="0"/>
        <v>埼玉県さいたま市</v>
      </c>
      <c r="AT33" s="125">
        <v>11.05</v>
      </c>
      <c r="AU33" s="114">
        <v>10.83</v>
      </c>
      <c r="AV33" s="146">
        <v>10.68</v>
      </c>
      <c r="AW33" s="8" t="s">
        <v>2459</v>
      </c>
      <c r="AX33" s="12">
        <v>0.45</v>
      </c>
    </row>
    <row r="34" spans="1:50" ht="14.4">
      <c r="A34" s="19" t="s">
        <v>1913</v>
      </c>
      <c r="B34" s="229" t="s">
        <v>2187</v>
      </c>
      <c r="C34" s="34">
        <v>0.10199999999999999</v>
      </c>
      <c r="D34" s="35">
        <v>0.03</v>
      </c>
      <c r="E34" s="163">
        <v>2.4E-2</v>
      </c>
      <c r="F34" s="189" t="s">
        <v>2230</v>
      </c>
      <c r="G34" s="166" t="s">
        <v>1957</v>
      </c>
      <c r="H34" s="155" t="s">
        <v>1950</v>
      </c>
      <c r="I34" s="167" t="s">
        <v>1949</v>
      </c>
      <c r="J34" s="129">
        <f t="shared" si="1"/>
        <v>0.10199999999999999</v>
      </c>
      <c r="K34" s="35">
        <f t="shared" si="2"/>
        <v>0.126</v>
      </c>
      <c r="L34" s="163">
        <f t="shared" si="3"/>
        <v>0.156</v>
      </c>
      <c r="M34" s="278" t="s">
        <v>2038</v>
      </c>
      <c r="N34" s="213" t="s">
        <v>2450</v>
      </c>
      <c r="O34" s="48"/>
      <c r="P34" s="19" t="s">
        <v>1913</v>
      </c>
      <c r="Q34" s="189" t="s">
        <v>1973</v>
      </c>
      <c r="R34" s="34" t="s">
        <v>1917</v>
      </c>
      <c r="S34" s="35" t="s">
        <v>1920</v>
      </c>
      <c r="T34" s="35"/>
      <c r="U34" s="163"/>
      <c r="V34" s="33"/>
      <c r="W34" s="189" t="s">
        <v>2000</v>
      </c>
      <c r="X34" s="34" t="s">
        <v>1923</v>
      </c>
      <c r="Y34" s="163" t="s">
        <v>1958</v>
      </c>
      <c r="Z34" s="35" t="s">
        <v>2104</v>
      </c>
      <c r="AA34" s="35" t="s">
        <v>2025</v>
      </c>
      <c r="AB34" s="200"/>
      <c r="AC34" s="156"/>
      <c r="AD34" s="184" t="s">
        <v>2021</v>
      </c>
      <c r="AE34" s="34" t="s">
        <v>1953</v>
      </c>
      <c r="AF34" s="35" t="s">
        <v>1955</v>
      </c>
      <c r="AG34" s="35" t="s">
        <v>2106</v>
      </c>
      <c r="AH34" s="156" t="s">
        <v>2025</v>
      </c>
      <c r="AJ34" s="4" t="s">
        <v>210</v>
      </c>
      <c r="AL34" s="4" t="s">
        <v>129</v>
      </c>
      <c r="AM34" s="4" t="s">
        <v>211</v>
      </c>
      <c r="AO34" s="8" t="s">
        <v>207</v>
      </c>
      <c r="AP34" s="12">
        <v>0.15</v>
      </c>
      <c r="AQ34" s="100" t="s">
        <v>1927</v>
      </c>
      <c r="AR34" s="92" t="s">
        <v>212</v>
      </c>
      <c r="AS34" s="104" t="str">
        <f t="shared" si="0"/>
        <v>千葉県千葉市</v>
      </c>
      <c r="AT34" s="90">
        <v>11.05</v>
      </c>
      <c r="AU34" s="92">
        <v>10.83</v>
      </c>
      <c r="AV34" s="115">
        <v>10.68</v>
      </c>
      <c r="AW34" s="8" t="s">
        <v>2461</v>
      </c>
      <c r="AX34" s="12">
        <v>0.45</v>
      </c>
    </row>
    <row r="35" spans="1:50" ht="14.4">
      <c r="A35" s="19" t="s">
        <v>2081</v>
      </c>
      <c r="B35" s="229" t="s">
        <v>2188</v>
      </c>
      <c r="C35" s="34">
        <v>0.10199999999999999</v>
      </c>
      <c r="D35" s="35">
        <v>0.03</v>
      </c>
      <c r="E35" s="163">
        <v>2.4E-2</v>
      </c>
      <c r="F35" s="189" t="s">
        <v>2245</v>
      </c>
      <c r="G35" s="166" t="s">
        <v>1957</v>
      </c>
      <c r="H35" s="155" t="s">
        <v>1950</v>
      </c>
      <c r="I35" s="167" t="s">
        <v>1949</v>
      </c>
      <c r="J35" s="129">
        <f t="shared" ref="J35" si="31">C35</f>
        <v>0.10199999999999999</v>
      </c>
      <c r="K35" s="35">
        <f t="shared" ref="K35" si="32">SUM(C35,E35)</f>
        <v>0.126</v>
      </c>
      <c r="L35" s="163">
        <f t="shared" ref="L35" si="33">SUM(C35:E35)</f>
        <v>0.156</v>
      </c>
      <c r="M35" s="278" t="s">
        <v>2038</v>
      </c>
      <c r="N35" s="213" t="s">
        <v>2450</v>
      </c>
      <c r="O35" s="48"/>
      <c r="P35" s="19" t="s">
        <v>2081</v>
      </c>
      <c r="Q35" s="189" t="s">
        <v>2082</v>
      </c>
      <c r="R35" s="34" t="s">
        <v>1917</v>
      </c>
      <c r="S35" s="35" t="s">
        <v>1920</v>
      </c>
      <c r="T35" s="35"/>
      <c r="U35" s="163"/>
      <c r="V35" s="33"/>
      <c r="W35" s="189" t="s">
        <v>2083</v>
      </c>
      <c r="X35" s="34" t="s">
        <v>1923</v>
      </c>
      <c r="Y35" s="163" t="s">
        <v>1958</v>
      </c>
      <c r="Z35" s="35" t="s">
        <v>1922</v>
      </c>
      <c r="AA35" s="35" t="s">
        <v>1926</v>
      </c>
      <c r="AB35" s="200" t="s">
        <v>2104</v>
      </c>
      <c r="AC35" s="156" t="s">
        <v>2025</v>
      </c>
      <c r="AD35" s="184" t="s">
        <v>2084</v>
      </c>
      <c r="AE35" s="34" t="s">
        <v>1953</v>
      </c>
      <c r="AF35" s="35" t="s">
        <v>1955</v>
      </c>
      <c r="AG35" s="35" t="s">
        <v>2106</v>
      </c>
      <c r="AH35" s="156" t="s">
        <v>2025</v>
      </c>
      <c r="AJ35" s="4" t="s">
        <v>213</v>
      </c>
      <c r="AL35" s="4" t="s">
        <v>129</v>
      </c>
      <c r="AM35" s="4" t="s">
        <v>214</v>
      </c>
      <c r="AO35" s="8" t="s">
        <v>207</v>
      </c>
      <c r="AP35" s="12">
        <v>0.15</v>
      </c>
      <c r="AQ35" s="100" t="s">
        <v>1927</v>
      </c>
      <c r="AR35" s="92" t="s">
        <v>215</v>
      </c>
      <c r="AS35" s="104" t="str">
        <f t="shared" si="0"/>
        <v>千葉県浦安市</v>
      </c>
      <c r="AT35" s="90">
        <v>11.05</v>
      </c>
      <c r="AU35" s="92">
        <v>10.83</v>
      </c>
      <c r="AV35" s="115">
        <v>10.68</v>
      </c>
      <c r="AW35" s="8" t="s">
        <v>2462</v>
      </c>
      <c r="AX35" s="12">
        <v>0.45</v>
      </c>
    </row>
    <row r="36" spans="1:50" ht="14.4">
      <c r="A36" s="19" t="s">
        <v>2085</v>
      </c>
      <c r="B36" s="229" t="s">
        <v>2189</v>
      </c>
      <c r="C36" s="34">
        <v>0.10199999999999999</v>
      </c>
      <c r="D36" s="35">
        <v>0.03</v>
      </c>
      <c r="E36" s="163">
        <v>2.4E-2</v>
      </c>
      <c r="F36" s="189" t="s">
        <v>2246</v>
      </c>
      <c r="G36" s="166" t="s">
        <v>1957</v>
      </c>
      <c r="H36" s="155" t="s">
        <v>1950</v>
      </c>
      <c r="I36" s="167" t="s">
        <v>1949</v>
      </c>
      <c r="J36" s="129">
        <f t="shared" si="1"/>
        <v>0.10199999999999999</v>
      </c>
      <c r="K36" s="35">
        <f t="shared" si="2"/>
        <v>0.126</v>
      </c>
      <c r="L36" s="163">
        <f t="shared" si="3"/>
        <v>0.156</v>
      </c>
      <c r="M36" s="278" t="s">
        <v>2038</v>
      </c>
      <c r="N36" s="213" t="s">
        <v>2451</v>
      </c>
      <c r="O36" s="48"/>
      <c r="P36" s="19" t="s">
        <v>2085</v>
      </c>
      <c r="Q36" s="189" t="s">
        <v>2258</v>
      </c>
      <c r="R36" s="34" t="s">
        <v>1917</v>
      </c>
      <c r="S36" s="35" t="s">
        <v>1920</v>
      </c>
      <c r="T36" s="35"/>
      <c r="U36" s="163"/>
      <c r="V36" s="33"/>
      <c r="W36" s="189" t="s">
        <v>2001</v>
      </c>
      <c r="X36" s="34" t="s">
        <v>1923</v>
      </c>
      <c r="Y36" s="163" t="s">
        <v>1958</v>
      </c>
      <c r="Z36" s="35" t="s">
        <v>1922</v>
      </c>
      <c r="AA36" s="35" t="s">
        <v>1926</v>
      </c>
      <c r="AB36" s="200" t="s">
        <v>2104</v>
      </c>
      <c r="AC36" s="156" t="s">
        <v>2025</v>
      </c>
      <c r="AD36" s="184" t="s">
        <v>2288</v>
      </c>
      <c r="AE36" s="34" t="s">
        <v>1953</v>
      </c>
      <c r="AF36" s="35" t="s">
        <v>1955</v>
      </c>
      <c r="AG36" s="35" t="s">
        <v>2106</v>
      </c>
      <c r="AH36" s="156" t="s">
        <v>2025</v>
      </c>
      <c r="AJ36" s="4" t="s">
        <v>216</v>
      </c>
      <c r="AL36" s="4" t="s">
        <v>129</v>
      </c>
      <c r="AM36" s="4" t="s">
        <v>217</v>
      </c>
      <c r="AO36" s="8" t="s">
        <v>207</v>
      </c>
      <c r="AP36" s="12">
        <v>0.15</v>
      </c>
      <c r="AQ36" s="100" t="s">
        <v>132</v>
      </c>
      <c r="AR36" s="92" t="s">
        <v>218</v>
      </c>
      <c r="AS36" s="104" t="str">
        <f t="shared" si="0"/>
        <v>東京都八王子市</v>
      </c>
      <c r="AT36" s="90">
        <v>11.05</v>
      </c>
      <c r="AU36" s="92">
        <v>10.83</v>
      </c>
      <c r="AV36" s="115">
        <v>10.68</v>
      </c>
      <c r="AW36" s="19" t="s">
        <v>2201</v>
      </c>
      <c r="AX36" s="12">
        <v>0.45</v>
      </c>
    </row>
    <row r="37" spans="1:50" ht="14.4">
      <c r="A37" s="19" t="s">
        <v>2201</v>
      </c>
      <c r="B37" s="229" t="s">
        <v>2190</v>
      </c>
      <c r="C37" s="34">
        <v>7.8E-2</v>
      </c>
      <c r="D37" s="35">
        <v>1.7999999999999999E-2</v>
      </c>
      <c r="E37" s="163">
        <v>1.2E-2</v>
      </c>
      <c r="F37" s="189" t="s">
        <v>2247</v>
      </c>
      <c r="G37" s="166" t="s">
        <v>1957</v>
      </c>
      <c r="H37" s="155" t="s">
        <v>1950</v>
      </c>
      <c r="I37" s="167" t="s">
        <v>1949</v>
      </c>
      <c r="J37" s="129">
        <f t="shared" ref="J37" si="34">C37</f>
        <v>7.8E-2</v>
      </c>
      <c r="K37" s="35">
        <f t="shared" ref="K37" si="35">SUM(C37,E37)</f>
        <v>0.09</v>
      </c>
      <c r="L37" s="163">
        <f t="shared" ref="L37" si="36">SUM(C37:E37)</f>
        <v>0.108</v>
      </c>
      <c r="M37" s="278" t="s">
        <v>2038</v>
      </c>
      <c r="N37" s="213" t="s">
        <v>2450</v>
      </c>
      <c r="O37" s="48"/>
      <c r="P37" s="19" t="s">
        <v>2201</v>
      </c>
      <c r="Q37" s="189" t="s">
        <v>2259</v>
      </c>
      <c r="R37" s="34" t="s">
        <v>1917</v>
      </c>
      <c r="S37" s="35" t="s">
        <v>1920</v>
      </c>
      <c r="T37" s="35"/>
      <c r="U37" s="163"/>
      <c r="V37" s="33"/>
      <c r="W37" s="189" t="s">
        <v>2270</v>
      </c>
      <c r="X37" s="34" t="s">
        <v>1923</v>
      </c>
      <c r="Y37" s="163" t="s">
        <v>1958</v>
      </c>
      <c r="Z37" s="35" t="s">
        <v>1922</v>
      </c>
      <c r="AA37" s="35" t="s">
        <v>1926</v>
      </c>
      <c r="AB37" s="200" t="s">
        <v>2104</v>
      </c>
      <c r="AC37" s="156" t="s">
        <v>2025</v>
      </c>
      <c r="AD37" s="184" t="s">
        <v>2289</v>
      </c>
      <c r="AE37" s="34" t="s">
        <v>1953</v>
      </c>
      <c r="AF37" s="35" t="s">
        <v>1955</v>
      </c>
      <c r="AG37" s="35" t="s">
        <v>2106</v>
      </c>
      <c r="AH37" s="156" t="s">
        <v>2025</v>
      </c>
      <c r="AJ37" s="4" t="s">
        <v>219</v>
      </c>
      <c r="AL37" s="4" t="s">
        <v>129</v>
      </c>
      <c r="AM37" s="4" t="s">
        <v>220</v>
      </c>
      <c r="AO37" s="8" t="s">
        <v>207</v>
      </c>
      <c r="AP37" s="12">
        <v>0.15</v>
      </c>
      <c r="AQ37" s="100" t="s">
        <v>132</v>
      </c>
      <c r="AR37" s="92" t="s">
        <v>221</v>
      </c>
      <c r="AS37" s="104" t="str">
        <f t="shared" si="0"/>
        <v>東京都武蔵野市</v>
      </c>
      <c r="AT37" s="90">
        <v>11.05</v>
      </c>
      <c r="AU37" s="92">
        <v>10.83</v>
      </c>
      <c r="AV37" s="115">
        <v>10.68</v>
      </c>
      <c r="AW37" s="19" t="s">
        <v>2202</v>
      </c>
      <c r="AX37" s="12">
        <v>0.45</v>
      </c>
    </row>
    <row r="38" spans="1:50" ht="14.4">
      <c r="A38" s="19" t="s">
        <v>2202</v>
      </c>
      <c r="B38" s="229" t="s">
        <v>2191</v>
      </c>
      <c r="C38" s="34">
        <v>7.8E-2</v>
      </c>
      <c r="D38" s="35">
        <v>1.7999999999999999E-2</v>
      </c>
      <c r="E38" s="163">
        <v>1.2E-2</v>
      </c>
      <c r="F38" s="189" t="s">
        <v>2248</v>
      </c>
      <c r="G38" s="166" t="s">
        <v>1957</v>
      </c>
      <c r="H38" s="155" t="s">
        <v>1950</v>
      </c>
      <c r="I38" s="167" t="s">
        <v>1949</v>
      </c>
      <c r="J38" s="129">
        <f t="shared" si="1"/>
        <v>7.8E-2</v>
      </c>
      <c r="K38" s="35">
        <f t="shared" si="2"/>
        <v>0.09</v>
      </c>
      <c r="L38" s="163">
        <f t="shared" si="3"/>
        <v>0.108</v>
      </c>
      <c r="M38" s="278" t="s">
        <v>2038</v>
      </c>
      <c r="N38" s="213" t="s">
        <v>2451</v>
      </c>
      <c r="O38" s="48"/>
      <c r="P38" s="19" t="s">
        <v>2202</v>
      </c>
      <c r="Q38" s="189" t="s">
        <v>2260</v>
      </c>
      <c r="R38" s="34" t="s">
        <v>1917</v>
      </c>
      <c r="S38" s="35" t="s">
        <v>1920</v>
      </c>
      <c r="T38" s="35"/>
      <c r="U38" s="163"/>
      <c r="V38" s="33"/>
      <c r="W38" s="189" t="s">
        <v>2271</v>
      </c>
      <c r="X38" s="34" t="s">
        <v>1923</v>
      </c>
      <c r="Y38" s="163" t="s">
        <v>1958</v>
      </c>
      <c r="Z38" s="35" t="s">
        <v>1922</v>
      </c>
      <c r="AA38" s="35" t="s">
        <v>1926</v>
      </c>
      <c r="AB38" s="200" t="s">
        <v>2104</v>
      </c>
      <c r="AC38" s="156" t="s">
        <v>2025</v>
      </c>
      <c r="AD38" s="184" t="s">
        <v>2290</v>
      </c>
      <c r="AE38" s="34" t="s">
        <v>1953</v>
      </c>
      <c r="AF38" s="35" t="s">
        <v>1955</v>
      </c>
      <c r="AG38" s="35" t="s">
        <v>2106</v>
      </c>
      <c r="AH38" s="156" t="s">
        <v>2025</v>
      </c>
      <c r="AJ38" s="4" t="s">
        <v>222</v>
      </c>
      <c r="AL38" s="4" t="s">
        <v>129</v>
      </c>
      <c r="AM38" s="4" t="s">
        <v>223</v>
      </c>
      <c r="AO38" s="8" t="s">
        <v>207</v>
      </c>
      <c r="AP38" s="12">
        <v>0.15</v>
      </c>
      <c r="AQ38" s="100" t="s">
        <v>132</v>
      </c>
      <c r="AR38" s="92" t="s">
        <v>224</v>
      </c>
      <c r="AS38" s="104" t="str">
        <f t="shared" si="0"/>
        <v>東京都三鷹市</v>
      </c>
      <c r="AT38" s="90">
        <v>11.05</v>
      </c>
      <c r="AU38" s="92">
        <v>10.83</v>
      </c>
      <c r="AV38" s="115">
        <v>10.68</v>
      </c>
      <c r="AW38" s="8" t="s">
        <v>2460</v>
      </c>
      <c r="AX38" s="12">
        <v>0.45</v>
      </c>
    </row>
    <row r="39" spans="1:50" ht="14.4">
      <c r="A39" s="220" t="s">
        <v>1914</v>
      </c>
      <c r="B39" s="229" t="s">
        <v>2192</v>
      </c>
      <c r="C39" s="136">
        <v>7.8E-2</v>
      </c>
      <c r="D39" s="202">
        <v>1.7999999999999999E-2</v>
      </c>
      <c r="E39" s="161">
        <v>1.2E-2</v>
      </c>
      <c r="F39" s="220" t="s">
        <v>2231</v>
      </c>
      <c r="G39" s="169" t="s">
        <v>1957</v>
      </c>
      <c r="H39" s="170" t="s">
        <v>1950</v>
      </c>
      <c r="I39" s="171" t="s">
        <v>1949</v>
      </c>
      <c r="J39" s="208">
        <f t="shared" ref="J39:J40" si="37">C39</f>
        <v>7.8E-2</v>
      </c>
      <c r="K39" s="202">
        <f t="shared" ref="K39:K40" si="38">SUM(C39,E39)</f>
        <v>0.09</v>
      </c>
      <c r="L39" s="161">
        <f t="shared" ref="L39:L40" si="39">SUM(C39:E39)</f>
        <v>0.108</v>
      </c>
      <c r="M39" s="278" t="s">
        <v>2038</v>
      </c>
      <c r="N39" s="213" t="s">
        <v>2450</v>
      </c>
      <c r="O39" s="48"/>
      <c r="P39" s="220" t="s">
        <v>1914</v>
      </c>
      <c r="Q39" s="220" t="s">
        <v>1974</v>
      </c>
      <c r="R39" s="136" t="s">
        <v>1917</v>
      </c>
      <c r="S39" s="202" t="s">
        <v>1920</v>
      </c>
      <c r="T39" s="202"/>
      <c r="U39" s="161"/>
      <c r="V39" s="156"/>
      <c r="W39" s="220" t="s">
        <v>2002</v>
      </c>
      <c r="X39" s="136" t="s">
        <v>1923</v>
      </c>
      <c r="Y39" s="161" t="s">
        <v>1958</v>
      </c>
      <c r="Z39" s="202" t="s">
        <v>2104</v>
      </c>
      <c r="AA39" s="202" t="s">
        <v>2025</v>
      </c>
      <c r="AB39" s="203"/>
      <c r="AC39" s="204"/>
      <c r="AD39" s="261" t="s">
        <v>2022</v>
      </c>
      <c r="AE39" s="136" t="s">
        <v>1953</v>
      </c>
      <c r="AF39" s="202" t="s">
        <v>1955</v>
      </c>
      <c r="AG39" s="202" t="s">
        <v>2106</v>
      </c>
      <c r="AH39" s="204" t="s">
        <v>2025</v>
      </c>
      <c r="AJ39" s="4" t="s">
        <v>225</v>
      </c>
      <c r="AL39" s="4" t="s">
        <v>129</v>
      </c>
      <c r="AM39" s="4" t="s">
        <v>226</v>
      </c>
      <c r="AO39" s="8" t="s">
        <v>207</v>
      </c>
      <c r="AP39" s="12">
        <v>0.15</v>
      </c>
      <c r="AQ39" s="100" t="s">
        <v>132</v>
      </c>
      <c r="AR39" s="92" t="s">
        <v>227</v>
      </c>
      <c r="AS39" s="104" t="str">
        <f t="shared" si="0"/>
        <v>東京都青梅市</v>
      </c>
      <c r="AT39" s="90">
        <v>11.05</v>
      </c>
      <c r="AU39" s="92">
        <v>10.83</v>
      </c>
      <c r="AV39" s="115">
        <v>10.68</v>
      </c>
      <c r="AW39" s="13" t="s">
        <v>2203</v>
      </c>
      <c r="AX39" s="14">
        <v>0.45</v>
      </c>
    </row>
    <row r="40" spans="1:50" ht="15" thickBot="1">
      <c r="A40" s="128" t="s">
        <v>2203</v>
      </c>
      <c r="B40" s="228" t="s">
        <v>2193</v>
      </c>
      <c r="C40" s="136">
        <v>7.8E-2</v>
      </c>
      <c r="D40" s="202">
        <v>1.7999999999999999E-2</v>
      </c>
      <c r="E40" s="161">
        <v>1.2E-2</v>
      </c>
      <c r="F40" s="189" t="s">
        <v>2249</v>
      </c>
      <c r="G40" s="169" t="s">
        <v>1957</v>
      </c>
      <c r="H40" s="170" t="s">
        <v>1950</v>
      </c>
      <c r="I40" s="171" t="s">
        <v>1949</v>
      </c>
      <c r="J40" s="208">
        <f t="shared" si="37"/>
        <v>7.8E-2</v>
      </c>
      <c r="K40" s="202">
        <f t="shared" si="38"/>
        <v>0.09</v>
      </c>
      <c r="L40" s="161">
        <f t="shared" si="39"/>
        <v>0.108</v>
      </c>
      <c r="M40" s="278" t="s">
        <v>2038</v>
      </c>
      <c r="N40" s="213" t="s">
        <v>2450</v>
      </c>
      <c r="O40" s="48"/>
      <c r="P40" s="128" t="s">
        <v>2203</v>
      </c>
      <c r="Q40" s="189" t="s">
        <v>2261</v>
      </c>
      <c r="R40" s="136" t="s">
        <v>1917</v>
      </c>
      <c r="S40" s="202" t="s">
        <v>1920</v>
      </c>
      <c r="T40" s="202"/>
      <c r="U40" s="161"/>
      <c r="V40" s="156"/>
      <c r="W40" s="189" t="s">
        <v>2272</v>
      </c>
      <c r="X40" s="136" t="s">
        <v>1923</v>
      </c>
      <c r="Y40" s="161" t="s">
        <v>1958</v>
      </c>
      <c r="Z40" s="35" t="s">
        <v>1922</v>
      </c>
      <c r="AA40" s="35" t="s">
        <v>1926</v>
      </c>
      <c r="AB40" s="203" t="s">
        <v>2104</v>
      </c>
      <c r="AC40" s="204" t="s">
        <v>2025</v>
      </c>
      <c r="AD40" s="262" t="s">
        <v>2291</v>
      </c>
      <c r="AE40" s="136" t="s">
        <v>1953</v>
      </c>
      <c r="AF40" s="202" t="s">
        <v>1955</v>
      </c>
      <c r="AG40" s="202" t="s">
        <v>2106</v>
      </c>
      <c r="AH40" s="204" t="s">
        <v>2025</v>
      </c>
      <c r="AJ40" s="4" t="s">
        <v>228</v>
      </c>
      <c r="AL40" s="4" t="s">
        <v>129</v>
      </c>
      <c r="AM40" s="4" t="s">
        <v>229</v>
      </c>
      <c r="AO40" s="8" t="s">
        <v>207</v>
      </c>
      <c r="AP40" s="12">
        <v>0.15</v>
      </c>
      <c r="AQ40" s="100" t="s">
        <v>132</v>
      </c>
      <c r="AR40" s="92" t="s">
        <v>1928</v>
      </c>
      <c r="AS40" s="104" t="str">
        <f t="shared" si="0"/>
        <v>東京都府中市</v>
      </c>
      <c r="AT40" s="90">
        <v>11.05</v>
      </c>
      <c r="AU40" s="92">
        <v>10.83</v>
      </c>
      <c r="AV40" s="104">
        <v>10.68</v>
      </c>
      <c r="AW40" s="13" t="s">
        <v>2204</v>
      </c>
      <c r="AX40" s="14">
        <v>0.45</v>
      </c>
    </row>
    <row r="41" spans="1:50" ht="15" thickBot="1">
      <c r="A41" s="19" t="s">
        <v>2204</v>
      </c>
      <c r="B41" s="230" t="s">
        <v>2194</v>
      </c>
      <c r="C41" s="136">
        <v>7.8E-2</v>
      </c>
      <c r="D41" s="202">
        <v>1.7999999999999999E-2</v>
      </c>
      <c r="E41" s="161">
        <v>1.2E-2</v>
      </c>
      <c r="F41" s="205" t="s">
        <v>2250</v>
      </c>
      <c r="G41" s="169" t="s">
        <v>1957</v>
      </c>
      <c r="H41" s="170" t="s">
        <v>1950</v>
      </c>
      <c r="I41" s="171" t="s">
        <v>1949</v>
      </c>
      <c r="J41" s="208">
        <f t="shared" si="1"/>
        <v>7.8E-2</v>
      </c>
      <c r="K41" s="202">
        <f t="shared" si="2"/>
        <v>0.09</v>
      </c>
      <c r="L41" s="161">
        <f t="shared" si="3"/>
        <v>0.108</v>
      </c>
      <c r="M41" s="279" t="s">
        <v>2038</v>
      </c>
      <c r="N41" s="214" t="s">
        <v>2451</v>
      </c>
      <c r="O41" s="48"/>
      <c r="P41" s="19" t="s">
        <v>2204</v>
      </c>
      <c r="Q41" s="189" t="s">
        <v>2262</v>
      </c>
      <c r="R41" s="136" t="s">
        <v>1917</v>
      </c>
      <c r="S41" s="202" t="s">
        <v>1920</v>
      </c>
      <c r="T41" s="202"/>
      <c r="U41" s="161"/>
      <c r="V41" s="193"/>
      <c r="W41" s="189" t="s">
        <v>2273</v>
      </c>
      <c r="X41" s="36" t="s">
        <v>1923</v>
      </c>
      <c r="Y41" s="164" t="s">
        <v>1958</v>
      </c>
      <c r="Z41" s="37" t="s">
        <v>1922</v>
      </c>
      <c r="AA41" s="37" t="s">
        <v>1926</v>
      </c>
      <c r="AB41" s="266" t="s">
        <v>2104</v>
      </c>
      <c r="AC41" s="157" t="s">
        <v>2025</v>
      </c>
      <c r="AD41" s="262" t="s">
        <v>2292</v>
      </c>
      <c r="AE41" s="136" t="s">
        <v>1953</v>
      </c>
      <c r="AF41" s="202" t="s">
        <v>1955</v>
      </c>
      <c r="AG41" s="202" t="s">
        <v>2106</v>
      </c>
      <c r="AH41" s="204" t="s">
        <v>2025</v>
      </c>
      <c r="AJ41" s="4" t="s">
        <v>230</v>
      </c>
      <c r="AL41" s="4" t="s">
        <v>129</v>
      </c>
      <c r="AM41" s="4" t="s">
        <v>231</v>
      </c>
      <c r="AO41" s="8" t="s">
        <v>207</v>
      </c>
      <c r="AP41" s="12">
        <v>0.15</v>
      </c>
      <c r="AQ41" s="100" t="s">
        <v>132</v>
      </c>
      <c r="AR41" s="92" t="s">
        <v>232</v>
      </c>
      <c r="AS41" s="104" t="str">
        <f t="shared" si="0"/>
        <v>東京都小金井市</v>
      </c>
      <c r="AT41" s="90">
        <v>11.05</v>
      </c>
      <c r="AU41" s="92">
        <v>10.83</v>
      </c>
      <c r="AV41" s="104">
        <v>10.68</v>
      </c>
      <c r="AW41" s="245" t="s">
        <v>2124</v>
      </c>
      <c r="AX41" s="223">
        <v>0.7</v>
      </c>
    </row>
    <row r="42" spans="1:50" ht="14.4">
      <c r="A42" s="225" t="s">
        <v>2124</v>
      </c>
      <c r="B42" s="228" t="s">
        <v>2195</v>
      </c>
      <c r="C42" s="132">
        <v>0.156</v>
      </c>
      <c r="D42" s="133">
        <v>0.06</v>
      </c>
      <c r="E42" s="135">
        <v>4.8000000000000001E-2</v>
      </c>
      <c r="F42" s="210" t="s">
        <v>2251</v>
      </c>
      <c r="G42" s="172" t="s">
        <v>1957</v>
      </c>
      <c r="H42" s="174" t="s">
        <v>1950</v>
      </c>
      <c r="I42" s="175" t="s">
        <v>1949</v>
      </c>
      <c r="J42" s="132">
        <f>C42</f>
        <v>0.156</v>
      </c>
      <c r="K42" s="133">
        <f t="shared" ref="K42" si="40">SUM(C42,E42)</f>
        <v>0.20400000000000001</v>
      </c>
      <c r="L42" s="162">
        <f t="shared" ref="L42" si="41">SUM(C42:E42)</f>
        <v>0.26400000000000001</v>
      </c>
      <c r="M42" s="277" t="s">
        <v>2038</v>
      </c>
      <c r="N42" s="251" t="s">
        <v>2455</v>
      </c>
      <c r="O42" s="48"/>
      <c r="P42" s="6" t="s">
        <v>2124</v>
      </c>
      <c r="Q42" s="191" t="s">
        <v>2263</v>
      </c>
      <c r="R42" s="134" t="s">
        <v>1919</v>
      </c>
      <c r="S42" s="133" t="s">
        <v>1920</v>
      </c>
      <c r="T42" s="133"/>
      <c r="U42" s="133"/>
      <c r="V42" s="135"/>
      <c r="W42" s="191" t="s">
        <v>2274</v>
      </c>
      <c r="X42" s="132" t="s">
        <v>1922</v>
      </c>
      <c r="Y42" s="133" t="s">
        <v>1925</v>
      </c>
      <c r="Z42" s="133" t="s">
        <v>2104</v>
      </c>
      <c r="AA42" s="133" t="s">
        <v>2025</v>
      </c>
      <c r="AB42" s="201"/>
      <c r="AC42" s="162"/>
      <c r="AD42" s="191" t="s">
        <v>2281</v>
      </c>
      <c r="AE42" s="134" t="s">
        <v>1952</v>
      </c>
      <c r="AF42" s="133" t="s">
        <v>1954</v>
      </c>
      <c r="AG42" s="133" t="s">
        <v>2106</v>
      </c>
      <c r="AH42" s="135" t="s">
        <v>2025</v>
      </c>
      <c r="AJ42" s="4" t="s">
        <v>233</v>
      </c>
      <c r="AL42" s="4" t="s">
        <v>129</v>
      </c>
      <c r="AM42" s="4" t="s">
        <v>234</v>
      </c>
      <c r="AO42" s="8" t="s">
        <v>207</v>
      </c>
      <c r="AP42" s="12">
        <v>0.15</v>
      </c>
      <c r="AQ42" s="100" t="s">
        <v>132</v>
      </c>
      <c r="AR42" s="92" t="s">
        <v>235</v>
      </c>
      <c r="AS42" s="104" t="str">
        <f t="shared" si="0"/>
        <v>東京都小平市</v>
      </c>
      <c r="AT42" s="90">
        <v>11.05</v>
      </c>
      <c r="AU42" s="92">
        <v>10.83</v>
      </c>
      <c r="AV42" s="104">
        <v>10.68</v>
      </c>
      <c r="AW42" s="176" t="s">
        <v>2125</v>
      </c>
      <c r="AX42" s="224">
        <v>0.7</v>
      </c>
    </row>
    <row r="43" spans="1:50" ht="14.4">
      <c r="A43" s="226" t="s">
        <v>2125</v>
      </c>
      <c r="B43" s="229" t="s">
        <v>2196</v>
      </c>
      <c r="C43" s="34">
        <v>0.156</v>
      </c>
      <c r="D43" s="35">
        <v>0.06</v>
      </c>
      <c r="E43" s="156">
        <v>4.8000000000000001E-2</v>
      </c>
      <c r="F43" s="211" t="s">
        <v>2252</v>
      </c>
      <c r="G43" s="166" t="s">
        <v>1957</v>
      </c>
      <c r="H43" s="155" t="s">
        <v>1950</v>
      </c>
      <c r="I43" s="167" t="s">
        <v>1949</v>
      </c>
      <c r="J43" s="34">
        <f>C43</f>
        <v>0.156</v>
      </c>
      <c r="K43" s="35">
        <f t="shared" ref="K43" si="42">SUM(C43,E43)</f>
        <v>0.20400000000000001</v>
      </c>
      <c r="L43" s="163">
        <f t="shared" ref="L43" si="43">SUM(C43:E43)</f>
        <v>0.26400000000000001</v>
      </c>
      <c r="M43" s="280" t="s">
        <v>2038</v>
      </c>
      <c r="N43" s="213" t="s">
        <v>2455</v>
      </c>
      <c r="O43" s="48"/>
      <c r="P43" s="4" t="s">
        <v>2125</v>
      </c>
      <c r="Q43" s="220" t="s">
        <v>2264</v>
      </c>
      <c r="R43" s="129" t="s">
        <v>1919</v>
      </c>
      <c r="S43" s="35" t="s">
        <v>1920</v>
      </c>
      <c r="T43" s="35"/>
      <c r="U43" s="35"/>
      <c r="V43" s="156"/>
      <c r="W43" s="220" t="s">
        <v>2275</v>
      </c>
      <c r="X43" s="34" t="s">
        <v>1922</v>
      </c>
      <c r="Y43" s="35" t="s">
        <v>1925</v>
      </c>
      <c r="Z43" s="35" t="s">
        <v>2104</v>
      </c>
      <c r="AA43" s="35" t="s">
        <v>2025</v>
      </c>
      <c r="AB43" s="200"/>
      <c r="AC43" s="163"/>
      <c r="AD43" s="220" t="s">
        <v>2282</v>
      </c>
      <c r="AE43" s="129" t="s">
        <v>1952</v>
      </c>
      <c r="AF43" s="35" t="s">
        <v>1954</v>
      </c>
      <c r="AG43" s="35" t="s">
        <v>2106</v>
      </c>
      <c r="AH43" s="156" t="s">
        <v>2025</v>
      </c>
      <c r="AJ43" s="4" t="s">
        <v>236</v>
      </c>
      <c r="AL43" s="4" t="s">
        <v>129</v>
      </c>
      <c r="AM43" s="4" t="s">
        <v>237</v>
      </c>
      <c r="AO43" s="8" t="s">
        <v>207</v>
      </c>
      <c r="AP43" s="12">
        <v>0.15</v>
      </c>
      <c r="AQ43" s="100" t="s">
        <v>132</v>
      </c>
      <c r="AR43" s="92" t="s">
        <v>238</v>
      </c>
      <c r="AS43" s="104" t="str">
        <f t="shared" si="0"/>
        <v>東京都日野市</v>
      </c>
      <c r="AT43" s="90">
        <v>11.05</v>
      </c>
      <c r="AU43" s="92">
        <v>10.83</v>
      </c>
      <c r="AV43" s="104">
        <v>10.68</v>
      </c>
      <c r="AW43" s="176" t="s">
        <v>2126</v>
      </c>
      <c r="AX43" s="224">
        <v>0.7</v>
      </c>
    </row>
    <row r="44" spans="1:50" ht="14.4">
      <c r="A44" s="226" t="s">
        <v>2126</v>
      </c>
      <c r="B44" s="229" t="s">
        <v>2197</v>
      </c>
      <c r="C44" s="34">
        <v>0.156</v>
      </c>
      <c r="D44" s="35">
        <v>0.06</v>
      </c>
      <c r="E44" s="156">
        <v>4.8000000000000001E-2</v>
      </c>
      <c r="F44" s="211" t="s">
        <v>2253</v>
      </c>
      <c r="G44" s="166" t="s">
        <v>1957</v>
      </c>
      <c r="H44" s="155" t="s">
        <v>1950</v>
      </c>
      <c r="I44" s="167" t="s">
        <v>1949</v>
      </c>
      <c r="J44" s="34">
        <f>C44</f>
        <v>0.156</v>
      </c>
      <c r="K44" s="35">
        <f t="shared" si="2"/>
        <v>0.20400000000000001</v>
      </c>
      <c r="L44" s="163">
        <f t="shared" si="3"/>
        <v>0.26400000000000001</v>
      </c>
      <c r="M44" s="280" t="s">
        <v>2038</v>
      </c>
      <c r="N44" s="213" t="s">
        <v>2455</v>
      </c>
      <c r="O44" s="48"/>
      <c r="P44" s="4" t="s">
        <v>2126</v>
      </c>
      <c r="Q44" s="220" t="s">
        <v>2265</v>
      </c>
      <c r="R44" s="129" t="s">
        <v>1919</v>
      </c>
      <c r="S44" s="35" t="s">
        <v>1920</v>
      </c>
      <c r="T44" s="35"/>
      <c r="U44" s="35"/>
      <c r="V44" s="156"/>
      <c r="W44" s="220" t="s">
        <v>2276</v>
      </c>
      <c r="X44" s="34" t="s">
        <v>1922</v>
      </c>
      <c r="Y44" s="35" t="s">
        <v>1925</v>
      </c>
      <c r="Z44" s="35" t="s">
        <v>2104</v>
      </c>
      <c r="AA44" s="35" t="s">
        <v>2025</v>
      </c>
      <c r="AB44" s="200"/>
      <c r="AC44" s="163"/>
      <c r="AD44" s="220" t="s">
        <v>2283</v>
      </c>
      <c r="AE44" s="129" t="s">
        <v>1952</v>
      </c>
      <c r="AF44" s="35" t="s">
        <v>1954</v>
      </c>
      <c r="AG44" s="35" t="s">
        <v>2106</v>
      </c>
      <c r="AH44" s="156" t="s">
        <v>2025</v>
      </c>
      <c r="AJ44" s="4" t="s">
        <v>239</v>
      </c>
      <c r="AL44" s="4" t="s">
        <v>129</v>
      </c>
      <c r="AM44" s="4" t="s">
        <v>240</v>
      </c>
      <c r="AO44" s="8" t="s">
        <v>207</v>
      </c>
      <c r="AP44" s="12">
        <v>0.15</v>
      </c>
      <c r="AQ44" s="100" t="s">
        <v>132</v>
      </c>
      <c r="AR44" s="92" t="s">
        <v>2325</v>
      </c>
      <c r="AS44" s="104" t="str">
        <f t="shared" si="0"/>
        <v>東京都東村山市</v>
      </c>
      <c r="AT44" s="90">
        <v>11.05</v>
      </c>
      <c r="AU44" s="92">
        <v>10.83</v>
      </c>
      <c r="AV44" s="104">
        <v>10.68</v>
      </c>
      <c r="AW44" s="176" t="s">
        <v>2127</v>
      </c>
      <c r="AX44" s="12">
        <v>0.45</v>
      </c>
    </row>
    <row r="45" spans="1:50" ht="14.4">
      <c r="A45" s="226" t="s">
        <v>2127</v>
      </c>
      <c r="B45" s="229" t="s">
        <v>2198</v>
      </c>
      <c r="C45" s="34">
        <v>0.126</v>
      </c>
      <c r="D45" s="35">
        <v>3.5999999999999997E-2</v>
      </c>
      <c r="E45" s="156">
        <v>0.03</v>
      </c>
      <c r="F45" s="211" t="s">
        <v>2254</v>
      </c>
      <c r="G45" s="166" t="s">
        <v>1957</v>
      </c>
      <c r="H45" s="155" t="s">
        <v>1950</v>
      </c>
      <c r="I45" s="167" t="s">
        <v>1949</v>
      </c>
      <c r="J45" s="34">
        <f t="shared" ref="J45" si="44">C45</f>
        <v>0.126</v>
      </c>
      <c r="K45" s="35">
        <f t="shared" si="2"/>
        <v>0.156</v>
      </c>
      <c r="L45" s="163">
        <f t="shared" si="3"/>
        <v>0.192</v>
      </c>
      <c r="M45" s="281" t="s">
        <v>2038</v>
      </c>
      <c r="N45" s="213" t="s">
        <v>2455</v>
      </c>
      <c r="O45" s="48"/>
      <c r="P45" s="4" t="s">
        <v>2127</v>
      </c>
      <c r="Q45" s="220" t="s">
        <v>2266</v>
      </c>
      <c r="R45" s="129" t="s">
        <v>1919</v>
      </c>
      <c r="S45" s="35" t="s">
        <v>1920</v>
      </c>
      <c r="T45" s="35"/>
      <c r="U45" s="35"/>
      <c r="V45" s="156"/>
      <c r="W45" s="220" t="s">
        <v>2277</v>
      </c>
      <c r="X45" s="34" t="s">
        <v>1922</v>
      </c>
      <c r="Y45" s="35" t="s">
        <v>1924</v>
      </c>
      <c r="Z45" s="35" t="s">
        <v>2104</v>
      </c>
      <c r="AA45" s="35" t="s">
        <v>2025</v>
      </c>
      <c r="AB45" s="200"/>
      <c r="AC45" s="163"/>
      <c r="AD45" s="220" t="s">
        <v>2284</v>
      </c>
      <c r="AE45" s="129" t="s">
        <v>1952</v>
      </c>
      <c r="AF45" s="35" t="s">
        <v>1954</v>
      </c>
      <c r="AG45" s="35" t="s">
        <v>2108</v>
      </c>
      <c r="AH45" s="156" t="s">
        <v>2025</v>
      </c>
      <c r="AJ45" s="4" t="s">
        <v>241</v>
      </c>
      <c r="AL45" s="4" t="s">
        <v>129</v>
      </c>
      <c r="AM45" s="4" t="s">
        <v>242</v>
      </c>
      <c r="AO45" s="8" t="s">
        <v>207</v>
      </c>
      <c r="AP45" s="12">
        <v>0.15</v>
      </c>
      <c r="AQ45" s="100" t="s">
        <v>132</v>
      </c>
      <c r="AR45" s="92" t="s">
        <v>243</v>
      </c>
      <c r="AS45" s="104" t="str">
        <f t="shared" si="0"/>
        <v>東京都国分寺市</v>
      </c>
      <c r="AT45" s="90">
        <v>11.05</v>
      </c>
      <c r="AU45" s="92">
        <v>10.83</v>
      </c>
      <c r="AV45" s="104">
        <v>10.68</v>
      </c>
      <c r="AW45" s="176" t="s">
        <v>2128</v>
      </c>
      <c r="AX45" s="12">
        <v>0.45</v>
      </c>
    </row>
    <row r="46" spans="1:50" ht="14.4">
      <c r="A46" s="226" t="s">
        <v>2128</v>
      </c>
      <c r="B46" s="229" t="s">
        <v>2199</v>
      </c>
      <c r="C46" s="34">
        <v>0.126</v>
      </c>
      <c r="D46" s="35">
        <v>3.5999999999999997E-2</v>
      </c>
      <c r="E46" s="156">
        <v>0.03</v>
      </c>
      <c r="F46" s="211" t="s">
        <v>2255</v>
      </c>
      <c r="G46" s="166" t="s">
        <v>1957</v>
      </c>
      <c r="H46" s="155" t="s">
        <v>1950</v>
      </c>
      <c r="I46" s="167" t="s">
        <v>1949</v>
      </c>
      <c r="J46" s="34">
        <f t="shared" ref="J46" si="45">C46</f>
        <v>0.126</v>
      </c>
      <c r="K46" s="35">
        <f t="shared" ref="K46" si="46">SUM(C46,E46)</f>
        <v>0.156</v>
      </c>
      <c r="L46" s="163">
        <f t="shared" ref="L46" si="47">SUM(C46:E46)</f>
        <v>0.192</v>
      </c>
      <c r="M46" s="281" t="s">
        <v>2038</v>
      </c>
      <c r="N46" s="213" t="s">
        <v>2455</v>
      </c>
      <c r="O46" s="48"/>
      <c r="P46" s="4" t="s">
        <v>2128</v>
      </c>
      <c r="Q46" s="220" t="s">
        <v>2267</v>
      </c>
      <c r="R46" s="129" t="s">
        <v>1919</v>
      </c>
      <c r="S46" s="35" t="s">
        <v>1920</v>
      </c>
      <c r="T46" s="35"/>
      <c r="U46" s="35"/>
      <c r="V46" s="156"/>
      <c r="W46" s="220" t="s">
        <v>2278</v>
      </c>
      <c r="X46" s="34" t="s">
        <v>1922</v>
      </c>
      <c r="Y46" s="35" t="s">
        <v>1924</v>
      </c>
      <c r="Z46" s="35" t="s">
        <v>2104</v>
      </c>
      <c r="AA46" s="35" t="s">
        <v>2025</v>
      </c>
      <c r="AB46" s="200"/>
      <c r="AC46" s="163"/>
      <c r="AD46" s="220" t="s">
        <v>2285</v>
      </c>
      <c r="AE46" s="129" t="s">
        <v>1952</v>
      </c>
      <c r="AF46" s="35" t="s">
        <v>1954</v>
      </c>
      <c r="AG46" s="35" t="s">
        <v>2108</v>
      </c>
      <c r="AH46" s="156" t="s">
        <v>2025</v>
      </c>
      <c r="AJ46" s="4" t="s">
        <v>244</v>
      </c>
      <c r="AL46" s="4" t="s">
        <v>129</v>
      </c>
      <c r="AM46" s="4" t="s">
        <v>245</v>
      </c>
      <c r="AO46" s="8" t="s">
        <v>207</v>
      </c>
      <c r="AP46" s="12">
        <v>0.15</v>
      </c>
      <c r="AQ46" s="100" t="s">
        <v>132</v>
      </c>
      <c r="AR46" s="92" t="s">
        <v>246</v>
      </c>
      <c r="AS46" s="104" t="str">
        <f t="shared" si="0"/>
        <v>東京都国立市</v>
      </c>
      <c r="AT46" s="90">
        <v>11.05</v>
      </c>
      <c r="AU46" s="92">
        <v>10.83</v>
      </c>
      <c r="AV46" s="104">
        <v>10.68</v>
      </c>
      <c r="AW46" s="176" t="s">
        <v>2129</v>
      </c>
      <c r="AX46" s="12">
        <v>0.45</v>
      </c>
    </row>
    <row r="47" spans="1:50" ht="15" thickBot="1">
      <c r="A47" s="226" t="s">
        <v>2129</v>
      </c>
      <c r="B47" s="229" t="s">
        <v>2200</v>
      </c>
      <c r="C47" s="34">
        <v>0.126</v>
      </c>
      <c r="D47" s="35">
        <v>3.5999999999999997E-2</v>
      </c>
      <c r="E47" s="156">
        <v>0.03</v>
      </c>
      <c r="F47" s="211" t="s">
        <v>2256</v>
      </c>
      <c r="G47" s="166" t="s">
        <v>1957</v>
      </c>
      <c r="H47" s="155" t="s">
        <v>1950</v>
      </c>
      <c r="I47" s="167" t="s">
        <v>1949</v>
      </c>
      <c r="J47" s="34">
        <f t="shared" si="1"/>
        <v>0.126</v>
      </c>
      <c r="K47" s="35">
        <f t="shared" si="2"/>
        <v>0.156</v>
      </c>
      <c r="L47" s="163">
        <f t="shared" si="3"/>
        <v>0.192</v>
      </c>
      <c r="M47" s="278" t="s">
        <v>2038</v>
      </c>
      <c r="N47" s="213" t="s">
        <v>2455</v>
      </c>
      <c r="O47" s="48"/>
      <c r="P47" s="4" t="s">
        <v>2129</v>
      </c>
      <c r="Q47" s="220" t="s">
        <v>2268</v>
      </c>
      <c r="R47" s="129" t="s">
        <v>1919</v>
      </c>
      <c r="S47" s="35" t="s">
        <v>1920</v>
      </c>
      <c r="T47" s="35"/>
      <c r="U47" s="35"/>
      <c r="V47" s="156"/>
      <c r="W47" s="220" t="s">
        <v>2279</v>
      </c>
      <c r="X47" s="34" t="s">
        <v>1922</v>
      </c>
      <c r="Y47" s="35" t="s">
        <v>1924</v>
      </c>
      <c r="Z47" s="35" t="s">
        <v>2104</v>
      </c>
      <c r="AA47" s="35" t="s">
        <v>2025</v>
      </c>
      <c r="AB47" s="200"/>
      <c r="AC47" s="163"/>
      <c r="AD47" s="220" t="s">
        <v>2286</v>
      </c>
      <c r="AE47" s="129" t="s">
        <v>1952</v>
      </c>
      <c r="AF47" s="35" t="s">
        <v>1954</v>
      </c>
      <c r="AG47" s="35" t="s">
        <v>2108</v>
      </c>
      <c r="AH47" s="156" t="s">
        <v>2025</v>
      </c>
      <c r="AJ47" s="4" t="s">
        <v>247</v>
      </c>
      <c r="AL47" s="4" t="s">
        <v>129</v>
      </c>
      <c r="AM47" s="4" t="s">
        <v>248</v>
      </c>
      <c r="AO47" s="8" t="s">
        <v>207</v>
      </c>
      <c r="AP47" s="12">
        <v>0.15</v>
      </c>
      <c r="AQ47" s="100" t="s">
        <v>132</v>
      </c>
      <c r="AR47" s="92" t="s">
        <v>2326</v>
      </c>
      <c r="AS47" s="104" t="str">
        <f t="shared" si="0"/>
        <v>東京都清瀬市</v>
      </c>
      <c r="AT47" s="90">
        <v>11.05</v>
      </c>
      <c r="AU47" s="92">
        <v>10.83</v>
      </c>
      <c r="AV47" s="104">
        <v>10.68</v>
      </c>
      <c r="AW47" s="13" t="s">
        <v>2205</v>
      </c>
      <c r="AX47" s="14">
        <v>0.7</v>
      </c>
    </row>
    <row r="48" spans="1:50" ht="15" thickBot="1">
      <c r="A48" s="2" t="s">
        <v>2205</v>
      </c>
      <c r="B48" s="231" t="s">
        <v>2206</v>
      </c>
      <c r="C48" s="194">
        <v>0.15</v>
      </c>
      <c r="D48" s="192">
        <v>0</v>
      </c>
      <c r="E48" s="193">
        <v>0</v>
      </c>
      <c r="F48" s="217" t="s">
        <v>2257</v>
      </c>
      <c r="G48" s="232" t="s">
        <v>1957</v>
      </c>
      <c r="H48" s="233"/>
      <c r="I48" s="222"/>
      <c r="J48" s="252">
        <f t="shared" si="1"/>
        <v>0.15</v>
      </c>
      <c r="K48" s="233">
        <f t="shared" si="2"/>
        <v>0.15</v>
      </c>
      <c r="L48" s="234">
        <f t="shared" si="3"/>
        <v>0.15</v>
      </c>
      <c r="M48" s="279" t="s">
        <v>2040</v>
      </c>
      <c r="N48" s="250" t="s">
        <v>2455</v>
      </c>
      <c r="O48" s="48"/>
      <c r="P48" s="241" t="s">
        <v>2205</v>
      </c>
      <c r="Q48" s="190" t="s">
        <v>2269</v>
      </c>
      <c r="R48" s="235" t="s">
        <v>1921</v>
      </c>
      <c r="S48" s="236" t="s">
        <v>1951</v>
      </c>
      <c r="T48" s="233" t="s">
        <v>1922</v>
      </c>
      <c r="U48" s="234" t="s">
        <v>1925</v>
      </c>
      <c r="V48" s="222" t="s">
        <v>2105</v>
      </c>
      <c r="W48" s="190" t="s">
        <v>2280</v>
      </c>
      <c r="X48" s="237" t="s">
        <v>69</v>
      </c>
      <c r="Y48" s="238" t="s">
        <v>69</v>
      </c>
      <c r="Z48" s="238" t="s">
        <v>69</v>
      </c>
      <c r="AA48" s="238" t="s">
        <v>69</v>
      </c>
      <c r="AB48" s="238" t="s">
        <v>69</v>
      </c>
      <c r="AC48" s="239" t="s">
        <v>69</v>
      </c>
      <c r="AD48" s="190" t="s">
        <v>2287</v>
      </c>
      <c r="AE48" s="237" t="s">
        <v>69</v>
      </c>
      <c r="AF48" s="238" t="s">
        <v>69</v>
      </c>
      <c r="AG48" s="238" t="s">
        <v>69</v>
      </c>
      <c r="AH48" s="240" t="s">
        <v>69</v>
      </c>
      <c r="AJ48" s="4" t="s">
        <v>249</v>
      </c>
      <c r="AL48" s="4" t="s">
        <v>129</v>
      </c>
      <c r="AM48" s="4" t="s">
        <v>250</v>
      </c>
      <c r="AO48" s="8" t="s">
        <v>207</v>
      </c>
      <c r="AP48" s="12">
        <v>0.15</v>
      </c>
      <c r="AQ48" s="100" t="s">
        <v>132</v>
      </c>
      <c r="AR48" s="92" t="s">
        <v>251</v>
      </c>
      <c r="AS48" s="104" t="str">
        <f t="shared" si="0"/>
        <v>東京都東久留米市</v>
      </c>
      <c r="AT48" s="90">
        <v>11.05</v>
      </c>
      <c r="AU48" s="92">
        <v>10.83</v>
      </c>
      <c r="AV48" s="104">
        <v>10.68</v>
      </c>
      <c r="AW48" s="246" t="s">
        <v>2089</v>
      </c>
      <c r="AX48" s="49">
        <v>0.7</v>
      </c>
    </row>
    <row r="49" spans="1:50" ht="15" thickBot="1">
      <c r="A49" s="141" t="s">
        <v>2089</v>
      </c>
      <c r="B49" s="191">
        <v>13</v>
      </c>
      <c r="C49" s="132">
        <v>0.13200000000000001</v>
      </c>
      <c r="D49" s="133">
        <v>0</v>
      </c>
      <c r="E49" s="135">
        <v>0</v>
      </c>
      <c r="F49" s="184" t="s">
        <v>2232</v>
      </c>
      <c r="G49" s="173" t="s">
        <v>1957</v>
      </c>
      <c r="H49" s="195"/>
      <c r="I49" s="33"/>
      <c r="J49" s="196">
        <f t="shared" ref="J49" si="48">C49</f>
        <v>0.13200000000000001</v>
      </c>
      <c r="K49" s="195">
        <f t="shared" ref="K49" si="49">SUM(C49,E49)</f>
        <v>0.13200000000000001</v>
      </c>
      <c r="L49" s="160">
        <f t="shared" ref="L49" si="50">SUM(C49:E49)</f>
        <v>0.13200000000000001</v>
      </c>
      <c r="M49" s="277" t="s">
        <v>2039</v>
      </c>
      <c r="N49" s="215" t="s">
        <v>2450</v>
      </c>
      <c r="O49" s="48"/>
      <c r="P49" s="141" t="s">
        <v>2089</v>
      </c>
      <c r="Q49" s="189" t="s">
        <v>2086</v>
      </c>
      <c r="R49" s="227" t="s">
        <v>1921</v>
      </c>
      <c r="S49" s="93" t="s">
        <v>1951</v>
      </c>
      <c r="T49" s="195" t="s">
        <v>1922</v>
      </c>
      <c r="U49" s="160" t="s">
        <v>1925</v>
      </c>
      <c r="V49" s="33" t="s">
        <v>2105</v>
      </c>
      <c r="W49" s="189" t="s">
        <v>2087</v>
      </c>
      <c r="X49" s="197" t="s">
        <v>69</v>
      </c>
      <c r="Y49" s="199" t="s">
        <v>69</v>
      </c>
      <c r="Z49" s="199" t="s">
        <v>69</v>
      </c>
      <c r="AA49" s="199" t="s">
        <v>69</v>
      </c>
      <c r="AB49" s="199" t="s">
        <v>69</v>
      </c>
      <c r="AC49" s="216" t="s">
        <v>69</v>
      </c>
      <c r="AD49" s="128" t="s">
        <v>2088</v>
      </c>
      <c r="AE49" s="197" t="s">
        <v>69</v>
      </c>
      <c r="AF49" s="199" t="s">
        <v>69</v>
      </c>
      <c r="AG49" s="199" t="s">
        <v>69</v>
      </c>
      <c r="AH49" s="198" t="s">
        <v>69</v>
      </c>
      <c r="AJ49" s="5" t="s">
        <v>252</v>
      </c>
      <c r="AL49" s="4" t="s">
        <v>129</v>
      </c>
      <c r="AM49" s="4" t="s">
        <v>253</v>
      </c>
      <c r="AO49" s="8" t="s">
        <v>207</v>
      </c>
      <c r="AP49" s="12">
        <v>0.15</v>
      </c>
      <c r="AQ49" s="100" t="s">
        <v>132</v>
      </c>
      <c r="AR49" s="92" t="s">
        <v>254</v>
      </c>
      <c r="AS49" s="104" t="str">
        <f t="shared" si="0"/>
        <v>東京都稲城市</v>
      </c>
      <c r="AT49" s="90">
        <v>11.05</v>
      </c>
      <c r="AU49" s="92">
        <v>10.83</v>
      </c>
      <c r="AV49" s="104">
        <v>10.68</v>
      </c>
      <c r="AW49" s="247" t="s">
        <v>2090</v>
      </c>
      <c r="AX49" s="12">
        <v>0.7</v>
      </c>
    </row>
    <row r="50" spans="1:50" ht="14.4">
      <c r="A50" s="209" t="s">
        <v>2090</v>
      </c>
      <c r="B50" s="220">
        <v>63</v>
      </c>
      <c r="C50" s="34">
        <v>0.13200000000000001</v>
      </c>
      <c r="D50" s="35">
        <v>0</v>
      </c>
      <c r="E50" s="156">
        <v>0</v>
      </c>
      <c r="F50" s="211" t="s">
        <v>2233</v>
      </c>
      <c r="G50" s="166" t="s">
        <v>1957</v>
      </c>
      <c r="H50" s="35"/>
      <c r="I50" s="156"/>
      <c r="J50" s="129">
        <f t="shared" si="1"/>
        <v>0.13200000000000001</v>
      </c>
      <c r="K50" s="35">
        <f t="shared" si="2"/>
        <v>0.13200000000000001</v>
      </c>
      <c r="L50" s="163">
        <f t="shared" si="3"/>
        <v>0.13200000000000001</v>
      </c>
      <c r="M50" s="278" t="s">
        <v>2039</v>
      </c>
      <c r="N50" s="213" t="s">
        <v>2451</v>
      </c>
      <c r="O50" s="48"/>
      <c r="P50" s="209" t="s">
        <v>2090</v>
      </c>
      <c r="Q50" s="220" t="s">
        <v>1982</v>
      </c>
      <c r="R50" s="218" t="s">
        <v>1921</v>
      </c>
      <c r="S50" s="92" t="s">
        <v>1951</v>
      </c>
      <c r="T50" s="35" t="s">
        <v>1922</v>
      </c>
      <c r="U50" s="163" t="s">
        <v>1925</v>
      </c>
      <c r="V50" s="33" t="s">
        <v>2105</v>
      </c>
      <c r="W50" s="189" t="s">
        <v>2003</v>
      </c>
      <c r="X50" s="142" t="s">
        <v>69</v>
      </c>
      <c r="Y50" s="137" t="s">
        <v>69</v>
      </c>
      <c r="Z50" s="199" t="s">
        <v>69</v>
      </c>
      <c r="AA50" s="199" t="s">
        <v>69</v>
      </c>
      <c r="AB50" s="137" t="s">
        <v>69</v>
      </c>
      <c r="AC50" s="206" t="s">
        <v>69</v>
      </c>
      <c r="AD50" s="19" t="s">
        <v>2023</v>
      </c>
      <c r="AE50" s="142" t="s">
        <v>69</v>
      </c>
      <c r="AF50" s="137" t="s">
        <v>69</v>
      </c>
      <c r="AG50" s="137" t="s">
        <v>69</v>
      </c>
      <c r="AH50" s="138" t="s">
        <v>69</v>
      </c>
      <c r="AJ50" s="2"/>
      <c r="AL50" s="4" t="s">
        <v>129</v>
      </c>
      <c r="AM50" s="4" t="s">
        <v>255</v>
      </c>
      <c r="AO50" s="8" t="s">
        <v>207</v>
      </c>
      <c r="AP50" s="12">
        <v>0.15</v>
      </c>
      <c r="AQ50" s="100" t="s">
        <v>132</v>
      </c>
      <c r="AR50" s="92" t="s">
        <v>256</v>
      </c>
      <c r="AS50" s="104" t="str">
        <f t="shared" si="0"/>
        <v>東京都西東京市</v>
      </c>
      <c r="AT50" s="90">
        <v>11.05</v>
      </c>
      <c r="AU50" s="92">
        <v>10.83</v>
      </c>
      <c r="AV50" s="104">
        <v>10.68</v>
      </c>
      <c r="AW50" s="248" t="s">
        <v>2091</v>
      </c>
      <c r="AX50" s="12">
        <v>0.55000000000000004</v>
      </c>
    </row>
    <row r="51" spans="1:50" ht="14.4">
      <c r="A51" s="19" t="s">
        <v>2091</v>
      </c>
      <c r="B51" s="220">
        <v>14</v>
      </c>
      <c r="C51" s="34">
        <v>0.108</v>
      </c>
      <c r="D51" s="35">
        <v>0</v>
      </c>
      <c r="E51" s="156">
        <v>0</v>
      </c>
      <c r="F51" s="211" t="s">
        <v>2234</v>
      </c>
      <c r="G51" s="166" t="s">
        <v>1957</v>
      </c>
      <c r="H51" s="35"/>
      <c r="I51" s="156"/>
      <c r="J51" s="129">
        <f t="shared" ref="J51" si="51">C51</f>
        <v>0.108</v>
      </c>
      <c r="K51" s="35">
        <f t="shared" ref="K51" si="52">SUM(C51,E51)</f>
        <v>0.108</v>
      </c>
      <c r="L51" s="163">
        <f t="shared" ref="L51" si="53">SUM(C51:E51)</f>
        <v>0.108</v>
      </c>
      <c r="M51" s="278" t="s">
        <v>2040</v>
      </c>
      <c r="N51" s="213" t="s">
        <v>2450</v>
      </c>
      <c r="O51" s="48"/>
      <c r="P51" s="19" t="s">
        <v>2091</v>
      </c>
      <c r="Q51" s="220" t="s">
        <v>2092</v>
      </c>
      <c r="R51" s="218" t="s">
        <v>1921</v>
      </c>
      <c r="S51" s="92" t="s">
        <v>1951</v>
      </c>
      <c r="T51" s="35" t="s">
        <v>1922</v>
      </c>
      <c r="U51" s="163" t="s">
        <v>1925</v>
      </c>
      <c r="V51" s="33" t="s">
        <v>2105</v>
      </c>
      <c r="W51" s="189" t="s">
        <v>2093</v>
      </c>
      <c r="X51" s="142" t="s">
        <v>69</v>
      </c>
      <c r="Y51" s="137" t="s">
        <v>69</v>
      </c>
      <c r="Z51" s="199" t="s">
        <v>69</v>
      </c>
      <c r="AA51" s="199" t="s">
        <v>69</v>
      </c>
      <c r="AB51" s="137" t="s">
        <v>69</v>
      </c>
      <c r="AC51" s="206" t="s">
        <v>69</v>
      </c>
      <c r="AD51" s="19" t="s">
        <v>2094</v>
      </c>
      <c r="AE51" s="142" t="s">
        <v>69</v>
      </c>
      <c r="AF51" s="137" t="s">
        <v>69</v>
      </c>
      <c r="AG51" s="137" t="s">
        <v>69</v>
      </c>
      <c r="AH51" s="138" t="s">
        <v>69</v>
      </c>
      <c r="AJ51" s="2"/>
      <c r="AL51" s="4" t="s">
        <v>129</v>
      </c>
      <c r="AM51" s="4" t="s">
        <v>257</v>
      </c>
      <c r="AO51" s="8" t="s">
        <v>207</v>
      </c>
      <c r="AP51" s="12">
        <v>0.15</v>
      </c>
      <c r="AQ51" s="100" t="s">
        <v>198</v>
      </c>
      <c r="AR51" s="92" t="s">
        <v>258</v>
      </c>
      <c r="AS51" s="104" t="str">
        <f t="shared" si="0"/>
        <v>神奈川県鎌倉市</v>
      </c>
      <c r="AT51" s="90">
        <v>11.05</v>
      </c>
      <c r="AU51" s="92">
        <v>10.83</v>
      </c>
      <c r="AV51" s="104">
        <v>10.68</v>
      </c>
      <c r="AW51" s="248" t="s">
        <v>2095</v>
      </c>
      <c r="AX51" s="12">
        <v>0.55000000000000004</v>
      </c>
    </row>
    <row r="52" spans="1:50" ht="14.4">
      <c r="A52" s="19" t="s">
        <v>2095</v>
      </c>
      <c r="B52" s="220">
        <v>64</v>
      </c>
      <c r="C52" s="34">
        <v>0.108</v>
      </c>
      <c r="D52" s="35">
        <v>0</v>
      </c>
      <c r="E52" s="156">
        <v>0</v>
      </c>
      <c r="F52" s="211" t="s">
        <v>2235</v>
      </c>
      <c r="G52" s="166" t="s">
        <v>1957</v>
      </c>
      <c r="H52" s="35"/>
      <c r="I52" s="156"/>
      <c r="J52" s="129">
        <f t="shared" si="1"/>
        <v>0.108</v>
      </c>
      <c r="K52" s="35">
        <f t="shared" si="2"/>
        <v>0.108</v>
      </c>
      <c r="L52" s="163">
        <f t="shared" si="3"/>
        <v>0.108</v>
      </c>
      <c r="M52" s="278" t="s">
        <v>2040</v>
      </c>
      <c r="N52" s="213" t="s">
        <v>2451</v>
      </c>
      <c r="O52" s="48"/>
      <c r="P52" s="19" t="s">
        <v>2095</v>
      </c>
      <c r="Q52" s="220" t="s">
        <v>1983</v>
      </c>
      <c r="R52" s="218" t="s">
        <v>1921</v>
      </c>
      <c r="S52" s="92" t="s">
        <v>1951</v>
      </c>
      <c r="T52" s="35" t="s">
        <v>1922</v>
      </c>
      <c r="U52" s="163" t="s">
        <v>1925</v>
      </c>
      <c r="V52" s="33" t="s">
        <v>2105</v>
      </c>
      <c r="W52" s="189" t="s">
        <v>2004</v>
      </c>
      <c r="X52" s="142" t="s">
        <v>69</v>
      </c>
      <c r="Y52" s="137" t="s">
        <v>69</v>
      </c>
      <c r="Z52" s="199" t="s">
        <v>69</v>
      </c>
      <c r="AA52" s="199" t="s">
        <v>69</v>
      </c>
      <c r="AB52" s="137" t="s">
        <v>69</v>
      </c>
      <c r="AC52" s="206" t="s">
        <v>69</v>
      </c>
      <c r="AD52" s="19" t="s">
        <v>2024</v>
      </c>
      <c r="AE52" s="142" t="s">
        <v>69</v>
      </c>
      <c r="AF52" s="137" t="s">
        <v>69</v>
      </c>
      <c r="AG52" s="137" t="s">
        <v>69</v>
      </c>
      <c r="AH52" s="138" t="s">
        <v>69</v>
      </c>
      <c r="AJ52" s="2"/>
      <c r="AL52" s="4" t="s">
        <v>129</v>
      </c>
      <c r="AM52" s="4" t="s">
        <v>259</v>
      </c>
      <c r="AO52" s="8" t="s">
        <v>207</v>
      </c>
      <c r="AP52" s="12">
        <v>0.15</v>
      </c>
      <c r="AQ52" s="100" t="s">
        <v>198</v>
      </c>
      <c r="AR52" s="92" t="s">
        <v>260</v>
      </c>
      <c r="AS52" s="104" t="str">
        <f t="shared" si="0"/>
        <v>神奈川県厚木市</v>
      </c>
      <c r="AT52" s="90">
        <v>11.05</v>
      </c>
      <c r="AU52" s="92">
        <v>10.83</v>
      </c>
      <c r="AV52" s="104">
        <v>10.68</v>
      </c>
      <c r="AW52" s="248" t="s">
        <v>2096</v>
      </c>
      <c r="AX52" s="12">
        <v>0.7</v>
      </c>
    </row>
    <row r="53" spans="1:50" ht="15" thickBot="1">
      <c r="A53" s="19" t="s">
        <v>2096</v>
      </c>
      <c r="B53" s="220">
        <v>43</v>
      </c>
      <c r="C53" s="34">
        <v>0.15</v>
      </c>
      <c r="D53" s="35">
        <v>0</v>
      </c>
      <c r="E53" s="156">
        <v>0</v>
      </c>
      <c r="F53" s="211" t="s">
        <v>2236</v>
      </c>
      <c r="G53" s="166" t="s">
        <v>1957</v>
      </c>
      <c r="H53" s="35"/>
      <c r="I53" s="156"/>
      <c r="J53" s="129">
        <f t="shared" si="1"/>
        <v>0.15</v>
      </c>
      <c r="K53" s="35">
        <f t="shared" si="2"/>
        <v>0.15</v>
      </c>
      <c r="L53" s="163">
        <f t="shared" si="3"/>
        <v>0.15</v>
      </c>
      <c r="M53" s="278" t="s">
        <v>2040</v>
      </c>
      <c r="N53" s="213" t="s">
        <v>2450</v>
      </c>
      <c r="O53" s="48"/>
      <c r="P53" s="19" t="s">
        <v>2096</v>
      </c>
      <c r="Q53" s="220" t="s">
        <v>2097</v>
      </c>
      <c r="R53" s="218" t="s">
        <v>1921</v>
      </c>
      <c r="S53" s="92" t="s">
        <v>1951</v>
      </c>
      <c r="T53" s="35" t="s">
        <v>1922</v>
      </c>
      <c r="U53" s="163" t="s">
        <v>1925</v>
      </c>
      <c r="V53" s="33" t="s">
        <v>2105</v>
      </c>
      <c r="W53" s="189" t="s">
        <v>2101</v>
      </c>
      <c r="X53" s="142" t="s">
        <v>69</v>
      </c>
      <c r="Y53" s="137" t="s">
        <v>69</v>
      </c>
      <c r="Z53" s="137" t="s">
        <v>69</v>
      </c>
      <c r="AA53" s="137" t="s">
        <v>69</v>
      </c>
      <c r="AB53" s="137" t="s">
        <v>69</v>
      </c>
      <c r="AC53" s="206" t="s">
        <v>69</v>
      </c>
      <c r="AD53" s="19" t="s">
        <v>2102</v>
      </c>
      <c r="AE53" s="142" t="s">
        <v>69</v>
      </c>
      <c r="AF53" s="137" t="s">
        <v>69</v>
      </c>
      <c r="AG53" s="137" t="s">
        <v>69</v>
      </c>
      <c r="AH53" s="138" t="s">
        <v>69</v>
      </c>
      <c r="AJ53" s="2"/>
      <c r="AL53" s="4" t="s">
        <v>129</v>
      </c>
      <c r="AM53" s="4" t="s">
        <v>261</v>
      </c>
      <c r="AO53" s="8" t="s">
        <v>207</v>
      </c>
      <c r="AP53" s="12">
        <v>0.15</v>
      </c>
      <c r="AQ53" s="100" t="s">
        <v>1929</v>
      </c>
      <c r="AR53" s="92" t="s">
        <v>262</v>
      </c>
      <c r="AS53" s="104" t="str">
        <f t="shared" si="0"/>
        <v>愛知県名古屋市</v>
      </c>
      <c r="AT53" s="90">
        <v>11.05</v>
      </c>
      <c r="AU53" s="92">
        <v>10.83</v>
      </c>
      <c r="AV53" s="115">
        <v>10.68</v>
      </c>
      <c r="AW53" s="249" t="s">
        <v>2098</v>
      </c>
      <c r="AX53" s="96">
        <v>0.7</v>
      </c>
    </row>
    <row r="54" spans="1:50" ht="15" thickBot="1">
      <c r="A54" s="46" t="s">
        <v>2098</v>
      </c>
      <c r="B54" s="190">
        <v>46</v>
      </c>
      <c r="C54" s="36">
        <v>0.15</v>
      </c>
      <c r="D54" s="37">
        <v>0</v>
      </c>
      <c r="E54" s="157">
        <v>0</v>
      </c>
      <c r="F54" s="212" t="s">
        <v>2237</v>
      </c>
      <c r="G54" s="168" t="s">
        <v>1957</v>
      </c>
      <c r="H54" s="37"/>
      <c r="I54" s="157"/>
      <c r="J54" s="130">
        <f t="shared" ref="J54" si="54">C54</f>
        <v>0.15</v>
      </c>
      <c r="K54" s="37">
        <f t="shared" ref="K54" si="55">SUM(C54,E54)</f>
        <v>0.15</v>
      </c>
      <c r="L54" s="164">
        <f t="shared" ref="L54" si="56">SUM(C54:E54)</f>
        <v>0.15</v>
      </c>
      <c r="M54" s="282" t="s">
        <v>2040</v>
      </c>
      <c r="N54" s="214" t="s">
        <v>2451</v>
      </c>
      <c r="O54" s="48"/>
      <c r="P54" s="46" t="s">
        <v>2098</v>
      </c>
      <c r="Q54" s="221" t="s">
        <v>2099</v>
      </c>
      <c r="R54" s="219" t="s">
        <v>1921</v>
      </c>
      <c r="S54" s="95" t="s">
        <v>1951</v>
      </c>
      <c r="T54" s="37" t="s">
        <v>1922</v>
      </c>
      <c r="U54" s="164" t="s">
        <v>1925</v>
      </c>
      <c r="V54" s="222" t="s">
        <v>2105</v>
      </c>
      <c r="W54" s="190" t="s">
        <v>2100</v>
      </c>
      <c r="X54" s="143" t="s">
        <v>69</v>
      </c>
      <c r="Y54" s="139" t="s">
        <v>69</v>
      </c>
      <c r="Z54" s="238" t="s">
        <v>69</v>
      </c>
      <c r="AA54" s="238" t="s">
        <v>69</v>
      </c>
      <c r="AB54" s="139" t="s">
        <v>69</v>
      </c>
      <c r="AC54" s="207" t="s">
        <v>69</v>
      </c>
      <c r="AD54" s="46" t="s">
        <v>2103</v>
      </c>
      <c r="AE54" s="143" t="s">
        <v>69</v>
      </c>
      <c r="AF54" s="139" t="s">
        <v>69</v>
      </c>
      <c r="AG54" s="139" t="s">
        <v>69</v>
      </c>
      <c r="AH54" s="140" t="s">
        <v>69</v>
      </c>
      <c r="AJ54" s="2"/>
      <c r="AL54" s="4" t="s">
        <v>129</v>
      </c>
      <c r="AM54" s="4" t="s">
        <v>263</v>
      </c>
      <c r="AO54" s="8" t="s">
        <v>207</v>
      </c>
      <c r="AP54" s="12">
        <v>0.15</v>
      </c>
      <c r="AQ54" s="100" t="s">
        <v>1929</v>
      </c>
      <c r="AR54" s="92" t="s">
        <v>264</v>
      </c>
      <c r="AS54" s="104" t="str">
        <f t="shared" si="0"/>
        <v>愛知県刈谷市</v>
      </c>
      <c r="AT54" s="90">
        <v>11.05</v>
      </c>
      <c r="AU54" s="92">
        <v>10.83</v>
      </c>
      <c r="AV54" s="115">
        <v>10.68</v>
      </c>
    </row>
    <row r="55" spans="1:50" ht="14.4">
      <c r="A55"/>
      <c r="B55"/>
      <c r="C55"/>
      <c r="D55"/>
      <c r="E55"/>
      <c r="F55"/>
      <c r="G55"/>
      <c r="H55"/>
      <c r="I55"/>
      <c r="J55"/>
      <c r="K55"/>
      <c r="L55"/>
      <c r="M55"/>
      <c r="N55"/>
      <c r="O55" s="48"/>
      <c r="P55"/>
      <c r="Q55"/>
      <c r="R55"/>
      <c r="S55"/>
      <c r="T55"/>
      <c r="U55"/>
      <c r="V55"/>
      <c r="W55"/>
      <c r="X55"/>
      <c r="Y55"/>
      <c r="Z55"/>
      <c r="AA55"/>
      <c r="AB55"/>
      <c r="AC55"/>
      <c r="AD55"/>
      <c r="AE55"/>
      <c r="AF55"/>
      <c r="AG55"/>
      <c r="AH55"/>
      <c r="AJ55" s="2"/>
      <c r="AL55" s="4" t="s">
        <v>129</v>
      </c>
      <c r="AM55" s="4" t="s">
        <v>265</v>
      </c>
      <c r="AO55" s="8" t="s">
        <v>207</v>
      </c>
      <c r="AP55" s="12">
        <v>0.15</v>
      </c>
      <c r="AQ55" s="100" t="s">
        <v>1929</v>
      </c>
      <c r="AR55" s="92" t="s">
        <v>266</v>
      </c>
      <c r="AS55" s="104" t="str">
        <f t="shared" si="0"/>
        <v>愛知県豊田市</v>
      </c>
      <c r="AT55" s="90">
        <v>11.05</v>
      </c>
      <c r="AU55" s="92">
        <v>10.83</v>
      </c>
      <c r="AV55" s="115">
        <v>10.68</v>
      </c>
    </row>
    <row r="56" spans="1:50" ht="14.4">
      <c r="A56"/>
      <c r="C56"/>
      <c r="D56"/>
      <c r="E56"/>
      <c r="F56"/>
      <c r="G56"/>
      <c r="H56"/>
      <c r="I56"/>
      <c r="J56"/>
      <c r="K56"/>
      <c r="L56"/>
      <c r="M56"/>
      <c r="N56"/>
      <c r="O56" s="48"/>
      <c r="P56"/>
      <c r="Q56"/>
      <c r="R56"/>
      <c r="S56"/>
      <c r="T56"/>
      <c r="U56"/>
      <c r="V56"/>
      <c r="W56"/>
      <c r="X56"/>
      <c r="Y56"/>
      <c r="Z56"/>
      <c r="AA56"/>
      <c r="AB56"/>
      <c r="AC56"/>
      <c r="AD56"/>
      <c r="AE56"/>
      <c r="AF56"/>
      <c r="AG56"/>
      <c r="AH56"/>
      <c r="AJ56" s="2"/>
      <c r="AL56" s="4" t="s">
        <v>129</v>
      </c>
      <c r="AM56" s="4" t="s">
        <v>267</v>
      </c>
      <c r="AO56" s="8" t="s">
        <v>207</v>
      </c>
      <c r="AP56" s="12">
        <v>0.15</v>
      </c>
      <c r="AQ56" s="100" t="s">
        <v>204</v>
      </c>
      <c r="AR56" s="92" t="s">
        <v>268</v>
      </c>
      <c r="AS56" s="104" t="str">
        <f t="shared" si="0"/>
        <v>大阪府守口市</v>
      </c>
      <c r="AT56" s="90">
        <v>11.05</v>
      </c>
      <c r="AU56" s="92">
        <v>10.83</v>
      </c>
      <c r="AV56" s="115">
        <v>10.68</v>
      </c>
    </row>
    <row r="57" spans="1:50" ht="14.4">
      <c r="A57"/>
      <c r="C57"/>
      <c r="D57"/>
      <c r="E57"/>
      <c r="F57"/>
      <c r="G57"/>
      <c r="H57"/>
      <c r="I57"/>
      <c r="J57"/>
      <c r="K57"/>
      <c r="L57"/>
      <c r="M57"/>
      <c r="N57"/>
      <c r="O57" s="48"/>
      <c r="P57"/>
      <c r="Q57"/>
      <c r="R57"/>
      <c r="S57"/>
      <c r="T57"/>
      <c r="U57"/>
      <c r="V57"/>
      <c r="W57"/>
      <c r="X57"/>
      <c r="Y57"/>
      <c r="Z57"/>
      <c r="AA57"/>
      <c r="AB57"/>
      <c r="AC57"/>
      <c r="AD57"/>
      <c r="AE57"/>
      <c r="AF57"/>
      <c r="AG57"/>
      <c r="AH57"/>
      <c r="AJ57" s="2"/>
      <c r="AL57" s="4" t="s">
        <v>129</v>
      </c>
      <c r="AM57" s="4" t="s">
        <v>269</v>
      </c>
      <c r="AO57" s="8" t="s">
        <v>207</v>
      </c>
      <c r="AP57" s="12">
        <v>0.15</v>
      </c>
      <c r="AQ57" s="100" t="s">
        <v>204</v>
      </c>
      <c r="AR57" s="92" t="s">
        <v>270</v>
      </c>
      <c r="AS57" s="104" t="str">
        <f t="shared" si="0"/>
        <v>大阪府大東市</v>
      </c>
      <c r="AT57" s="90">
        <v>11.05</v>
      </c>
      <c r="AU57" s="92">
        <v>10.83</v>
      </c>
      <c r="AV57" s="115">
        <v>10.68</v>
      </c>
    </row>
    <row r="58" spans="1:50" ht="14.4">
      <c r="E58" s="44"/>
      <c r="F58" s="44"/>
      <c r="G58" s="44"/>
      <c r="H58" s="44"/>
      <c r="I58" s="44"/>
      <c r="AJ58" s="2"/>
      <c r="AL58" s="4" t="s">
        <v>129</v>
      </c>
      <c r="AM58" s="4" t="s">
        <v>271</v>
      </c>
      <c r="AO58" s="8" t="s">
        <v>207</v>
      </c>
      <c r="AP58" s="12">
        <v>0.15</v>
      </c>
      <c r="AQ58" s="100" t="s">
        <v>204</v>
      </c>
      <c r="AR58" s="92" t="s">
        <v>272</v>
      </c>
      <c r="AS58" s="104" t="str">
        <f t="shared" si="0"/>
        <v>大阪府門真市</v>
      </c>
      <c r="AT58" s="90">
        <v>11.05</v>
      </c>
      <c r="AU58" s="92">
        <v>10.83</v>
      </c>
      <c r="AV58" s="115">
        <v>10.68</v>
      </c>
    </row>
    <row r="59" spans="1:50" ht="14.4">
      <c r="E59" s="44"/>
      <c r="F59" s="44"/>
      <c r="G59" s="44"/>
      <c r="H59" s="44"/>
      <c r="I59" s="44"/>
      <c r="AJ59" s="2"/>
      <c r="AL59" s="4" t="s">
        <v>129</v>
      </c>
      <c r="AM59" s="4" t="s">
        <v>273</v>
      </c>
      <c r="AO59" s="8" t="s">
        <v>207</v>
      </c>
      <c r="AP59" s="12">
        <v>0.15</v>
      </c>
      <c r="AQ59" s="100" t="s">
        <v>1930</v>
      </c>
      <c r="AR59" s="92" t="s">
        <v>274</v>
      </c>
      <c r="AS59" s="104" t="str">
        <f t="shared" si="0"/>
        <v>兵庫県西宮市</v>
      </c>
      <c r="AT59" s="90">
        <v>11.05</v>
      </c>
      <c r="AU59" s="92">
        <v>10.83</v>
      </c>
      <c r="AV59" s="115">
        <v>10.68</v>
      </c>
    </row>
    <row r="60" spans="1:50" ht="14.4">
      <c r="E60" s="44"/>
      <c r="F60" s="44"/>
      <c r="G60" s="44"/>
      <c r="H60" s="44"/>
      <c r="I60" s="44"/>
      <c r="AJ60" s="2"/>
      <c r="AL60" s="4" t="s">
        <v>129</v>
      </c>
      <c r="AM60" s="4" t="s">
        <v>275</v>
      </c>
      <c r="AO60" s="8" t="s">
        <v>207</v>
      </c>
      <c r="AP60" s="12">
        <v>0.15</v>
      </c>
      <c r="AQ60" s="100" t="s">
        <v>1930</v>
      </c>
      <c r="AR60" s="92" t="s">
        <v>276</v>
      </c>
      <c r="AS60" s="104" t="str">
        <f t="shared" si="0"/>
        <v>兵庫県芦屋市</v>
      </c>
      <c r="AT60" s="90">
        <v>11.05</v>
      </c>
      <c r="AU60" s="92">
        <v>10.83</v>
      </c>
      <c r="AV60" s="115">
        <v>10.68</v>
      </c>
    </row>
    <row r="61" spans="1:50" ht="15" thickBot="1">
      <c r="E61" s="44"/>
      <c r="F61" s="44"/>
      <c r="G61" s="44"/>
      <c r="H61" s="44"/>
      <c r="I61" s="44"/>
      <c r="AJ61" s="2"/>
      <c r="AL61" s="4" t="s">
        <v>129</v>
      </c>
      <c r="AM61" s="4" t="s">
        <v>277</v>
      </c>
      <c r="AO61" s="9" t="s">
        <v>207</v>
      </c>
      <c r="AP61" s="96">
        <v>0.15</v>
      </c>
      <c r="AQ61" s="101" t="s">
        <v>1930</v>
      </c>
      <c r="AR61" s="95" t="s">
        <v>278</v>
      </c>
      <c r="AS61" s="121" t="str">
        <f t="shared" si="0"/>
        <v>兵庫県宝塚市</v>
      </c>
      <c r="AT61" s="94">
        <v>11.05</v>
      </c>
      <c r="AU61" s="95">
        <v>10.83</v>
      </c>
      <c r="AV61" s="147">
        <v>10.68</v>
      </c>
    </row>
    <row r="62" spans="1:50" ht="14.4">
      <c r="E62" s="44"/>
      <c r="F62" s="44"/>
      <c r="G62" s="44"/>
      <c r="H62" s="44"/>
      <c r="I62" s="44"/>
      <c r="AJ62" s="2"/>
      <c r="AL62" s="4" t="s">
        <v>129</v>
      </c>
      <c r="AM62" s="4" t="s">
        <v>279</v>
      </c>
      <c r="AO62" s="10" t="s">
        <v>280</v>
      </c>
      <c r="AP62" s="49">
        <v>0.12</v>
      </c>
      <c r="AQ62" s="148" t="s">
        <v>155</v>
      </c>
      <c r="AR62" s="114" t="s">
        <v>281</v>
      </c>
      <c r="AS62" s="146" t="str">
        <f t="shared" si="0"/>
        <v>茨城県牛久市</v>
      </c>
      <c r="AT62" s="125">
        <v>10.84</v>
      </c>
      <c r="AU62" s="114">
        <v>10.66</v>
      </c>
      <c r="AV62" s="146">
        <v>10.54</v>
      </c>
    </row>
    <row r="63" spans="1:50" ht="14.4">
      <c r="E63" s="44"/>
      <c r="F63" s="44"/>
      <c r="G63" s="44"/>
      <c r="H63" s="44"/>
      <c r="I63" s="44"/>
      <c r="AJ63" s="2"/>
      <c r="AL63" s="4" t="s">
        <v>129</v>
      </c>
      <c r="AM63" s="4" t="s">
        <v>282</v>
      </c>
      <c r="AO63" s="8" t="s">
        <v>280</v>
      </c>
      <c r="AP63" s="12">
        <v>0.12</v>
      </c>
      <c r="AQ63" s="149" t="s">
        <v>161</v>
      </c>
      <c r="AR63" s="92" t="s">
        <v>283</v>
      </c>
      <c r="AS63" s="115" t="str">
        <f t="shared" si="0"/>
        <v>埼玉県朝霞市</v>
      </c>
      <c r="AT63" s="90">
        <v>10.84</v>
      </c>
      <c r="AU63" s="92">
        <v>10.66</v>
      </c>
      <c r="AV63" s="115">
        <v>10.54</v>
      </c>
    </row>
    <row r="64" spans="1:50" ht="14.4">
      <c r="E64" s="44"/>
      <c r="F64" s="44"/>
      <c r="G64" s="44"/>
      <c r="H64" s="44"/>
      <c r="I64" s="44"/>
      <c r="AJ64" s="2"/>
      <c r="AL64" s="4" t="s">
        <v>129</v>
      </c>
      <c r="AM64" s="4" t="s">
        <v>284</v>
      </c>
      <c r="AO64" s="8" t="s">
        <v>280</v>
      </c>
      <c r="AP64" s="12">
        <v>0.12</v>
      </c>
      <c r="AQ64" s="149" t="s">
        <v>161</v>
      </c>
      <c r="AR64" s="92" t="s">
        <v>2327</v>
      </c>
      <c r="AS64" s="115" t="str">
        <f t="shared" si="0"/>
        <v>埼玉県志木市</v>
      </c>
      <c r="AT64" s="90">
        <v>10.84</v>
      </c>
      <c r="AU64" s="92">
        <v>10.66</v>
      </c>
      <c r="AV64" s="115">
        <v>10.54</v>
      </c>
    </row>
    <row r="65" spans="5:48" ht="14.4">
      <c r="E65" s="44"/>
      <c r="F65" s="44"/>
      <c r="G65" s="44"/>
      <c r="H65" s="44"/>
      <c r="I65" s="44"/>
      <c r="AJ65" s="2"/>
      <c r="AL65" s="4" t="s">
        <v>129</v>
      </c>
      <c r="AM65" s="4" t="s">
        <v>285</v>
      </c>
      <c r="AO65" s="8" t="s">
        <v>280</v>
      </c>
      <c r="AP65" s="12">
        <v>0.12</v>
      </c>
      <c r="AQ65" s="149" t="s">
        <v>161</v>
      </c>
      <c r="AR65" s="92" t="s">
        <v>2328</v>
      </c>
      <c r="AS65" s="115" t="str">
        <f t="shared" si="0"/>
        <v>埼玉県和光市</v>
      </c>
      <c r="AT65" s="90">
        <v>10.84</v>
      </c>
      <c r="AU65" s="92">
        <v>10.66</v>
      </c>
      <c r="AV65" s="115">
        <v>10.54</v>
      </c>
    </row>
    <row r="66" spans="5:48" ht="14.4">
      <c r="E66" s="44"/>
      <c r="F66" s="44"/>
      <c r="G66" s="44"/>
      <c r="H66" s="44"/>
      <c r="I66" s="44"/>
      <c r="AJ66" s="2"/>
      <c r="AL66" s="4" t="s">
        <v>129</v>
      </c>
      <c r="AM66" s="4" t="s">
        <v>286</v>
      </c>
      <c r="AO66" s="8" t="s">
        <v>280</v>
      </c>
      <c r="AP66" s="12">
        <v>0.12</v>
      </c>
      <c r="AQ66" s="149" t="s">
        <v>163</v>
      </c>
      <c r="AR66" s="92" t="s">
        <v>287</v>
      </c>
      <c r="AS66" s="115" t="str">
        <f t="shared" si="0"/>
        <v>千葉県船橋市</v>
      </c>
      <c r="AT66" s="90">
        <v>10.84</v>
      </c>
      <c r="AU66" s="92">
        <v>10.66</v>
      </c>
      <c r="AV66" s="115">
        <v>10.54</v>
      </c>
    </row>
    <row r="67" spans="5:48" ht="14.4">
      <c r="E67" s="44"/>
      <c r="F67" s="44"/>
      <c r="G67" s="44"/>
      <c r="H67" s="44"/>
      <c r="I67" s="44"/>
      <c r="AJ67" s="2"/>
      <c r="AL67" s="4" t="s">
        <v>129</v>
      </c>
      <c r="AM67" s="4" t="s">
        <v>288</v>
      </c>
      <c r="AO67" s="8" t="s">
        <v>280</v>
      </c>
      <c r="AP67" s="12">
        <v>0.12</v>
      </c>
      <c r="AQ67" s="149" t="s">
        <v>163</v>
      </c>
      <c r="AR67" s="92" t="s">
        <v>289</v>
      </c>
      <c r="AS67" s="115" t="str">
        <f t="shared" si="0"/>
        <v>千葉県成田市</v>
      </c>
      <c r="AT67" s="90">
        <v>10.84</v>
      </c>
      <c r="AU67" s="92">
        <v>10.66</v>
      </c>
      <c r="AV67" s="115">
        <v>10.54</v>
      </c>
    </row>
    <row r="68" spans="5:48" ht="14.4">
      <c r="E68" s="44"/>
      <c r="F68" s="44"/>
      <c r="G68" s="44"/>
      <c r="H68" s="44"/>
      <c r="I68" s="44"/>
      <c r="AJ68" s="2"/>
      <c r="AL68" s="4" t="s">
        <v>129</v>
      </c>
      <c r="AM68" s="4" t="s">
        <v>290</v>
      </c>
      <c r="AO68" s="8" t="s">
        <v>280</v>
      </c>
      <c r="AP68" s="12">
        <v>0.12</v>
      </c>
      <c r="AQ68" s="149" t="s">
        <v>163</v>
      </c>
      <c r="AR68" s="92" t="s">
        <v>291</v>
      </c>
      <c r="AS68" s="115" t="str">
        <f t="shared" ref="AS68:AS131" si="57">AQ68&amp;AR68</f>
        <v>千葉県習志野市</v>
      </c>
      <c r="AT68" s="90">
        <v>10.84</v>
      </c>
      <c r="AU68" s="92">
        <v>10.66</v>
      </c>
      <c r="AV68" s="115">
        <v>10.54</v>
      </c>
    </row>
    <row r="69" spans="5:48" ht="14.4">
      <c r="E69" s="44"/>
      <c r="F69" s="44"/>
      <c r="G69" s="44"/>
      <c r="H69" s="44"/>
      <c r="I69" s="44"/>
      <c r="AJ69" s="2"/>
      <c r="AL69" s="4" t="s">
        <v>129</v>
      </c>
      <c r="AM69" s="4" t="s">
        <v>292</v>
      </c>
      <c r="AO69" s="8" t="s">
        <v>280</v>
      </c>
      <c r="AP69" s="12">
        <v>0.12</v>
      </c>
      <c r="AQ69" s="149" t="s">
        <v>165</v>
      </c>
      <c r="AR69" s="92" t="s">
        <v>293</v>
      </c>
      <c r="AS69" s="115" t="str">
        <f t="shared" si="57"/>
        <v>東京都立川市</v>
      </c>
      <c r="AT69" s="90">
        <v>10.84</v>
      </c>
      <c r="AU69" s="92">
        <v>10.66</v>
      </c>
      <c r="AV69" s="115">
        <v>10.54</v>
      </c>
    </row>
    <row r="70" spans="5:48" ht="14.4">
      <c r="E70" s="44"/>
      <c r="F70" s="44"/>
      <c r="G70" s="44"/>
      <c r="H70" s="44"/>
      <c r="I70" s="44"/>
      <c r="AJ70" s="2"/>
      <c r="AL70" s="4" t="s">
        <v>129</v>
      </c>
      <c r="AM70" s="4" t="s">
        <v>294</v>
      </c>
      <c r="AO70" s="8" t="s">
        <v>280</v>
      </c>
      <c r="AP70" s="12">
        <v>0.12</v>
      </c>
      <c r="AQ70" s="149" t="s">
        <v>165</v>
      </c>
      <c r="AR70" s="92" t="s">
        <v>295</v>
      </c>
      <c r="AS70" s="115" t="str">
        <f t="shared" si="57"/>
        <v>東京都昭島市</v>
      </c>
      <c r="AT70" s="90">
        <v>10.84</v>
      </c>
      <c r="AU70" s="92">
        <v>10.66</v>
      </c>
      <c r="AV70" s="115">
        <v>10.54</v>
      </c>
    </row>
    <row r="71" spans="5:48">
      <c r="AJ71" s="2"/>
      <c r="AL71" s="4" t="s">
        <v>129</v>
      </c>
      <c r="AM71" s="4" t="s">
        <v>296</v>
      </c>
      <c r="AO71" s="8" t="s">
        <v>280</v>
      </c>
      <c r="AP71" s="12">
        <v>0.12</v>
      </c>
      <c r="AQ71" s="149" t="s">
        <v>165</v>
      </c>
      <c r="AR71" s="92" t="s">
        <v>297</v>
      </c>
      <c r="AS71" s="115" t="str">
        <f t="shared" si="57"/>
        <v>東京都東大和市</v>
      </c>
      <c r="AT71" s="90">
        <v>10.84</v>
      </c>
      <c r="AU71" s="92">
        <v>10.66</v>
      </c>
      <c r="AV71" s="115">
        <v>10.54</v>
      </c>
    </row>
    <row r="72" spans="5:48">
      <c r="AJ72" s="2"/>
      <c r="AL72" s="4" t="s">
        <v>129</v>
      </c>
      <c r="AM72" s="4" t="s">
        <v>298</v>
      </c>
      <c r="AO72" s="8" t="s">
        <v>280</v>
      </c>
      <c r="AP72" s="12">
        <v>0.12</v>
      </c>
      <c r="AQ72" s="149" t="s">
        <v>167</v>
      </c>
      <c r="AR72" s="92" t="s">
        <v>299</v>
      </c>
      <c r="AS72" s="115" t="str">
        <f t="shared" si="57"/>
        <v>神奈川県相模原市</v>
      </c>
      <c r="AT72" s="90">
        <v>10.84</v>
      </c>
      <c r="AU72" s="92">
        <v>10.66</v>
      </c>
      <c r="AV72" s="115">
        <v>10.54</v>
      </c>
    </row>
    <row r="73" spans="5:48">
      <c r="AJ73" s="2"/>
      <c r="AL73" s="4" t="s">
        <v>129</v>
      </c>
      <c r="AM73" s="4" t="s">
        <v>300</v>
      </c>
      <c r="AO73" s="8" t="s">
        <v>280</v>
      </c>
      <c r="AP73" s="12">
        <v>0.12</v>
      </c>
      <c r="AQ73" s="149" t="s">
        <v>167</v>
      </c>
      <c r="AR73" s="92" t="s">
        <v>301</v>
      </c>
      <c r="AS73" s="115" t="str">
        <f t="shared" si="57"/>
        <v>神奈川県横須賀市</v>
      </c>
      <c r="AT73" s="90">
        <v>10.84</v>
      </c>
      <c r="AU73" s="92">
        <v>10.66</v>
      </c>
      <c r="AV73" s="115">
        <v>10.54</v>
      </c>
    </row>
    <row r="74" spans="5:48">
      <c r="J74" s="2"/>
      <c r="K74" s="2"/>
      <c r="L74" s="2"/>
      <c r="M74" s="2"/>
      <c r="N74" s="2"/>
      <c r="AJ74" s="2"/>
      <c r="AL74" s="4" t="s">
        <v>129</v>
      </c>
      <c r="AM74" s="4" t="s">
        <v>302</v>
      </c>
      <c r="AO74" s="8" t="s">
        <v>280</v>
      </c>
      <c r="AP74" s="12">
        <v>0.12</v>
      </c>
      <c r="AQ74" s="149" t="s">
        <v>167</v>
      </c>
      <c r="AR74" s="92" t="s">
        <v>303</v>
      </c>
      <c r="AS74" s="115" t="str">
        <f t="shared" si="57"/>
        <v>神奈川県藤沢市</v>
      </c>
      <c r="AT74" s="90">
        <v>10.84</v>
      </c>
      <c r="AU74" s="92">
        <v>10.66</v>
      </c>
      <c r="AV74" s="115">
        <v>10.54</v>
      </c>
    </row>
    <row r="75" spans="5:48">
      <c r="J75" s="2"/>
      <c r="K75" s="2"/>
      <c r="L75" s="2"/>
      <c r="M75" s="2"/>
      <c r="N75" s="2"/>
      <c r="AJ75" s="2"/>
      <c r="AL75" s="4" t="s">
        <v>129</v>
      </c>
      <c r="AM75" s="4" t="s">
        <v>304</v>
      </c>
      <c r="AO75" s="8" t="s">
        <v>280</v>
      </c>
      <c r="AP75" s="12">
        <v>0.12</v>
      </c>
      <c r="AQ75" s="149" t="s">
        <v>167</v>
      </c>
      <c r="AR75" s="92" t="s">
        <v>305</v>
      </c>
      <c r="AS75" s="115" t="str">
        <f t="shared" si="57"/>
        <v>神奈川県逗子市</v>
      </c>
      <c r="AT75" s="90">
        <v>10.84</v>
      </c>
      <c r="AU75" s="92">
        <v>10.66</v>
      </c>
      <c r="AV75" s="115">
        <v>10.54</v>
      </c>
    </row>
    <row r="76" spans="5:48">
      <c r="J76" s="2"/>
      <c r="K76" s="2"/>
      <c r="L76" s="2"/>
      <c r="M76" s="2"/>
      <c r="N76" s="2"/>
      <c r="AJ76" s="2"/>
      <c r="AL76" s="4" t="s">
        <v>129</v>
      </c>
      <c r="AM76" s="4" t="s">
        <v>306</v>
      </c>
      <c r="AO76" s="8" t="s">
        <v>280</v>
      </c>
      <c r="AP76" s="12">
        <v>0.12</v>
      </c>
      <c r="AQ76" s="149" t="s">
        <v>167</v>
      </c>
      <c r="AR76" s="92" t="s">
        <v>307</v>
      </c>
      <c r="AS76" s="115" t="str">
        <f t="shared" si="57"/>
        <v>神奈川県三浦市</v>
      </c>
      <c r="AT76" s="90">
        <v>10.84</v>
      </c>
      <c r="AU76" s="92">
        <v>10.66</v>
      </c>
      <c r="AV76" s="115">
        <v>10.54</v>
      </c>
    </row>
    <row r="77" spans="5:48">
      <c r="J77" s="2"/>
      <c r="K77" s="2"/>
      <c r="L77" s="2"/>
      <c r="M77" s="2"/>
      <c r="N77" s="2"/>
      <c r="AJ77" s="2"/>
      <c r="AL77" s="4" t="s">
        <v>129</v>
      </c>
      <c r="AM77" s="4" t="s">
        <v>308</v>
      </c>
      <c r="AO77" s="8" t="s">
        <v>280</v>
      </c>
      <c r="AP77" s="12">
        <v>0.12</v>
      </c>
      <c r="AQ77" s="149" t="s">
        <v>167</v>
      </c>
      <c r="AR77" s="92" t="s">
        <v>2329</v>
      </c>
      <c r="AS77" s="115" t="str">
        <f t="shared" si="57"/>
        <v>神奈川県海老名市</v>
      </c>
      <c r="AT77" s="90">
        <v>10.84</v>
      </c>
      <c r="AU77" s="92">
        <v>10.66</v>
      </c>
      <c r="AV77" s="115">
        <v>10.54</v>
      </c>
    </row>
    <row r="78" spans="5:48">
      <c r="J78" s="2"/>
      <c r="K78" s="2"/>
      <c r="L78" s="2"/>
      <c r="M78" s="2"/>
      <c r="N78" s="2"/>
      <c r="AJ78" s="2"/>
      <c r="AL78" s="4" t="s">
        <v>129</v>
      </c>
      <c r="AM78" s="4" t="s">
        <v>309</v>
      </c>
      <c r="AO78" s="8" t="s">
        <v>280</v>
      </c>
      <c r="AP78" s="12">
        <v>0.12</v>
      </c>
      <c r="AQ78" s="149" t="s">
        <v>194</v>
      </c>
      <c r="AR78" s="92" t="s">
        <v>310</v>
      </c>
      <c r="AS78" s="115" t="str">
        <f t="shared" si="57"/>
        <v>大阪府豊中市</v>
      </c>
      <c r="AT78" s="90">
        <v>10.84</v>
      </c>
      <c r="AU78" s="92">
        <v>10.66</v>
      </c>
      <c r="AV78" s="115">
        <v>10.54</v>
      </c>
    </row>
    <row r="79" spans="5:48">
      <c r="J79" s="2"/>
      <c r="K79" s="2"/>
      <c r="L79" s="2"/>
      <c r="M79" s="2"/>
      <c r="N79" s="2"/>
      <c r="AJ79" s="2"/>
      <c r="AL79" s="4" t="s">
        <v>129</v>
      </c>
      <c r="AM79" s="4" t="s">
        <v>311</v>
      </c>
      <c r="AO79" s="8" t="s">
        <v>280</v>
      </c>
      <c r="AP79" s="12">
        <v>0.12</v>
      </c>
      <c r="AQ79" s="149" t="s">
        <v>194</v>
      </c>
      <c r="AR79" s="92" t="s">
        <v>312</v>
      </c>
      <c r="AS79" s="115" t="str">
        <f t="shared" si="57"/>
        <v>大阪府池田市</v>
      </c>
      <c r="AT79" s="90">
        <v>10.84</v>
      </c>
      <c r="AU79" s="92">
        <v>10.66</v>
      </c>
      <c r="AV79" s="115">
        <v>10.54</v>
      </c>
    </row>
    <row r="80" spans="5:48">
      <c r="J80" s="2"/>
      <c r="K80" s="2"/>
      <c r="L80" s="2"/>
      <c r="M80" s="2"/>
      <c r="N80" s="2"/>
      <c r="AJ80" s="2"/>
      <c r="AL80" s="4" t="s">
        <v>129</v>
      </c>
      <c r="AM80" s="4" t="s">
        <v>313</v>
      </c>
      <c r="AO80" s="8" t="s">
        <v>280</v>
      </c>
      <c r="AP80" s="12">
        <v>0.12</v>
      </c>
      <c r="AQ80" s="149" t="s">
        <v>194</v>
      </c>
      <c r="AR80" s="92" t="s">
        <v>314</v>
      </c>
      <c r="AS80" s="115" t="str">
        <f t="shared" si="57"/>
        <v>大阪府吹田市</v>
      </c>
      <c r="AT80" s="90">
        <v>10.84</v>
      </c>
      <c r="AU80" s="92">
        <v>10.66</v>
      </c>
      <c r="AV80" s="115">
        <v>10.54</v>
      </c>
    </row>
    <row r="81" spans="10:48">
      <c r="J81" s="2"/>
      <c r="K81" s="2"/>
      <c r="L81" s="2"/>
      <c r="M81" s="2"/>
      <c r="N81" s="2"/>
      <c r="AJ81" s="2"/>
      <c r="AL81" s="4" t="s">
        <v>129</v>
      </c>
      <c r="AM81" s="4" t="s">
        <v>315</v>
      </c>
      <c r="AO81" s="8" t="s">
        <v>280</v>
      </c>
      <c r="AP81" s="12">
        <v>0.12</v>
      </c>
      <c r="AQ81" s="149" t="s">
        <v>194</v>
      </c>
      <c r="AR81" s="92" t="s">
        <v>316</v>
      </c>
      <c r="AS81" s="115" t="str">
        <f t="shared" si="57"/>
        <v>大阪府高槻市</v>
      </c>
      <c r="AT81" s="90">
        <v>10.84</v>
      </c>
      <c r="AU81" s="92">
        <v>10.66</v>
      </c>
      <c r="AV81" s="115">
        <v>10.54</v>
      </c>
    </row>
    <row r="82" spans="10:48">
      <c r="J82" s="2"/>
      <c r="K82" s="2"/>
      <c r="L82" s="2"/>
      <c r="M82" s="2"/>
      <c r="N82" s="2"/>
      <c r="AJ82" s="2"/>
      <c r="AL82" s="4" t="s">
        <v>129</v>
      </c>
      <c r="AM82" s="4" t="s">
        <v>317</v>
      </c>
      <c r="AO82" s="8" t="s">
        <v>280</v>
      </c>
      <c r="AP82" s="12">
        <v>0.12</v>
      </c>
      <c r="AQ82" s="149" t="s">
        <v>194</v>
      </c>
      <c r="AR82" s="92" t="s">
        <v>318</v>
      </c>
      <c r="AS82" s="115" t="str">
        <f t="shared" si="57"/>
        <v>大阪府寝屋川市</v>
      </c>
      <c r="AT82" s="90">
        <v>10.84</v>
      </c>
      <c r="AU82" s="92">
        <v>10.66</v>
      </c>
      <c r="AV82" s="115">
        <v>10.54</v>
      </c>
    </row>
    <row r="83" spans="10:48">
      <c r="J83" s="2"/>
      <c r="K83" s="2"/>
      <c r="L83" s="2"/>
      <c r="M83" s="2"/>
      <c r="N83" s="2"/>
      <c r="AJ83" s="2"/>
      <c r="AL83" s="4" t="s">
        <v>129</v>
      </c>
      <c r="AM83" s="4" t="s">
        <v>319</v>
      </c>
      <c r="AO83" s="8" t="s">
        <v>280</v>
      </c>
      <c r="AP83" s="12">
        <v>0.12</v>
      </c>
      <c r="AQ83" s="149" t="s">
        <v>194</v>
      </c>
      <c r="AR83" s="92" t="s">
        <v>320</v>
      </c>
      <c r="AS83" s="115" t="str">
        <f t="shared" si="57"/>
        <v>大阪府箕面市</v>
      </c>
      <c r="AT83" s="90">
        <v>10.84</v>
      </c>
      <c r="AU83" s="92">
        <v>10.66</v>
      </c>
      <c r="AV83" s="115">
        <v>10.54</v>
      </c>
    </row>
    <row r="84" spans="10:48">
      <c r="J84" s="2"/>
      <c r="K84" s="2"/>
      <c r="L84" s="2"/>
      <c r="M84" s="2"/>
      <c r="N84" s="2"/>
      <c r="AJ84" s="2"/>
      <c r="AL84" s="4" t="s">
        <v>129</v>
      </c>
      <c r="AM84" s="4" t="s">
        <v>321</v>
      </c>
      <c r="AO84" s="8" t="s">
        <v>280</v>
      </c>
      <c r="AP84" s="12">
        <v>0.12</v>
      </c>
      <c r="AQ84" s="149" t="s">
        <v>194</v>
      </c>
      <c r="AR84" s="92" t="s">
        <v>322</v>
      </c>
      <c r="AS84" s="115" t="str">
        <f t="shared" si="57"/>
        <v>大阪府四條畷市</v>
      </c>
      <c r="AT84" s="90">
        <v>10.84</v>
      </c>
      <c r="AU84" s="92">
        <v>10.66</v>
      </c>
      <c r="AV84" s="115">
        <v>10.54</v>
      </c>
    </row>
    <row r="85" spans="10:48" ht="13.8" thickBot="1">
      <c r="J85" s="2"/>
      <c r="K85" s="2"/>
      <c r="L85" s="2"/>
      <c r="M85" s="2"/>
      <c r="N85" s="2"/>
      <c r="AJ85" s="2"/>
      <c r="AL85" s="4" t="s">
        <v>129</v>
      </c>
      <c r="AM85" s="4" t="s">
        <v>323</v>
      </c>
      <c r="AO85" s="9" t="s">
        <v>280</v>
      </c>
      <c r="AP85" s="96">
        <v>0.12</v>
      </c>
      <c r="AQ85" s="150" t="s">
        <v>196</v>
      </c>
      <c r="AR85" s="95" t="s">
        <v>324</v>
      </c>
      <c r="AS85" s="147" t="str">
        <f t="shared" si="57"/>
        <v>兵庫県神戸市</v>
      </c>
      <c r="AT85" s="94">
        <v>10.84</v>
      </c>
      <c r="AU85" s="95">
        <v>10.66</v>
      </c>
      <c r="AV85" s="147">
        <v>10.54</v>
      </c>
    </row>
    <row r="86" spans="10:48">
      <c r="J86" s="2"/>
      <c r="K86" s="2"/>
      <c r="L86" s="2"/>
      <c r="M86" s="2"/>
      <c r="N86" s="2"/>
      <c r="AJ86" s="2"/>
      <c r="AL86" s="4" t="s">
        <v>129</v>
      </c>
      <c r="AM86" s="4" t="s">
        <v>325</v>
      </c>
      <c r="AO86" s="10" t="s">
        <v>326</v>
      </c>
      <c r="AP86" s="49">
        <v>0.1</v>
      </c>
      <c r="AQ86" s="148" t="s">
        <v>155</v>
      </c>
      <c r="AR86" s="114" t="s">
        <v>327</v>
      </c>
      <c r="AS86" s="118" t="str">
        <f t="shared" si="57"/>
        <v>茨城県水戸市</v>
      </c>
      <c r="AT86" s="89">
        <v>10.7</v>
      </c>
      <c r="AU86" s="93">
        <v>10.55</v>
      </c>
      <c r="AV86" s="117">
        <v>10.45</v>
      </c>
    </row>
    <row r="87" spans="10:48">
      <c r="J87" s="2"/>
      <c r="K87" s="2"/>
      <c r="L87" s="2"/>
      <c r="M87" s="2"/>
      <c r="N87" s="2"/>
      <c r="AJ87" s="2"/>
      <c r="AL87" s="4" t="s">
        <v>129</v>
      </c>
      <c r="AM87" s="4" t="s">
        <v>328</v>
      </c>
      <c r="AO87" s="8" t="s">
        <v>326</v>
      </c>
      <c r="AP87" s="12">
        <v>0.1</v>
      </c>
      <c r="AQ87" s="149" t="s">
        <v>155</v>
      </c>
      <c r="AR87" s="92" t="s">
        <v>329</v>
      </c>
      <c r="AS87" s="104" t="str">
        <f t="shared" si="57"/>
        <v>茨城県日立市</v>
      </c>
      <c r="AT87" s="90">
        <v>10.7</v>
      </c>
      <c r="AU87" s="92">
        <v>10.55</v>
      </c>
      <c r="AV87" s="115">
        <v>10.45</v>
      </c>
    </row>
    <row r="88" spans="10:48">
      <c r="J88" s="2"/>
      <c r="K88" s="2"/>
      <c r="L88" s="2"/>
      <c r="M88" s="2"/>
      <c r="N88" s="2"/>
      <c r="AJ88" s="2"/>
      <c r="AL88" s="4" t="s">
        <v>129</v>
      </c>
      <c r="AM88" s="4" t="s">
        <v>330</v>
      </c>
      <c r="AO88" s="8" t="s">
        <v>326</v>
      </c>
      <c r="AP88" s="12">
        <v>0.1</v>
      </c>
      <c r="AQ88" s="149" t="s">
        <v>155</v>
      </c>
      <c r="AR88" s="92" t="s">
        <v>331</v>
      </c>
      <c r="AS88" s="104" t="str">
        <f t="shared" si="57"/>
        <v>茨城県龍ケ崎市</v>
      </c>
      <c r="AT88" s="90">
        <v>10.7</v>
      </c>
      <c r="AU88" s="92">
        <v>10.55</v>
      </c>
      <c r="AV88" s="115">
        <v>10.45</v>
      </c>
    </row>
    <row r="89" spans="10:48">
      <c r="J89" s="2"/>
      <c r="K89" s="2"/>
      <c r="L89" s="2"/>
      <c r="M89" s="2"/>
      <c r="N89" s="2"/>
      <c r="AJ89" s="2"/>
      <c r="AL89" s="4" t="s">
        <v>129</v>
      </c>
      <c r="AM89" s="4" t="s">
        <v>332</v>
      </c>
      <c r="AO89" s="8" t="s">
        <v>326</v>
      </c>
      <c r="AP89" s="12">
        <v>0.1</v>
      </c>
      <c r="AQ89" s="149" t="s">
        <v>155</v>
      </c>
      <c r="AR89" s="92" t="s">
        <v>333</v>
      </c>
      <c r="AS89" s="104" t="str">
        <f t="shared" si="57"/>
        <v>茨城県取手市</v>
      </c>
      <c r="AT89" s="90">
        <v>10.7</v>
      </c>
      <c r="AU89" s="92">
        <v>10.55</v>
      </c>
      <c r="AV89" s="115">
        <v>10.45</v>
      </c>
    </row>
    <row r="90" spans="10:48">
      <c r="J90" s="2"/>
      <c r="K90" s="2"/>
      <c r="L90" s="2"/>
      <c r="M90" s="2"/>
      <c r="N90" s="2"/>
      <c r="AJ90" s="2"/>
      <c r="AL90" s="4" t="s">
        <v>129</v>
      </c>
      <c r="AM90" s="4" t="s">
        <v>334</v>
      </c>
      <c r="AO90" s="8" t="s">
        <v>326</v>
      </c>
      <c r="AP90" s="12">
        <v>0.1</v>
      </c>
      <c r="AQ90" s="149" t="s">
        <v>155</v>
      </c>
      <c r="AR90" s="92" t="s">
        <v>335</v>
      </c>
      <c r="AS90" s="104" t="str">
        <f t="shared" si="57"/>
        <v>茨城県つくば市</v>
      </c>
      <c r="AT90" s="90">
        <v>10.7</v>
      </c>
      <c r="AU90" s="92">
        <v>10.55</v>
      </c>
      <c r="AV90" s="115">
        <v>10.45</v>
      </c>
    </row>
    <row r="91" spans="10:48">
      <c r="J91" s="2"/>
      <c r="K91" s="2"/>
      <c r="L91" s="2"/>
      <c r="M91" s="2"/>
      <c r="N91" s="2"/>
      <c r="AJ91" s="2"/>
      <c r="AL91" s="4" t="s">
        <v>129</v>
      </c>
      <c r="AM91" s="4" t="s">
        <v>336</v>
      </c>
      <c r="AO91" s="8" t="s">
        <v>326</v>
      </c>
      <c r="AP91" s="12">
        <v>0.1</v>
      </c>
      <c r="AQ91" s="149" t="s">
        <v>155</v>
      </c>
      <c r="AR91" s="92" t="s">
        <v>337</v>
      </c>
      <c r="AS91" s="104" t="str">
        <f t="shared" si="57"/>
        <v>茨城県守谷市</v>
      </c>
      <c r="AT91" s="90">
        <v>10.7</v>
      </c>
      <c r="AU91" s="92">
        <v>10.55</v>
      </c>
      <c r="AV91" s="115">
        <v>10.45</v>
      </c>
    </row>
    <row r="92" spans="10:48">
      <c r="J92" s="2"/>
      <c r="K92" s="2"/>
      <c r="L92" s="2"/>
      <c r="M92" s="2"/>
      <c r="N92" s="2"/>
      <c r="AJ92" s="2"/>
      <c r="AL92" s="4" t="s">
        <v>129</v>
      </c>
      <c r="AM92" s="4" t="s">
        <v>338</v>
      </c>
      <c r="AO92" s="8" t="s">
        <v>326</v>
      </c>
      <c r="AP92" s="12">
        <v>0.1</v>
      </c>
      <c r="AQ92" s="149" t="s">
        <v>161</v>
      </c>
      <c r="AR92" s="92" t="s">
        <v>339</v>
      </c>
      <c r="AS92" s="104" t="str">
        <f t="shared" si="57"/>
        <v>埼玉県川口市</v>
      </c>
      <c r="AT92" s="90">
        <v>10.7</v>
      </c>
      <c r="AU92" s="92">
        <v>10.55</v>
      </c>
      <c r="AV92" s="115">
        <v>10.45</v>
      </c>
    </row>
    <row r="93" spans="10:48">
      <c r="J93" s="2"/>
      <c r="K93" s="2"/>
      <c r="L93" s="2"/>
      <c r="M93" s="2"/>
      <c r="N93" s="2"/>
      <c r="AJ93" s="2"/>
      <c r="AL93" s="4" t="s">
        <v>129</v>
      </c>
      <c r="AM93" s="4" t="s">
        <v>340</v>
      </c>
      <c r="AO93" s="8" t="s">
        <v>326</v>
      </c>
      <c r="AP93" s="12">
        <v>0.1</v>
      </c>
      <c r="AQ93" s="149" t="s">
        <v>161</v>
      </c>
      <c r="AR93" s="92" t="s">
        <v>341</v>
      </c>
      <c r="AS93" s="104" t="str">
        <f t="shared" si="57"/>
        <v>埼玉県草加市</v>
      </c>
      <c r="AT93" s="90">
        <v>10.7</v>
      </c>
      <c r="AU93" s="92">
        <v>10.55</v>
      </c>
      <c r="AV93" s="115">
        <v>10.45</v>
      </c>
    </row>
    <row r="94" spans="10:48">
      <c r="J94" s="2"/>
      <c r="K94" s="2"/>
      <c r="L94" s="2"/>
      <c r="M94" s="2"/>
      <c r="N94" s="2"/>
      <c r="AJ94" s="2"/>
      <c r="AL94" s="4" t="s">
        <v>129</v>
      </c>
      <c r="AM94" s="4" t="s">
        <v>342</v>
      </c>
      <c r="AO94" s="8" t="s">
        <v>326</v>
      </c>
      <c r="AP94" s="12">
        <v>0.1</v>
      </c>
      <c r="AQ94" s="149" t="s">
        <v>161</v>
      </c>
      <c r="AR94" s="92" t="s">
        <v>343</v>
      </c>
      <c r="AS94" s="104" t="str">
        <f t="shared" si="57"/>
        <v>埼玉県戸田市</v>
      </c>
      <c r="AT94" s="90">
        <v>10.7</v>
      </c>
      <c r="AU94" s="92">
        <v>10.55</v>
      </c>
      <c r="AV94" s="115">
        <v>10.45</v>
      </c>
    </row>
    <row r="95" spans="10:48">
      <c r="J95" s="2"/>
      <c r="K95" s="2"/>
      <c r="L95" s="2"/>
      <c r="M95" s="2"/>
      <c r="N95" s="2"/>
      <c r="AJ95" s="2"/>
      <c r="AL95" s="4" t="s">
        <v>129</v>
      </c>
      <c r="AM95" s="4" t="s">
        <v>344</v>
      </c>
      <c r="AO95" s="8" t="s">
        <v>326</v>
      </c>
      <c r="AP95" s="12">
        <v>0.1</v>
      </c>
      <c r="AQ95" s="149" t="s">
        <v>161</v>
      </c>
      <c r="AR95" s="92" t="s">
        <v>345</v>
      </c>
      <c r="AS95" s="104" t="str">
        <f t="shared" si="57"/>
        <v>埼玉県新座市</v>
      </c>
      <c r="AT95" s="90">
        <v>10.7</v>
      </c>
      <c r="AU95" s="92">
        <v>10.55</v>
      </c>
      <c r="AV95" s="115">
        <v>10.45</v>
      </c>
    </row>
    <row r="96" spans="10:48">
      <c r="J96" s="2"/>
      <c r="K96" s="2"/>
      <c r="L96" s="2"/>
      <c r="M96" s="2"/>
      <c r="N96" s="2"/>
      <c r="AJ96" s="2"/>
      <c r="AL96" s="4" t="s">
        <v>129</v>
      </c>
      <c r="AM96" s="4" t="s">
        <v>346</v>
      </c>
      <c r="AO96" s="8" t="s">
        <v>326</v>
      </c>
      <c r="AP96" s="12">
        <v>0.1</v>
      </c>
      <c r="AQ96" s="149" t="s">
        <v>161</v>
      </c>
      <c r="AR96" s="92" t="s">
        <v>347</v>
      </c>
      <c r="AS96" s="104" t="str">
        <f t="shared" si="57"/>
        <v>埼玉県八潮市</v>
      </c>
      <c r="AT96" s="90">
        <v>10.7</v>
      </c>
      <c r="AU96" s="92">
        <v>10.55</v>
      </c>
      <c r="AV96" s="115">
        <v>10.45</v>
      </c>
    </row>
    <row r="97" spans="10:48">
      <c r="J97" s="2"/>
      <c r="K97" s="2"/>
      <c r="L97" s="2"/>
      <c r="M97" s="2"/>
      <c r="N97" s="2"/>
      <c r="AJ97" s="2"/>
      <c r="AL97" s="4" t="s">
        <v>129</v>
      </c>
      <c r="AM97" s="4" t="s">
        <v>348</v>
      </c>
      <c r="AO97" s="8" t="s">
        <v>326</v>
      </c>
      <c r="AP97" s="12">
        <v>0.1</v>
      </c>
      <c r="AQ97" s="149" t="s">
        <v>161</v>
      </c>
      <c r="AR97" s="92" t="s">
        <v>349</v>
      </c>
      <c r="AS97" s="104" t="str">
        <f t="shared" si="57"/>
        <v>埼玉県ふじみ野市</v>
      </c>
      <c r="AT97" s="90">
        <v>10.7</v>
      </c>
      <c r="AU97" s="92">
        <v>10.55</v>
      </c>
      <c r="AV97" s="115">
        <v>10.45</v>
      </c>
    </row>
    <row r="98" spans="10:48">
      <c r="J98" s="2"/>
      <c r="K98" s="2"/>
      <c r="L98" s="2"/>
      <c r="M98" s="2"/>
      <c r="N98" s="2"/>
      <c r="AJ98" s="2"/>
      <c r="AL98" s="4" t="s">
        <v>129</v>
      </c>
      <c r="AM98" s="4" t="s">
        <v>350</v>
      </c>
      <c r="AO98" s="8" t="s">
        <v>326</v>
      </c>
      <c r="AP98" s="12">
        <v>0.1</v>
      </c>
      <c r="AQ98" s="149" t="s">
        <v>163</v>
      </c>
      <c r="AR98" s="92" t="s">
        <v>351</v>
      </c>
      <c r="AS98" s="104" t="str">
        <f t="shared" si="57"/>
        <v>千葉県市川市</v>
      </c>
      <c r="AT98" s="90">
        <v>10.7</v>
      </c>
      <c r="AU98" s="92">
        <v>10.55</v>
      </c>
      <c r="AV98" s="115">
        <v>10.45</v>
      </c>
    </row>
    <row r="99" spans="10:48">
      <c r="J99" s="2"/>
      <c r="K99" s="2"/>
      <c r="L99" s="2"/>
      <c r="M99" s="2"/>
      <c r="N99" s="2"/>
      <c r="AJ99" s="2"/>
      <c r="AL99" s="4" t="s">
        <v>129</v>
      </c>
      <c r="AM99" s="4" t="s">
        <v>352</v>
      </c>
      <c r="AO99" s="8" t="s">
        <v>326</v>
      </c>
      <c r="AP99" s="12">
        <v>0.1</v>
      </c>
      <c r="AQ99" s="149" t="s">
        <v>163</v>
      </c>
      <c r="AR99" s="92" t="s">
        <v>353</v>
      </c>
      <c r="AS99" s="104" t="str">
        <f t="shared" si="57"/>
        <v>千葉県松戸市</v>
      </c>
      <c r="AT99" s="90">
        <v>10.7</v>
      </c>
      <c r="AU99" s="92">
        <v>10.55</v>
      </c>
      <c r="AV99" s="115">
        <v>10.45</v>
      </c>
    </row>
    <row r="100" spans="10:48">
      <c r="J100" s="2"/>
      <c r="K100" s="2"/>
      <c r="L100" s="2"/>
      <c r="M100" s="2"/>
      <c r="N100" s="2"/>
      <c r="AJ100" s="2"/>
      <c r="AL100" s="4" t="s">
        <v>129</v>
      </c>
      <c r="AM100" s="4" t="s">
        <v>354</v>
      </c>
      <c r="AO100" s="8" t="s">
        <v>326</v>
      </c>
      <c r="AP100" s="12">
        <v>0.1</v>
      </c>
      <c r="AQ100" s="149" t="s">
        <v>163</v>
      </c>
      <c r="AR100" s="92" t="s">
        <v>355</v>
      </c>
      <c r="AS100" s="104" t="str">
        <f t="shared" si="57"/>
        <v>千葉県佐倉市</v>
      </c>
      <c r="AT100" s="90">
        <v>10.7</v>
      </c>
      <c r="AU100" s="92">
        <v>10.55</v>
      </c>
      <c r="AV100" s="115">
        <v>10.45</v>
      </c>
    </row>
    <row r="101" spans="10:48">
      <c r="J101" s="2"/>
      <c r="K101" s="2"/>
      <c r="L101" s="2"/>
      <c r="M101" s="2"/>
      <c r="N101" s="2"/>
      <c r="AJ101" s="2"/>
      <c r="AL101" s="4" t="s">
        <v>129</v>
      </c>
      <c r="AM101" s="4" t="s">
        <v>356</v>
      </c>
      <c r="AO101" s="8" t="s">
        <v>326</v>
      </c>
      <c r="AP101" s="12">
        <v>0.1</v>
      </c>
      <c r="AQ101" s="149" t="s">
        <v>163</v>
      </c>
      <c r="AR101" s="92" t="s">
        <v>357</v>
      </c>
      <c r="AS101" s="104" t="str">
        <f t="shared" si="57"/>
        <v>千葉県市原市</v>
      </c>
      <c r="AT101" s="90">
        <v>10.7</v>
      </c>
      <c r="AU101" s="92">
        <v>10.55</v>
      </c>
      <c r="AV101" s="115">
        <v>10.45</v>
      </c>
    </row>
    <row r="102" spans="10:48">
      <c r="J102" s="2"/>
      <c r="K102" s="2"/>
      <c r="L102" s="2"/>
      <c r="M102" s="2"/>
      <c r="N102" s="2"/>
      <c r="AJ102" s="2"/>
      <c r="AL102" s="4" t="s">
        <v>129</v>
      </c>
      <c r="AM102" s="4" t="s">
        <v>358</v>
      </c>
      <c r="AO102" s="8" t="s">
        <v>326</v>
      </c>
      <c r="AP102" s="12">
        <v>0.1</v>
      </c>
      <c r="AQ102" s="149" t="s">
        <v>1931</v>
      </c>
      <c r="AR102" s="92" t="s">
        <v>359</v>
      </c>
      <c r="AS102" s="104" t="str">
        <f t="shared" si="57"/>
        <v>千葉県八千代市</v>
      </c>
      <c r="AT102" s="90">
        <v>10.7</v>
      </c>
      <c r="AU102" s="92">
        <v>10.55</v>
      </c>
      <c r="AV102" s="115">
        <v>10.45</v>
      </c>
    </row>
    <row r="103" spans="10:48">
      <c r="J103" s="2"/>
      <c r="K103" s="2"/>
      <c r="L103" s="2"/>
      <c r="M103" s="2"/>
      <c r="N103" s="2"/>
      <c r="AJ103" s="2"/>
      <c r="AL103" s="4" t="s">
        <v>129</v>
      </c>
      <c r="AM103" s="4" t="s">
        <v>360</v>
      </c>
      <c r="AO103" s="8" t="s">
        <v>326</v>
      </c>
      <c r="AP103" s="12">
        <v>0.1</v>
      </c>
      <c r="AQ103" s="149" t="s">
        <v>163</v>
      </c>
      <c r="AR103" s="92" t="s">
        <v>361</v>
      </c>
      <c r="AS103" s="104" t="str">
        <f t="shared" si="57"/>
        <v>千葉県四街道市</v>
      </c>
      <c r="AT103" s="90">
        <v>10.7</v>
      </c>
      <c r="AU103" s="92">
        <v>10.55</v>
      </c>
      <c r="AV103" s="115">
        <v>10.45</v>
      </c>
    </row>
    <row r="104" spans="10:48">
      <c r="J104" s="2"/>
      <c r="K104" s="2"/>
      <c r="L104" s="2"/>
      <c r="M104" s="2"/>
      <c r="N104" s="2"/>
      <c r="AJ104" s="2"/>
      <c r="AL104" s="4" t="s">
        <v>129</v>
      </c>
      <c r="AM104" s="4" t="s">
        <v>362</v>
      </c>
      <c r="AO104" s="8" t="s">
        <v>326</v>
      </c>
      <c r="AP104" s="12">
        <v>0.1</v>
      </c>
      <c r="AQ104" s="149" t="s">
        <v>163</v>
      </c>
      <c r="AR104" s="92" t="s">
        <v>363</v>
      </c>
      <c r="AS104" s="104" t="str">
        <f t="shared" si="57"/>
        <v>千葉県袖ケ浦市</v>
      </c>
      <c r="AT104" s="90">
        <v>10.7</v>
      </c>
      <c r="AU104" s="92">
        <v>10.55</v>
      </c>
      <c r="AV104" s="115">
        <v>10.45</v>
      </c>
    </row>
    <row r="105" spans="10:48">
      <c r="J105" s="2"/>
      <c r="K105" s="2"/>
      <c r="L105" s="2"/>
      <c r="M105" s="2"/>
      <c r="N105" s="2"/>
      <c r="AJ105" s="2"/>
      <c r="AL105" s="4" t="s">
        <v>129</v>
      </c>
      <c r="AM105" s="4" t="s">
        <v>364</v>
      </c>
      <c r="AO105" s="8" t="s">
        <v>326</v>
      </c>
      <c r="AP105" s="12">
        <v>0.1</v>
      </c>
      <c r="AQ105" s="149" t="s">
        <v>163</v>
      </c>
      <c r="AR105" s="92" t="s">
        <v>365</v>
      </c>
      <c r="AS105" s="104" t="str">
        <f t="shared" si="57"/>
        <v>千葉県印西市</v>
      </c>
      <c r="AT105" s="90">
        <v>10.7</v>
      </c>
      <c r="AU105" s="92">
        <v>10.55</v>
      </c>
      <c r="AV105" s="115">
        <v>10.45</v>
      </c>
    </row>
    <row r="106" spans="10:48">
      <c r="J106" s="2"/>
      <c r="K106" s="2"/>
      <c r="L106" s="2"/>
      <c r="M106" s="2"/>
      <c r="N106" s="2"/>
      <c r="AJ106" s="2"/>
      <c r="AL106" s="4" t="s">
        <v>129</v>
      </c>
      <c r="AM106" s="4" t="s">
        <v>366</v>
      </c>
      <c r="AO106" s="8" t="s">
        <v>326</v>
      </c>
      <c r="AP106" s="12">
        <v>0.1</v>
      </c>
      <c r="AQ106" s="149" t="s">
        <v>163</v>
      </c>
      <c r="AR106" s="92" t="s">
        <v>367</v>
      </c>
      <c r="AS106" s="104" t="str">
        <f t="shared" si="57"/>
        <v>千葉県栄町</v>
      </c>
      <c r="AT106" s="90">
        <v>10.7</v>
      </c>
      <c r="AU106" s="92">
        <v>10.55</v>
      </c>
      <c r="AV106" s="115">
        <v>10.45</v>
      </c>
    </row>
    <row r="107" spans="10:48">
      <c r="J107" s="2"/>
      <c r="K107" s="2"/>
      <c r="L107" s="2"/>
      <c r="M107" s="2"/>
      <c r="N107" s="2"/>
      <c r="AJ107" s="2"/>
      <c r="AL107" s="4" t="s">
        <v>129</v>
      </c>
      <c r="AM107" s="4" t="s">
        <v>368</v>
      </c>
      <c r="AO107" s="8" t="s">
        <v>326</v>
      </c>
      <c r="AP107" s="12">
        <v>0.1</v>
      </c>
      <c r="AQ107" s="149" t="s">
        <v>165</v>
      </c>
      <c r="AR107" s="92" t="s">
        <v>2330</v>
      </c>
      <c r="AS107" s="104" t="str">
        <f t="shared" si="57"/>
        <v>東京都福生市</v>
      </c>
      <c r="AT107" s="90">
        <v>10.7</v>
      </c>
      <c r="AU107" s="92">
        <v>10.55</v>
      </c>
      <c r="AV107" s="115">
        <v>10.45</v>
      </c>
    </row>
    <row r="108" spans="10:48">
      <c r="J108" s="2"/>
      <c r="K108" s="2"/>
      <c r="L108" s="2"/>
      <c r="M108" s="2"/>
      <c r="N108" s="2"/>
      <c r="AJ108" s="2"/>
      <c r="AL108" s="4" t="s">
        <v>129</v>
      </c>
      <c r="AM108" s="4" t="s">
        <v>369</v>
      </c>
      <c r="AO108" s="8" t="s">
        <v>326</v>
      </c>
      <c r="AP108" s="12">
        <v>0.1</v>
      </c>
      <c r="AQ108" s="149" t="s">
        <v>165</v>
      </c>
      <c r="AR108" s="92" t="s">
        <v>370</v>
      </c>
      <c r="AS108" s="104" t="str">
        <f t="shared" si="57"/>
        <v>東京都あきる野市</v>
      </c>
      <c r="AT108" s="90">
        <v>10.7</v>
      </c>
      <c r="AU108" s="92">
        <v>10.55</v>
      </c>
      <c r="AV108" s="115">
        <v>10.45</v>
      </c>
    </row>
    <row r="109" spans="10:48">
      <c r="J109" s="2"/>
      <c r="K109" s="2"/>
      <c r="L109" s="2"/>
      <c r="M109" s="2"/>
      <c r="N109" s="2"/>
      <c r="AJ109" s="2"/>
      <c r="AL109" s="4" t="s">
        <v>129</v>
      </c>
      <c r="AM109" s="4" t="s">
        <v>371</v>
      </c>
      <c r="AO109" s="8" t="s">
        <v>326</v>
      </c>
      <c r="AP109" s="12">
        <v>0.1</v>
      </c>
      <c r="AQ109" s="149" t="s">
        <v>165</v>
      </c>
      <c r="AR109" s="92" t="s">
        <v>372</v>
      </c>
      <c r="AS109" s="104" t="str">
        <f t="shared" si="57"/>
        <v>東京都日の出町</v>
      </c>
      <c r="AT109" s="90">
        <v>10.7</v>
      </c>
      <c r="AU109" s="92">
        <v>10.55</v>
      </c>
      <c r="AV109" s="115">
        <v>10.45</v>
      </c>
    </row>
    <row r="110" spans="10:48">
      <c r="J110" s="2"/>
      <c r="K110" s="2"/>
      <c r="L110" s="2"/>
      <c r="M110" s="2"/>
      <c r="N110" s="2"/>
      <c r="AJ110" s="2"/>
      <c r="AL110" s="4" t="s">
        <v>129</v>
      </c>
      <c r="AM110" s="4" t="s">
        <v>373</v>
      </c>
      <c r="AO110" s="8" t="s">
        <v>326</v>
      </c>
      <c r="AP110" s="12">
        <v>0.1</v>
      </c>
      <c r="AQ110" s="149" t="s">
        <v>167</v>
      </c>
      <c r="AR110" s="92" t="s">
        <v>374</v>
      </c>
      <c r="AS110" s="104" t="str">
        <f t="shared" si="57"/>
        <v>神奈川県平塚市</v>
      </c>
      <c r="AT110" s="90">
        <v>10.7</v>
      </c>
      <c r="AU110" s="92">
        <v>10.55</v>
      </c>
      <c r="AV110" s="115">
        <v>10.45</v>
      </c>
    </row>
    <row r="111" spans="10:48">
      <c r="J111" s="2"/>
      <c r="K111" s="2"/>
      <c r="L111" s="2"/>
      <c r="M111" s="2"/>
      <c r="N111" s="2"/>
      <c r="AJ111" s="2"/>
      <c r="AL111" s="4" t="s">
        <v>129</v>
      </c>
      <c r="AM111" s="4" t="s">
        <v>375</v>
      </c>
      <c r="AO111" s="8" t="s">
        <v>326</v>
      </c>
      <c r="AP111" s="12">
        <v>0.1</v>
      </c>
      <c r="AQ111" s="149" t="s">
        <v>167</v>
      </c>
      <c r="AR111" s="92" t="s">
        <v>376</v>
      </c>
      <c r="AS111" s="104" t="str">
        <f t="shared" si="57"/>
        <v>神奈川県小田原市</v>
      </c>
      <c r="AT111" s="90">
        <v>10.7</v>
      </c>
      <c r="AU111" s="92">
        <v>10.55</v>
      </c>
      <c r="AV111" s="115">
        <v>10.45</v>
      </c>
    </row>
    <row r="112" spans="10:48">
      <c r="J112" s="2"/>
      <c r="K112" s="2"/>
      <c r="L112" s="2"/>
      <c r="M112" s="2"/>
      <c r="N112" s="2"/>
      <c r="AJ112" s="2"/>
      <c r="AL112" s="4" t="s">
        <v>129</v>
      </c>
      <c r="AM112" s="4" t="s">
        <v>377</v>
      </c>
      <c r="AO112" s="8" t="s">
        <v>326</v>
      </c>
      <c r="AP112" s="12">
        <v>0.1</v>
      </c>
      <c r="AQ112" s="149" t="s">
        <v>167</v>
      </c>
      <c r="AR112" s="92" t="s">
        <v>378</v>
      </c>
      <c r="AS112" s="104" t="str">
        <f t="shared" si="57"/>
        <v>神奈川県茅ヶ崎市</v>
      </c>
      <c r="AT112" s="90">
        <v>10.7</v>
      </c>
      <c r="AU112" s="92">
        <v>10.55</v>
      </c>
      <c r="AV112" s="115">
        <v>10.45</v>
      </c>
    </row>
    <row r="113" spans="10:48">
      <c r="J113" s="2"/>
      <c r="K113" s="2"/>
      <c r="L113" s="2"/>
      <c r="M113" s="2"/>
      <c r="N113" s="2"/>
      <c r="AJ113" s="2"/>
      <c r="AL113" s="4" t="s">
        <v>129</v>
      </c>
      <c r="AM113" s="4" t="s">
        <v>379</v>
      </c>
      <c r="AO113" s="8" t="s">
        <v>326</v>
      </c>
      <c r="AP113" s="12">
        <v>0.1</v>
      </c>
      <c r="AQ113" s="149" t="s">
        <v>167</v>
      </c>
      <c r="AR113" s="92" t="s">
        <v>380</v>
      </c>
      <c r="AS113" s="104" t="str">
        <f t="shared" si="57"/>
        <v>神奈川県大和市</v>
      </c>
      <c r="AT113" s="90">
        <v>10.7</v>
      </c>
      <c r="AU113" s="92">
        <v>10.55</v>
      </c>
      <c r="AV113" s="115">
        <v>10.45</v>
      </c>
    </row>
    <row r="114" spans="10:48">
      <c r="J114" s="2"/>
      <c r="K114" s="2"/>
      <c r="L114" s="2"/>
      <c r="M114" s="2"/>
      <c r="N114" s="2"/>
      <c r="AJ114" s="2"/>
      <c r="AL114" s="4" t="s">
        <v>129</v>
      </c>
      <c r="AM114" s="4" t="s">
        <v>381</v>
      </c>
      <c r="AO114" s="8" t="s">
        <v>326</v>
      </c>
      <c r="AP114" s="12">
        <v>0.1</v>
      </c>
      <c r="AQ114" s="149" t="s">
        <v>167</v>
      </c>
      <c r="AR114" s="92" t="s">
        <v>382</v>
      </c>
      <c r="AS114" s="104" t="str">
        <f t="shared" si="57"/>
        <v>神奈川県伊勢原市</v>
      </c>
      <c r="AT114" s="90">
        <v>10.7</v>
      </c>
      <c r="AU114" s="92">
        <v>10.55</v>
      </c>
      <c r="AV114" s="115">
        <v>10.45</v>
      </c>
    </row>
    <row r="115" spans="10:48">
      <c r="J115" s="2"/>
      <c r="K115" s="2"/>
      <c r="L115" s="2"/>
      <c r="M115" s="2"/>
      <c r="N115" s="2"/>
      <c r="AJ115" s="2"/>
      <c r="AL115" s="4" t="s">
        <v>129</v>
      </c>
      <c r="AM115" s="4" t="s">
        <v>383</v>
      </c>
      <c r="AO115" s="8" t="s">
        <v>326</v>
      </c>
      <c r="AP115" s="12">
        <v>0.1</v>
      </c>
      <c r="AQ115" s="149" t="s">
        <v>167</v>
      </c>
      <c r="AR115" s="92" t="s">
        <v>384</v>
      </c>
      <c r="AS115" s="104" t="str">
        <f t="shared" si="57"/>
        <v>神奈川県座間市</v>
      </c>
      <c r="AT115" s="90">
        <v>10.7</v>
      </c>
      <c r="AU115" s="92">
        <v>10.55</v>
      </c>
      <c r="AV115" s="115">
        <v>10.45</v>
      </c>
    </row>
    <row r="116" spans="10:48">
      <c r="J116" s="2"/>
      <c r="K116" s="2"/>
      <c r="L116" s="2"/>
      <c r="M116" s="2"/>
      <c r="N116" s="2"/>
      <c r="AJ116" s="2"/>
      <c r="AL116" s="4" t="s">
        <v>129</v>
      </c>
      <c r="AM116" s="4" t="s">
        <v>385</v>
      </c>
      <c r="AO116" s="8" t="s">
        <v>326</v>
      </c>
      <c r="AP116" s="12">
        <v>0.1</v>
      </c>
      <c r="AQ116" s="149" t="s">
        <v>167</v>
      </c>
      <c r="AR116" s="92" t="s">
        <v>386</v>
      </c>
      <c r="AS116" s="104" t="str">
        <f t="shared" si="57"/>
        <v>神奈川県綾瀬市</v>
      </c>
      <c r="AT116" s="90">
        <v>10.7</v>
      </c>
      <c r="AU116" s="92">
        <v>10.55</v>
      </c>
      <c r="AV116" s="115">
        <v>10.45</v>
      </c>
    </row>
    <row r="117" spans="10:48">
      <c r="J117" s="2"/>
      <c r="K117" s="2"/>
      <c r="L117" s="2"/>
      <c r="M117" s="2"/>
      <c r="N117" s="2"/>
      <c r="AJ117" s="2"/>
      <c r="AL117" s="4" t="s">
        <v>129</v>
      </c>
      <c r="AM117" s="4" t="s">
        <v>387</v>
      </c>
      <c r="AO117" s="8" t="s">
        <v>326</v>
      </c>
      <c r="AP117" s="12">
        <v>0.1</v>
      </c>
      <c r="AQ117" s="149" t="s">
        <v>167</v>
      </c>
      <c r="AR117" s="92" t="s">
        <v>388</v>
      </c>
      <c r="AS117" s="104" t="str">
        <f t="shared" si="57"/>
        <v>神奈川県葉山町</v>
      </c>
      <c r="AT117" s="90">
        <v>10.7</v>
      </c>
      <c r="AU117" s="92">
        <v>10.55</v>
      </c>
      <c r="AV117" s="115">
        <v>10.45</v>
      </c>
    </row>
    <row r="118" spans="10:48">
      <c r="J118" s="2"/>
      <c r="K118" s="2"/>
      <c r="L118" s="2"/>
      <c r="M118" s="2"/>
      <c r="N118" s="2"/>
      <c r="AJ118" s="2"/>
      <c r="AL118" s="4" t="s">
        <v>129</v>
      </c>
      <c r="AM118" s="4" t="s">
        <v>389</v>
      </c>
      <c r="AO118" s="8" t="s">
        <v>326</v>
      </c>
      <c r="AP118" s="12">
        <v>0.1</v>
      </c>
      <c r="AQ118" s="149" t="s">
        <v>167</v>
      </c>
      <c r="AR118" s="92" t="s">
        <v>390</v>
      </c>
      <c r="AS118" s="104" t="str">
        <f t="shared" si="57"/>
        <v>神奈川県寒川町</v>
      </c>
      <c r="AT118" s="90">
        <v>10.7</v>
      </c>
      <c r="AU118" s="92">
        <v>10.55</v>
      </c>
      <c r="AV118" s="115">
        <v>10.45</v>
      </c>
    </row>
    <row r="119" spans="10:48">
      <c r="J119" s="2"/>
      <c r="K119" s="2"/>
      <c r="L119" s="2"/>
      <c r="M119" s="2"/>
      <c r="N119" s="2"/>
      <c r="AJ119" s="2"/>
      <c r="AL119" s="4" t="s">
        <v>129</v>
      </c>
      <c r="AM119" s="4" t="s">
        <v>391</v>
      </c>
      <c r="AO119" s="8" t="s">
        <v>326</v>
      </c>
      <c r="AP119" s="12">
        <v>0.1</v>
      </c>
      <c r="AQ119" s="149" t="s">
        <v>167</v>
      </c>
      <c r="AR119" s="92" t="s">
        <v>392</v>
      </c>
      <c r="AS119" s="104" t="str">
        <f t="shared" si="57"/>
        <v>神奈川県愛川町</v>
      </c>
      <c r="AT119" s="90">
        <v>10.7</v>
      </c>
      <c r="AU119" s="92">
        <v>10.55</v>
      </c>
      <c r="AV119" s="115">
        <v>10.45</v>
      </c>
    </row>
    <row r="120" spans="10:48">
      <c r="J120" s="2"/>
      <c r="K120" s="2"/>
      <c r="L120" s="2"/>
      <c r="M120" s="2"/>
      <c r="N120" s="2"/>
      <c r="AJ120" s="2"/>
      <c r="AL120" s="4" t="s">
        <v>129</v>
      </c>
      <c r="AM120" s="4" t="s">
        <v>393</v>
      </c>
      <c r="AO120" s="8" t="s">
        <v>326</v>
      </c>
      <c r="AP120" s="12">
        <v>0.1</v>
      </c>
      <c r="AQ120" s="149" t="s">
        <v>1932</v>
      </c>
      <c r="AR120" s="92" t="s">
        <v>394</v>
      </c>
      <c r="AS120" s="104" t="str">
        <f t="shared" si="57"/>
        <v>愛知県知立市</v>
      </c>
      <c r="AT120" s="90">
        <v>10.7</v>
      </c>
      <c r="AU120" s="92">
        <v>10.55</v>
      </c>
      <c r="AV120" s="115">
        <v>10.45</v>
      </c>
    </row>
    <row r="121" spans="10:48">
      <c r="J121" s="2"/>
      <c r="K121" s="2"/>
      <c r="L121" s="2"/>
      <c r="M121" s="2"/>
      <c r="N121" s="2"/>
      <c r="AJ121" s="2"/>
      <c r="AL121" s="4" t="s">
        <v>129</v>
      </c>
      <c r="AM121" s="4" t="s">
        <v>395</v>
      </c>
      <c r="AO121" s="8" t="s">
        <v>326</v>
      </c>
      <c r="AP121" s="12">
        <v>0.1</v>
      </c>
      <c r="AQ121" s="149" t="s">
        <v>1932</v>
      </c>
      <c r="AR121" s="92" t="s">
        <v>396</v>
      </c>
      <c r="AS121" s="104" t="str">
        <f t="shared" si="57"/>
        <v>愛知県豊明市</v>
      </c>
      <c r="AT121" s="90">
        <v>10.7</v>
      </c>
      <c r="AU121" s="92">
        <v>10.55</v>
      </c>
      <c r="AV121" s="115">
        <v>10.45</v>
      </c>
    </row>
    <row r="122" spans="10:48">
      <c r="J122" s="2"/>
      <c r="K122" s="2"/>
      <c r="L122" s="2"/>
      <c r="M122" s="2"/>
      <c r="N122" s="2"/>
      <c r="AJ122" s="2"/>
      <c r="AL122" s="4" t="s">
        <v>129</v>
      </c>
      <c r="AM122" s="4" t="s">
        <v>397</v>
      </c>
      <c r="AO122" s="8" t="s">
        <v>326</v>
      </c>
      <c r="AP122" s="12">
        <v>0.1</v>
      </c>
      <c r="AQ122" s="149" t="s">
        <v>1932</v>
      </c>
      <c r="AR122" s="92" t="s">
        <v>2331</v>
      </c>
      <c r="AS122" s="104" t="str">
        <f t="shared" si="57"/>
        <v>愛知県みよし市</v>
      </c>
      <c r="AT122" s="90">
        <v>10.7</v>
      </c>
      <c r="AU122" s="92">
        <v>10.55</v>
      </c>
      <c r="AV122" s="115">
        <v>10.45</v>
      </c>
    </row>
    <row r="123" spans="10:48">
      <c r="J123" s="2"/>
      <c r="K123" s="2"/>
      <c r="L123" s="2"/>
      <c r="M123" s="2"/>
      <c r="N123" s="2"/>
      <c r="AJ123" s="2"/>
      <c r="AL123" s="4" t="s">
        <v>129</v>
      </c>
      <c r="AM123" s="4" t="s">
        <v>398</v>
      </c>
      <c r="AO123" s="8" t="s">
        <v>326</v>
      </c>
      <c r="AP123" s="12">
        <v>0.1</v>
      </c>
      <c r="AQ123" s="149" t="s">
        <v>190</v>
      </c>
      <c r="AR123" s="92" t="s">
        <v>399</v>
      </c>
      <c r="AS123" s="104" t="str">
        <f t="shared" si="57"/>
        <v>滋賀県大津市</v>
      </c>
      <c r="AT123" s="90">
        <v>10.7</v>
      </c>
      <c r="AU123" s="92">
        <v>10.55</v>
      </c>
      <c r="AV123" s="115">
        <v>10.45</v>
      </c>
    </row>
    <row r="124" spans="10:48">
      <c r="J124" s="2"/>
      <c r="K124" s="2"/>
      <c r="L124" s="2"/>
      <c r="M124" s="2"/>
      <c r="N124" s="2"/>
      <c r="AJ124" s="2"/>
      <c r="AL124" s="4" t="s">
        <v>129</v>
      </c>
      <c r="AM124" s="4" t="s">
        <v>400</v>
      </c>
      <c r="AO124" s="8" t="s">
        <v>326</v>
      </c>
      <c r="AP124" s="12">
        <v>0.1</v>
      </c>
      <c r="AQ124" s="149" t="s">
        <v>190</v>
      </c>
      <c r="AR124" s="92" t="s">
        <v>401</v>
      </c>
      <c r="AS124" s="104" t="str">
        <f t="shared" si="57"/>
        <v>滋賀県草津市</v>
      </c>
      <c r="AT124" s="90">
        <v>10.7</v>
      </c>
      <c r="AU124" s="92">
        <v>10.55</v>
      </c>
      <c r="AV124" s="115">
        <v>10.45</v>
      </c>
    </row>
    <row r="125" spans="10:48">
      <c r="J125" s="2"/>
      <c r="K125" s="2"/>
      <c r="L125" s="2"/>
      <c r="M125" s="2"/>
      <c r="N125" s="2"/>
      <c r="AJ125" s="2"/>
      <c r="AL125" s="4" t="s">
        <v>129</v>
      </c>
      <c r="AM125" s="4" t="s">
        <v>402</v>
      </c>
      <c r="AO125" s="8" t="s">
        <v>326</v>
      </c>
      <c r="AP125" s="12">
        <v>0.1</v>
      </c>
      <c r="AQ125" s="149" t="s">
        <v>190</v>
      </c>
      <c r="AR125" s="92" t="s">
        <v>2332</v>
      </c>
      <c r="AS125" s="104" t="str">
        <f t="shared" si="57"/>
        <v>滋賀県栗東市</v>
      </c>
      <c r="AT125" s="90">
        <v>10.7</v>
      </c>
      <c r="AU125" s="92">
        <v>10.55</v>
      </c>
      <c r="AV125" s="115">
        <v>10.45</v>
      </c>
    </row>
    <row r="126" spans="10:48">
      <c r="J126" s="2"/>
      <c r="K126" s="2"/>
      <c r="L126" s="2"/>
      <c r="M126" s="2"/>
      <c r="N126" s="2"/>
      <c r="AJ126" s="2"/>
      <c r="AL126" s="4" t="s">
        <v>129</v>
      </c>
      <c r="AM126" s="4" t="s">
        <v>403</v>
      </c>
      <c r="AO126" s="8" t="s">
        <v>326</v>
      </c>
      <c r="AP126" s="12">
        <v>0.1</v>
      </c>
      <c r="AQ126" s="149" t="s">
        <v>192</v>
      </c>
      <c r="AR126" s="92" t="s">
        <v>404</v>
      </c>
      <c r="AS126" s="104" t="str">
        <f t="shared" si="57"/>
        <v>京都府京都市</v>
      </c>
      <c r="AT126" s="90">
        <v>10.7</v>
      </c>
      <c r="AU126" s="92">
        <v>10.55</v>
      </c>
      <c r="AV126" s="115">
        <v>10.45</v>
      </c>
    </row>
    <row r="127" spans="10:48">
      <c r="J127" s="2"/>
      <c r="K127" s="2"/>
      <c r="L127" s="2"/>
      <c r="M127" s="2"/>
      <c r="N127" s="2"/>
      <c r="AJ127" s="2"/>
      <c r="AL127" s="4" t="s">
        <v>129</v>
      </c>
      <c r="AM127" s="4" t="s">
        <v>405</v>
      </c>
      <c r="AO127" s="8" t="s">
        <v>326</v>
      </c>
      <c r="AP127" s="12">
        <v>0.1</v>
      </c>
      <c r="AQ127" s="149" t="s">
        <v>192</v>
      </c>
      <c r="AR127" s="92" t="s">
        <v>406</v>
      </c>
      <c r="AS127" s="104" t="str">
        <f t="shared" si="57"/>
        <v>京都府長岡京市</v>
      </c>
      <c r="AT127" s="90">
        <v>10.7</v>
      </c>
      <c r="AU127" s="92">
        <v>10.55</v>
      </c>
      <c r="AV127" s="115">
        <v>10.45</v>
      </c>
    </row>
    <row r="128" spans="10:48">
      <c r="J128" s="2"/>
      <c r="K128" s="2"/>
      <c r="L128" s="2"/>
      <c r="M128" s="2"/>
      <c r="N128" s="2"/>
      <c r="AJ128" s="2"/>
      <c r="AL128" s="4" t="s">
        <v>129</v>
      </c>
      <c r="AM128" s="4" t="s">
        <v>407</v>
      </c>
      <c r="AO128" s="8" t="s">
        <v>326</v>
      </c>
      <c r="AP128" s="12">
        <v>0.1</v>
      </c>
      <c r="AQ128" s="149" t="s">
        <v>194</v>
      </c>
      <c r="AR128" s="92" t="s">
        <v>408</v>
      </c>
      <c r="AS128" s="104" t="str">
        <f t="shared" si="57"/>
        <v>大阪府堺市</v>
      </c>
      <c r="AT128" s="90">
        <v>10.7</v>
      </c>
      <c r="AU128" s="92">
        <v>10.55</v>
      </c>
      <c r="AV128" s="115">
        <v>10.45</v>
      </c>
    </row>
    <row r="129" spans="10:48">
      <c r="J129" s="2"/>
      <c r="K129" s="2"/>
      <c r="L129" s="2"/>
      <c r="M129" s="2"/>
      <c r="N129" s="2"/>
      <c r="AJ129" s="2"/>
      <c r="AL129" s="4" t="s">
        <v>129</v>
      </c>
      <c r="AM129" s="4" t="s">
        <v>409</v>
      </c>
      <c r="AO129" s="8" t="s">
        <v>326</v>
      </c>
      <c r="AP129" s="12">
        <v>0.1</v>
      </c>
      <c r="AQ129" s="149" t="s">
        <v>194</v>
      </c>
      <c r="AR129" s="92" t="s">
        <v>410</v>
      </c>
      <c r="AS129" s="104" t="str">
        <f t="shared" si="57"/>
        <v>大阪府枚方市</v>
      </c>
      <c r="AT129" s="90">
        <v>10.7</v>
      </c>
      <c r="AU129" s="92">
        <v>10.55</v>
      </c>
      <c r="AV129" s="115">
        <v>10.45</v>
      </c>
    </row>
    <row r="130" spans="10:48">
      <c r="J130" s="2"/>
      <c r="K130" s="2"/>
      <c r="L130" s="2"/>
      <c r="M130" s="2"/>
      <c r="N130" s="2"/>
      <c r="AJ130" s="2"/>
      <c r="AL130" s="4" t="s">
        <v>129</v>
      </c>
      <c r="AM130" s="4" t="s">
        <v>411</v>
      </c>
      <c r="AO130" s="8" t="s">
        <v>326</v>
      </c>
      <c r="AP130" s="12">
        <v>0.1</v>
      </c>
      <c r="AQ130" s="149" t="s">
        <v>194</v>
      </c>
      <c r="AR130" s="92" t="s">
        <v>412</v>
      </c>
      <c r="AS130" s="104" t="str">
        <f t="shared" si="57"/>
        <v>大阪府茨木市</v>
      </c>
      <c r="AT130" s="90">
        <v>10.7</v>
      </c>
      <c r="AU130" s="92">
        <v>10.55</v>
      </c>
      <c r="AV130" s="115">
        <v>10.45</v>
      </c>
    </row>
    <row r="131" spans="10:48">
      <c r="J131" s="2"/>
      <c r="K131" s="2"/>
      <c r="L131" s="2"/>
      <c r="M131" s="2"/>
      <c r="N131" s="2"/>
      <c r="AJ131" s="2"/>
      <c r="AL131" s="4" t="s">
        <v>129</v>
      </c>
      <c r="AM131" s="4" t="s">
        <v>413</v>
      </c>
      <c r="AO131" s="8" t="s">
        <v>326</v>
      </c>
      <c r="AP131" s="12">
        <v>0.1</v>
      </c>
      <c r="AQ131" s="149" t="s">
        <v>194</v>
      </c>
      <c r="AR131" s="92" t="s">
        <v>414</v>
      </c>
      <c r="AS131" s="104" t="str">
        <f t="shared" si="57"/>
        <v>大阪府八尾市</v>
      </c>
      <c r="AT131" s="90">
        <v>10.7</v>
      </c>
      <c r="AU131" s="92">
        <v>10.55</v>
      </c>
      <c r="AV131" s="115">
        <v>10.45</v>
      </c>
    </row>
    <row r="132" spans="10:48">
      <c r="J132" s="2"/>
      <c r="K132" s="2"/>
      <c r="L132" s="2"/>
      <c r="M132" s="2"/>
      <c r="N132" s="2"/>
      <c r="AJ132" s="2"/>
      <c r="AL132" s="4" t="s">
        <v>129</v>
      </c>
      <c r="AM132" s="4" t="s">
        <v>415</v>
      </c>
      <c r="AO132" s="8" t="s">
        <v>326</v>
      </c>
      <c r="AP132" s="12">
        <v>0.1</v>
      </c>
      <c r="AQ132" s="149" t="s">
        <v>194</v>
      </c>
      <c r="AR132" s="92" t="s">
        <v>416</v>
      </c>
      <c r="AS132" s="104" t="str">
        <f t="shared" ref="AS132:AS195" si="58">AQ132&amp;AR132</f>
        <v>大阪府松原市</v>
      </c>
      <c r="AT132" s="90">
        <v>10.7</v>
      </c>
      <c r="AU132" s="92">
        <v>10.55</v>
      </c>
      <c r="AV132" s="115">
        <v>10.45</v>
      </c>
    </row>
    <row r="133" spans="10:48">
      <c r="J133" s="2"/>
      <c r="K133" s="2"/>
      <c r="L133" s="2"/>
      <c r="M133" s="2"/>
      <c r="N133" s="2"/>
      <c r="AJ133" s="2"/>
      <c r="AL133" s="4" t="s">
        <v>129</v>
      </c>
      <c r="AM133" s="4" t="s">
        <v>417</v>
      </c>
      <c r="AO133" s="8" t="s">
        <v>326</v>
      </c>
      <c r="AP133" s="12">
        <v>0.1</v>
      </c>
      <c r="AQ133" s="149" t="s">
        <v>194</v>
      </c>
      <c r="AR133" s="92" t="s">
        <v>418</v>
      </c>
      <c r="AS133" s="104" t="str">
        <f t="shared" si="58"/>
        <v>大阪府摂津市</v>
      </c>
      <c r="AT133" s="90">
        <v>10.7</v>
      </c>
      <c r="AU133" s="92">
        <v>10.55</v>
      </c>
      <c r="AV133" s="115">
        <v>10.45</v>
      </c>
    </row>
    <row r="134" spans="10:48">
      <c r="J134" s="2"/>
      <c r="K134" s="2"/>
      <c r="L134" s="2"/>
      <c r="M134" s="2"/>
      <c r="N134" s="2"/>
      <c r="AJ134" s="2"/>
      <c r="AL134" s="4" t="s">
        <v>129</v>
      </c>
      <c r="AM134" s="4" t="s">
        <v>419</v>
      </c>
      <c r="AO134" s="8" t="s">
        <v>326</v>
      </c>
      <c r="AP134" s="12">
        <v>0.1</v>
      </c>
      <c r="AQ134" s="149" t="s">
        <v>194</v>
      </c>
      <c r="AR134" s="92" t="s">
        <v>420</v>
      </c>
      <c r="AS134" s="104" t="str">
        <f t="shared" si="58"/>
        <v>大阪府高石市</v>
      </c>
      <c r="AT134" s="90">
        <v>10.7</v>
      </c>
      <c r="AU134" s="92">
        <v>10.55</v>
      </c>
      <c r="AV134" s="115">
        <v>10.45</v>
      </c>
    </row>
    <row r="135" spans="10:48">
      <c r="J135" s="2"/>
      <c r="K135" s="2"/>
      <c r="L135" s="2"/>
      <c r="M135" s="2"/>
      <c r="N135" s="2"/>
      <c r="AJ135" s="2"/>
      <c r="AL135" s="4" t="s">
        <v>129</v>
      </c>
      <c r="AM135" s="4" t="s">
        <v>421</v>
      </c>
      <c r="AO135" s="8" t="s">
        <v>326</v>
      </c>
      <c r="AP135" s="12">
        <v>0.1</v>
      </c>
      <c r="AQ135" s="149" t="s">
        <v>194</v>
      </c>
      <c r="AR135" s="92" t="s">
        <v>422</v>
      </c>
      <c r="AS135" s="104" t="str">
        <f t="shared" si="58"/>
        <v>大阪府東大阪市</v>
      </c>
      <c r="AT135" s="90">
        <v>10.7</v>
      </c>
      <c r="AU135" s="92">
        <v>10.55</v>
      </c>
      <c r="AV135" s="115">
        <v>10.45</v>
      </c>
    </row>
    <row r="136" spans="10:48">
      <c r="J136" s="2"/>
      <c r="K136" s="2"/>
      <c r="L136" s="2"/>
      <c r="M136" s="2"/>
      <c r="N136" s="2"/>
      <c r="AJ136" s="2"/>
      <c r="AL136" s="4" t="s">
        <v>129</v>
      </c>
      <c r="AM136" s="4" t="s">
        <v>423</v>
      </c>
      <c r="AO136" s="8" t="s">
        <v>326</v>
      </c>
      <c r="AP136" s="12">
        <v>0.1</v>
      </c>
      <c r="AQ136" s="149" t="s">
        <v>194</v>
      </c>
      <c r="AR136" s="92" t="s">
        <v>424</v>
      </c>
      <c r="AS136" s="104" t="str">
        <f t="shared" si="58"/>
        <v>大阪府交野市</v>
      </c>
      <c r="AT136" s="90">
        <v>10.7</v>
      </c>
      <c r="AU136" s="92">
        <v>10.55</v>
      </c>
      <c r="AV136" s="115">
        <v>10.45</v>
      </c>
    </row>
    <row r="137" spans="10:48">
      <c r="J137" s="2"/>
      <c r="K137" s="2"/>
      <c r="L137" s="2"/>
      <c r="M137" s="2"/>
      <c r="N137" s="2"/>
      <c r="AJ137" s="2"/>
      <c r="AL137" s="4" t="s">
        <v>129</v>
      </c>
      <c r="AM137" s="4" t="s">
        <v>425</v>
      </c>
      <c r="AO137" s="8" t="s">
        <v>326</v>
      </c>
      <c r="AP137" s="12">
        <v>0.1</v>
      </c>
      <c r="AQ137" s="149" t="s">
        <v>196</v>
      </c>
      <c r="AR137" s="92" t="s">
        <v>426</v>
      </c>
      <c r="AS137" s="104" t="str">
        <f t="shared" si="58"/>
        <v>兵庫県尼崎市</v>
      </c>
      <c r="AT137" s="90">
        <v>10.7</v>
      </c>
      <c r="AU137" s="92">
        <v>10.55</v>
      </c>
      <c r="AV137" s="115">
        <v>10.45</v>
      </c>
    </row>
    <row r="138" spans="10:48">
      <c r="J138" s="2"/>
      <c r="K138" s="2"/>
      <c r="L138" s="2"/>
      <c r="M138" s="2"/>
      <c r="N138" s="2"/>
      <c r="AJ138" s="2"/>
      <c r="AL138" s="4" t="s">
        <v>129</v>
      </c>
      <c r="AM138" s="4" t="s">
        <v>427</v>
      </c>
      <c r="AO138" s="8" t="s">
        <v>326</v>
      </c>
      <c r="AP138" s="12">
        <v>0.1</v>
      </c>
      <c r="AQ138" s="149" t="s">
        <v>196</v>
      </c>
      <c r="AR138" s="92" t="s">
        <v>428</v>
      </c>
      <c r="AS138" s="104" t="str">
        <f t="shared" si="58"/>
        <v>兵庫県伊丹市</v>
      </c>
      <c r="AT138" s="90">
        <v>10.7</v>
      </c>
      <c r="AU138" s="92">
        <v>10.55</v>
      </c>
      <c r="AV138" s="115">
        <v>10.45</v>
      </c>
    </row>
    <row r="139" spans="10:48">
      <c r="J139" s="2"/>
      <c r="K139" s="2"/>
      <c r="L139" s="2"/>
      <c r="M139" s="2"/>
      <c r="N139" s="2"/>
      <c r="AJ139" s="2"/>
      <c r="AL139" s="4" t="s">
        <v>129</v>
      </c>
      <c r="AM139" s="4" t="s">
        <v>429</v>
      </c>
      <c r="AO139" s="8" t="s">
        <v>326</v>
      </c>
      <c r="AP139" s="12">
        <v>0.1</v>
      </c>
      <c r="AQ139" s="149" t="s">
        <v>196</v>
      </c>
      <c r="AR139" s="92" t="s">
        <v>430</v>
      </c>
      <c r="AS139" s="104" t="str">
        <f t="shared" si="58"/>
        <v>兵庫県川西市</v>
      </c>
      <c r="AT139" s="90">
        <v>10.7</v>
      </c>
      <c r="AU139" s="92">
        <v>10.55</v>
      </c>
      <c r="AV139" s="115">
        <v>10.45</v>
      </c>
    </row>
    <row r="140" spans="10:48">
      <c r="J140" s="2"/>
      <c r="K140" s="2"/>
      <c r="L140" s="2"/>
      <c r="M140" s="2"/>
      <c r="N140" s="2"/>
      <c r="AJ140" s="2"/>
      <c r="AL140" s="4" t="s">
        <v>129</v>
      </c>
      <c r="AM140" s="4" t="s">
        <v>431</v>
      </c>
      <c r="AO140" s="8" t="s">
        <v>326</v>
      </c>
      <c r="AP140" s="12">
        <v>0.1</v>
      </c>
      <c r="AQ140" s="149" t="s">
        <v>196</v>
      </c>
      <c r="AR140" s="92" t="s">
        <v>432</v>
      </c>
      <c r="AS140" s="104" t="str">
        <f t="shared" si="58"/>
        <v>兵庫県三田市</v>
      </c>
      <c r="AT140" s="90">
        <v>10.7</v>
      </c>
      <c r="AU140" s="92">
        <v>10.55</v>
      </c>
      <c r="AV140" s="115">
        <v>10.45</v>
      </c>
    </row>
    <row r="141" spans="10:48">
      <c r="J141" s="2"/>
      <c r="K141" s="2"/>
      <c r="L141" s="2"/>
      <c r="M141" s="2"/>
      <c r="N141" s="2"/>
      <c r="AJ141" s="2"/>
      <c r="AL141" s="4" t="s">
        <v>129</v>
      </c>
      <c r="AM141" s="4" t="s">
        <v>433</v>
      </c>
      <c r="AO141" s="8" t="s">
        <v>326</v>
      </c>
      <c r="AP141" s="12">
        <v>0.1</v>
      </c>
      <c r="AQ141" s="149" t="s">
        <v>216</v>
      </c>
      <c r="AR141" s="92" t="s">
        <v>434</v>
      </c>
      <c r="AS141" s="104" t="str">
        <f t="shared" si="58"/>
        <v>広島県広島市</v>
      </c>
      <c r="AT141" s="90">
        <v>10.7</v>
      </c>
      <c r="AU141" s="92">
        <v>10.55</v>
      </c>
      <c r="AV141" s="115">
        <v>10.45</v>
      </c>
    </row>
    <row r="142" spans="10:48">
      <c r="J142" s="2"/>
      <c r="K142" s="2"/>
      <c r="L142" s="2"/>
      <c r="M142" s="2"/>
      <c r="N142" s="2"/>
      <c r="AJ142" s="2"/>
      <c r="AL142" s="4" t="s">
        <v>129</v>
      </c>
      <c r="AM142" s="4" t="s">
        <v>435</v>
      </c>
      <c r="AO142" s="8" t="s">
        <v>326</v>
      </c>
      <c r="AP142" s="12">
        <v>0.1</v>
      </c>
      <c r="AQ142" s="149" t="s">
        <v>216</v>
      </c>
      <c r="AR142" s="92" t="s">
        <v>436</v>
      </c>
      <c r="AS142" s="104" t="str">
        <f t="shared" si="58"/>
        <v>広島県府中町</v>
      </c>
      <c r="AT142" s="90">
        <v>10.7</v>
      </c>
      <c r="AU142" s="92">
        <v>10.55</v>
      </c>
      <c r="AV142" s="115">
        <v>10.45</v>
      </c>
    </row>
    <row r="143" spans="10:48">
      <c r="J143" s="2"/>
      <c r="K143" s="2"/>
      <c r="L143" s="2"/>
      <c r="M143" s="2"/>
      <c r="N143" s="2"/>
      <c r="AJ143" s="2"/>
      <c r="AL143" s="4" t="s">
        <v>129</v>
      </c>
      <c r="AM143" s="4" t="s">
        <v>437</v>
      </c>
      <c r="AO143" s="8" t="s">
        <v>326</v>
      </c>
      <c r="AP143" s="12">
        <v>0.1</v>
      </c>
      <c r="AQ143" s="149" t="s">
        <v>233</v>
      </c>
      <c r="AR143" s="92" t="s">
        <v>2333</v>
      </c>
      <c r="AS143" s="104" t="str">
        <f t="shared" si="58"/>
        <v>福岡県福岡市</v>
      </c>
      <c r="AT143" s="90">
        <v>10.7</v>
      </c>
      <c r="AU143" s="92">
        <v>10.55</v>
      </c>
      <c r="AV143" s="115">
        <v>10.45</v>
      </c>
    </row>
    <row r="144" spans="10:48" ht="13.8" thickBot="1">
      <c r="J144" s="2"/>
      <c r="K144" s="2"/>
      <c r="L144" s="2"/>
      <c r="M144" s="2"/>
      <c r="N144" s="2"/>
      <c r="AJ144" s="2"/>
      <c r="AL144" s="4" t="s">
        <v>129</v>
      </c>
      <c r="AM144" s="4" t="s">
        <v>438</v>
      </c>
      <c r="AO144" s="9" t="s">
        <v>326</v>
      </c>
      <c r="AP144" s="96">
        <v>0.1</v>
      </c>
      <c r="AQ144" s="150" t="s">
        <v>233</v>
      </c>
      <c r="AR144" s="95" t="s">
        <v>2334</v>
      </c>
      <c r="AS144" s="121" t="str">
        <f t="shared" si="58"/>
        <v>福岡県春日市</v>
      </c>
      <c r="AT144" s="94">
        <v>10.7</v>
      </c>
      <c r="AU144" s="95">
        <v>10.55</v>
      </c>
      <c r="AV144" s="147">
        <v>10.45</v>
      </c>
    </row>
    <row r="145" spans="10:48">
      <c r="J145" s="2"/>
      <c r="K145" s="2"/>
      <c r="L145" s="2"/>
      <c r="M145" s="2"/>
      <c r="N145" s="2"/>
      <c r="AJ145" s="2"/>
      <c r="AL145" s="4" t="s">
        <v>129</v>
      </c>
      <c r="AM145" s="4" t="s">
        <v>439</v>
      </c>
      <c r="AO145" s="87" t="s">
        <v>440</v>
      </c>
      <c r="AP145" s="110">
        <v>0.06</v>
      </c>
      <c r="AQ145" s="151" t="s">
        <v>143</v>
      </c>
      <c r="AR145" s="93" t="s">
        <v>441</v>
      </c>
      <c r="AS145" s="117" t="str">
        <f t="shared" si="58"/>
        <v>宮城県仙台市</v>
      </c>
      <c r="AT145" s="89">
        <v>10.42</v>
      </c>
      <c r="AU145" s="93">
        <v>10.33</v>
      </c>
      <c r="AV145" s="117">
        <v>10.27</v>
      </c>
    </row>
    <row r="146" spans="10:48">
      <c r="J146" s="2"/>
      <c r="K146" s="2"/>
      <c r="L146" s="2"/>
      <c r="M146" s="2"/>
      <c r="N146" s="2"/>
      <c r="AJ146" s="2"/>
      <c r="AL146" s="4" t="s">
        <v>129</v>
      </c>
      <c r="AM146" s="4" t="s">
        <v>442</v>
      </c>
      <c r="AO146" s="8" t="s">
        <v>440</v>
      </c>
      <c r="AP146" s="12">
        <v>0.06</v>
      </c>
      <c r="AQ146" s="149" t="s">
        <v>143</v>
      </c>
      <c r="AR146" s="92" t="s">
        <v>2335</v>
      </c>
      <c r="AS146" s="115" t="str">
        <f t="shared" si="58"/>
        <v>宮城県多賀城市</v>
      </c>
      <c r="AT146" s="90">
        <v>10.42</v>
      </c>
      <c r="AU146" s="92">
        <v>10.33</v>
      </c>
      <c r="AV146" s="115">
        <v>10.27</v>
      </c>
    </row>
    <row r="147" spans="10:48">
      <c r="J147" s="2"/>
      <c r="K147" s="2"/>
      <c r="L147" s="2"/>
      <c r="M147" s="2"/>
      <c r="N147" s="2"/>
      <c r="AJ147" s="2"/>
      <c r="AL147" s="4" t="s">
        <v>129</v>
      </c>
      <c r="AM147" s="4" t="s">
        <v>443</v>
      </c>
      <c r="AO147" s="8" t="s">
        <v>440</v>
      </c>
      <c r="AP147" s="12">
        <v>0.06</v>
      </c>
      <c r="AQ147" s="149" t="s">
        <v>155</v>
      </c>
      <c r="AR147" s="92" t="s">
        <v>444</v>
      </c>
      <c r="AS147" s="115" t="str">
        <f t="shared" si="58"/>
        <v>茨城県土浦市</v>
      </c>
      <c r="AT147" s="90">
        <v>10.42</v>
      </c>
      <c r="AU147" s="92">
        <v>10.33</v>
      </c>
      <c r="AV147" s="115">
        <v>10.27</v>
      </c>
    </row>
    <row r="148" spans="10:48">
      <c r="J148" s="2"/>
      <c r="K148" s="2"/>
      <c r="L148" s="2"/>
      <c r="M148" s="2"/>
      <c r="N148" s="2"/>
      <c r="AJ148" s="2"/>
      <c r="AL148" s="4" t="s">
        <v>129</v>
      </c>
      <c r="AM148" s="4" t="s">
        <v>445</v>
      </c>
      <c r="AO148" s="8" t="s">
        <v>440</v>
      </c>
      <c r="AP148" s="12">
        <v>0.06</v>
      </c>
      <c r="AQ148" s="149" t="s">
        <v>155</v>
      </c>
      <c r="AR148" s="92" t="s">
        <v>446</v>
      </c>
      <c r="AS148" s="115" t="str">
        <f t="shared" si="58"/>
        <v>茨城県古河市</v>
      </c>
      <c r="AT148" s="90">
        <v>10.42</v>
      </c>
      <c r="AU148" s="92">
        <v>10.33</v>
      </c>
      <c r="AV148" s="115">
        <v>10.27</v>
      </c>
    </row>
    <row r="149" spans="10:48">
      <c r="J149" s="2"/>
      <c r="K149" s="2"/>
      <c r="L149" s="2"/>
      <c r="M149" s="2"/>
      <c r="N149" s="2"/>
      <c r="AJ149" s="2"/>
      <c r="AL149" s="4" t="s">
        <v>129</v>
      </c>
      <c r="AM149" s="4" t="s">
        <v>447</v>
      </c>
      <c r="AO149" s="8" t="s">
        <v>440</v>
      </c>
      <c r="AP149" s="12">
        <v>0.06</v>
      </c>
      <c r="AQ149" s="149" t="s">
        <v>155</v>
      </c>
      <c r="AR149" s="92" t="s">
        <v>448</v>
      </c>
      <c r="AS149" s="115" t="str">
        <f t="shared" si="58"/>
        <v>茨城県利根町</v>
      </c>
      <c r="AT149" s="90">
        <v>10.42</v>
      </c>
      <c r="AU149" s="92">
        <v>10.33</v>
      </c>
      <c r="AV149" s="115">
        <v>10.27</v>
      </c>
    </row>
    <row r="150" spans="10:48">
      <c r="J150" s="2"/>
      <c r="K150" s="2"/>
      <c r="L150" s="2"/>
      <c r="M150" s="2"/>
      <c r="N150" s="2"/>
      <c r="AJ150" s="2"/>
      <c r="AL150" s="4" t="s">
        <v>129</v>
      </c>
      <c r="AM150" s="4" t="s">
        <v>449</v>
      </c>
      <c r="AO150" s="8" t="s">
        <v>440</v>
      </c>
      <c r="AP150" s="12">
        <v>0.06</v>
      </c>
      <c r="AQ150" s="149" t="s">
        <v>157</v>
      </c>
      <c r="AR150" s="92" t="s">
        <v>450</v>
      </c>
      <c r="AS150" s="115" t="str">
        <f t="shared" si="58"/>
        <v>栃木県宇都宮市</v>
      </c>
      <c r="AT150" s="90">
        <v>10.42</v>
      </c>
      <c r="AU150" s="92">
        <v>10.33</v>
      </c>
      <c r="AV150" s="115">
        <v>10.27</v>
      </c>
    </row>
    <row r="151" spans="10:48">
      <c r="J151" s="2"/>
      <c r="K151" s="2"/>
      <c r="L151" s="2"/>
      <c r="M151" s="2"/>
      <c r="N151" s="2"/>
      <c r="AJ151" s="2"/>
      <c r="AL151" s="4" t="s">
        <v>129</v>
      </c>
      <c r="AM151" s="4" t="s">
        <v>451</v>
      </c>
      <c r="AO151" s="8" t="s">
        <v>440</v>
      </c>
      <c r="AP151" s="12">
        <v>0.06</v>
      </c>
      <c r="AQ151" s="149" t="s">
        <v>157</v>
      </c>
      <c r="AR151" s="92" t="s">
        <v>452</v>
      </c>
      <c r="AS151" s="115" t="str">
        <f t="shared" si="58"/>
        <v>栃木県野木町</v>
      </c>
      <c r="AT151" s="90">
        <v>10.42</v>
      </c>
      <c r="AU151" s="92">
        <v>10.33</v>
      </c>
      <c r="AV151" s="115">
        <v>10.27</v>
      </c>
    </row>
    <row r="152" spans="10:48">
      <c r="J152" s="2"/>
      <c r="K152" s="2"/>
      <c r="L152" s="2"/>
      <c r="M152" s="2"/>
      <c r="N152" s="2"/>
      <c r="AJ152" s="2"/>
      <c r="AL152" s="4" t="s">
        <v>129</v>
      </c>
      <c r="AM152" s="4" t="s">
        <v>453</v>
      </c>
      <c r="AO152" s="8" t="s">
        <v>440</v>
      </c>
      <c r="AP152" s="12">
        <v>0.06</v>
      </c>
      <c r="AQ152" s="149" t="s">
        <v>159</v>
      </c>
      <c r="AR152" s="92" t="s">
        <v>454</v>
      </c>
      <c r="AS152" s="115" t="str">
        <f t="shared" si="58"/>
        <v>群馬県高崎市</v>
      </c>
      <c r="AT152" s="90">
        <v>10.42</v>
      </c>
      <c r="AU152" s="92">
        <v>10.33</v>
      </c>
      <c r="AV152" s="115">
        <v>10.27</v>
      </c>
    </row>
    <row r="153" spans="10:48">
      <c r="J153" s="2"/>
      <c r="K153" s="2"/>
      <c r="L153" s="2"/>
      <c r="M153" s="2"/>
      <c r="N153" s="2"/>
      <c r="AJ153" s="2"/>
      <c r="AL153" s="4" t="s">
        <v>129</v>
      </c>
      <c r="AM153" s="4" t="s">
        <v>455</v>
      </c>
      <c r="AO153" s="8" t="s">
        <v>440</v>
      </c>
      <c r="AP153" s="12">
        <v>0.06</v>
      </c>
      <c r="AQ153" s="149" t="s">
        <v>161</v>
      </c>
      <c r="AR153" s="92" t="s">
        <v>456</v>
      </c>
      <c r="AS153" s="115" t="str">
        <f t="shared" si="58"/>
        <v>埼玉県川越市</v>
      </c>
      <c r="AT153" s="90">
        <v>10.42</v>
      </c>
      <c r="AU153" s="92">
        <v>10.33</v>
      </c>
      <c r="AV153" s="115">
        <v>10.27</v>
      </c>
    </row>
    <row r="154" spans="10:48">
      <c r="J154" s="2"/>
      <c r="K154" s="2"/>
      <c r="L154" s="2"/>
      <c r="M154" s="2"/>
      <c r="N154" s="2"/>
      <c r="AJ154" s="2"/>
      <c r="AL154" s="4" t="s">
        <v>129</v>
      </c>
      <c r="AM154" s="4" t="s">
        <v>457</v>
      </c>
      <c r="AO154" s="8" t="s">
        <v>440</v>
      </c>
      <c r="AP154" s="12">
        <v>0.06</v>
      </c>
      <c r="AQ154" s="149" t="s">
        <v>161</v>
      </c>
      <c r="AR154" s="92" t="s">
        <v>458</v>
      </c>
      <c r="AS154" s="115" t="str">
        <f t="shared" si="58"/>
        <v>埼玉県行田市</v>
      </c>
      <c r="AT154" s="90">
        <v>10.42</v>
      </c>
      <c r="AU154" s="92">
        <v>10.33</v>
      </c>
      <c r="AV154" s="115">
        <v>10.27</v>
      </c>
    </row>
    <row r="155" spans="10:48">
      <c r="J155" s="2"/>
      <c r="K155" s="2"/>
      <c r="L155" s="2"/>
      <c r="M155" s="2"/>
      <c r="N155" s="2"/>
      <c r="AJ155" s="2"/>
      <c r="AL155" s="4" t="s">
        <v>129</v>
      </c>
      <c r="AM155" s="4" t="s">
        <v>459</v>
      </c>
      <c r="AO155" s="8" t="s">
        <v>440</v>
      </c>
      <c r="AP155" s="12">
        <v>0.06</v>
      </c>
      <c r="AQ155" s="149" t="s">
        <v>161</v>
      </c>
      <c r="AR155" s="92" t="s">
        <v>460</v>
      </c>
      <c r="AS155" s="115" t="str">
        <f t="shared" si="58"/>
        <v>埼玉県所沢市</v>
      </c>
      <c r="AT155" s="90">
        <v>10.42</v>
      </c>
      <c r="AU155" s="92">
        <v>10.33</v>
      </c>
      <c r="AV155" s="115">
        <v>10.27</v>
      </c>
    </row>
    <row r="156" spans="10:48">
      <c r="J156" s="2"/>
      <c r="K156" s="2"/>
      <c r="L156" s="2"/>
      <c r="M156" s="2"/>
      <c r="N156" s="2"/>
      <c r="AJ156" s="2"/>
      <c r="AL156" s="4" t="s">
        <v>129</v>
      </c>
      <c r="AM156" s="4" t="s">
        <v>461</v>
      </c>
      <c r="AO156" s="8" t="s">
        <v>440</v>
      </c>
      <c r="AP156" s="12">
        <v>0.06</v>
      </c>
      <c r="AQ156" s="149" t="s">
        <v>161</v>
      </c>
      <c r="AR156" s="92" t="s">
        <v>2336</v>
      </c>
      <c r="AS156" s="115" t="str">
        <f t="shared" si="58"/>
        <v>埼玉県飯能市</v>
      </c>
      <c r="AT156" s="90">
        <v>10.42</v>
      </c>
      <c r="AU156" s="92">
        <v>10.33</v>
      </c>
      <c r="AV156" s="115">
        <v>10.27</v>
      </c>
    </row>
    <row r="157" spans="10:48">
      <c r="J157" s="2"/>
      <c r="K157" s="2"/>
      <c r="L157" s="2"/>
      <c r="M157" s="2"/>
      <c r="N157" s="2"/>
      <c r="AJ157" s="2"/>
      <c r="AL157" s="4" t="s">
        <v>129</v>
      </c>
      <c r="AM157" s="4" t="s">
        <v>462</v>
      </c>
      <c r="AO157" s="8" t="s">
        <v>440</v>
      </c>
      <c r="AP157" s="12">
        <v>0.06</v>
      </c>
      <c r="AQ157" s="149" t="s">
        <v>161</v>
      </c>
      <c r="AR157" s="92" t="s">
        <v>463</v>
      </c>
      <c r="AS157" s="115" t="str">
        <f t="shared" si="58"/>
        <v>埼玉県加須市</v>
      </c>
      <c r="AT157" s="90">
        <v>10.42</v>
      </c>
      <c r="AU157" s="92">
        <v>10.33</v>
      </c>
      <c r="AV157" s="115">
        <v>10.27</v>
      </c>
    </row>
    <row r="158" spans="10:48">
      <c r="J158" s="2"/>
      <c r="K158" s="2"/>
      <c r="L158" s="2"/>
      <c r="M158" s="2"/>
      <c r="N158" s="2"/>
      <c r="AJ158" s="2"/>
      <c r="AL158" s="4" t="s">
        <v>129</v>
      </c>
      <c r="AM158" s="4" t="s">
        <v>464</v>
      </c>
      <c r="AO158" s="8" t="s">
        <v>440</v>
      </c>
      <c r="AP158" s="12">
        <v>0.06</v>
      </c>
      <c r="AQ158" s="149" t="s">
        <v>161</v>
      </c>
      <c r="AR158" s="92" t="s">
        <v>465</v>
      </c>
      <c r="AS158" s="115" t="str">
        <f t="shared" si="58"/>
        <v>埼玉県東松山市</v>
      </c>
      <c r="AT158" s="90">
        <v>10.42</v>
      </c>
      <c r="AU158" s="92">
        <v>10.33</v>
      </c>
      <c r="AV158" s="115">
        <v>10.27</v>
      </c>
    </row>
    <row r="159" spans="10:48">
      <c r="J159" s="2"/>
      <c r="K159" s="2"/>
      <c r="L159" s="2"/>
      <c r="M159" s="2"/>
      <c r="N159" s="2"/>
      <c r="AJ159" s="2"/>
      <c r="AL159" s="4" t="s">
        <v>129</v>
      </c>
      <c r="AM159" s="4" t="s">
        <v>466</v>
      </c>
      <c r="AO159" s="8" t="s">
        <v>440</v>
      </c>
      <c r="AP159" s="12">
        <v>0.06</v>
      </c>
      <c r="AQ159" s="149" t="s">
        <v>161</v>
      </c>
      <c r="AR159" s="92" t="s">
        <v>467</v>
      </c>
      <c r="AS159" s="115" t="str">
        <f t="shared" si="58"/>
        <v>埼玉県春日部市</v>
      </c>
      <c r="AT159" s="90">
        <v>10.42</v>
      </c>
      <c r="AU159" s="92">
        <v>10.33</v>
      </c>
      <c r="AV159" s="115">
        <v>10.27</v>
      </c>
    </row>
    <row r="160" spans="10:48">
      <c r="J160" s="2"/>
      <c r="K160" s="2"/>
      <c r="L160" s="2"/>
      <c r="M160" s="2"/>
      <c r="N160" s="2"/>
      <c r="AJ160" s="2"/>
      <c r="AL160" s="4" t="s">
        <v>129</v>
      </c>
      <c r="AM160" s="4" t="s">
        <v>468</v>
      </c>
      <c r="AO160" s="8" t="s">
        <v>440</v>
      </c>
      <c r="AP160" s="12">
        <v>0.06</v>
      </c>
      <c r="AQ160" s="149" t="s">
        <v>161</v>
      </c>
      <c r="AR160" s="92" t="s">
        <v>469</v>
      </c>
      <c r="AS160" s="115" t="str">
        <f t="shared" si="58"/>
        <v>埼玉県狭山市</v>
      </c>
      <c r="AT160" s="90">
        <v>10.42</v>
      </c>
      <c r="AU160" s="92">
        <v>10.33</v>
      </c>
      <c r="AV160" s="115">
        <v>10.27</v>
      </c>
    </row>
    <row r="161" spans="10:48">
      <c r="J161" s="2"/>
      <c r="K161" s="2"/>
      <c r="L161" s="2"/>
      <c r="M161" s="2"/>
      <c r="N161" s="2"/>
      <c r="AJ161" s="2"/>
      <c r="AL161" s="4" t="s">
        <v>129</v>
      </c>
      <c r="AM161" s="4" t="s">
        <v>470</v>
      </c>
      <c r="AO161" s="8" t="s">
        <v>440</v>
      </c>
      <c r="AP161" s="12">
        <v>0.06</v>
      </c>
      <c r="AQ161" s="149" t="s">
        <v>161</v>
      </c>
      <c r="AR161" s="92" t="s">
        <v>471</v>
      </c>
      <c r="AS161" s="115" t="str">
        <f t="shared" si="58"/>
        <v>埼玉県羽生市</v>
      </c>
      <c r="AT161" s="90">
        <v>10.42</v>
      </c>
      <c r="AU161" s="92">
        <v>10.33</v>
      </c>
      <c r="AV161" s="115">
        <v>10.27</v>
      </c>
    </row>
    <row r="162" spans="10:48">
      <c r="J162" s="2"/>
      <c r="K162" s="2"/>
      <c r="L162" s="2"/>
      <c r="M162" s="2"/>
      <c r="N162" s="2"/>
      <c r="AJ162" s="2"/>
      <c r="AL162" s="4" t="s">
        <v>129</v>
      </c>
      <c r="AM162" s="4" t="s">
        <v>472</v>
      </c>
      <c r="AO162" s="8" t="s">
        <v>440</v>
      </c>
      <c r="AP162" s="12">
        <v>0.06</v>
      </c>
      <c r="AQ162" s="149" t="s">
        <v>161</v>
      </c>
      <c r="AR162" s="92" t="s">
        <v>473</v>
      </c>
      <c r="AS162" s="115" t="str">
        <f t="shared" si="58"/>
        <v>埼玉県鴻巣市</v>
      </c>
      <c r="AT162" s="90">
        <v>10.42</v>
      </c>
      <c r="AU162" s="92">
        <v>10.33</v>
      </c>
      <c r="AV162" s="115">
        <v>10.27</v>
      </c>
    </row>
    <row r="163" spans="10:48">
      <c r="J163" s="2"/>
      <c r="K163" s="2"/>
      <c r="L163" s="2"/>
      <c r="M163" s="2"/>
      <c r="N163" s="2"/>
      <c r="AJ163" s="2"/>
      <c r="AL163" s="4" t="s">
        <v>129</v>
      </c>
      <c r="AM163" s="4" t="s">
        <v>474</v>
      </c>
      <c r="AO163" s="8" t="s">
        <v>440</v>
      </c>
      <c r="AP163" s="12">
        <v>0.06</v>
      </c>
      <c r="AQ163" s="149" t="s">
        <v>161</v>
      </c>
      <c r="AR163" s="92" t="s">
        <v>475</v>
      </c>
      <c r="AS163" s="115" t="str">
        <f t="shared" si="58"/>
        <v>埼玉県上尾市</v>
      </c>
      <c r="AT163" s="90">
        <v>10.42</v>
      </c>
      <c r="AU163" s="92">
        <v>10.33</v>
      </c>
      <c r="AV163" s="115">
        <v>10.27</v>
      </c>
    </row>
    <row r="164" spans="10:48">
      <c r="J164" s="2"/>
      <c r="K164" s="2"/>
      <c r="L164" s="2"/>
      <c r="M164" s="2"/>
      <c r="N164" s="2"/>
      <c r="AJ164" s="2"/>
      <c r="AL164" s="4" t="s">
        <v>129</v>
      </c>
      <c r="AM164" s="4" t="s">
        <v>476</v>
      </c>
      <c r="AO164" s="8" t="s">
        <v>440</v>
      </c>
      <c r="AP164" s="12">
        <v>0.06</v>
      </c>
      <c r="AQ164" s="149" t="s">
        <v>161</v>
      </c>
      <c r="AR164" s="92" t="s">
        <v>477</v>
      </c>
      <c r="AS164" s="115" t="str">
        <f t="shared" si="58"/>
        <v>埼玉県越谷市</v>
      </c>
      <c r="AT164" s="90">
        <v>10.42</v>
      </c>
      <c r="AU164" s="92">
        <v>10.33</v>
      </c>
      <c r="AV164" s="115">
        <v>10.27</v>
      </c>
    </row>
    <row r="165" spans="10:48">
      <c r="J165" s="2"/>
      <c r="K165" s="2"/>
      <c r="L165" s="2"/>
      <c r="M165" s="2"/>
      <c r="N165" s="2"/>
      <c r="AJ165" s="2"/>
      <c r="AL165" s="4" t="s">
        <v>129</v>
      </c>
      <c r="AM165" s="4" t="s">
        <v>478</v>
      </c>
      <c r="AO165" s="8" t="s">
        <v>440</v>
      </c>
      <c r="AP165" s="12">
        <v>0.06</v>
      </c>
      <c r="AQ165" s="149" t="s">
        <v>161</v>
      </c>
      <c r="AR165" s="92" t="s">
        <v>479</v>
      </c>
      <c r="AS165" s="115" t="str">
        <f t="shared" si="58"/>
        <v>埼玉県蕨市</v>
      </c>
      <c r="AT165" s="90">
        <v>10.42</v>
      </c>
      <c r="AU165" s="92">
        <v>10.33</v>
      </c>
      <c r="AV165" s="115">
        <v>10.27</v>
      </c>
    </row>
    <row r="166" spans="10:48">
      <c r="J166" s="2"/>
      <c r="K166" s="2"/>
      <c r="L166" s="2"/>
      <c r="M166" s="2"/>
      <c r="N166" s="2"/>
      <c r="AJ166" s="2"/>
      <c r="AL166" s="4" t="s">
        <v>129</v>
      </c>
      <c r="AM166" s="4" t="s">
        <v>480</v>
      </c>
      <c r="AO166" s="8" t="s">
        <v>440</v>
      </c>
      <c r="AP166" s="12">
        <v>0.06</v>
      </c>
      <c r="AQ166" s="149" t="s">
        <v>161</v>
      </c>
      <c r="AR166" s="92" t="s">
        <v>481</v>
      </c>
      <c r="AS166" s="115" t="str">
        <f t="shared" si="58"/>
        <v>埼玉県入間市</v>
      </c>
      <c r="AT166" s="90">
        <v>10.42</v>
      </c>
      <c r="AU166" s="92">
        <v>10.33</v>
      </c>
      <c r="AV166" s="115">
        <v>10.27</v>
      </c>
    </row>
    <row r="167" spans="10:48">
      <c r="J167" s="2"/>
      <c r="K167" s="2"/>
      <c r="L167" s="2"/>
      <c r="M167" s="2"/>
      <c r="N167" s="2"/>
      <c r="AJ167" s="2"/>
      <c r="AL167" s="4" t="s">
        <v>129</v>
      </c>
      <c r="AM167" s="4" t="s">
        <v>482</v>
      </c>
      <c r="AO167" s="8" t="s">
        <v>440</v>
      </c>
      <c r="AP167" s="12">
        <v>0.06</v>
      </c>
      <c r="AQ167" s="149" t="s">
        <v>161</v>
      </c>
      <c r="AR167" s="92" t="s">
        <v>483</v>
      </c>
      <c r="AS167" s="115" t="str">
        <f t="shared" si="58"/>
        <v>埼玉県桶川市</v>
      </c>
      <c r="AT167" s="90">
        <v>10.42</v>
      </c>
      <c r="AU167" s="92">
        <v>10.33</v>
      </c>
      <c r="AV167" s="115">
        <v>10.27</v>
      </c>
    </row>
    <row r="168" spans="10:48">
      <c r="J168" s="2"/>
      <c r="K168" s="2"/>
      <c r="L168" s="2"/>
      <c r="M168" s="2"/>
      <c r="N168" s="2"/>
      <c r="AJ168" s="2"/>
      <c r="AL168" s="4" t="s">
        <v>129</v>
      </c>
      <c r="AM168" s="4" t="s">
        <v>484</v>
      </c>
      <c r="AO168" s="8" t="s">
        <v>440</v>
      </c>
      <c r="AP168" s="12">
        <v>0.06</v>
      </c>
      <c r="AQ168" s="149" t="s">
        <v>161</v>
      </c>
      <c r="AR168" s="92" t="s">
        <v>485</v>
      </c>
      <c r="AS168" s="115" t="str">
        <f t="shared" si="58"/>
        <v>埼玉県久喜市</v>
      </c>
      <c r="AT168" s="90">
        <v>10.42</v>
      </c>
      <c r="AU168" s="92">
        <v>10.33</v>
      </c>
      <c r="AV168" s="115">
        <v>10.27</v>
      </c>
    </row>
    <row r="169" spans="10:48">
      <c r="J169" s="2"/>
      <c r="K169" s="2"/>
      <c r="L169" s="2"/>
      <c r="M169" s="2"/>
      <c r="N169" s="2"/>
      <c r="AJ169" s="2"/>
      <c r="AL169" s="4" t="s">
        <v>129</v>
      </c>
      <c r="AM169" s="4" t="s">
        <v>486</v>
      </c>
      <c r="AO169" s="8" t="s">
        <v>440</v>
      </c>
      <c r="AP169" s="12">
        <v>0.06</v>
      </c>
      <c r="AQ169" s="149" t="s">
        <v>161</v>
      </c>
      <c r="AR169" s="92" t="s">
        <v>487</v>
      </c>
      <c r="AS169" s="115" t="str">
        <f t="shared" si="58"/>
        <v>埼玉県北本市</v>
      </c>
      <c r="AT169" s="90">
        <v>10.42</v>
      </c>
      <c r="AU169" s="92">
        <v>10.33</v>
      </c>
      <c r="AV169" s="115">
        <v>10.27</v>
      </c>
    </row>
    <row r="170" spans="10:48">
      <c r="J170" s="2"/>
      <c r="K170" s="2"/>
      <c r="L170" s="2"/>
      <c r="M170" s="2"/>
      <c r="N170" s="2"/>
      <c r="AJ170" s="2"/>
      <c r="AL170" s="4" t="s">
        <v>129</v>
      </c>
      <c r="AM170" s="4" t="s">
        <v>488</v>
      </c>
      <c r="AO170" s="8" t="s">
        <v>440</v>
      </c>
      <c r="AP170" s="12">
        <v>0.06</v>
      </c>
      <c r="AQ170" s="149" t="s">
        <v>161</v>
      </c>
      <c r="AR170" s="92" t="s">
        <v>489</v>
      </c>
      <c r="AS170" s="115" t="str">
        <f t="shared" si="58"/>
        <v>埼玉県富士見市</v>
      </c>
      <c r="AT170" s="90">
        <v>10.42</v>
      </c>
      <c r="AU170" s="92">
        <v>10.33</v>
      </c>
      <c r="AV170" s="115">
        <v>10.27</v>
      </c>
    </row>
    <row r="171" spans="10:48">
      <c r="J171" s="2"/>
      <c r="K171" s="2"/>
      <c r="L171" s="2"/>
      <c r="M171" s="2"/>
      <c r="N171" s="2"/>
      <c r="AJ171" s="2"/>
      <c r="AL171" s="4" t="s">
        <v>129</v>
      </c>
      <c r="AM171" s="4" t="s">
        <v>490</v>
      </c>
      <c r="AO171" s="8" t="s">
        <v>440</v>
      </c>
      <c r="AP171" s="12">
        <v>0.06</v>
      </c>
      <c r="AQ171" s="149" t="s">
        <v>161</v>
      </c>
      <c r="AR171" s="92" t="s">
        <v>491</v>
      </c>
      <c r="AS171" s="115" t="str">
        <f t="shared" si="58"/>
        <v>埼玉県三郷市</v>
      </c>
      <c r="AT171" s="90">
        <v>10.42</v>
      </c>
      <c r="AU171" s="92">
        <v>10.33</v>
      </c>
      <c r="AV171" s="115">
        <v>10.27</v>
      </c>
    </row>
    <row r="172" spans="10:48">
      <c r="J172" s="2"/>
      <c r="K172" s="2"/>
      <c r="L172" s="2"/>
      <c r="M172" s="2"/>
      <c r="N172" s="2"/>
      <c r="AJ172" s="2"/>
      <c r="AL172" s="4" t="s">
        <v>129</v>
      </c>
      <c r="AM172" s="4" t="s">
        <v>492</v>
      </c>
      <c r="AO172" s="8" t="s">
        <v>440</v>
      </c>
      <c r="AP172" s="12">
        <v>0.06</v>
      </c>
      <c r="AQ172" s="149" t="s">
        <v>161</v>
      </c>
      <c r="AR172" s="92" t="s">
        <v>493</v>
      </c>
      <c r="AS172" s="115" t="str">
        <f t="shared" si="58"/>
        <v>埼玉県蓮田市</v>
      </c>
      <c r="AT172" s="90">
        <v>10.42</v>
      </c>
      <c r="AU172" s="92">
        <v>10.33</v>
      </c>
      <c r="AV172" s="115">
        <v>10.27</v>
      </c>
    </row>
    <row r="173" spans="10:48">
      <c r="J173" s="2"/>
      <c r="K173" s="2"/>
      <c r="L173" s="2"/>
      <c r="M173" s="2"/>
      <c r="N173" s="2"/>
      <c r="AJ173" s="2"/>
      <c r="AL173" s="4" t="s">
        <v>129</v>
      </c>
      <c r="AM173" s="4" t="s">
        <v>494</v>
      </c>
      <c r="AO173" s="8" t="s">
        <v>440</v>
      </c>
      <c r="AP173" s="12">
        <v>0.06</v>
      </c>
      <c r="AQ173" s="149" t="s">
        <v>161</v>
      </c>
      <c r="AR173" s="92" t="s">
        <v>495</v>
      </c>
      <c r="AS173" s="115" t="str">
        <f t="shared" si="58"/>
        <v>埼玉県坂戸市</v>
      </c>
      <c r="AT173" s="90">
        <v>10.42</v>
      </c>
      <c r="AU173" s="92">
        <v>10.33</v>
      </c>
      <c r="AV173" s="115">
        <v>10.27</v>
      </c>
    </row>
    <row r="174" spans="10:48">
      <c r="J174" s="2"/>
      <c r="K174" s="2"/>
      <c r="L174" s="2"/>
      <c r="M174" s="2"/>
      <c r="N174" s="2"/>
      <c r="AJ174" s="2"/>
      <c r="AL174" s="4" t="s">
        <v>129</v>
      </c>
      <c r="AM174" s="4" t="s">
        <v>496</v>
      </c>
      <c r="AO174" s="8" t="s">
        <v>440</v>
      </c>
      <c r="AP174" s="12">
        <v>0.06</v>
      </c>
      <c r="AQ174" s="149" t="s">
        <v>161</v>
      </c>
      <c r="AR174" s="92" t="s">
        <v>497</v>
      </c>
      <c r="AS174" s="115" t="str">
        <f t="shared" si="58"/>
        <v>埼玉県幸手市</v>
      </c>
      <c r="AT174" s="90">
        <v>10.42</v>
      </c>
      <c r="AU174" s="92">
        <v>10.33</v>
      </c>
      <c r="AV174" s="115">
        <v>10.27</v>
      </c>
    </row>
    <row r="175" spans="10:48">
      <c r="J175" s="2"/>
      <c r="K175" s="2"/>
      <c r="L175" s="2"/>
      <c r="M175" s="2"/>
      <c r="N175" s="2"/>
      <c r="AJ175" s="2"/>
      <c r="AL175" s="4" t="s">
        <v>129</v>
      </c>
      <c r="AM175" s="4" t="s">
        <v>498</v>
      </c>
      <c r="AO175" s="8" t="s">
        <v>440</v>
      </c>
      <c r="AP175" s="12">
        <v>0.06</v>
      </c>
      <c r="AQ175" s="149" t="s">
        <v>161</v>
      </c>
      <c r="AR175" s="92" t="s">
        <v>499</v>
      </c>
      <c r="AS175" s="115" t="str">
        <f t="shared" si="58"/>
        <v>埼玉県鶴ヶ島市</v>
      </c>
      <c r="AT175" s="90">
        <v>10.42</v>
      </c>
      <c r="AU175" s="92">
        <v>10.33</v>
      </c>
      <c r="AV175" s="115">
        <v>10.27</v>
      </c>
    </row>
    <row r="176" spans="10:48">
      <c r="J176" s="2"/>
      <c r="K176" s="2"/>
      <c r="L176" s="2"/>
      <c r="M176" s="2"/>
      <c r="N176" s="2"/>
      <c r="AJ176" s="2"/>
      <c r="AL176" s="4" t="s">
        <v>129</v>
      </c>
      <c r="AM176" s="4" t="s">
        <v>500</v>
      </c>
      <c r="AO176" s="8" t="s">
        <v>440</v>
      </c>
      <c r="AP176" s="12">
        <v>0.06</v>
      </c>
      <c r="AQ176" s="149" t="s">
        <v>161</v>
      </c>
      <c r="AR176" s="92" t="s">
        <v>501</v>
      </c>
      <c r="AS176" s="115" t="str">
        <f t="shared" si="58"/>
        <v>埼玉県吉川市</v>
      </c>
      <c r="AT176" s="90">
        <v>10.42</v>
      </c>
      <c r="AU176" s="92">
        <v>10.33</v>
      </c>
      <c r="AV176" s="115">
        <v>10.27</v>
      </c>
    </row>
    <row r="177" spans="10:48">
      <c r="J177" s="2"/>
      <c r="K177" s="2"/>
      <c r="L177" s="2"/>
      <c r="M177" s="2"/>
      <c r="N177" s="2"/>
      <c r="AJ177" s="2"/>
      <c r="AL177" s="4" t="s">
        <v>129</v>
      </c>
      <c r="AM177" s="4" t="s">
        <v>502</v>
      </c>
      <c r="AO177" s="8" t="s">
        <v>440</v>
      </c>
      <c r="AP177" s="12">
        <v>0.06</v>
      </c>
      <c r="AQ177" s="149" t="s">
        <v>161</v>
      </c>
      <c r="AR177" s="92" t="s">
        <v>2337</v>
      </c>
      <c r="AS177" s="115" t="str">
        <f t="shared" si="58"/>
        <v>埼玉県白岡市</v>
      </c>
      <c r="AT177" s="90">
        <v>10.42</v>
      </c>
      <c r="AU177" s="92">
        <v>10.33</v>
      </c>
      <c r="AV177" s="115">
        <v>10.27</v>
      </c>
    </row>
    <row r="178" spans="10:48">
      <c r="J178" s="2"/>
      <c r="K178" s="2"/>
      <c r="L178" s="2"/>
      <c r="M178" s="2"/>
      <c r="N178" s="2"/>
      <c r="AJ178" s="2"/>
      <c r="AL178" s="4" t="s">
        <v>129</v>
      </c>
      <c r="AM178" s="4" t="s">
        <v>503</v>
      </c>
      <c r="AO178" s="8" t="s">
        <v>440</v>
      </c>
      <c r="AP178" s="12">
        <v>0.06</v>
      </c>
      <c r="AQ178" s="149" t="s">
        <v>161</v>
      </c>
      <c r="AR178" s="92" t="s">
        <v>504</v>
      </c>
      <c r="AS178" s="115" t="str">
        <f t="shared" si="58"/>
        <v>埼玉県伊奈町</v>
      </c>
      <c r="AT178" s="90">
        <v>10.42</v>
      </c>
      <c r="AU178" s="92">
        <v>10.33</v>
      </c>
      <c r="AV178" s="115">
        <v>10.27</v>
      </c>
    </row>
    <row r="179" spans="10:48">
      <c r="J179" s="2"/>
      <c r="K179" s="2"/>
      <c r="L179" s="2"/>
      <c r="M179" s="2"/>
      <c r="N179" s="2"/>
      <c r="AJ179" s="2"/>
      <c r="AL179" s="4" t="s">
        <v>129</v>
      </c>
      <c r="AM179" s="4" t="s">
        <v>505</v>
      </c>
      <c r="AO179" s="8" t="s">
        <v>440</v>
      </c>
      <c r="AP179" s="12">
        <v>0.06</v>
      </c>
      <c r="AQ179" s="149" t="s">
        <v>161</v>
      </c>
      <c r="AR179" s="92" t="s">
        <v>506</v>
      </c>
      <c r="AS179" s="115" t="str">
        <f t="shared" si="58"/>
        <v>埼玉県三芳町</v>
      </c>
      <c r="AT179" s="90">
        <v>10.42</v>
      </c>
      <c r="AU179" s="92">
        <v>10.33</v>
      </c>
      <c r="AV179" s="115">
        <v>10.27</v>
      </c>
    </row>
    <row r="180" spans="10:48">
      <c r="J180" s="2"/>
      <c r="K180" s="2"/>
      <c r="L180" s="2"/>
      <c r="M180" s="2"/>
      <c r="N180" s="2"/>
      <c r="AJ180" s="2"/>
      <c r="AL180" s="4" t="s">
        <v>129</v>
      </c>
      <c r="AM180" s="4" t="s">
        <v>507</v>
      </c>
      <c r="AO180" s="8" t="s">
        <v>440</v>
      </c>
      <c r="AP180" s="12">
        <v>0.06</v>
      </c>
      <c r="AQ180" s="149" t="s">
        <v>161</v>
      </c>
      <c r="AR180" s="92" t="s">
        <v>508</v>
      </c>
      <c r="AS180" s="115" t="str">
        <f t="shared" si="58"/>
        <v>埼玉県宮代町</v>
      </c>
      <c r="AT180" s="90">
        <v>10.42</v>
      </c>
      <c r="AU180" s="92">
        <v>10.33</v>
      </c>
      <c r="AV180" s="115">
        <v>10.27</v>
      </c>
    </row>
    <row r="181" spans="10:48">
      <c r="J181" s="2"/>
      <c r="K181" s="2"/>
      <c r="L181" s="2"/>
      <c r="M181" s="2"/>
      <c r="N181" s="2"/>
      <c r="AJ181" s="2"/>
      <c r="AL181" s="4" t="s">
        <v>129</v>
      </c>
      <c r="AM181" s="4" t="s">
        <v>509</v>
      </c>
      <c r="AO181" s="8" t="s">
        <v>440</v>
      </c>
      <c r="AP181" s="12">
        <v>0.06</v>
      </c>
      <c r="AQ181" s="149" t="s">
        <v>161</v>
      </c>
      <c r="AR181" s="92" t="s">
        <v>510</v>
      </c>
      <c r="AS181" s="115" t="str">
        <f t="shared" si="58"/>
        <v>埼玉県杉戸町</v>
      </c>
      <c r="AT181" s="90">
        <v>10.42</v>
      </c>
      <c r="AU181" s="92">
        <v>10.33</v>
      </c>
      <c r="AV181" s="115">
        <v>10.27</v>
      </c>
    </row>
    <row r="182" spans="10:48">
      <c r="J182" s="2"/>
      <c r="K182" s="2"/>
      <c r="L182" s="2"/>
      <c r="M182" s="2"/>
      <c r="N182" s="2"/>
      <c r="AJ182" s="2"/>
      <c r="AL182" s="4" t="s">
        <v>129</v>
      </c>
      <c r="AM182" s="4" t="s">
        <v>1934</v>
      </c>
      <c r="AO182" s="8" t="s">
        <v>440</v>
      </c>
      <c r="AP182" s="12">
        <v>0.06</v>
      </c>
      <c r="AQ182" s="149" t="s">
        <v>161</v>
      </c>
      <c r="AR182" s="92" t="s">
        <v>511</v>
      </c>
      <c r="AS182" s="115" t="str">
        <f t="shared" si="58"/>
        <v>埼玉県松伏町</v>
      </c>
      <c r="AT182" s="90">
        <v>10.42</v>
      </c>
      <c r="AU182" s="92">
        <v>10.33</v>
      </c>
      <c r="AV182" s="115">
        <v>10.27</v>
      </c>
    </row>
    <row r="183" spans="10:48">
      <c r="J183" s="2"/>
      <c r="K183" s="2"/>
      <c r="L183" s="2"/>
      <c r="M183" s="2"/>
      <c r="N183" s="2"/>
      <c r="AJ183" s="2"/>
      <c r="AL183" s="4" t="s">
        <v>129</v>
      </c>
      <c r="AM183" s="4" t="s">
        <v>1935</v>
      </c>
      <c r="AO183" s="8" t="s">
        <v>440</v>
      </c>
      <c r="AP183" s="12">
        <v>0.06</v>
      </c>
      <c r="AQ183" s="149" t="s">
        <v>163</v>
      </c>
      <c r="AR183" s="92" t="s">
        <v>512</v>
      </c>
      <c r="AS183" s="115" t="str">
        <f t="shared" si="58"/>
        <v>千葉県木更津市</v>
      </c>
      <c r="AT183" s="90">
        <v>10.42</v>
      </c>
      <c r="AU183" s="92">
        <v>10.33</v>
      </c>
      <c r="AV183" s="115">
        <v>10.27</v>
      </c>
    </row>
    <row r="184" spans="10:48">
      <c r="J184" s="2"/>
      <c r="K184" s="2"/>
      <c r="L184" s="2"/>
      <c r="M184" s="2"/>
      <c r="N184" s="2"/>
      <c r="AJ184" s="2"/>
      <c r="AL184" s="4" t="s">
        <v>129</v>
      </c>
      <c r="AM184" s="4" t="s">
        <v>513</v>
      </c>
      <c r="AO184" s="8" t="s">
        <v>440</v>
      </c>
      <c r="AP184" s="12">
        <v>0.06</v>
      </c>
      <c r="AQ184" s="149" t="s">
        <v>163</v>
      </c>
      <c r="AR184" s="92" t="s">
        <v>514</v>
      </c>
      <c r="AS184" s="115" t="str">
        <f t="shared" si="58"/>
        <v>千葉県野田市</v>
      </c>
      <c r="AT184" s="90">
        <v>10.42</v>
      </c>
      <c r="AU184" s="92">
        <v>10.33</v>
      </c>
      <c r="AV184" s="115">
        <v>10.27</v>
      </c>
    </row>
    <row r="185" spans="10:48">
      <c r="J185" s="2"/>
      <c r="K185" s="2"/>
      <c r="L185" s="2"/>
      <c r="M185" s="2"/>
      <c r="N185" s="2"/>
      <c r="AJ185" s="2"/>
      <c r="AL185" s="4" t="s">
        <v>129</v>
      </c>
      <c r="AM185" s="4" t="s">
        <v>515</v>
      </c>
      <c r="AO185" s="8" t="s">
        <v>440</v>
      </c>
      <c r="AP185" s="12">
        <v>0.06</v>
      </c>
      <c r="AQ185" s="149" t="s">
        <v>163</v>
      </c>
      <c r="AR185" s="92" t="s">
        <v>516</v>
      </c>
      <c r="AS185" s="115" t="str">
        <f t="shared" si="58"/>
        <v>千葉県茂原市</v>
      </c>
      <c r="AT185" s="90">
        <v>10.42</v>
      </c>
      <c r="AU185" s="92">
        <v>10.33</v>
      </c>
      <c r="AV185" s="115">
        <v>10.27</v>
      </c>
    </row>
    <row r="186" spans="10:48">
      <c r="J186" s="2"/>
      <c r="K186" s="2"/>
      <c r="L186" s="2"/>
      <c r="M186" s="2"/>
      <c r="N186" s="2"/>
      <c r="AJ186" s="2"/>
      <c r="AL186" s="4" t="s">
        <v>129</v>
      </c>
      <c r="AM186" s="4" t="s">
        <v>517</v>
      </c>
      <c r="AO186" s="8" t="s">
        <v>440</v>
      </c>
      <c r="AP186" s="12">
        <v>0.06</v>
      </c>
      <c r="AQ186" s="149" t="s">
        <v>163</v>
      </c>
      <c r="AR186" s="92" t="s">
        <v>518</v>
      </c>
      <c r="AS186" s="115" t="str">
        <f t="shared" si="58"/>
        <v>千葉県柏市</v>
      </c>
      <c r="AT186" s="90">
        <v>10.42</v>
      </c>
      <c r="AU186" s="92">
        <v>10.33</v>
      </c>
      <c r="AV186" s="115">
        <v>10.27</v>
      </c>
    </row>
    <row r="187" spans="10:48">
      <c r="J187" s="2"/>
      <c r="K187" s="2"/>
      <c r="L187" s="2"/>
      <c r="M187" s="2"/>
      <c r="N187" s="2"/>
      <c r="AJ187" s="2"/>
      <c r="AL187" s="4" t="s">
        <v>129</v>
      </c>
      <c r="AM187" s="4" t="s">
        <v>519</v>
      </c>
      <c r="AO187" s="8" t="s">
        <v>440</v>
      </c>
      <c r="AP187" s="12">
        <v>0.06</v>
      </c>
      <c r="AQ187" s="149" t="s">
        <v>163</v>
      </c>
      <c r="AR187" s="92" t="s">
        <v>520</v>
      </c>
      <c r="AS187" s="115" t="str">
        <f t="shared" si="58"/>
        <v>千葉県流山市</v>
      </c>
      <c r="AT187" s="90">
        <v>10.42</v>
      </c>
      <c r="AU187" s="92">
        <v>10.33</v>
      </c>
      <c r="AV187" s="115">
        <v>10.27</v>
      </c>
    </row>
    <row r="188" spans="10:48">
      <c r="J188" s="2"/>
      <c r="K188" s="2"/>
      <c r="L188" s="2"/>
      <c r="M188" s="2"/>
      <c r="N188" s="2"/>
      <c r="AJ188" s="2"/>
      <c r="AL188" s="4" t="s">
        <v>136</v>
      </c>
      <c r="AM188" s="4" t="s">
        <v>521</v>
      </c>
      <c r="AO188" s="8" t="s">
        <v>440</v>
      </c>
      <c r="AP188" s="12">
        <v>0.06</v>
      </c>
      <c r="AQ188" s="149" t="s">
        <v>163</v>
      </c>
      <c r="AR188" s="92" t="s">
        <v>522</v>
      </c>
      <c r="AS188" s="115" t="str">
        <f t="shared" si="58"/>
        <v>千葉県我孫子市</v>
      </c>
      <c r="AT188" s="90">
        <v>10.42</v>
      </c>
      <c r="AU188" s="92">
        <v>10.33</v>
      </c>
      <c r="AV188" s="115">
        <v>10.27</v>
      </c>
    </row>
    <row r="189" spans="10:48">
      <c r="J189" s="2"/>
      <c r="K189" s="2"/>
      <c r="L189" s="2"/>
      <c r="M189" s="2"/>
      <c r="N189" s="2"/>
      <c r="AJ189" s="2"/>
      <c r="AL189" s="4" t="s">
        <v>136</v>
      </c>
      <c r="AM189" s="4" t="s">
        <v>523</v>
      </c>
      <c r="AO189" s="8" t="s">
        <v>440</v>
      </c>
      <c r="AP189" s="12">
        <v>0.06</v>
      </c>
      <c r="AQ189" s="149" t="s">
        <v>163</v>
      </c>
      <c r="AR189" s="92" t="s">
        <v>524</v>
      </c>
      <c r="AS189" s="115" t="str">
        <f t="shared" si="58"/>
        <v>千葉県鎌ケ谷市</v>
      </c>
      <c r="AT189" s="90">
        <v>10.42</v>
      </c>
      <c r="AU189" s="92">
        <v>10.33</v>
      </c>
      <c r="AV189" s="115">
        <v>10.27</v>
      </c>
    </row>
    <row r="190" spans="10:48">
      <c r="J190" s="2"/>
      <c r="K190" s="2"/>
      <c r="L190" s="2"/>
      <c r="M190" s="2"/>
      <c r="N190" s="2"/>
      <c r="AJ190" s="2"/>
      <c r="AL190" s="4" t="s">
        <v>136</v>
      </c>
      <c r="AM190" s="4" t="s">
        <v>525</v>
      </c>
      <c r="AO190" s="8" t="s">
        <v>440</v>
      </c>
      <c r="AP190" s="12">
        <v>0.06</v>
      </c>
      <c r="AQ190" s="149" t="s">
        <v>163</v>
      </c>
      <c r="AR190" s="92" t="s">
        <v>526</v>
      </c>
      <c r="AS190" s="115" t="str">
        <f t="shared" si="58"/>
        <v>千葉県白井市</v>
      </c>
      <c r="AT190" s="90">
        <v>10.42</v>
      </c>
      <c r="AU190" s="92">
        <v>10.33</v>
      </c>
      <c r="AV190" s="115">
        <v>10.27</v>
      </c>
    </row>
    <row r="191" spans="10:48">
      <c r="J191" s="2"/>
      <c r="K191" s="2"/>
      <c r="L191" s="2"/>
      <c r="M191" s="2"/>
      <c r="N191" s="2"/>
      <c r="AJ191" s="2"/>
      <c r="AL191" s="4" t="s">
        <v>136</v>
      </c>
      <c r="AM191" s="4" t="s">
        <v>527</v>
      </c>
      <c r="AO191" s="8" t="s">
        <v>440</v>
      </c>
      <c r="AP191" s="12">
        <v>0.06</v>
      </c>
      <c r="AQ191" s="149" t="s">
        <v>163</v>
      </c>
      <c r="AR191" s="92" t="s">
        <v>528</v>
      </c>
      <c r="AS191" s="115" t="str">
        <f t="shared" si="58"/>
        <v>千葉県酒々井町</v>
      </c>
      <c r="AT191" s="90">
        <v>10.42</v>
      </c>
      <c r="AU191" s="92">
        <v>10.33</v>
      </c>
      <c r="AV191" s="115">
        <v>10.27</v>
      </c>
    </row>
    <row r="192" spans="10:48">
      <c r="J192" s="2"/>
      <c r="K192" s="2"/>
      <c r="L192" s="2"/>
      <c r="M192" s="2"/>
      <c r="N192" s="2"/>
      <c r="AJ192" s="2"/>
      <c r="AL192" s="4" t="s">
        <v>136</v>
      </c>
      <c r="AM192" s="4" t="s">
        <v>529</v>
      </c>
      <c r="AO192" s="8" t="s">
        <v>440</v>
      </c>
      <c r="AP192" s="12">
        <v>0.06</v>
      </c>
      <c r="AQ192" s="149" t="s">
        <v>165</v>
      </c>
      <c r="AR192" s="92" t="s">
        <v>530</v>
      </c>
      <c r="AS192" s="115" t="str">
        <f t="shared" si="58"/>
        <v>東京都武蔵村山市</v>
      </c>
      <c r="AT192" s="90">
        <v>10.42</v>
      </c>
      <c r="AU192" s="92">
        <v>10.33</v>
      </c>
      <c r="AV192" s="115">
        <v>10.27</v>
      </c>
    </row>
    <row r="193" spans="10:48">
      <c r="J193" s="2"/>
      <c r="K193" s="2"/>
      <c r="L193" s="2"/>
      <c r="M193" s="2"/>
      <c r="N193" s="2"/>
      <c r="AJ193" s="2"/>
      <c r="AL193" s="4" t="s">
        <v>136</v>
      </c>
      <c r="AM193" s="4" t="s">
        <v>531</v>
      </c>
      <c r="AO193" s="8" t="s">
        <v>440</v>
      </c>
      <c r="AP193" s="12">
        <v>0.06</v>
      </c>
      <c r="AQ193" s="149" t="s">
        <v>165</v>
      </c>
      <c r="AR193" s="92" t="s">
        <v>532</v>
      </c>
      <c r="AS193" s="115" t="str">
        <f t="shared" si="58"/>
        <v>東京都羽村市</v>
      </c>
      <c r="AT193" s="90">
        <v>10.42</v>
      </c>
      <c r="AU193" s="92">
        <v>10.33</v>
      </c>
      <c r="AV193" s="115">
        <v>10.27</v>
      </c>
    </row>
    <row r="194" spans="10:48">
      <c r="J194" s="2"/>
      <c r="K194" s="2"/>
      <c r="L194" s="2"/>
      <c r="M194" s="2"/>
      <c r="N194" s="2"/>
      <c r="AJ194" s="2"/>
      <c r="AL194" s="4" t="s">
        <v>136</v>
      </c>
      <c r="AM194" s="4" t="s">
        <v>533</v>
      </c>
      <c r="AO194" s="8" t="s">
        <v>440</v>
      </c>
      <c r="AP194" s="12">
        <v>0.06</v>
      </c>
      <c r="AQ194" s="149" t="s">
        <v>165</v>
      </c>
      <c r="AR194" s="92" t="s">
        <v>2338</v>
      </c>
      <c r="AS194" s="115" t="str">
        <f t="shared" si="58"/>
        <v>東京都瑞穂町</v>
      </c>
      <c r="AT194" s="90">
        <v>10.42</v>
      </c>
      <c r="AU194" s="92">
        <v>10.33</v>
      </c>
      <c r="AV194" s="115">
        <v>10.27</v>
      </c>
    </row>
    <row r="195" spans="10:48">
      <c r="J195" s="2"/>
      <c r="K195" s="2"/>
      <c r="L195" s="2"/>
      <c r="M195" s="2"/>
      <c r="N195" s="2"/>
      <c r="AJ195" s="2"/>
      <c r="AL195" s="4" t="s">
        <v>136</v>
      </c>
      <c r="AM195" s="4" t="s">
        <v>534</v>
      </c>
      <c r="AO195" s="8" t="s">
        <v>440</v>
      </c>
      <c r="AP195" s="12">
        <v>0.06</v>
      </c>
      <c r="AQ195" s="149" t="s">
        <v>165</v>
      </c>
      <c r="AR195" s="92" t="s">
        <v>535</v>
      </c>
      <c r="AS195" s="115" t="str">
        <f t="shared" si="58"/>
        <v>東京都奥多摩町</v>
      </c>
      <c r="AT195" s="90">
        <v>10.42</v>
      </c>
      <c r="AU195" s="92">
        <v>10.33</v>
      </c>
      <c r="AV195" s="115">
        <v>10.27</v>
      </c>
    </row>
    <row r="196" spans="10:48">
      <c r="J196" s="2"/>
      <c r="K196" s="2"/>
      <c r="L196" s="2"/>
      <c r="M196" s="2"/>
      <c r="N196" s="2"/>
      <c r="AJ196" s="2"/>
      <c r="AL196" s="4" t="s">
        <v>136</v>
      </c>
      <c r="AM196" s="4" t="s">
        <v>536</v>
      </c>
      <c r="AO196" s="8" t="s">
        <v>440</v>
      </c>
      <c r="AP196" s="12">
        <v>0.06</v>
      </c>
      <c r="AQ196" s="149" t="s">
        <v>165</v>
      </c>
      <c r="AR196" s="92" t="s">
        <v>537</v>
      </c>
      <c r="AS196" s="115" t="str">
        <f t="shared" ref="AS196:AS259" si="59">AQ196&amp;AR196</f>
        <v>東京都檜原村</v>
      </c>
      <c r="AT196" s="90">
        <v>10.42</v>
      </c>
      <c r="AU196" s="92">
        <v>10.33</v>
      </c>
      <c r="AV196" s="115">
        <v>10.27</v>
      </c>
    </row>
    <row r="197" spans="10:48">
      <c r="J197" s="2"/>
      <c r="K197" s="2"/>
      <c r="L197" s="2"/>
      <c r="M197" s="2"/>
      <c r="N197" s="2"/>
      <c r="AJ197" s="2"/>
      <c r="AL197" s="4" t="s">
        <v>136</v>
      </c>
      <c r="AM197" s="4" t="s">
        <v>538</v>
      </c>
      <c r="AO197" s="8" t="s">
        <v>440</v>
      </c>
      <c r="AP197" s="12">
        <v>0.06</v>
      </c>
      <c r="AQ197" s="149" t="s">
        <v>167</v>
      </c>
      <c r="AR197" s="92" t="s">
        <v>539</v>
      </c>
      <c r="AS197" s="115" t="str">
        <f t="shared" si="59"/>
        <v>神奈川県秦野市</v>
      </c>
      <c r="AT197" s="90">
        <v>10.42</v>
      </c>
      <c r="AU197" s="92">
        <v>10.33</v>
      </c>
      <c r="AV197" s="115">
        <v>10.27</v>
      </c>
    </row>
    <row r="198" spans="10:48">
      <c r="J198" s="2"/>
      <c r="K198" s="2"/>
      <c r="L198" s="2"/>
      <c r="M198" s="2"/>
      <c r="N198" s="2"/>
      <c r="AJ198" s="2"/>
      <c r="AL198" s="4" t="s">
        <v>136</v>
      </c>
      <c r="AM198" s="4" t="s">
        <v>540</v>
      </c>
      <c r="AO198" s="8" t="s">
        <v>440</v>
      </c>
      <c r="AP198" s="12">
        <v>0.06</v>
      </c>
      <c r="AQ198" s="149" t="s">
        <v>167</v>
      </c>
      <c r="AR198" s="92" t="s">
        <v>541</v>
      </c>
      <c r="AS198" s="115" t="str">
        <f t="shared" si="59"/>
        <v>神奈川県大磯町</v>
      </c>
      <c r="AT198" s="90">
        <v>10.42</v>
      </c>
      <c r="AU198" s="92">
        <v>10.33</v>
      </c>
      <c r="AV198" s="115">
        <v>10.27</v>
      </c>
    </row>
    <row r="199" spans="10:48">
      <c r="J199" s="2"/>
      <c r="K199" s="2"/>
      <c r="L199" s="2"/>
      <c r="M199" s="2"/>
      <c r="N199" s="2"/>
      <c r="AJ199" s="2"/>
      <c r="AL199" s="4" t="s">
        <v>136</v>
      </c>
      <c r="AM199" s="4" t="s">
        <v>542</v>
      </c>
      <c r="AO199" s="8" t="s">
        <v>440</v>
      </c>
      <c r="AP199" s="12">
        <v>0.06</v>
      </c>
      <c r="AQ199" s="149" t="s">
        <v>167</v>
      </c>
      <c r="AR199" s="92" t="s">
        <v>543</v>
      </c>
      <c r="AS199" s="115" t="str">
        <f t="shared" si="59"/>
        <v>神奈川県二宮町</v>
      </c>
      <c r="AT199" s="90">
        <v>10.42</v>
      </c>
      <c r="AU199" s="92">
        <v>10.33</v>
      </c>
      <c r="AV199" s="115">
        <v>10.27</v>
      </c>
    </row>
    <row r="200" spans="10:48">
      <c r="J200" s="2"/>
      <c r="K200" s="2"/>
      <c r="L200" s="2"/>
      <c r="M200" s="2"/>
      <c r="N200" s="2"/>
      <c r="AJ200" s="2"/>
      <c r="AL200" s="4" t="s">
        <v>136</v>
      </c>
      <c r="AM200" s="4" t="s">
        <v>544</v>
      </c>
      <c r="AO200" s="8" t="s">
        <v>440</v>
      </c>
      <c r="AP200" s="12">
        <v>0.06</v>
      </c>
      <c r="AQ200" s="149" t="s">
        <v>167</v>
      </c>
      <c r="AR200" s="92" t="s">
        <v>2339</v>
      </c>
      <c r="AS200" s="115" t="str">
        <f t="shared" si="59"/>
        <v>神奈川県中井町</v>
      </c>
      <c r="AT200" s="90">
        <v>10.42</v>
      </c>
      <c r="AU200" s="92">
        <v>10.33</v>
      </c>
      <c r="AV200" s="115">
        <v>10.27</v>
      </c>
    </row>
    <row r="201" spans="10:48">
      <c r="J201" s="2"/>
      <c r="K201" s="2"/>
      <c r="L201" s="2"/>
      <c r="M201" s="2"/>
      <c r="N201" s="2"/>
      <c r="AJ201" s="2"/>
      <c r="AL201" s="4" t="s">
        <v>136</v>
      </c>
      <c r="AM201" s="4" t="s">
        <v>545</v>
      </c>
      <c r="AO201" s="8" t="s">
        <v>440</v>
      </c>
      <c r="AP201" s="12">
        <v>0.06</v>
      </c>
      <c r="AQ201" s="149" t="s">
        <v>167</v>
      </c>
      <c r="AR201" s="92" t="s">
        <v>546</v>
      </c>
      <c r="AS201" s="115" t="str">
        <f t="shared" si="59"/>
        <v>神奈川県清川村</v>
      </c>
      <c r="AT201" s="90">
        <v>10.42</v>
      </c>
      <c r="AU201" s="92">
        <v>10.33</v>
      </c>
      <c r="AV201" s="115">
        <v>10.27</v>
      </c>
    </row>
    <row r="202" spans="10:48">
      <c r="J202" s="2"/>
      <c r="K202" s="2"/>
      <c r="L202" s="2"/>
      <c r="M202" s="2"/>
      <c r="N202" s="2"/>
      <c r="AJ202" s="2"/>
      <c r="AL202" s="4" t="s">
        <v>136</v>
      </c>
      <c r="AM202" s="4" t="s">
        <v>547</v>
      </c>
      <c r="AO202" s="8" t="s">
        <v>440</v>
      </c>
      <c r="AP202" s="12">
        <v>0.06</v>
      </c>
      <c r="AQ202" s="149" t="s">
        <v>180</v>
      </c>
      <c r="AR202" s="92" t="s">
        <v>548</v>
      </c>
      <c r="AS202" s="115" t="str">
        <f t="shared" si="59"/>
        <v>岐阜県岐阜市</v>
      </c>
      <c r="AT202" s="90">
        <v>10.42</v>
      </c>
      <c r="AU202" s="92">
        <v>10.33</v>
      </c>
      <c r="AV202" s="115">
        <v>10.27</v>
      </c>
    </row>
    <row r="203" spans="10:48">
      <c r="J203" s="2"/>
      <c r="K203" s="2"/>
      <c r="L203" s="2"/>
      <c r="M203" s="2"/>
      <c r="N203" s="2"/>
      <c r="AJ203" s="2"/>
      <c r="AL203" s="4" t="s">
        <v>136</v>
      </c>
      <c r="AM203" s="4" t="s">
        <v>549</v>
      </c>
      <c r="AO203" s="8" t="s">
        <v>440</v>
      </c>
      <c r="AP203" s="12">
        <v>0.06</v>
      </c>
      <c r="AQ203" s="149" t="s">
        <v>182</v>
      </c>
      <c r="AR203" s="92" t="s">
        <v>550</v>
      </c>
      <c r="AS203" s="115" t="str">
        <f t="shared" si="59"/>
        <v>静岡県静岡市</v>
      </c>
      <c r="AT203" s="90">
        <v>10.42</v>
      </c>
      <c r="AU203" s="92">
        <v>10.33</v>
      </c>
      <c r="AV203" s="115">
        <v>10.27</v>
      </c>
    </row>
    <row r="204" spans="10:48">
      <c r="J204" s="2"/>
      <c r="K204" s="2"/>
      <c r="L204" s="2"/>
      <c r="M204" s="2"/>
      <c r="N204" s="2"/>
      <c r="AJ204" s="2"/>
      <c r="AL204" s="4" t="s">
        <v>136</v>
      </c>
      <c r="AM204" s="4" t="s">
        <v>551</v>
      </c>
      <c r="AO204" s="8" t="s">
        <v>440</v>
      </c>
      <c r="AP204" s="12">
        <v>0.06</v>
      </c>
      <c r="AQ204" s="149" t="s">
        <v>184</v>
      </c>
      <c r="AR204" s="92" t="s">
        <v>552</v>
      </c>
      <c r="AS204" s="115" t="str">
        <f t="shared" si="59"/>
        <v>愛知県岡崎市</v>
      </c>
      <c r="AT204" s="90">
        <v>10.42</v>
      </c>
      <c r="AU204" s="92">
        <v>10.33</v>
      </c>
      <c r="AV204" s="115">
        <v>10.27</v>
      </c>
    </row>
    <row r="205" spans="10:48">
      <c r="J205" s="2"/>
      <c r="K205" s="2"/>
      <c r="L205" s="2"/>
      <c r="M205" s="2"/>
      <c r="N205" s="2"/>
      <c r="AJ205" s="2"/>
      <c r="AL205" s="4" t="s">
        <v>136</v>
      </c>
      <c r="AM205" s="4" t="s">
        <v>553</v>
      </c>
      <c r="AO205" s="8" t="s">
        <v>440</v>
      </c>
      <c r="AP205" s="12">
        <v>0.06</v>
      </c>
      <c r="AQ205" s="149" t="s">
        <v>184</v>
      </c>
      <c r="AR205" s="92" t="s">
        <v>554</v>
      </c>
      <c r="AS205" s="115" t="str">
        <f t="shared" si="59"/>
        <v>愛知県一宮市</v>
      </c>
      <c r="AT205" s="90">
        <v>10.42</v>
      </c>
      <c r="AU205" s="92">
        <v>10.33</v>
      </c>
      <c r="AV205" s="115">
        <v>10.27</v>
      </c>
    </row>
    <row r="206" spans="10:48">
      <c r="J206" s="2"/>
      <c r="K206" s="2"/>
      <c r="L206" s="2"/>
      <c r="M206" s="2"/>
      <c r="N206" s="2"/>
      <c r="AJ206" s="2"/>
      <c r="AL206" s="4" t="s">
        <v>136</v>
      </c>
      <c r="AM206" s="4" t="s">
        <v>555</v>
      </c>
      <c r="AO206" s="8" t="s">
        <v>440</v>
      </c>
      <c r="AP206" s="12">
        <v>0.06</v>
      </c>
      <c r="AQ206" s="149" t="s">
        <v>184</v>
      </c>
      <c r="AR206" s="92" t="s">
        <v>2340</v>
      </c>
      <c r="AS206" s="115" t="str">
        <f t="shared" si="59"/>
        <v>愛知県瀬戸市</v>
      </c>
      <c r="AT206" s="90">
        <v>10.42</v>
      </c>
      <c r="AU206" s="92">
        <v>10.33</v>
      </c>
      <c r="AV206" s="115">
        <v>10.27</v>
      </c>
    </row>
    <row r="207" spans="10:48">
      <c r="J207" s="2"/>
      <c r="K207" s="2"/>
      <c r="L207" s="2"/>
      <c r="M207" s="2"/>
      <c r="N207" s="2"/>
      <c r="AJ207" s="2"/>
      <c r="AL207" s="4" t="s">
        <v>136</v>
      </c>
      <c r="AM207" s="4" t="s">
        <v>556</v>
      </c>
      <c r="AO207" s="8" t="s">
        <v>440</v>
      </c>
      <c r="AP207" s="12">
        <v>0.06</v>
      </c>
      <c r="AQ207" s="149" t="s">
        <v>184</v>
      </c>
      <c r="AR207" s="92" t="s">
        <v>557</v>
      </c>
      <c r="AS207" s="115" t="str">
        <f t="shared" si="59"/>
        <v>愛知県春日井市</v>
      </c>
      <c r="AT207" s="90">
        <v>10.42</v>
      </c>
      <c r="AU207" s="92">
        <v>10.33</v>
      </c>
      <c r="AV207" s="115">
        <v>10.27</v>
      </c>
    </row>
    <row r="208" spans="10:48">
      <c r="J208" s="2"/>
      <c r="K208" s="2"/>
      <c r="L208" s="2"/>
      <c r="M208" s="2"/>
      <c r="N208" s="2"/>
      <c r="AJ208" s="2"/>
      <c r="AL208" s="4" t="s">
        <v>136</v>
      </c>
      <c r="AM208" s="4" t="s">
        <v>558</v>
      </c>
      <c r="AO208" s="8" t="s">
        <v>440</v>
      </c>
      <c r="AP208" s="12">
        <v>0.06</v>
      </c>
      <c r="AQ208" s="149" t="s">
        <v>184</v>
      </c>
      <c r="AR208" s="92" t="s">
        <v>559</v>
      </c>
      <c r="AS208" s="115" t="str">
        <f t="shared" si="59"/>
        <v>愛知県津島市</v>
      </c>
      <c r="AT208" s="90">
        <v>10.42</v>
      </c>
      <c r="AU208" s="92">
        <v>10.33</v>
      </c>
      <c r="AV208" s="115">
        <v>10.27</v>
      </c>
    </row>
    <row r="209" spans="10:48">
      <c r="J209" s="2"/>
      <c r="K209" s="2"/>
      <c r="L209" s="2"/>
      <c r="M209" s="2"/>
      <c r="N209" s="2"/>
      <c r="AJ209" s="2"/>
      <c r="AL209" s="4" t="s">
        <v>136</v>
      </c>
      <c r="AM209" s="4" t="s">
        <v>560</v>
      </c>
      <c r="AO209" s="8" t="s">
        <v>440</v>
      </c>
      <c r="AP209" s="12">
        <v>0.06</v>
      </c>
      <c r="AQ209" s="149" t="s">
        <v>184</v>
      </c>
      <c r="AR209" s="92" t="s">
        <v>561</v>
      </c>
      <c r="AS209" s="115" t="str">
        <f t="shared" si="59"/>
        <v>愛知県碧南市</v>
      </c>
      <c r="AT209" s="90">
        <v>10.42</v>
      </c>
      <c r="AU209" s="92">
        <v>10.33</v>
      </c>
      <c r="AV209" s="115">
        <v>10.27</v>
      </c>
    </row>
    <row r="210" spans="10:48">
      <c r="J210" s="2"/>
      <c r="K210" s="2"/>
      <c r="L210" s="2"/>
      <c r="M210" s="2"/>
      <c r="N210" s="2"/>
      <c r="AJ210" s="2"/>
      <c r="AL210" s="4" t="s">
        <v>136</v>
      </c>
      <c r="AM210" s="4" t="s">
        <v>562</v>
      </c>
      <c r="AO210" s="8" t="s">
        <v>440</v>
      </c>
      <c r="AP210" s="12">
        <v>0.06</v>
      </c>
      <c r="AQ210" s="149" t="s">
        <v>184</v>
      </c>
      <c r="AR210" s="92" t="s">
        <v>563</v>
      </c>
      <c r="AS210" s="115" t="str">
        <f t="shared" si="59"/>
        <v>愛知県安城市</v>
      </c>
      <c r="AT210" s="90">
        <v>10.42</v>
      </c>
      <c r="AU210" s="92">
        <v>10.33</v>
      </c>
      <c r="AV210" s="115">
        <v>10.27</v>
      </c>
    </row>
    <row r="211" spans="10:48">
      <c r="J211" s="2"/>
      <c r="K211" s="2"/>
      <c r="L211" s="2"/>
      <c r="M211" s="2"/>
      <c r="N211" s="2"/>
      <c r="AJ211" s="2"/>
      <c r="AL211" s="4" t="s">
        <v>136</v>
      </c>
      <c r="AM211" s="4" t="s">
        <v>564</v>
      </c>
      <c r="AO211" s="8" t="s">
        <v>440</v>
      </c>
      <c r="AP211" s="12">
        <v>0.06</v>
      </c>
      <c r="AQ211" s="149" t="s">
        <v>184</v>
      </c>
      <c r="AR211" s="92" t="s">
        <v>565</v>
      </c>
      <c r="AS211" s="115" t="str">
        <f t="shared" si="59"/>
        <v>愛知県西尾市</v>
      </c>
      <c r="AT211" s="90">
        <v>10.42</v>
      </c>
      <c r="AU211" s="92">
        <v>10.33</v>
      </c>
      <c r="AV211" s="115">
        <v>10.27</v>
      </c>
    </row>
    <row r="212" spans="10:48">
      <c r="J212" s="2"/>
      <c r="K212" s="2"/>
      <c r="L212" s="2"/>
      <c r="M212" s="2"/>
      <c r="N212" s="2"/>
      <c r="AJ212" s="2"/>
      <c r="AL212" s="4" t="s">
        <v>136</v>
      </c>
      <c r="AM212" s="4" t="s">
        <v>566</v>
      </c>
      <c r="AO212" s="8" t="s">
        <v>440</v>
      </c>
      <c r="AP212" s="12">
        <v>0.06</v>
      </c>
      <c r="AQ212" s="149" t="s">
        <v>184</v>
      </c>
      <c r="AR212" s="92" t="s">
        <v>567</v>
      </c>
      <c r="AS212" s="115" t="str">
        <f t="shared" si="59"/>
        <v>愛知県犬山市</v>
      </c>
      <c r="AT212" s="90">
        <v>10.42</v>
      </c>
      <c r="AU212" s="92">
        <v>10.33</v>
      </c>
      <c r="AV212" s="115">
        <v>10.27</v>
      </c>
    </row>
    <row r="213" spans="10:48">
      <c r="J213" s="2"/>
      <c r="K213" s="2"/>
      <c r="L213" s="2"/>
      <c r="M213" s="2"/>
      <c r="N213" s="2"/>
      <c r="AJ213" s="2"/>
      <c r="AL213" s="4" t="s">
        <v>136</v>
      </c>
      <c r="AM213" s="4" t="s">
        <v>568</v>
      </c>
      <c r="AO213" s="8" t="s">
        <v>440</v>
      </c>
      <c r="AP213" s="12">
        <v>0.06</v>
      </c>
      <c r="AQ213" s="149" t="s">
        <v>184</v>
      </c>
      <c r="AR213" s="92" t="s">
        <v>569</v>
      </c>
      <c r="AS213" s="115" t="str">
        <f t="shared" si="59"/>
        <v>愛知県江南市</v>
      </c>
      <c r="AT213" s="90">
        <v>10.42</v>
      </c>
      <c r="AU213" s="92">
        <v>10.33</v>
      </c>
      <c r="AV213" s="115">
        <v>10.27</v>
      </c>
    </row>
    <row r="214" spans="10:48">
      <c r="J214" s="2"/>
      <c r="K214" s="2"/>
      <c r="L214" s="2"/>
      <c r="M214" s="2"/>
      <c r="N214" s="2"/>
      <c r="AJ214" s="2"/>
      <c r="AL214" s="4" t="s">
        <v>136</v>
      </c>
      <c r="AM214" s="4" t="s">
        <v>570</v>
      </c>
      <c r="AO214" s="8" t="s">
        <v>440</v>
      </c>
      <c r="AP214" s="12">
        <v>0.06</v>
      </c>
      <c r="AQ214" s="149" t="s">
        <v>184</v>
      </c>
      <c r="AR214" s="92" t="s">
        <v>571</v>
      </c>
      <c r="AS214" s="115" t="str">
        <f t="shared" si="59"/>
        <v>愛知県稲沢市</v>
      </c>
      <c r="AT214" s="90">
        <v>10.42</v>
      </c>
      <c r="AU214" s="92">
        <v>10.33</v>
      </c>
      <c r="AV214" s="115">
        <v>10.27</v>
      </c>
    </row>
    <row r="215" spans="10:48">
      <c r="J215" s="2"/>
      <c r="K215" s="2"/>
      <c r="L215" s="2"/>
      <c r="M215" s="2"/>
      <c r="N215" s="2"/>
      <c r="AJ215" s="2"/>
      <c r="AL215" s="4" t="s">
        <v>136</v>
      </c>
      <c r="AM215" s="4" t="s">
        <v>572</v>
      </c>
      <c r="AO215" s="8" t="s">
        <v>440</v>
      </c>
      <c r="AP215" s="12">
        <v>0.06</v>
      </c>
      <c r="AQ215" s="149" t="s">
        <v>184</v>
      </c>
      <c r="AR215" s="92" t="s">
        <v>573</v>
      </c>
      <c r="AS215" s="115" t="str">
        <f t="shared" si="59"/>
        <v>愛知県尾張旭市</v>
      </c>
      <c r="AT215" s="90">
        <v>10.42</v>
      </c>
      <c r="AU215" s="92">
        <v>10.33</v>
      </c>
      <c r="AV215" s="115">
        <v>10.27</v>
      </c>
    </row>
    <row r="216" spans="10:48">
      <c r="J216" s="2"/>
      <c r="K216" s="2"/>
      <c r="L216" s="2"/>
      <c r="M216" s="2"/>
      <c r="N216" s="2"/>
      <c r="AJ216" s="2"/>
      <c r="AL216" s="4" t="s">
        <v>136</v>
      </c>
      <c r="AM216" s="4" t="s">
        <v>574</v>
      </c>
      <c r="AO216" s="8" t="s">
        <v>440</v>
      </c>
      <c r="AP216" s="12">
        <v>0.06</v>
      </c>
      <c r="AQ216" s="149" t="s">
        <v>184</v>
      </c>
      <c r="AR216" s="92" t="s">
        <v>575</v>
      </c>
      <c r="AS216" s="115" t="str">
        <f t="shared" si="59"/>
        <v>愛知県岩倉市</v>
      </c>
      <c r="AT216" s="90">
        <v>10.42</v>
      </c>
      <c r="AU216" s="92">
        <v>10.33</v>
      </c>
      <c r="AV216" s="115">
        <v>10.27</v>
      </c>
    </row>
    <row r="217" spans="10:48">
      <c r="J217" s="2"/>
      <c r="K217" s="2"/>
      <c r="L217" s="2"/>
      <c r="M217" s="2"/>
      <c r="N217" s="2"/>
      <c r="AJ217" s="2"/>
      <c r="AL217" s="4" t="s">
        <v>136</v>
      </c>
      <c r="AM217" s="4" t="s">
        <v>576</v>
      </c>
      <c r="AO217" s="8" t="s">
        <v>440</v>
      </c>
      <c r="AP217" s="12">
        <v>0.06</v>
      </c>
      <c r="AQ217" s="149" t="s">
        <v>184</v>
      </c>
      <c r="AR217" s="92" t="s">
        <v>577</v>
      </c>
      <c r="AS217" s="115" t="str">
        <f t="shared" si="59"/>
        <v>愛知県日進市</v>
      </c>
      <c r="AT217" s="90">
        <v>10.42</v>
      </c>
      <c r="AU217" s="92">
        <v>10.33</v>
      </c>
      <c r="AV217" s="115">
        <v>10.27</v>
      </c>
    </row>
    <row r="218" spans="10:48">
      <c r="J218" s="2"/>
      <c r="K218" s="2"/>
      <c r="L218" s="2"/>
      <c r="M218" s="2"/>
      <c r="N218" s="2"/>
      <c r="AJ218" s="2"/>
      <c r="AL218" s="4" t="s">
        <v>136</v>
      </c>
      <c r="AM218" s="4" t="s">
        <v>578</v>
      </c>
      <c r="AO218" s="8" t="s">
        <v>440</v>
      </c>
      <c r="AP218" s="12">
        <v>0.06</v>
      </c>
      <c r="AQ218" s="149" t="s">
        <v>184</v>
      </c>
      <c r="AR218" s="92" t="s">
        <v>579</v>
      </c>
      <c r="AS218" s="115" t="str">
        <f t="shared" si="59"/>
        <v>愛知県愛西市</v>
      </c>
      <c r="AT218" s="90">
        <v>10.42</v>
      </c>
      <c r="AU218" s="92">
        <v>10.33</v>
      </c>
      <c r="AV218" s="115">
        <v>10.27</v>
      </c>
    </row>
    <row r="219" spans="10:48">
      <c r="J219" s="2"/>
      <c r="K219" s="2"/>
      <c r="L219" s="2"/>
      <c r="M219" s="2"/>
      <c r="N219" s="2"/>
      <c r="AJ219" s="2"/>
      <c r="AL219" s="4" t="s">
        <v>136</v>
      </c>
      <c r="AM219" s="4" t="s">
        <v>580</v>
      </c>
      <c r="AO219" s="8" t="s">
        <v>440</v>
      </c>
      <c r="AP219" s="12">
        <v>0.06</v>
      </c>
      <c r="AQ219" s="149" t="s">
        <v>184</v>
      </c>
      <c r="AR219" s="92" t="s">
        <v>2341</v>
      </c>
      <c r="AS219" s="115" t="str">
        <f t="shared" si="59"/>
        <v>愛知県清須市</v>
      </c>
      <c r="AT219" s="90">
        <v>10.42</v>
      </c>
      <c r="AU219" s="92">
        <v>10.33</v>
      </c>
      <c r="AV219" s="115">
        <v>10.27</v>
      </c>
    </row>
    <row r="220" spans="10:48">
      <c r="J220" s="2"/>
      <c r="K220" s="2"/>
      <c r="L220" s="2"/>
      <c r="M220" s="2"/>
      <c r="N220" s="2"/>
      <c r="AJ220" s="2"/>
      <c r="AL220" s="4" t="s">
        <v>136</v>
      </c>
      <c r="AM220" s="4" t="s">
        <v>581</v>
      </c>
      <c r="AO220" s="8" t="s">
        <v>440</v>
      </c>
      <c r="AP220" s="12">
        <v>0.06</v>
      </c>
      <c r="AQ220" s="149" t="s">
        <v>184</v>
      </c>
      <c r="AR220" s="92" t="s">
        <v>582</v>
      </c>
      <c r="AS220" s="115" t="str">
        <f t="shared" si="59"/>
        <v>愛知県北名古屋市</v>
      </c>
      <c r="AT220" s="90">
        <v>10.42</v>
      </c>
      <c r="AU220" s="92">
        <v>10.33</v>
      </c>
      <c r="AV220" s="115">
        <v>10.27</v>
      </c>
    </row>
    <row r="221" spans="10:48">
      <c r="J221" s="2"/>
      <c r="K221" s="2"/>
      <c r="L221" s="2"/>
      <c r="M221" s="2"/>
      <c r="N221" s="2"/>
      <c r="AJ221" s="2"/>
      <c r="AL221" s="4" t="s">
        <v>136</v>
      </c>
      <c r="AM221" s="4" t="s">
        <v>583</v>
      </c>
      <c r="AO221" s="8" t="s">
        <v>440</v>
      </c>
      <c r="AP221" s="12">
        <v>0.06</v>
      </c>
      <c r="AQ221" s="149" t="s">
        <v>184</v>
      </c>
      <c r="AR221" s="92" t="s">
        <v>584</v>
      </c>
      <c r="AS221" s="115" t="str">
        <f t="shared" si="59"/>
        <v>愛知県弥富市</v>
      </c>
      <c r="AT221" s="90">
        <v>10.42</v>
      </c>
      <c r="AU221" s="92">
        <v>10.33</v>
      </c>
      <c r="AV221" s="115">
        <v>10.27</v>
      </c>
    </row>
    <row r="222" spans="10:48">
      <c r="J222" s="2"/>
      <c r="K222" s="2"/>
      <c r="L222" s="2"/>
      <c r="M222" s="2"/>
      <c r="N222" s="2"/>
      <c r="AJ222" s="2"/>
      <c r="AL222" s="4" t="s">
        <v>136</v>
      </c>
      <c r="AM222" s="4" t="s">
        <v>585</v>
      </c>
      <c r="AO222" s="8" t="s">
        <v>440</v>
      </c>
      <c r="AP222" s="12">
        <v>0.06</v>
      </c>
      <c r="AQ222" s="149" t="s">
        <v>184</v>
      </c>
      <c r="AR222" s="92" t="s">
        <v>586</v>
      </c>
      <c r="AS222" s="115" t="str">
        <f t="shared" si="59"/>
        <v>愛知県あま市</v>
      </c>
      <c r="AT222" s="90">
        <v>10.42</v>
      </c>
      <c r="AU222" s="92">
        <v>10.33</v>
      </c>
      <c r="AV222" s="115">
        <v>10.27</v>
      </c>
    </row>
    <row r="223" spans="10:48">
      <c r="J223" s="2"/>
      <c r="K223" s="2"/>
      <c r="L223" s="2"/>
      <c r="M223" s="2"/>
      <c r="N223" s="2"/>
      <c r="AJ223" s="2"/>
      <c r="AL223" s="4" t="s">
        <v>136</v>
      </c>
      <c r="AM223" s="4" t="s">
        <v>587</v>
      </c>
      <c r="AO223" s="8" t="s">
        <v>440</v>
      </c>
      <c r="AP223" s="12">
        <v>0.06</v>
      </c>
      <c r="AQ223" s="149" t="s">
        <v>184</v>
      </c>
      <c r="AR223" s="92" t="s">
        <v>588</v>
      </c>
      <c r="AS223" s="115" t="str">
        <f t="shared" si="59"/>
        <v>愛知県長久手市</v>
      </c>
      <c r="AT223" s="90">
        <v>10.42</v>
      </c>
      <c r="AU223" s="92">
        <v>10.33</v>
      </c>
      <c r="AV223" s="115">
        <v>10.27</v>
      </c>
    </row>
    <row r="224" spans="10:48">
      <c r="J224" s="2"/>
      <c r="K224" s="2"/>
      <c r="L224" s="2"/>
      <c r="M224" s="2"/>
      <c r="N224" s="2"/>
      <c r="AJ224" s="2"/>
      <c r="AL224" s="4" t="s">
        <v>136</v>
      </c>
      <c r="AM224" s="4" t="s">
        <v>589</v>
      </c>
      <c r="AO224" s="8" t="s">
        <v>440</v>
      </c>
      <c r="AP224" s="12">
        <v>0.06</v>
      </c>
      <c r="AQ224" s="149" t="s">
        <v>184</v>
      </c>
      <c r="AR224" s="92" t="s">
        <v>590</v>
      </c>
      <c r="AS224" s="115" t="str">
        <f t="shared" si="59"/>
        <v>愛知県東郷町</v>
      </c>
      <c r="AT224" s="90">
        <v>10.42</v>
      </c>
      <c r="AU224" s="92">
        <v>10.33</v>
      </c>
      <c r="AV224" s="115">
        <v>10.27</v>
      </c>
    </row>
    <row r="225" spans="10:48">
      <c r="J225" s="2"/>
      <c r="K225" s="2"/>
      <c r="L225" s="2"/>
      <c r="M225" s="2"/>
      <c r="N225" s="2"/>
      <c r="AJ225" s="2"/>
      <c r="AL225" s="4" t="s">
        <v>136</v>
      </c>
      <c r="AM225" s="4" t="s">
        <v>591</v>
      </c>
      <c r="AO225" s="8" t="s">
        <v>440</v>
      </c>
      <c r="AP225" s="12">
        <v>0.06</v>
      </c>
      <c r="AQ225" s="149" t="s">
        <v>184</v>
      </c>
      <c r="AR225" s="92" t="s">
        <v>592</v>
      </c>
      <c r="AS225" s="115" t="str">
        <f t="shared" si="59"/>
        <v>愛知県大治町</v>
      </c>
      <c r="AT225" s="90">
        <v>10.42</v>
      </c>
      <c r="AU225" s="92">
        <v>10.33</v>
      </c>
      <c r="AV225" s="115">
        <v>10.27</v>
      </c>
    </row>
    <row r="226" spans="10:48">
      <c r="J226" s="2"/>
      <c r="K226" s="2"/>
      <c r="L226" s="2"/>
      <c r="M226" s="2"/>
      <c r="N226" s="2"/>
      <c r="AJ226" s="2"/>
      <c r="AL226" s="4" t="s">
        <v>136</v>
      </c>
      <c r="AM226" s="4" t="s">
        <v>593</v>
      </c>
      <c r="AO226" s="8" t="s">
        <v>440</v>
      </c>
      <c r="AP226" s="12">
        <v>0.06</v>
      </c>
      <c r="AQ226" s="149" t="s">
        <v>184</v>
      </c>
      <c r="AR226" s="92" t="s">
        <v>594</v>
      </c>
      <c r="AS226" s="115" t="str">
        <f t="shared" si="59"/>
        <v>愛知県蟹江町</v>
      </c>
      <c r="AT226" s="90">
        <v>10.42</v>
      </c>
      <c r="AU226" s="92">
        <v>10.33</v>
      </c>
      <c r="AV226" s="115">
        <v>10.27</v>
      </c>
    </row>
    <row r="227" spans="10:48">
      <c r="J227" s="2"/>
      <c r="K227" s="2"/>
      <c r="L227" s="2"/>
      <c r="M227" s="2"/>
      <c r="N227" s="2"/>
      <c r="AJ227" s="2"/>
      <c r="AL227" s="4" t="s">
        <v>136</v>
      </c>
      <c r="AM227" s="4" t="s">
        <v>595</v>
      </c>
      <c r="AO227" s="8" t="s">
        <v>440</v>
      </c>
      <c r="AP227" s="12">
        <v>0.06</v>
      </c>
      <c r="AQ227" s="149" t="s">
        <v>184</v>
      </c>
      <c r="AR227" s="92" t="s">
        <v>2342</v>
      </c>
      <c r="AS227" s="115" t="str">
        <f t="shared" si="59"/>
        <v>愛知県豊山町</v>
      </c>
      <c r="AT227" s="90">
        <v>10.42</v>
      </c>
      <c r="AU227" s="92">
        <v>10.33</v>
      </c>
      <c r="AV227" s="115">
        <v>10.27</v>
      </c>
    </row>
    <row r="228" spans="10:48">
      <c r="J228" s="2"/>
      <c r="K228" s="2"/>
      <c r="L228" s="2"/>
      <c r="M228" s="2"/>
      <c r="N228" s="2"/>
      <c r="AJ228" s="2"/>
      <c r="AL228" s="4" t="s">
        <v>140</v>
      </c>
      <c r="AM228" s="4" t="s">
        <v>596</v>
      </c>
      <c r="AO228" s="8" t="s">
        <v>440</v>
      </c>
      <c r="AP228" s="12">
        <v>0.06</v>
      </c>
      <c r="AQ228" s="149" t="s">
        <v>184</v>
      </c>
      <c r="AR228" s="92" t="s">
        <v>2343</v>
      </c>
      <c r="AS228" s="115" t="str">
        <f t="shared" si="59"/>
        <v>愛知県飛島村</v>
      </c>
      <c r="AT228" s="90">
        <v>10.42</v>
      </c>
      <c r="AU228" s="92">
        <v>10.33</v>
      </c>
      <c r="AV228" s="115">
        <v>10.27</v>
      </c>
    </row>
    <row r="229" spans="10:48">
      <c r="J229" s="2"/>
      <c r="K229" s="2"/>
      <c r="L229" s="2"/>
      <c r="M229" s="2"/>
      <c r="N229" s="2"/>
      <c r="AJ229" s="2"/>
      <c r="AL229" s="4" t="s">
        <v>140</v>
      </c>
      <c r="AM229" s="4" t="s">
        <v>597</v>
      </c>
      <c r="AO229" s="8" t="s">
        <v>440</v>
      </c>
      <c r="AP229" s="12">
        <v>0.06</v>
      </c>
      <c r="AQ229" s="149" t="s">
        <v>186</v>
      </c>
      <c r="AR229" s="92" t="s">
        <v>598</v>
      </c>
      <c r="AS229" s="115" t="str">
        <f t="shared" si="59"/>
        <v>三重県津市</v>
      </c>
      <c r="AT229" s="90">
        <v>10.42</v>
      </c>
      <c r="AU229" s="92">
        <v>10.33</v>
      </c>
      <c r="AV229" s="115">
        <v>10.27</v>
      </c>
    </row>
    <row r="230" spans="10:48">
      <c r="J230" s="2"/>
      <c r="K230" s="2"/>
      <c r="L230" s="2"/>
      <c r="M230" s="2"/>
      <c r="N230" s="2"/>
      <c r="AJ230" s="2"/>
      <c r="AL230" s="4" t="s">
        <v>140</v>
      </c>
      <c r="AM230" s="4" t="s">
        <v>599</v>
      </c>
      <c r="AO230" s="8" t="s">
        <v>440</v>
      </c>
      <c r="AP230" s="12">
        <v>0.06</v>
      </c>
      <c r="AQ230" s="149" t="s">
        <v>186</v>
      </c>
      <c r="AR230" s="92" t="s">
        <v>600</v>
      </c>
      <c r="AS230" s="115" t="str">
        <f t="shared" si="59"/>
        <v>三重県四日市市</v>
      </c>
      <c r="AT230" s="90">
        <v>10.42</v>
      </c>
      <c r="AU230" s="92">
        <v>10.33</v>
      </c>
      <c r="AV230" s="115">
        <v>10.27</v>
      </c>
    </row>
    <row r="231" spans="10:48">
      <c r="J231" s="2"/>
      <c r="K231" s="2"/>
      <c r="L231" s="2"/>
      <c r="M231" s="2"/>
      <c r="N231" s="2"/>
      <c r="AJ231" s="2"/>
      <c r="AL231" s="4" t="s">
        <v>140</v>
      </c>
      <c r="AM231" s="4" t="s">
        <v>601</v>
      </c>
      <c r="AO231" s="8" t="s">
        <v>440</v>
      </c>
      <c r="AP231" s="12">
        <v>0.06</v>
      </c>
      <c r="AQ231" s="149" t="s">
        <v>186</v>
      </c>
      <c r="AR231" s="92" t="s">
        <v>602</v>
      </c>
      <c r="AS231" s="115" t="str">
        <f t="shared" si="59"/>
        <v>三重県桑名市</v>
      </c>
      <c r="AT231" s="90">
        <v>10.42</v>
      </c>
      <c r="AU231" s="92">
        <v>10.33</v>
      </c>
      <c r="AV231" s="115">
        <v>10.27</v>
      </c>
    </row>
    <row r="232" spans="10:48">
      <c r="J232" s="2"/>
      <c r="K232" s="2"/>
      <c r="L232" s="2"/>
      <c r="M232" s="2"/>
      <c r="N232" s="2"/>
      <c r="AJ232" s="2"/>
      <c r="AL232" s="4" t="s">
        <v>140</v>
      </c>
      <c r="AM232" s="4" t="s">
        <v>603</v>
      </c>
      <c r="AO232" s="8" t="s">
        <v>440</v>
      </c>
      <c r="AP232" s="12">
        <v>0.06</v>
      </c>
      <c r="AQ232" s="149" t="s">
        <v>186</v>
      </c>
      <c r="AR232" s="92" t="s">
        <v>604</v>
      </c>
      <c r="AS232" s="115" t="str">
        <f t="shared" si="59"/>
        <v>三重県鈴鹿市</v>
      </c>
      <c r="AT232" s="90">
        <v>10.42</v>
      </c>
      <c r="AU232" s="92">
        <v>10.33</v>
      </c>
      <c r="AV232" s="115">
        <v>10.27</v>
      </c>
    </row>
    <row r="233" spans="10:48">
      <c r="J233" s="2"/>
      <c r="K233" s="2"/>
      <c r="L233" s="2"/>
      <c r="M233" s="2"/>
      <c r="N233" s="2"/>
      <c r="AJ233" s="2"/>
      <c r="AL233" s="4" t="s">
        <v>140</v>
      </c>
      <c r="AM233" s="4" t="s">
        <v>605</v>
      </c>
      <c r="AO233" s="8" t="s">
        <v>440</v>
      </c>
      <c r="AP233" s="12">
        <v>0.06</v>
      </c>
      <c r="AQ233" s="149" t="s">
        <v>186</v>
      </c>
      <c r="AR233" s="92" t="s">
        <v>606</v>
      </c>
      <c r="AS233" s="115" t="str">
        <f t="shared" si="59"/>
        <v>三重県亀山市</v>
      </c>
      <c r="AT233" s="90">
        <v>10.42</v>
      </c>
      <c r="AU233" s="92">
        <v>10.33</v>
      </c>
      <c r="AV233" s="115">
        <v>10.27</v>
      </c>
    </row>
    <row r="234" spans="10:48">
      <c r="J234" s="2"/>
      <c r="K234" s="2"/>
      <c r="L234" s="2"/>
      <c r="M234" s="2"/>
      <c r="N234" s="2"/>
      <c r="AJ234" s="2"/>
      <c r="AL234" s="4" t="s">
        <v>140</v>
      </c>
      <c r="AM234" s="4" t="s">
        <v>607</v>
      </c>
      <c r="AO234" s="8" t="s">
        <v>440</v>
      </c>
      <c r="AP234" s="12">
        <v>0.06</v>
      </c>
      <c r="AQ234" s="149" t="s">
        <v>190</v>
      </c>
      <c r="AR234" s="92" t="s">
        <v>608</v>
      </c>
      <c r="AS234" s="115" t="str">
        <f t="shared" si="59"/>
        <v>滋賀県彦根市</v>
      </c>
      <c r="AT234" s="90">
        <v>10.42</v>
      </c>
      <c r="AU234" s="92">
        <v>10.33</v>
      </c>
      <c r="AV234" s="115">
        <v>10.27</v>
      </c>
    </row>
    <row r="235" spans="10:48">
      <c r="J235" s="2"/>
      <c r="K235" s="2"/>
      <c r="L235" s="2"/>
      <c r="M235" s="2"/>
      <c r="N235" s="2"/>
      <c r="AJ235" s="2"/>
      <c r="AL235" s="4" t="s">
        <v>140</v>
      </c>
      <c r="AM235" s="4" t="s">
        <v>609</v>
      </c>
      <c r="AO235" s="8" t="s">
        <v>440</v>
      </c>
      <c r="AP235" s="12">
        <v>0.06</v>
      </c>
      <c r="AQ235" s="149" t="s">
        <v>190</v>
      </c>
      <c r="AR235" s="92" t="s">
        <v>610</v>
      </c>
      <c r="AS235" s="115" t="str">
        <f t="shared" si="59"/>
        <v>滋賀県守山市</v>
      </c>
      <c r="AT235" s="90">
        <v>10.42</v>
      </c>
      <c r="AU235" s="92">
        <v>10.33</v>
      </c>
      <c r="AV235" s="115">
        <v>10.27</v>
      </c>
    </row>
    <row r="236" spans="10:48">
      <c r="J236" s="2"/>
      <c r="K236" s="2"/>
      <c r="L236" s="2"/>
      <c r="M236" s="2"/>
      <c r="N236" s="2"/>
      <c r="AJ236" s="2"/>
      <c r="AL236" s="4" t="s">
        <v>140</v>
      </c>
      <c r="AM236" s="4" t="s">
        <v>611</v>
      </c>
      <c r="AO236" s="8" t="s">
        <v>440</v>
      </c>
      <c r="AP236" s="12">
        <v>0.06</v>
      </c>
      <c r="AQ236" s="149" t="s">
        <v>190</v>
      </c>
      <c r="AR236" s="92" t="s">
        <v>612</v>
      </c>
      <c r="AS236" s="115" t="str">
        <f t="shared" si="59"/>
        <v>滋賀県甲賀市</v>
      </c>
      <c r="AT236" s="90">
        <v>10.42</v>
      </c>
      <c r="AU236" s="92">
        <v>10.33</v>
      </c>
      <c r="AV236" s="115">
        <v>10.27</v>
      </c>
    </row>
    <row r="237" spans="10:48">
      <c r="J237" s="2"/>
      <c r="K237" s="2"/>
      <c r="L237" s="2"/>
      <c r="M237" s="2"/>
      <c r="N237" s="2"/>
      <c r="AJ237" s="2"/>
      <c r="AL237" s="4" t="s">
        <v>140</v>
      </c>
      <c r="AM237" s="4" t="s">
        <v>613</v>
      </c>
      <c r="AO237" s="8" t="s">
        <v>440</v>
      </c>
      <c r="AP237" s="12">
        <v>0.06</v>
      </c>
      <c r="AQ237" s="149" t="s">
        <v>192</v>
      </c>
      <c r="AR237" s="92" t="s">
        <v>614</v>
      </c>
      <c r="AS237" s="115" t="str">
        <f t="shared" si="59"/>
        <v>京都府宇治市</v>
      </c>
      <c r="AT237" s="90">
        <v>10.42</v>
      </c>
      <c r="AU237" s="92">
        <v>10.33</v>
      </c>
      <c r="AV237" s="115">
        <v>10.27</v>
      </c>
    </row>
    <row r="238" spans="10:48">
      <c r="J238" s="2"/>
      <c r="K238" s="2"/>
      <c r="L238" s="2"/>
      <c r="M238" s="2"/>
      <c r="N238" s="2"/>
      <c r="AJ238" s="2"/>
      <c r="AL238" s="4" t="s">
        <v>140</v>
      </c>
      <c r="AM238" s="4" t="s">
        <v>615</v>
      </c>
      <c r="AO238" s="8" t="s">
        <v>440</v>
      </c>
      <c r="AP238" s="12">
        <v>0.06</v>
      </c>
      <c r="AQ238" s="149" t="s">
        <v>192</v>
      </c>
      <c r="AR238" s="92" t="s">
        <v>616</v>
      </c>
      <c r="AS238" s="115" t="str">
        <f t="shared" si="59"/>
        <v>京都府亀岡市</v>
      </c>
      <c r="AT238" s="90">
        <v>10.42</v>
      </c>
      <c r="AU238" s="92">
        <v>10.33</v>
      </c>
      <c r="AV238" s="115">
        <v>10.27</v>
      </c>
    </row>
    <row r="239" spans="10:48">
      <c r="J239" s="2"/>
      <c r="K239" s="2"/>
      <c r="L239" s="2"/>
      <c r="M239" s="2"/>
      <c r="N239" s="2"/>
      <c r="AJ239" s="2"/>
      <c r="AL239" s="4" t="s">
        <v>140</v>
      </c>
      <c r="AM239" s="4" t="s">
        <v>617</v>
      </c>
      <c r="AO239" s="8" t="s">
        <v>440</v>
      </c>
      <c r="AP239" s="12">
        <v>0.06</v>
      </c>
      <c r="AQ239" s="149" t="s">
        <v>192</v>
      </c>
      <c r="AR239" s="92" t="s">
        <v>618</v>
      </c>
      <c r="AS239" s="115" t="str">
        <f t="shared" si="59"/>
        <v>京都府城陽市</v>
      </c>
      <c r="AT239" s="90">
        <v>10.42</v>
      </c>
      <c r="AU239" s="92">
        <v>10.33</v>
      </c>
      <c r="AV239" s="115">
        <v>10.27</v>
      </c>
    </row>
    <row r="240" spans="10:48">
      <c r="J240" s="2"/>
      <c r="K240" s="2"/>
      <c r="L240" s="2"/>
      <c r="M240" s="2"/>
      <c r="N240" s="2"/>
      <c r="AJ240" s="2"/>
      <c r="AL240" s="4" t="s">
        <v>140</v>
      </c>
      <c r="AM240" s="4" t="s">
        <v>619</v>
      </c>
      <c r="AO240" s="8" t="s">
        <v>440</v>
      </c>
      <c r="AP240" s="12">
        <v>0.06</v>
      </c>
      <c r="AQ240" s="149" t="s">
        <v>192</v>
      </c>
      <c r="AR240" s="92" t="s">
        <v>620</v>
      </c>
      <c r="AS240" s="115" t="str">
        <f t="shared" si="59"/>
        <v>京都府向日市</v>
      </c>
      <c r="AT240" s="90">
        <v>10.42</v>
      </c>
      <c r="AU240" s="92">
        <v>10.33</v>
      </c>
      <c r="AV240" s="115">
        <v>10.27</v>
      </c>
    </row>
    <row r="241" spans="10:48">
      <c r="J241" s="2"/>
      <c r="K241" s="2"/>
      <c r="L241" s="2"/>
      <c r="M241" s="2"/>
      <c r="N241" s="2"/>
      <c r="AJ241" s="2"/>
      <c r="AL241" s="4" t="s">
        <v>140</v>
      </c>
      <c r="AM241" s="4" t="s">
        <v>1936</v>
      </c>
      <c r="AO241" s="8" t="s">
        <v>440</v>
      </c>
      <c r="AP241" s="12">
        <v>0.06</v>
      </c>
      <c r="AQ241" s="149" t="s">
        <v>192</v>
      </c>
      <c r="AR241" s="92" t="s">
        <v>621</v>
      </c>
      <c r="AS241" s="115" t="str">
        <f t="shared" si="59"/>
        <v>京都府八幡市</v>
      </c>
      <c r="AT241" s="90">
        <v>10.42</v>
      </c>
      <c r="AU241" s="92">
        <v>10.33</v>
      </c>
      <c r="AV241" s="115">
        <v>10.27</v>
      </c>
    </row>
    <row r="242" spans="10:48">
      <c r="J242" s="2"/>
      <c r="K242" s="2"/>
      <c r="L242" s="2"/>
      <c r="M242" s="2"/>
      <c r="N242" s="2"/>
      <c r="AJ242" s="2"/>
      <c r="AL242" s="4" t="s">
        <v>140</v>
      </c>
      <c r="AM242" s="4" t="s">
        <v>622</v>
      </c>
      <c r="AO242" s="8" t="s">
        <v>440</v>
      </c>
      <c r="AP242" s="12">
        <v>0.06</v>
      </c>
      <c r="AQ242" s="149" t="s">
        <v>192</v>
      </c>
      <c r="AR242" s="92" t="s">
        <v>623</v>
      </c>
      <c r="AS242" s="115" t="str">
        <f t="shared" si="59"/>
        <v>京都府京田辺市</v>
      </c>
      <c r="AT242" s="90">
        <v>10.42</v>
      </c>
      <c r="AU242" s="92">
        <v>10.33</v>
      </c>
      <c r="AV242" s="115">
        <v>10.27</v>
      </c>
    </row>
    <row r="243" spans="10:48">
      <c r="J243" s="2"/>
      <c r="K243" s="2"/>
      <c r="L243" s="2"/>
      <c r="M243" s="2"/>
      <c r="N243" s="2"/>
      <c r="AJ243" s="2"/>
      <c r="AL243" s="4" t="s">
        <v>140</v>
      </c>
      <c r="AM243" s="4" t="s">
        <v>624</v>
      </c>
      <c r="AO243" s="8" t="s">
        <v>440</v>
      </c>
      <c r="AP243" s="12">
        <v>0.06</v>
      </c>
      <c r="AQ243" s="149" t="s">
        <v>192</v>
      </c>
      <c r="AR243" s="92" t="s">
        <v>625</v>
      </c>
      <c r="AS243" s="115" t="str">
        <f t="shared" si="59"/>
        <v>京都府木津川市</v>
      </c>
      <c r="AT243" s="90">
        <v>10.42</v>
      </c>
      <c r="AU243" s="92">
        <v>10.33</v>
      </c>
      <c r="AV243" s="115">
        <v>10.27</v>
      </c>
    </row>
    <row r="244" spans="10:48">
      <c r="J244" s="2"/>
      <c r="K244" s="2"/>
      <c r="L244" s="2"/>
      <c r="M244" s="2"/>
      <c r="N244" s="2"/>
      <c r="AJ244" s="2"/>
      <c r="AL244" s="4" t="s">
        <v>140</v>
      </c>
      <c r="AM244" s="4" t="s">
        <v>626</v>
      </c>
      <c r="AO244" s="8" t="s">
        <v>440</v>
      </c>
      <c r="AP244" s="12">
        <v>0.06</v>
      </c>
      <c r="AQ244" s="149" t="s">
        <v>192</v>
      </c>
      <c r="AR244" s="92" t="s">
        <v>627</v>
      </c>
      <c r="AS244" s="115" t="str">
        <f t="shared" si="59"/>
        <v>京都府大山崎町</v>
      </c>
      <c r="AT244" s="90">
        <v>10.42</v>
      </c>
      <c r="AU244" s="92">
        <v>10.33</v>
      </c>
      <c r="AV244" s="115">
        <v>10.27</v>
      </c>
    </row>
    <row r="245" spans="10:48">
      <c r="J245" s="2"/>
      <c r="K245" s="2"/>
      <c r="L245" s="2"/>
      <c r="M245" s="2"/>
      <c r="N245" s="2"/>
      <c r="AJ245" s="2"/>
      <c r="AL245" s="4" t="s">
        <v>140</v>
      </c>
      <c r="AM245" s="4" t="s">
        <v>628</v>
      </c>
      <c r="AO245" s="8" t="s">
        <v>440</v>
      </c>
      <c r="AP245" s="12">
        <v>0.06</v>
      </c>
      <c r="AQ245" s="149" t="s">
        <v>192</v>
      </c>
      <c r="AR245" s="92" t="s">
        <v>629</v>
      </c>
      <c r="AS245" s="115" t="str">
        <f t="shared" si="59"/>
        <v>京都府精華町</v>
      </c>
      <c r="AT245" s="90">
        <v>10.42</v>
      </c>
      <c r="AU245" s="92">
        <v>10.33</v>
      </c>
      <c r="AV245" s="115">
        <v>10.27</v>
      </c>
    </row>
    <row r="246" spans="10:48">
      <c r="J246" s="2"/>
      <c r="K246" s="2"/>
      <c r="L246" s="2"/>
      <c r="M246" s="2"/>
      <c r="N246" s="2"/>
      <c r="AJ246" s="2"/>
      <c r="AL246" s="4" t="s">
        <v>140</v>
      </c>
      <c r="AM246" s="4" t="s">
        <v>630</v>
      </c>
      <c r="AO246" s="8" t="s">
        <v>440</v>
      </c>
      <c r="AP246" s="12">
        <v>0.06</v>
      </c>
      <c r="AQ246" s="149" t="s">
        <v>194</v>
      </c>
      <c r="AR246" s="92" t="s">
        <v>631</v>
      </c>
      <c r="AS246" s="115" t="str">
        <f t="shared" si="59"/>
        <v>大阪府岸和田市</v>
      </c>
      <c r="AT246" s="90">
        <v>10.42</v>
      </c>
      <c r="AU246" s="92">
        <v>10.33</v>
      </c>
      <c r="AV246" s="115">
        <v>10.27</v>
      </c>
    </row>
    <row r="247" spans="10:48">
      <c r="J247" s="2"/>
      <c r="K247" s="2"/>
      <c r="L247" s="2"/>
      <c r="M247" s="2"/>
      <c r="N247" s="2"/>
      <c r="AJ247" s="2"/>
      <c r="AL247" s="4" t="s">
        <v>140</v>
      </c>
      <c r="AM247" s="4" t="s">
        <v>632</v>
      </c>
      <c r="AO247" s="8" t="s">
        <v>440</v>
      </c>
      <c r="AP247" s="12">
        <v>0.06</v>
      </c>
      <c r="AQ247" s="149" t="s">
        <v>194</v>
      </c>
      <c r="AR247" s="92" t="s">
        <v>633</v>
      </c>
      <c r="AS247" s="115" t="str">
        <f t="shared" si="59"/>
        <v>大阪府泉大津市</v>
      </c>
      <c r="AT247" s="90">
        <v>10.42</v>
      </c>
      <c r="AU247" s="92">
        <v>10.33</v>
      </c>
      <c r="AV247" s="115">
        <v>10.27</v>
      </c>
    </row>
    <row r="248" spans="10:48">
      <c r="J248" s="2"/>
      <c r="K248" s="2"/>
      <c r="L248" s="2"/>
      <c r="M248" s="2"/>
      <c r="N248" s="2"/>
      <c r="AJ248" s="2"/>
      <c r="AL248" s="4" t="s">
        <v>140</v>
      </c>
      <c r="AM248" s="4" t="s">
        <v>634</v>
      </c>
      <c r="AO248" s="8" t="s">
        <v>440</v>
      </c>
      <c r="AP248" s="12">
        <v>0.06</v>
      </c>
      <c r="AQ248" s="149" t="s">
        <v>194</v>
      </c>
      <c r="AR248" s="92" t="s">
        <v>635</v>
      </c>
      <c r="AS248" s="115" t="str">
        <f t="shared" si="59"/>
        <v>大阪府貝塚市</v>
      </c>
      <c r="AT248" s="90">
        <v>10.42</v>
      </c>
      <c r="AU248" s="92">
        <v>10.33</v>
      </c>
      <c r="AV248" s="115">
        <v>10.27</v>
      </c>
    </row>
    <row r="249" spans="10:48">
      <c r="J249" s="2"/>
      <c r="K249" s="2"/>
      <c r="L249" s="2"/>
      <c r="M249" s="2"/>
      <c r="N249" s="2"/>
      <c r="AJ249" s="2"/>
      <c r="AL249" s="4" t="s">
        <v>140</v>
      </c>
      <c r="AM249" s="4" t="s">
        <v>636</v>
      </c>
      <c r="AO249" s="8" t="s">
        <v>440</v>
      </c>
      <c r="AP249" s="12">
        <v>0.06</v>
      </c>
      <c r="AQ249" s="149" t="s">
        <v>194</v>
      </c>
      <c r="AR249" s="92" t="s">
        <v>637</v>
      </c>
      <c r="AS249" s="115" t="str">
        <f t="shared" si="59"/>
        <v>大阪府泉佐野市</v>
      </c>
      <c r="AT249" s="90">
        <v>10.42</v>
      </c>
      <c r="AU249" s="92">
        <v>10.33</v>
      </c>
      <c r="AV249" s="115">
        <v>10.27</v>
      </c>
    </row>
    <row r="250" spans="10:48">
      <c r="J250" s="2"/>
      <c r="K250" s="2"/>
      <c r="L250" s="2"/>
      <c r="M250" s="2"/>
      <c r="N250" s="2"/>
      <c r="AJ250" s="2"/>
      <c r="AL250" s="4" t="s">
        <v>140</v>
      </c>
      <c r="AM250" s="4" t="s">
        <v>638</v>
      </c>
      <c r="AO250" s="8" t="s">
        <v>440</v>
      </c>
      <c r="AP250" s="12">
        <v>0.06</v>
      </c>
      <c r="AQ250" s="149" t="s">
        <v>194</v>
      </c>
      <c r="AR250" s="92" t="s">
        <v>639</v>
      </c>
      <c r="AS250" s="115" t="str">
        <f t="shared" si="59"/>
        <v>大阪府富田林市</v>
      </c>
      <c r="AT250" s="90">
        <v>10.42</v>
      </c>
      <c r="AU250" s="92">
        <v>10.33</v>
      </c>
      <c r="AV250" s="115">
        <v>10.27</v>
      </c>
    </row>
    <row r="251" spans="10:48">
      <c r="J251" s="2"/>
      <c r="K251" s="2"/>
      <c r="L251" s="2"/>
      <c r="M251" s="2"/>
      <c r="N251" s="2"/>
      <c r="AJ251" s="2"/>
      <c r="AL251" s="4" t="s">
        <v>140</v>
      </c>
      <c r="AM251" s="4" t="s">
        <v>640</v>
      </c>
      <c r="AO251" s="8" t="s">
        <v>440</v>
      </c>
      <c r="AP251" s="12">
        <v>0.06</v>
      </c>
      <c r="AQ251" s="149" t="s">
        <v>194</v>
      </c>
      <c r="AR251" s="92" t="s">
        <v>641</v>
      </c>
      <c r="AS251" s="115" t="str">
        <f t="shared" si="59"/>
        <v>大阪府河内長野市</v>
      </c>
      <c r="AT251" s="90">
        <v>10.42</v>
      </c>
      <c r="AU251" s="92">
        <v>10.33</v>
      </c>
      <c r="AV251" s="115">
        <v>10.27</v>
      </c>
    </row>
    <row r="252" spans="10:48">
      <c r="J252" s="2"/>
      <c r="K252" s="2"/>
      <c r="L252" s="2"/>
      <c r="M252" s="2"/>
      <c r="N252" s="2"/>
      <c r="AJ252" s="2"/>
      <c r="AL252" s="4" t="s">
        <v>140</v>
      </c>
      <c r="AM252" s="4" t="s">
        <v>642</v>
      </c>
      <c r="AO252" s="8" t="s">
        <v>440</v>
      </c>
      <c r="AP252" s="12">
        <v>0.06</v>
      </c>
      <c r="AQ252" s="149" t="s">
        <v>194</v>
      </c>
      <c r="AR252" s="92" t="s">
        <v>643</v>
      </c>
      <c r="AS252" s="115" t="str">
        <f t="shared" si="59"/>
        <v>大阪府和泉市</v>
      </c>
      <c r="AT252" s="90">
        <v>10.42</v>
      </c>
      <c r="AU252" s="92">
        <v>10.33</v>
      </c>
      <c r="AV252" s="115">
        <v>10.27</v>
      </c>
    </row>
    <row r="253" spans="10:48">
      <c r="J253" s="2"/>
      <c r="K253" s="2"/>
      <c r="L253" s="2"/>
      <c r="M253" s="2"/>
      <c r="N253" s="2"/>
      <c r="AJ253" s="2"/>
      <c r="AL253" s="4" t="s">
        <v>140</v>
      </c>
      <c r="AM253" s="4" t="s">
        <v>644</v>
      </c>
      <c r="AO253" s="8" t="s">
        <v>440</v>
      </c>
      <c r="AP253" s="12">
        <v>0.06</v>
      </c>
      <c r="AQ253" s="149" t="s">
        <v>194</v>
      </c>
      <c r="AR253" s="92" t="s">
        <v>645</v>
      </c>
      <c r="AS253" s="115" t="str">
        <f t="shared" si="59"/>
        <v>大阪府柏原市</v>
      </c>
      <c r="AT253" s="90">
        <v>10.42</v>
      </c>
      <c r="AU253" s="92">
        <v>10.33</v>
      </c>
      <c r="AV253" s="115">
        <v>10.27</v>
      </c>
    </row>
    <row r="254" spans="10:48">
      <c r="J254" s="2"/>
      <c r="K254" s="2"/>
      <c r="L254" s="2"/>
      <c r="M254" s="2"/>
      <c r="N254" s="2"/>
      <c r="AJ254" s="2"/>
      <c r="AL254" s="4" t="s">
        <v>140</v>
      </c>
      <c r="AM254" s="4" t="s">
        <v>646</v>
      </c>
      <c r="AO254" s="8" t="s">
        <v>440</v>
      </c>
      <c r="AP254" s="12">
        <v>0.06</v>
      </c>
      <c r="AQ254" s="149" t="s">
        <v>194</v>
      </c>
      <c r="AR254" s="92" t="s">
        <v>647</v>
      </c>
      <c r="AS254" s="115" t="str">
        <f t="shared" si="59"/>
        <v>大阪府羽曳野市</v>
      </c>
      <c r="AT254" s="90">
        <v>10.42</v>
      </c>
      <c r="AU254" s="92">
        <v>10.33</v>
      </c>
      <c r="AV254" s="115">
        <v>10.27</v>
      </c>
    </row>
    <row r="255" spans="10:48">
      <c r="J255" s="2"/>
      <c r="K255" s="2"/>
      <c r="L255" s="2"/>
      <c r="M255" s="2"/>
      <c r="N255" s="2"/>
      <c r="AJ255" s="2"/>
      <c r="AL255" s="4" t="s">
        <v>140</v>
      </c>
      <c r="AM255" s="4" t="s">
        <v>648</v>
      </c>
      <c r="AO255" s="8" t="s">
        <v>440</v>
      </c>
      <c r="AP255" s="12">
        <v>0.06</v>
      </c>
      <c r="AQ255" s="149" t="s">
        <v>194</v>
      </c>
      <c r="AR255" s="92" t="s">
        <v>649</v>
      </c>
      <c r="AS255" s="115" t="str">
        <f t="shared" si="59"/>
        <v>大阪府藤井寺市</v>
      </c>
      <c r="AT255" s="90">
        <v>10.42</v>
      </c>
      <c r="AU255" s="92">
        <v>10.33</v>
      </c>
      <c r="AV255" s="115">
        <v>10.27</v>
      </c>
    </row>
    <row r="256" spans="10:48">
      <c r="J256" s="2"/>
      <c r="K256" s="2"/>
      <c r="L256" s="2"/>
      <c r="M256" s="2"/>
      <c r="N256" s="2"/>
      <c r="AJ256" s="2"/>
      <c r="AL256" s="4" t="s">
        <v>140</v>
      </c>
      <c r="AM256" s="4" t="s">
        <v>650</v>
      </c>
      <c r="AO256" s="8" t="s">
        <v>440</v>
      </c>
      <c r="AP256" s="12">
        <v>0.06</v>
      </c>
      <c r="AQ256" s="149" t="s">
        <v>194</v>
      </c>
      <c r="AR256" s="92" t="s">
        <v>651</v>
      </c>
      <c r="AS256" s="115" t="str">
        <f t="shared" si="59"/>
        <v>大阪府泉南市</v>
      </c>
      <c r="AT256" s="90">
        <v>10.42</v>
      </c>
      <c r="AU256" s="92">
        <v>10.33</v>
      </c>
      <c r="AV256" s="115">
        <v>10.27</v>
      </c>
    </row>
    <row r="257" spans="10:48">
      <c r="J257" s="2"/>
      <c r="K257" s="2"/>
      <c r="L257" s="2"/>
      <c r="M257" s="2"/>
      <c r="N257" s="2"/>
      <c r="AJ257" s="2"/>
      <c r="AL257" s="4" t="s">
        <v>140</v>
      </c>
      <c r="AM257" s="4" t="s">
        <v>652</v>
      </c>
      <c r="AO257" s="8" t="s">
        <v>440</v>
      </c>
      <c r="AP257" s="12">
        <v>0.06</v>
      </c>
      <c r="AQ257" s="149" t="s">
        <v>194</v>
      </c>
      <c r="AR257" s="92" t="s">
        <v>653</v>
      </c>
      <c r="AS257" s="115" t="str">
        <f t="shared" si="59"/>
        <v>大阪府大阪狭山市</v>
      </c>
      <c r="AT257" s="90">
        <v>10.42</v>
      </c>
      <c r="AU257" s="92">
        <v>10.33</v>
      </c>
      <c r="AV257" s="115">
        <v>10.27</v>
      </c>
    </row>
    <row r="258" spans="10:48">
      <c r="J258" s="2"/>
      <c r="K258" s="2"/>
      <c r="L258" s="2"/>
      <c r="M258" s="2"/>
      <c r="N258" s="2"/>
      <c r="AJ258" s="2"/>
      <c r="AL258" s="4" t="s">
        <v>140</v>
      </c>
      <c r="AM258" s="4" t="s">
        <v>654</v>
      </c>
      <c r="AO258" s="8" t="s">
        <v>440</v>
      </c>
      <c r="AP258" s="12">
        <v>0.06</v>
      </c>
      <c r="AQ258" s="149" t="s">
        <v>194</v>
      </c>
      <c r="AR258" s="92" t="s">
        <v>655</v>
      </c>
      <c r="AS258" s="115" t="str">
        <f t="shared" si="59"/>
        <v>大阪府阪南市</v>
      </c>
      <c r="AT258" s="90">
        <v>10.42</v>
      </c>
      <c r="AU258" s="92">
        <v>10.33</v>
      </c>
      <c r="AV258" s="115">
        <v>10.27</v>
      </c>
    </row>
    <row r="259" spans="10:48">
      <c r="J259" s="2"/>
      <c r="K259" s="2"/>
      <c r="L259" s="2"/>
      <c r="M259" s="2"/>
      <c r="N259" s="2"/>
      <c r="AJ259" s="2"/>
      <c r="AL259" s="4" t="s">
        <v>140</v>
      </c>
      <c r="AM259" s="4" t="s">
        <v>656</v>
      </c>
      <c r="AO259" s="8" t="s">
        <v>440</v>
      </c>
      <c r="AP259" s="12">
        <v>0.06</v>
      </c>
      <c r="AQ259" s="149" t="s">
        <v>194</v>
      </c>
      <c r="AR259" s="92" t="s">
        <v>657</v>
      </c>
      <c r="AS259" s="115" t="str">
        <f t="shared" si="59"/>
        <v>大阪府島本町</v>
      </c>
      <c r="AT259" s="90">
        <v>10.42</v>
      </c>
      <c r="AU259" s="92">
        <v>10.33</v>
      </c>
      <c r="AV259" s="115">
        <v>10.27</v>
      </c>
    </row>
    <row r="260" spans="10:48">
      <c r="J260" s="2"/>
      <c r="K260" s="2"/>
      <c r="L260" s="2"/>
      <c r="M260" s="2"/>
      <c r="N260" s="2"/>
      <c r="AJ260" s="2"/>
      <c r="AL260" s="4" t="s">
        <v>140</v>
      </c>
      <c r="AM260" s="4" t="s">
        <v>658</v>
      </c>
      <c r="AO260" s="8" t="s">
        <v>440</v>
      </c>
      <c r="AP260" s="12">
        <v>0.06</v>
      </c>
      <c r="AQ260" s="149" t="s">
        <v>194</v>
      </c>
      <c r="AR260" s="92" t="s">
        <v>659</v>
      </c>
      <c r="AS260" s="115" t="str">
        <f t="shared" ref="AS260:AS323" si="60">AQ260&amp;AR260</f>
        <v>大阪府豊能町</v>
      </c>
      <c r="AT260" s="90">
        <v>10.42</v>
      </c>
      <c r="AU260" s="92">
        <v>10.33</v>
      </c>
      <c r="AV260" s="115">
        <v>10.27</v>
      </c>
    </row>
    <row r="261" spans="10:48">
      <c r="J261" s="2"/>
      <c r="K261" s="2"/>
      <c r="L261" s="2"/>
      <c r="M261" s="2"/>
      <c r="N261" s="2"/>
      <c r="AJ261" s="2"/>
      <c r="AL261" s="4" t="s">
        <v>143</v>
      </c>
      <c r="AM261" s="4" t="s">
        <v>441</v>
      </c>
      <c r="AO261" s="8" t="s">
        <v>440</v>
      </c>
      <c r="AP261" s="12">
        <v>0.06</v>
      </c>
      <c r="AQ261" s="149" t="s">
        <v>194</v>
      </c>
      <c r="AR261" s="92" t="s">
        <v>660</v>
      </c>
      <c r="AS261" s="115" t="str">
        <f t="shared" si="60"/>
        <v>大阪府能勢町</v>
      </c>
      <c r="AT261" s="90">
        <v>10.42</v>
      </c>
      <c r="AU261" s="92">
        <v>10.33</v>
      </c>
      <c r="AV261" s="115">
        <v>10.27</v>
      </c>
    </row>
    <row r="262" spans="10:48">
      <c r="J262" s="2"/>
      <c r="K262" s="2"/>
      <c r="L262" s="2"/>
      <c r="M262" s="2"/>
      <c r="N262" s="2"/>
      <c r="AJ262" s="2"/>
      <c r="AL262" s="4" t="s">
        <v>143</v>
      </c>
      <c r="AM262" s="4" t="s">
        <v>661</v>
      </c>
      <c r="AO262" s="8" t="s">
        <v>440</v>
      </c>
      <c r="AP262" s="12">
        <v>0.06</v>
      </c>
      <c r="AQ262" s="149" t="s">
        <v>194</v>
      </c>
      <c r="AR262" s="92" t="s">
        <v>662</v>
      </c>
      <c r="AS262" s="115" t="str">
        <f t="shared" si="60"/>
        <v>大阪府忠岡町</v>
      </c>
      <c r="AT262" s="90">
        <v>10.42</v>
      </c>
      <c r="AU262" s="92">
        <v>10.33</v>
      </c>
      <c r="AV262" s="115">
        <v>10.27</v>
      </c>
    </row>
    <row r="263" spans="10:48">
      <c r="J263" s="2"/>
      <c r="K263" s="2"/>
      <c r="L263" s="2"/>
      <c r="M263" s="2"/>
      <c r="N263" s="2"/>
      <c r="AJ263" s="2"/>
      <c r="AL263" s="4" t="s">
        <v>143</v>
      </c>
      <c r="AM263" s="4" t="s">
        <v>663</v>
      </c>
      <c r="AO263" s="8" t="s">
        <v>440</v>
      </c>
      <c r="AP263" s="12">
        <v>0.06</v>
      </c>
      <c r="AQ263" s="149" t="s">
        <v>194</v>
      </c>
      <c r="AR263" s="92" t="s">
        <v>664</v>
      </c>
      <c r="AS263" s="115" t="str">
        <f t="shared" si="60"/>
        <v>大阪府熊取町</v>
      </c>
      <c r="AT263" s="90">
        <v>10.42</v>
      </c>
      <c r="AU263" s="92">
        <v>10.33</v>
      </c>
      <c r="AV263" s="115">
        <v>10.27</v>
      </c>
    </row>
    <row r="264" spans="10:48">
      <c r="J264" s="2"/>
      <c r="K264" s="2"/>
      <c r="L264" s="2"/>
      <c r="M264" s="2"/>
      <c r="N264" s="2"/>
      <c r="AJ264" s="2"/>
      <c r="AL264" s="4" t="s">
        <v>143</v>
      </c>
      <c r="AM264" s="4" t="s">
        <v>665</v>
      </c>
      <c r="AO264" s="8" t="s">
        <v>440</v>
      </c>
      <c r="AP264" s="12">
        <v>0.06</v>
      </c>
      <c r="AQ264" s="149" t="s">
        <v>194</v>
      </c>
      <c r="AR264" s="92" t="s">
        <v>666</v>
      </c>
      <c r="AS264" s="115" t="str">
        <f t="shared" si="60"/>
        <v>大阪府田尻町</v>
      </c>
      <c r="AT264" s="90">
        <v>10.42</v>
      </c>
      <c r="AU264" s="92">
        <v>10.33</v>
      </c>
      <c r="AV264" s="115">
        <v>10.27</v>
      </c>
    </row>
    <row r="265" spans="10:48">
      <c r="J265" s="2"/>
      <c r="K265" s="2"/>
      <c r="L265" s="2"/>
      <c r="M265" s="2"/>
      <c r="N265" s="2"/>
      <c r="AJ265" s="2"/>
      <c r="AL265" s="4" t="s">
        <v>143</v>
      </c>
      <c r="AM265" s="4" t="s">
        <v>667</v>
      </c>
      <c r="AO265" s="8" t="s">
        <v>440</v>
      </c>
      <c r="AP265" s="12">
        <v>0.06</v>
      </c>
      <c r="AQ265" s="149" t="s">
        <v>194</v>
      </c>
      <c r="AR265" s="92" t="s">
        <v>668</v>
      </c>
      <c r="AS265" s="115" t="str">
        <f t="shared" si="60"/>
        <v>大阪府岬町</v>
      </c>
      <c r="AT265" s="90">
        <v>10.42</v>
      </c>
      <c r="AU265" s="92">
        <v>10.33</v>
      </c>
      <c r="AV265" s="115">
        <v>10.27</v>
      </c>
    </row>
    <row r="266" spans="10:48">
      <c r="J266" s="2"/>
      <c r="K266" s="2"/>
      <c r="L266" s="2"/>
      <c r="M266" s="2"/>
      <c r="N266" s="2"/>
      <c r="AJ266" s="2"/>
      <c r="AL266" s="4" t="s">
        <v>143</v>
      </c>
      <c r="AM266" s="4" t="s">
        <v>669</v>
      </c>
      <c r="AO266" s="8" t="s">
        <v>440</v>
      </c>
      <c r="AP266" s="12">
        <v>0.06</v>
      </c>
      <c r="AQ266" s="149" t="s">
        <v>194</v>
      </c>
      <c r="AR266" s="92" t="s">
        <v>1937</v>
      </c>
      <c r="AS266" s="115" t="str">
        <f t="shared" si="60"/>
        <v>大阪府太子町</v>
      </c>
      <c r="AT266" s="90">
        <v>10.42</v>
      </c>
      <c r="AU266" s="92">
        <v>10.33</v>
      </c>
      <c r="AV266" s="115">
        <v>10.27</v>
      </c>
    </row>
    <row r="267" spans="10:48">
      <c r="J267" s="2"/>
      <c r="K267" s="2"/>
      <c r="L267" s="2"/>
      <c r="M267" s="2"/>
      <c r="N267" s="2"/>
      <c r="AJ267" s="2"/>
      <c r="AL267" s="4" t="s">
        <v>143</v>
      </c>
      <c r="AM267" s="4" t="s">
        <v>670</v>
      </c>
      <c r="AO267" s="8" t="s">
        <v>440</v>
      </c>
      <c r="AP267" s="12">
        <v>0.06</v>
      </c>
      <c r="AQ267" s="149" t="s">
        <v>194</v>
      </c>
      <c r="AR267" s="92" t="s">
        <v>671</v>
      </c>
      <c r="AS267" s="115" t="str">
        <f t="shared" si="60"/>
        <v>大阪府河南町</v>
      </c>
      <c r="AT267" s="90">
        <v>10.42</v>
      </c>
      <c r="AU267" s="92">
        <v>10.33</v>
      </c>
      <c r="AV267" s="115">
        <v>10.27</v>
      </c>
    </row>
    <row r="268" spans="10:48">
      <c r="J268" s="2"/>
      <c r="K268" s="2"/>
      <c r="L268" s="2"/>
      <c r="M268" s="2"/>
      <c r="N268" s="2"/>
      <c r="AJ268" s="2"/>
      <c r="AL268" s="4" t="s">
        <v>143</v>
      </c>
      <c r="AM268" s="4" t="s">
        <v>672</v>
      </c>
      <c r="AO268" s="8" t="s">
        <v>440</v>
      </c>
      <c r="AP268" s="12">
        <v>0.06</v>
      </c>
      <c r="AQ268" s="149" t="s">
        <v>194</v>
      </c>
      <c r="AR268" s="92" t="s">
        <v>673</v>
      </c>
      <c r="AS268" s="115" t="str">
        <f t="shared" si="60"/>
        <v>大阪府千早赤阪村</v>
      </c>
      <c r="AT268" s="90">
        <v>10.42</v>
      </c>
      <c r="AU268" s="92">
        <v>10.33</v>
      </c>
      <c r="AV268" s="115">
        <v>10.27</v>
      </c>
    </row>
    <row r="269" spans="10:48">
      <c r="J269" s="2"/>
      <c r="K269" s="2"/>
      <c r="L269" s="2"/>
      <c r="M269" s="2"/>
      <c r="N269" s="2"/>
      <c r="AJ269" s="2"/>
      <c r="AL269" s="4" t="s">
        <v>143</v>
      </c>
      <c r="AM269" s="4" t="s">
        <v>674</v>
      </c>
      <c r="AO269" s="8" t="s">
        <v>440</v>
      </c>
      <c r="AP269" s="12">
        <v>0.06</v>
      </c>
      <c r="AQ269" s="149" t="s">
        <v>196</v>
      </c>
      <c r="AR269" s="92" t="s">
        <v>675</v>
      </c>
      <c r="AS269" s="115" t="str">
        <f t="shared" si="60"/>
        <v>兵庫県明石市</v>
      </c>
      <c r="AT269" s="90">
        <v>10.42</v>
      </c>
      <c r="AU269" s="92">
        <v>10.33</v>
      </c>
      <c r="AV269" s="115">
        <v>10.27</v>
      </c>
    </row>
    <row r="270" spans="10:48">
      <c r="J270" s="2"/>
      <c r="K270" s="2"/>
      <c r="L270" s="2"/>
      <c r="M270" s="2"/>
      <c r="N270" s="2"/>
      <c r="AJ270" s="2"/>
      <c r="AL270" s="4" t="s">
        <v>143</v>
      </c>
      <c r="AM270" s="4" t="s">
        <v>676</v>
      </c>
      <c r="AO270" s="8" t="s">
        <v>440</v>
      </c>
      <c r="AP270" s="12">
        <v>0.06</v>
      </c>
      <c r="AQ270" s="149" t="s">
        <v>196</v>
      </c>
      <c r="AR270" s="92" t="s">
        <v>677</v>
      </c>
      <c r="AS270" s="115" t="str">
        <f t="shared" si="60"/>
        <v>兵庫県猪名川町</v>
      </c>
      <c r="AT270" s="90">
        <v>10.42</v>
      </c>
      <c r="AU270" s="92">
        <v>10.33</v>
      </c>
      <c r="AV270" s="115">
        <v>10.27</v>
      </c>
    </row>
    <row r="271" spans="10:48">
      <c r="J271" s="2"/>
      <c r="K271" s="2"/>
      <c r="L271" s="2"/>
      <c r="M271" s="2"/>
      <c r="N271" s="2"/>
      <c r="AJ271" s="2"/>
      <c r="AL271" s="4" t="s">
        <v>143</v>
      </c>
      <c r="AM271" s="4" t="s">
        <v>678</v>
      </c>
      <c r="AO271" s="8" t="s">
        <v>440</v>
      </c>
      <c r="AP271" s="12">
        <v>0.06</v>
      </c>
      <c r="AQ271" s="149" t="s">
        <v>200</v>
      </c>
      <c r="AR271" s="92" t="s">
        <v>679</v>
      </c>
      <c r="AS271" s="115" t="str">
        <f t="shared" si="60"/>
        <v>奈良県奈良市</v>
      </c>
      <c r="AT271" s="90">
        <v>10.42</v>
      </c>
      <c r="AU271" s="92">
        <v>10.33</v>
      </c>
      <c r="AV271" s="115">
        <v>10.27</v>
      </c>
    </row>
    <row r="272" spans="10:48">
      <c r="J272" s="2"/>
      <c r="K272" s="2"/>
      <c r="L272" s="2"/>
      <c r="M272" s="2"/>
      <c r="N272" s="2"/>
      <c r="AJ272" s="2"/>
      <c r="AL272" s="4" t="s">
        <v>143</v>
      </c>
      <c r="AM272" s="4" t="s">
        <v>680</v>
      </c>
      <c r="AO272" s="8" t="s">
        <v>440</v>
      </c>
      <c r="AP272" s="12">
        <v>0.06</v>
      </c>
      <c r="AQ272" s="149" t="s">
        <v>200</v>
      </c>
      <c r="AR272" s="92" t="s">
        <v>681</v>
      </c>
      <c r="AS272" s="115" t="str">
        <f t="shared" si="60"/>
        <v>奈良県大和郡山市</v>
      </c>
      <c r="AT272" s="90">
        <v>10.42</v>
      </c>
      <c r="AU272" s="92">
        <v>10.33</v>
      </c>
      <c r="AV272" s="115">
        <v>10.27</v>
      </c>
    </row>
    <row r="273" spans="10:48">
      <c r="J273" s="2"/>
      <c r="K273" s="2"/>
      <c r="L273" s="2"/>
      <c r="M273" s="2"/>
      <c r="N273" s="2"/>
      <c r="AJ273" s="2"/>
      <c r="AL273" s="4" t="s">
        <v>143</v>
      </c>
      <c r="AM273" s="4" t="s">
        <v>682</v>
      </c>
      <c r="AO273" s="8" t="s">
        <v>440</v>
      </c>
      <c r="AP273" s="12">
        <v>0.06</v>
      </c>
      <c r="AQ273" s="149" t="s">
        <v>200</v>
      </c>
      <c r="AR273" s="92" t="s">
        <v>683</v>
      </c>
      <c r="AS273" s="115" t="str">
        <f t="shared" si="60"/>
        <v>奈良県生駒市</v>
      </c>
      <c r="AT273" s="90">
        <v>10.42</v>
      </c>
      <c r="AU273" s="92">
        <v>10.33</v>
      </c>
      <c r="AV273" s="115">
        <v>10.27</v>
      </c>
    </row>
    <row r="274" spans="10:48">
      <c r="J274" s="2"/>
      <c r="K274" s="2"/>
      <c r="L274" s="2"/>
      <c r="M274" s="2"/>
      <c r="N274" s="2"/>
      <c r="AJ274" s="2"/>
      <c r="AL274" s="4" t="s">
        <v>143</v>
      </c>
      <c r="AM274" s="4" t="s">
        <v>1938</v>
      </c>
      <c r="AO274" s="8" t="s">
        <v>440</v>
      </c>
      <c r="AP274" s="12">
        <v>0.06</v>
      </c>
      <c r="AQ274" s="149" t="s">
        <v>202</v>
      </c>
      <c r="AR274" s="92" t="s">
        <v>684</v>
      </c>
      <c r="AS274" s="115" t="str">
        <f t="shared" si="60"/>
        <v>和歌山県和歌山市</v>
      </c>
      <c r="AT274" s="90">
        <v>10.42</v>
      </c>
      <c r="AU274" s="92">
        <v>10.33</v>
      </c>
      <c r="AV274" s="115">
        <v>10.27</v>
      </c>
    </row>
    <row r="275" spans="10:48">
      <c r="J275" s="2"/>
      <c r="K275" s="2"/>
      <c r="L275" s="2"/>
      <c r="M275" s="2"/>
      <c r="N275" s="2"/>
      <c r="AJ275" s="2"/>
      <c r="AL275" s="4" t="s">
        <v>143</v>
      </c>
      <c r="AM275" s="4" t="s">
        <v>685</v>
      </c>
      <c r="AO275" s="8" t="s">
        <v>440</v>
      </c>
      <c r="AP275" s="12">
        <v>0.06</v>
      </c>
      <c r="AQ275" s="149" t="s">
        <v>202</v>
      </c>
      <c r="AR275" s="92" t="s">
        <v>686</v>
      </c>
      <c r="AS275" s="115" t="str">
        <f t="shared" si="60"/>
        <v>和歌山県橋本市</v>
      </c>
      <c r="AT275" s="90">
        <v>10.42</v>
      </c>
      <c r="AU275" s="92">
        <v>10.33</v>
      </c>
      <c r="AV275" s="115">
        <v>10.27</v>
      </c>
    </row>
    <row r="276" spans="10:48">
      <c r="J276" s="2"/>
      <c r="K276" s="2"/>
      <c r="L276" s="2"/>
      <c r="M276" s="2"/>
      <c r="N276" s="2"/>
      <c r="AJ276" s="2"/>
      <c r="AL276" s="4" t="s">
        <v>143</v>
      </c>
      <c r="AM276" s="4" t="s">
        <v>687</v>
      </c>
      <c r="AO276" s="8" t="s">
        <v>440</v>
      </c>
      <c r="AP276" s="12">
        <v>0.06</v>
      </c>
      <c r="AQ276" s="149" t="s">
        <v>233</v>
      </c>
      <c r="AR276" s="92" t="s">
        <v>688</v>
      </c>
      <c r="AS276" s="115" t="str">
        <f t="shared" si="60"/>
        <v>福岡県大野城市</v>
      </c>
      <c r="AT276" s="90">
        <v>10.42</v>
      </c>
      <c r="AU276" s="92">
        <v>10.33</v>
      </c>
      <c r="AV276" s="115">
        <v>10.27</v>
      </c>
    </row>
    <row r="277" spans="10:48">
      <c r="J277" s="2"/>
      <c r="K277" s="2"/>
      <c r="L277" s="2"/>
      <c r="M277" s="2"/>
      <c r="N277" s="2"/>
      <c r="AJ277" s="2"/>
      <c r="AL277" s="4" t="s">
        <v>143</v>
      </c>
      <c r="AM277" s="4" t="s">
        <v>689</v>
      </c>
      <c r="AO277" s="8" t="s">
        <v>440</v>
      </c>
      <c r="AP277" s="12">
        <v>0.06</v>
      </c>
      <c r="AQ277" s="149" t="s">
        <v>233</v>
      </c>
      <c r="AR277" s="92" t="s">
        <v>690</v>
      </c>
      <c r="AS277" s="115" t="str">
        <f t="shared" si="60"/>
        <v>福岡県太宰府市</v>
      </c>
      <c r="AT277" s="90">
        <v>10.42</v>
      </c>
      <c r="AU277" s="92">
        <v>10.33</v>
      </c>
      <c r="AV277" s="115">
        <v>10.27</v>
      </c>
    </row>
    <row r="278" spans="10:48">
      <c r="J278" s="2"/>
      <c r="K278" s="2"/>
      <c r="L278" s="2"/>
      <c r="M278" s="2"/>
      <c r="N278" s="2"/>
      <c r="AJ278" s="2"/>
      <c r="AL278" s="4" t="s">
        <v>143</v>
      </c>
      <c r="AM278" s="4" t="s">
        <v>691</v>
      </c>
      <c r="AO278" s="8" t="s">
        <v>440</v>
      </c>
      <c r="AP278" s="12">
        <v>0.06</v>
      </c>
      <c r="AQ278" s="149" t="s">
        <v>233</v>
      </c>
      <c r="AR278" s="92" t="s">
        <v>692</v>
      </c>
      <c r="AS278" s="115" t="str">
        <f t="shared" si="60"/>
        <v>福岡県福津市</v>
      </c>
      <c r="AT278" s="90">
        <v>10.42</v>
      </c>
      <c r="AU278" s="92">
        <v>10.33</v>
      </c>
      <c r="AV278" s="115">
        <v>10.27</v>
      </c>
    </row>
    <row r="279" spans="10:48">
      <c r="J279" s="2"/>
      <c r="K279" s="2"/>
      <c r="L279" s="2"/>
      <c r="M279" s="2"/>
      <c r="N279" s="2"/>
      <c r="AJ279" s="2"/>
      <c r="AL279" s="4" t="s">
        <v>143</v>
      </c>
      <c r="AM279" s="4" t="s">
        <v>693</v>
      </c>
      <c r="AO279" s="8" t="s">
        <v>440</v>
      </c>
      <c r="AP279" s="12">
        <v>0.06</v>
      </c>
      <c r="AQ279" s="149" t="s">
        <v>233</v>
      </c>
      <c r="AR279" s="92" t="s">
        <v>694</v>
      </c>
      <c r="AS279" s="115" t="str">
        <f t="shared" si="60"/>
        <v>福岡県糸島市</v>
      </c>
      <c r="AT279" s="90">
        <v>10.42</v>
      </c>
      <c r="AU279" s="92">
        <v>10.33</v>
      </c>
      <c r="AV279" s="115">
        <v>10.27</v>
      </c>
    </row>
    <row r="280" spans="10:48">
      <c r="J280" s="2"/>
      <c r="K280" s="2"/>
      <c r="L280" s="2"/>
      <c r="M280" s="2"/>
      <c r="N280" s="2"/>
      <c r="AJ280" s="2"/>
      <c r="AL280" s="4" t="s">
        <v>143</v>
      </c>
      <c r="AM280" s="4" t="s">
        <v>695</v>
      </c>
      <c r="AO280" s="8" t="s">
        <v>440</v>
      </c>
      <c r="AP280" s="12">
        <v>0.06</v>
      </c>
      <c r="AQ280" s="149" t="s">
        <v>233</v>
      </c>
      <c r="AR280" s="92" t="s">
        <v>2344</v>
      </c>
      <c r="AS280" s="115" t="str">
        <f t="shared" si="60"/>
        <v>福岡県那珂川市</v>
      </c>
      <c r="AT280" s="90">
        <v>10.42</v>
      </c>
      <c r="AU280" s="92">
        <v>10.33</v>
      </c>
      <c r="AV280" s="115">
        <v>10.27</v>
      </c>
    </row>
    <row r="281" spans="10:48" ht="13.8" thickBot="1">
      <c r="J281" s="2"/>
      <c r="K281" s="2"/>
      <c r="L281" s="2"/>
      <c r="M281" s="2"/>
      <c r="N281" s="2"/>
      <c r="AJ281" s="2"/>
      <c r="AL281" s="4" t="s">
        <v>143</v>
      </c>
      <c r="AM281" s="4" t="s">
        <v>696</v>
      </c>
      <c r="AO281" s="13" t="s">
        <v>440</v>
      </c>
      <c r="AP281" s="14">
        <v>0.06</v>
      </c>
      <c r="AQ281" s="152" t="s">
        <v>233</v>
      </c>
      <c r="AR281" s="111" t="s">
        <v>697</v>
      </c>
      <c r="AS281" s="124" t="str">
        <f t="shared" si="60"/>
        <v>福岡県粕屋町</v>
      </c>
      <c r="AT281" s="112">
        <v>10.42</v>
      </c>
      <c r="AU281" s="111">
        <v>10.33</v>
      </c>
      <c r="AV281" s="147">
        <v>10.27</v>
      </c>
    </row>
    <row r="282" spans="10:48">
      <c r="J282" s="2"/>
      <c r="K282" s="2"/>
      <c r="L282" s="2"/>
      <c r="M282" s="2"/>
      <c r="N282" s="2"/>
      <c r="AJ282" s="2"/>
      <c r="AL282" s="4" t="s">
        <v>143</v>
      </c>
      <c r="AM282" s="4" t="s">
        <v>698</v>
      </c>
      <c r="AO282" s="10" t="s">
        <v>699</v>
      </c>
      <c r="AP282" s="49">
        <v>0.03</v>
      </c>
      <c r="AQ282" s="148" t="s">
        <v>129</v>
      </c>
      <c r="AR282" s="114" t="s">
        <v>130</v>
      </c>
      <c r="AS282" s="118" t="str">
        <f t="shared" si="60"/>
        <v>北海道札幌市</v>
      </c>
      <c r="AT282" s="125">
        <v>10.210000000000001</v>
      </c>
      <c r="AU282" s="114">
        <v>10.17</v>
      </c>
      <c r="AV282" s="117">
        <v>10.14</v>
      </c>
    </row>
    <row r="283" spans="10:48">
      <c r="J283" s="2"/>
      <c r="K283" s="2"/>
      <c r="L283" s="2"/>
      <c r="M283" s="2"/>
      <c r="N283" s="2"/>
      <c r="AJ283" s="2"/>
      <c r="AL283" s="4" t="s">
        <v>143</v>
      </c>
      <c r="AM283" s="4" t="s">
        <v>700</v>
      </c>
      <c r="AO283" s="8" t="s">
        <v>699</v>
      </c>
      <c r="AP283" s="12">
        <v>0.03</v>
      </c>
      <c r="AQ283" s="98" t="s">
        <v>155</v>
      </c>
      <c r="AR283" s="92" t="s">
        <v>701</v>
      </c>
      <c r="AS283" s="104" t="str">
        <f t="shared" si="60"/>
        <v>茨城県結城市</v>
      </c>
      <c r="AT283" s="90">
        <v>10.210000000000001</v>
      </c>
      <c r="AU283" s="92">
        <v>10.17</v>
      </c>
      <c r="AV283" s="115">
        <v>10.14</v>
      </c>
    </row>
    <row r="284" spans="10:48">
      <c r="J284" s="2"/>
      <c r="K284" s="2"/>
      <c r="L284" s="2"/>
      <c r="M284" s="2"/>
      <c r="N284" s="2"/>
      <c r="AJ284" s="2"/>
      <c r="AL284" s="4" t="s">
        <v>143</v>
      </c>
      <c r="AM284" s="4" t="s">
        <v>702</v>
      </c>
      <c r="AO284" s="8" t="s">
        <v>699</v>
      </c>
      <c r="AP284" s="12">
        <v>0.03</v>
      </c>
      <c r="AQ284" s="98" t="s">
        <v>155</v>
      </c>
      <c r="AR284" s="92" t="s">
        <v>703</v>
      </c>
      <c r="AS284" s="104" t="str">
        <f t="shared" si="60"/>
        <v>茨城県下妻市</v>
      </c>
      <c r="AT284" s="90">
        <v>10.210000000000001</v>
      </c>
      <c r="AU284" s="92">
        <v>10.17</v>
      </c>
      <c r="AV284" s="115">
        <v>10.14</v>
      </c>
    </row>
    <row r="285" spans="10:48">
      <c r="J285" s="2"/>
      <c r="K285" s="2"/>
      <c r="L285" s="2"/>
      <c r="M285" s="2"/>
      <c r="N285" s="2"/>
      <c r="AJ285" s="2"/>
      <c r="AL285" s="4" t="s">
        <v>143</v>
      </c>
      <c r="AM285" s="4" t="s">
        <v>704</v>
      </c>
      <c r="AO285" s="8" t="s">
        <v>699</v>
      </c>
      <c r="AP285" s="12">
        <v>0.03</v>
      </c>
      <c r="AQ285" s="98" t="s">
        <v>155</v>
      </c>
      <c r="AR285" s="92" t="s">
        <v>705</v>
      </c>
      <c r="AS285" s="104" t="str">
        <f t="shared" si="60"/>
        <v>茨城県常総市</v>
      </c>
      <c r="AT285" s="90">
        <v>10.210000000000001</v>
      </c>
      <c r="AU285" s="92">
        <v>10.17</v>
      </c>
      <c r="AV285" s="115">
        <v>10.14</v>
      </c>
    </row>
    <row r="286" spans="10:48">
      <c r="J286" s="2"/>
      <c r="K286" s="2"/>
      <c r="L286" s="2"/>
      <c r="M286" s="2"/>
      <c r="N286" s="2"/>
      <c r="AJ286" s="2"/>
      <c r="AL286" s="4" t="s">
        <v>143</v>
      </c>
      <c r="AM286" s="4" t="s">
        <v>706</v>
      </c>
      <c r="AO286" s="8" t="s">
        <v>699</v>
      </c>
      <c r="AP286" s="12">
        <v>0.03</v>
      </c>
      <c r="AQ286" s="98" t="s">
        <v>155</v>
      </c>
      <c r="AR286" s="92" t="s">
        <v>707</v>
      </c>
      <c r="AS286" s="104" t="str">
        <f t="shared" si="60"/>
        <v>茨城県笠間市</v>
      </c>
      <c r="AT286" s="90">
        <v>10.210000000000001</v>
      </c>
      <c r="AU286" s="92">
        <v>10.17</v>
      </c>
      <c r="AV286" s="115">
        <v>10.14</v>
      </c>
    </row>
    <row r="287" spans="10:48">
      <c r="J287" s="2"/>
      <c r="K287" s="2"/>
      <c r="L287" s="2"/>
      <c r="M287" s="2"/>
      <c r="N287" s="2"/>
      <c r="AJ287" s="2"/>
      <c r="AL287" s="4" t="s">
        <v>143</v>
      </c>
      <c r="AM287" s="4" t="s">
        <v>708</v>
      </c>
      <c r="AO287" s="8" t="s">
        <v>699</v>
      </c>
      <c r="AP287" s="12">
        <v>0.03</v>
      </c>
      <c r="AQ287" s="98" t="s">
        <v>155</v>
      </c>
      <c r="AR287" s="92" t="s">
        <v>709</v>
      </c>
      <c r="AS287" s="104" t="str">
        <f t="shared" si="60"/>
        <v>茨城県ひたちなか市</v>
      </c>
      <c r="AT287" s="90">
        <v>10.210000000000001</v>
      </c>
      <c r="AU287" s="92">
        <v>10.17</v>
      </c>
      <c r="AV287" s="115">
        <v>10.14</v>
      </c>
    </row>
    <row r="288" spans="10:48">
      <c r="J288" s="2"/>
      <c r="K288" s="2"/>
      <c r="L288" s="2"/>
      <c r="M288" s="2"/>
      <c r="N288" s="2"/>
      <c r="AJ288" s="2"/>
      <c r="AL288" s="4" t="s">
        <v>143</v>
      </c>
      <c r="AM288" s="4" t="s">
        <v>710</v>
      </c>
      <c r="AO288" s="8" t="s">
        <v>699</v>
      </c>
      <c r="AP288" s="12">
        <v>0.03</v>
      </c>
      <c r="AQ288" s="98" t="s">
        <v>155</v>
      </c>
      <c r="AR288" s="92" t="s">
        <v>711</v>
      </c>
      <c r="AS288" s="104" t="str">
        <f t="shared" si="60"/>
        <v>茨城県那珂市</v>
      </c>
      <c r="AT288" s="90">
        <v>10.210000000000001</v>
      </c>
      <c r="AU288" s="92">
        <v>10.17</v>
      </c>
      <c r="AV288" s="115">
        <v>10.14</v>
      </c>
    </row>
    <row r="289" spans="10:48">
      <c r="J289" s="2"/>
      <c r="K289" s="2"/>
      <c r="L289" s="2"/>
      <c r="M289" s="2"/>
      <c r="N289" s="2"/>
      <c r="AJ289" s="2"/>
      <c r="AL289" s="4" t="s">
        <v>143</v>
      </c>
      <c r="AM289" s="4" t="s">
        <v>712</v>
      </c>
      <c r="AO289" s="8" t="s">
        <v>699</v>
      </c>
      <c r="AP289" s="12">
        <v>0.03</v>
      </c>
      <c r="AQ289" s="98" t="s">
        <v>155</v>
      </c>
      <c r="AR289" s="92" t="s">
        <v>713</v>
      </c>
      <c r="AS289" s="104" t="str">
        <f t="shared" si="60"/>
        <v>茨城県筑西市</v>
      </c>
      <c r="AT289" s="90">
        <v>10.210000000000001</v>
      </c>
      <c r="AU289" s="92">
        <v>10.17</v>
      </c>
      <c r="AV289" s="115">
        <v>10.14</v>
      </c>
    </row>
    <row r="290" spans="10:48">
      <c r="J290" s="2"/>
      <c r="K290" s="2"/>
      <c r="L290" s="2"/>
      <c r="M290" s="2"/>
      <c r="N290" s="2"/>
      <c r="AJ290" s="2"/>
      <c r="AL290" s="4" t="s">
        <v>143</v>
      </c>
      <c r="AM290" s="4" t="s">
        <v>714</v>
      </c>
      <c r="AO290" s="8" t="s">
        <v>699</v>
      </c>
      <c r="AP290" s="12">
        <v>0.03</v>
      </c>
      <c r="AQ290" s="98" t="s">
        <v>155</v>
      </c>
      <c r="AR290" s="92" t="s">
        <v>715</v>
      </c>
      <c r="AS290" s="104" t="str">
        <f t="shared" si="60"/>
        <v>茨城県坂東市</v>
      </c>
      <c r="AT290" s="90">
        <v>10.210000000000001</v>
      </c>
      <c r="AU290" s="92">
        <v>10.17</v>
      </c>
      <c r="AV290" s="115">
        <v>10.14</v>
      </c>
    </row>
    <row r="291" spans="10:48">
      <c r="J291" s="2"/>
      <c r="K291" s="2"/>
      <c r="L291" s="2"/>
      <c r="M291" s="2"/>
      <c r="N291" s="2"/>
      <c r="AJ291" s="2"/>
      <c r="AL291" s="4" t="s">
        <v>143</v>
      </c>
      <c r="AM291" s="4" t="s">
        <v>716</v>
      </c>
      <c r="AO291" s="8" t="s">
        <v>699</v>
      </c>
      <c r="AP291" s="12">
        <v>0.03</v>
      </c>
      <c r="AQ291" s="98" t="s">
        <v>155</v>
      </c>
      <c r="AR291" s="92" t="s">
        <v>717</v>
      </c>
      <c r="AS291" s="104" t="str">
        <f t="shared" si="60"/>
        <v>茨城県稲敷市</v>
      </c>
      <c r="AT291" s="90">
        <v>10.210000000000001</v>
      </c>
      <c r="AU291" s="92">
        <v>10.17</v>
      </c>
      <c r="AV291" s="115">
        <v>10.14</v>
      </c>
    </row>
    <row r="292" spans="10:48">
      <c r="J292" s="2"/>
      <c r="K292" s="2"/>
      <c r="L292" s="2"/>
      <c r="M292" s="2"/>
      <c r="N292" s="2"/>
      <c r="AJ292" s="2"/>
      <c r="AL292" s="4" t="s">
        <v>143</v>
      </c>
      <c r="AM292" s="4" t="s">
        <v>718</v>
      </c>
      <c r="AO292" s="8" t="s">
        <v>699</v>
      </c>
      <c r="AP292" s="12">
        <v>0.03</v>
      </c>
      <c r="AQ292" s="98" t="s">
        <v>155</v>
      </c>
      <c r="AR292" s="92" t="s">
        <v>719</v>
      </c>
      <c r="AS292" s="104" t="str">
        <f t="shared" si="60"/>
        <v>茨城県つくばみらい市</v>
      </c>
      <c r="AT292" s="90">
        <v>10.210000000000001</v>
      </c>
      <c r="AU292" s="92">
        <v>10.17</v>
      </c>
      <c r="AV292" s="115">
        <v>10.14</v>
      </c>
    </row>
    <row r="293" spans="10:48">
      <c r="J293" s="2"/>
      <c r="K293" s="2"/>
      <c r="L293" s="2"/>
      <c r="M293" s="2"/>
      <c r="N293" s="2"/>
      <c r="AJ293" s="2"/>
      <c r="AL293" s="4" t="s">
        <v>143</v>
      </c>
      <c r="AM293" s="4" t="s">
        <v>720</v>
      </c>
      <c r="AO293" s="8" t="s">
        <v>699</v>
      </c>
      <c r="AP293" s="12">
        <v>0.03</v>
      </c>
      <c r="AQ293" s="98" t="s">
        <v>155</v>
      </c>
      <c r="AR293" s="92" t="s">
        <v>721</v>
      </c>
      <c r="AS293" s="104" t="str">
        <f t="shared" si="60"/>
        <v>茨城県大洗町</v>
      </c>
      <c r="AT293" s="90">
        <v>10.210000000000001</v>
      </c>
      <c r="AU293" s="92">
        <v>10.17</v>
      </c>
      <c r="AV293" s="115">
        <v>10.14</v>
      </c>
    </row>
    <row r="294" spans="10:48">
      <c r="J294" s="2"/>
      <c r="K294" s="2"/>
      <c r="L294" s="2"/>
      <c r="M294" s="2"/>
      <c r="N294" s="2"/>
      <c r="AJ294" s="2"/>
      <c r="AL294" s="4" t="s">
        <v>143</v>
      </c>
      <c r="AM294" s="4" t="s">
        <v>722</v>
      </c>
      <c r="AO294" s="8" t="s">
        <v>699</v>
      </c>
      <c r="AP294" s="12">
        <v>0.03</v>
      </c>
      <c r="AQ294" s="98" t="s">
        <v>155</v>
      </c>
      <c r="AR294" s="92" t="s">
        <v>723</v>
      </c>
      <c r="AS294" s="104" t="str">
        <f t="shared" si="60"/>
        <v>茨城県阿見町</v>
      </c>
      <c r="AT294" s="90">
        <v>10.210000000000001</v>
      </c>
      <c r="AU294" s="92">
        <v>10.17</v>
      </c>
      <c r="AV294" s="115">
        <v>10.14</v>
      </c>
    </row>
    <row r="295" spans="10:48">
      <c r="J295" s="2"/>
      <c r="K295" s="2"/>
      <c r="L295" s="2"/>
      <c r="M295" s="2"/>
      <c r="N295" s="2"/>
      <c r="AJ295" s="2"/>
      <c r="AL295" s="4" t="s">
        <v>143</v>
      </c>
      <c r="AM295" s="4" t="s">
        <v>724</v>
      </c>
      <c r="AO295" s="8" t="s">
        <v>699</v>
      </c>
      <c r="AP295" s="12">
        <v>0.03</v>
      </c>
      <c r="AQ295" s="98" t="s">
        <v>155</v>
      </c>
      <c r="AR295" s="92" t="s">
        <v>725</v>
      </c>
      <c r="AS295" s="104" t="str">
        <f t="shared" si="60"/>
        <v>茨城県河内町</v>
      </c>
      <c r="AT295" s="90">
        <v>10.210000000000001</v>
      </c>
      <c r="AU295" s="92">
        <v>10.17</v>
      </c>
      <c r="AV295" s="115">
        <v>10.14</v>
      </c>
    </row>
    <row r="296" spans="10:48">
      <c r="J296" s="2"/>
      <c r="K296" s="2"/>
      <c r="L296" s="2"/>
      <c r="M296" s="2"/>
      <c r="N296" s="2"/>
      <c r="AJ296" s="2"/>
      <c r="AL296" s="4" t="s">
        <v>146</v>
      </c>
      <c r="AM296" s="4" t="s">
        <v>726</v>
      </c>
      <c r="AO296" s="8" t="s">
        <v>699</v>
      </c>
      <c r="AP296" s="12">
        <v>0.03</v>
      </c>
      <c r="AQ296" s="98" t="s">
        <v>155</v>
      </c>
      <c r="AR296" s="92" t="s">
        <v>727</v>
      </c>
      <c r="AS296" s="104" t="str">
        <f t="shared" si="60"/>
        <v>茨城県八千代町</v>
      </c>
      <c r="AT296" s="90">
        <v>10.210000000000001</v>
      </c>
      <c r="AU296" s="92">
        <v>10.17</v>
      </c>
      <c r="AV296" s="115">
        <v>10.14</v>
      </c>
    </row>
    <row r="297" spans="10:48">
      <c r="J297" s="2"/>
      <c r="K297" s="2"/>
      <c r="L297" s="2"/>
      <c r="M297" s="2"/>
      <c r="N297" s="2"/>
      <c r="AJ297" s="2"/>
      <c r="AL297" s="4" t="s">
        <v>146</v>
      </c>
      <c r="AM297" s="4" t="s">
        <v>728</v>
      </c>
      <c r="AO297" s="8" t="s">
        <v>699</v>
      </c>
      <c r="AP297" s="12">
        <v>0.03</v>
      </c>
      <c r="AQ297" s="98" t="s">
        <v>155</v>
      </c>
      <c r="AR297" s="92" t="s">
        <v>729</v>
      </c>
      <c r="AS297" s="104" t="str">
        <f t="shared" si="60"/>
        <v>茨城県五霞町</v>
      </c>
      <c r="AT297" s="90">
        <v>10.210000000000001</v>
      </c>
      <c r="AU297" s="92">
        <v>10.17</v>
      </c>
      <c r="AV297" s="115">
        <v>10.14</v>
      </c>
    </row>
    <row r="298" spans="10:48">
      <c r="J298" s="2"/>
      <c r="K298" s="2"/>
      <c r="L298" s="2"/>
      <c r="M298" s="2"/>
      <c r="N298" s="2"/>
      <c r="AJ298" s="2"/>
      <c r="AL298" s="4" t="s">
        <v>146</v>
      </c>
      <c r="AM298" s="4" t="s">
        <v>730</v>
      </c>
      <c r="AO298" s="8" t="s">
        <v>699</v>
      </c>
      <c r="AP298" s="12">
        <v>0.03</v>
      </c>
      <c r="AQ298" s="98" t="s">
        <v>155</v>
      </c>
      <c r="AR298" s="92" t="s">
        <v>731</v>
      </c>
      <c r="AS298" s="104" t="str">
        <f t="shared" si="60"/>
        <v>茨城県境町</v>
      </c>
      <c r="AT298" s="90">
        <v>10.210000000000001</v>
      </c>
      <c r="AU298" s="92">
        <v>10.17</v>
      </c>
      <c r="AV298" s="115">
        <v>10.14</v>
      </c>
    </row>
    <row r="299" spans="10:48">
      <c r="J299" s="2"/>
      <c r="K299" s="2"/>
      <c r="L299" s="2"/>
      <c r="M299" s="2"/>
      <c r="N299" s="2"/>
      <c r="AJ299" s="2"/>
      <c r="AL299" s="4" t="s">
        <v>146</v>
      </c>
      <c r="AM299" s="4" t="s">
        <v>732</v>
      </c>
      <c r="AO299" s="8" t="s">
        <v>699</v>
      </c>
      <c r="AP299" s="12">
        <v>0.03</v>
      </c>
      <c r="AQ299" s="98" t="s">
        <v>157</v>
      </c>
      <c r="AR299" s="92" t="s">
        <v>733</v>
      </c>
      <c r="AS299" s="104" t="str">
        <f t="shared" si="60"/>
        <v>栃木県栃木市</v>
      </c>
      <c r="AT299" s="90">
        <v>10.210000000000001</v>
      </c>
      <c r="AU299" s="92">
        <v>10.17</v>
      </c>
      <c r="AV299" s="115">
        <v>10.14</v>
      </c>
    </row>
    <row r="300" spans="10:48">
      <c r="J300" s="2"/>
      <c r="K300" s="2"/>
      <c r="L300" s="2"/>
      <c r="M300" s="2"/>
      <c r="N300" s="2"/>
      <c r="AJ300" s="2"/>
      <c r="AL300" s="4" t="s">
        <v>146</v>
      </c>
      <c r="AM300" s="4" t="s">
        <v>734</v>
      </c>
      <c r="AO300" s="8" t="s">
        <v>699</v>
      </c>
      <c r="AP300" s="12">
        <v>0.03</v>
      </c>
      <c r="AQ300" s="98" t="s">
        <v>157</v>
      </c>
      <c r="AR300" s="92" t="s">
        <v>735</v>
      </c>
      <c r="AS300" s="104" t="str">
        <f t="shared" si="60"/>
        <v>栃木県鹿沼市</v>
      </c>
      <c r="AT300" s="90">
        <v>10.210000000000001</v>
      </c>
      <c r="AU300" s="92">
        <v>10.17</v>
      </c>
      <c r="AV300" s="115">
        <v>10.14</v>
      </c>
    </row>
    <row r="301" spans="10:48">
      <c r="J301" s="2"/>
      <c r="K301" s="2"/>
      <c r="L301" s="2"/>
      <c r="M301" s="2"/>
      <c r="N301" s="2"/>
      <c r="AJ301" s="2"/>
      <c r="AL301" s="4" t="s">
        <v>146</v>
      </c>
      <c r="AM301" s="4" t="s">
        <v>736</v>
      </c>
      <c r="AO301" s="8" t="s">
        <v>699</v>
      </c>
      <c r="AP301" s="12">
        <v>0.03</v>
      </c>
      <c r="AQ301" s="98" t="s">
        <v>157</v>
      </c>
      <c r="AR301" s="92" t="s">
        <v>737</v>
      </c>
      <c r="AS301" s="104" t="str">
        <f t="shared" si="60"/>
        <v>栃木県日光市</v>
      </c>
      <c r="AT301" s="90">
        <v>10.210000000000001</v>
      </c>
      <c r="AU301" s="92">
        <v>10.17</v>
      </c>
      <c r="AV301" s="115">
        <v>10.14</v>
      </c>
    </row>
    <row r="302" spans="10:48">
      <c r="J302" s="2"/>
      <c r="K302" s="2"/>
      <c r="L302" s="2"/>
      <c r="M302" s="2"/>
      <c r="N302" s="2"/>
      <c r="AJ302" s="2"/>
      <c r="AL302" s="4" t="s">
        <v>146</v>
      </c>
      <c r="AM302" s="4" t="s">
        <v>738</v>
      </c>
      <c r="AO302" s="8" t="s">
        <v>699</v>
      </c>
      <c r="AP302" s="12">
        <v>0.03</v>
      </c>
      <c r="AQ302" s="98" t="s">
        <v>157</v>
      </c>
      <c r="AR302" s="92" t="s">
        <v>739</v>
      </c>
      <c r="AS302" s="104" t="str">
        <f t="shared" si="60"/>
        <v>栃木県小山市</v>
      </c>
      <c r="AT302" s="90">
        <v>10.210000000000001</v>
      </c>
      <c r="AU302" s="92">
        <v>10.17</v>
      </c>
      <c r="AV302" s="115">
        <v>10.14</v>
      </c>
    </row>
    <row r="303" spans="10:48">
      <c r="J303" s="2"/>
      <c r="K303" s="2"/>
      <c r="L303" s="2"/>
      <c r="M303" s="2"/>
      <c r="N303" s="2"/>
      <c r="AJ303" s="2"/>
      <c r="AL303" s="4" t="s">
        <v>146</v>
      </c>
      <c r="AM303" s="4" t="s">
        <v>740</v>
      </c>
      <c r="AO303" s="8" t="s">
        <v>699</v>
      </c>
      <c r="AP303" s="12">
        <v>0.03</v>
      </c>
      <c r="AQ303" s="98" t="s">
        <v>157</v>
      </c>
      <c r="AR303" s="92" t="s">
        <v>741</v>
      </c>
      <c r="AS303" s="104" t="str">
        <f t="shared" si="60"/>
        <v>栃木県真岡市</v>
      </c>
      <c r="AT303" s="90">
        <v>10.210000000000001</v>
      </c>
      <c r="AU303" s="92">
        <v>10.17</v>
      </c>
      <c r="AV303" s="115">
        <v>10.14</v>
      </c>
    </row>
    <row r="304" spans="10:48">
      <c r="J304" s="2"/>
      <c r="K304" s="2"/>
      <c r="L304" s="2"/>
      <c r="M304" s="2"/>
      <c r="N304" s="2"/>
      <c r="AJ304" s="2"/>
      <c r="AL304" s="4" t="s">
        <v>146</v>
      </c>
      <c r="AM304" s="4" t="s">
        <v>742</v>
      </c>
      <c r="AO304" s="8" t="s">
        <v>699</v>
      </c>
      <c r="AP304" s="12">
        <v>0.03</v>
      </c>
      <c r="AQ304" s="98" t="s">
        <v>157</v>
      </c>
      <c r="AR304" s="92" t="s">
        <v>743</v>
      </c>
      <c r="AS304" s="104" t="str">
        <f t="shared" si="60"/>
        <v>栃木県大田原市</v>
      </c>
      <c r="AT304" s="90">
        <v>10.210000000000001</v>
      </c>
      <c r="AU304" s="92">
        <v>10.17</v>
      </c>
      <c r="AV304" s="115">
        <v>10.14</v>
      </c>
    </row>
    <row r="305" spans="10:48">
      <c r="J305" s="2"/>
      <c r="K305" s="2"/>
      <c r="L305" s="2"/>
      <c r="M305" s="2"/>
      <c r="N305" s="2"/>
      <c r="AJ305" s="2"/>
      <c r="AL305" s="4" t="s">
        <v>146</v>
      </c>
      <c r="AM305" s="4" t="s">
        <v>744</v>
      </c>
      <c r="AO305" s="8" t="s">
        <v>699</v>
      </c>
      <c r="AP305" s="12">
        <v>0.03</v>
      </c>
      <c r="AQ305" s="98" t="s">
        <v>157</v>
      </c>
      <c r="AR305" s="92" t="s">
        <v>745</v>
      </c>
      <c r="AS305" s="104" t="str">
        <f t="shared" si="60"/>
        <v>栃木県さくら市</v>
      </c>
      <c r="AT305" s="90">
        <v>10.210000000000001</v>
      </c>
      <c r="AU305" s="92">
        <v>10.17</v>
      </c>
      <c r="AV305" s="115">
        <v>10.14</v>
      </c>
    </row>
    <row r="306" spans="10:48">
      <c r="J306" s="2"/>
      <c r="K306" s="2"/>
      <c r="L306" s="2"/>
      <c r="M306" s="2"/>
      <c r="N306" s="2"/>
      <c r="AJ306" s="2"/>
      <c r="AL306" s="4" t="s">
        <v>146</v>
      </c>
      <c r="AM306" s="4" t="s">
        <v>746</v>
      </c>
      <c r="AO306" s="8" t="s">
        <v>699</v>
      </c>
      <c r="AP306" s="12">
        <v>0.03</v>
      </c>
      <c r="AQ306" s="98" t="s">
        <v>157</v>
      </c>
      <c r="AR306" s="92" t="s">
        <v>747</v>
      </c>
      <c r="AS306" s="104" t="str">
        <f t="shared" si="60"/>
        <v>栃木県下野市</v>
      </c>
      <c r="AT306" s="90">
        <v>10.210000000000001</v>
      </c>
      <c r="AU306" s="92">
        <v>10.17</v>
      </c>
      <c r="AV306" s="115">
        <v>10.14</v>
      </c>
    </row>
    <row r="307" spans="10:48">
      <c r="J307" s="2"/>
      <c r="K307" s="2"/>
      <c r="L307" s="2"/>
      <c r="M307" s="2"/>
      <c r="N307" s="2"/>
      <c r="AJ307" s="2"/>
      <c r="AL307" s="4" t="s">
        <v>146</v>
      </c>
      <c r="AM307" s="4" t="s">
        <v>748</v>
      </c>
      <c r="AO307" s="8" t="s">
        <v>699</v>
      </c>
      <c r="AP307" s="12">
        <v>0.03</v>
      </c>
      <c r="AQ307" s="98" t="s">
        <v>157</v>
      </c>
      <c r="AR307" s="92" t="s">
        <v>749</v>
      </c>
      <c r="AS307" s="104" t="str">
        <f t="shared" si="60"/>
        <v>栃木県壬生町</v>
      </c>
      <c r="AT307" s="90">
        <v>10.210000000000001</v>
      </c>
      <c r="AU307" s="92">
        <v>10.17</v>
      </c>
      <c r="AV307" s="115">
        <v>10.14</v>
      </c>
    </row>
    <row r="308" spans="10:48">
      <c r="J308" s="2"/>
      <c r="K308" s="2"/>
      <c r="L308" s="2"/>
      <c r="M308" s="2"/>
      <c r="N308" s="2"/>
      <c r="AJ308" s="2"/>
      <c r="AL308" s="4" t="s">
        <v>146</v>
      </c>
      <c r="AM308" s="4" t="s">
        <v>750</v>
      </c>
      <c r="AO308" s="8" t="s">
        <v>699</v>
      </c>
      <c r="AP308" s="12">
        <v>0.03</v>
      </c>
      <c r="AQ308" s="98" t="s">
        <v>159</v>
      </c>
      <c r="AR308" s="92" t="s">
        <v>751</v>
      </c>
      <c r="AS308" s="104" t="str">
        <f t="shared" si="60"/>
        <v>群馬県前橋市</v>
      </c>
      <c r="AT308" s="90">
        <v>10.210000000000001</v>
      </c>
      <c r="AU308" s="92">
        <v>10.17</v>
      </c>
      <c r="AV308" s="115">
        <v>10.14</v>
      </c>
    </row>
    <row r="309" spans="10:48">
      <c r="J309" s="2"/>
      <c r="K309" s="2"/>
      <c r="L309" s="2"/>
      <c r="M309" s="2"/>
      <c r="N309" s="2"/>
      <c r="AJ309" s="2"/>
      <c r="AL309" s="4" t="s">
        <v>146</v>
      </c>
      <c r="AM309" s="4" t="s">
        <v>752</v>
      </c>
      <c r="AO309" s="8" t="s">
        <v>699</v>
      </c>
      <c r="AP309" s="12">
        <v>0.03</v>
      </c>
      <c r="AQ309" s="98" t="s">
        <v>159</v>
      </c>
      <c r="AR309" s="92" t="s">
        <v>753</v>
      </c>
      <c r="AS309" s="104" t="str">
        <f t="shared" si="60"/>
        <v>群馬県伊勢崎市</v>
      </c>
      <c r="AT309" s="90">
        <v>10.210000000000001</v>
      </c>
      <c r="AU309" s="92">
        <v>10.17</v>
      </c>
      <c r="AV309" s="115">
        <v>10.14</v>
      </c>
    </row>
    <row r="310" spans="10:48">
      <c r="J310" s="2"/>
      <c r="K310" s="2"/>
      <c r="L310" s="2"/>
      <c r="M310" s="2"/>
      <c r="N310" s="2"/>
      <c r="AJ310" s="2"/>
      <c r="AL310" s="4" t="s">
        <v>146</v>
      </c>
      <c r="AM310" s="4" t="s">
        <v>754</v>
      </c>
      <c r="AO310" s="8" t="s">
        <v>699</v>
      </c>
      <c r="AP310" s="12">
        <v>0.03</v>
      </c>
      <c r="AQ310" s="98" t="s">
        <v>159</v>
      </c>
      <c r="AR310" s="92" t="s">
        <v>755</v>
      </c>
      <c r="AS310" s="104" t="str">
        <f t="shared" si="60"/>
        <v>群馬県太田市</v>
      </c>
      <c r="AT310" s="90">
        <v>10.210000000000001</v>
      </c>
      <c r="AU310" s="92">
        <v>10.17</v>
      </c>
      <c r="AV310" s="115">
        <v>10.14</v>
      </c>
    </row>
    <row r="311" spans="10:48">
      <c r="J311" s="2"/>
      <c r="K311" s="2"/>
      <c r="L311" s="2"/>
      <c r="M311" s="2"/>
      <c r="N311" s="2"/>
      <c r="AJ311" s="2"/>
      <c r="AL311" s="4" t="s">
        <v>146</v>
      </c>
      <c r="AM311" s="4" t="s">
        <v>756</v>
      </c>
      <c r="AO311" s="8" t="s">
        <v>699</v>
      </c>
      <c r="AP311" s="12">
        <v>0.03</v>
      </c>
      <c r="AQ311" s="98" t="s">
        <v>159</v>
      </c>
      <c r="AR311" s="92" t="s">
        <v>757</v>
      </c>
      <c r="AS311" s="104" t="str">
        <f t="shared" si="60"/>
        <v>群馬県渋川市</v>
      </c>
      <c r="AT311" s="90">
        <v>10.210000000000001</v>
      </c>
      <c r="AU311" s="92">
        <v>10.17</v>
      </c>
      <c r="AV311" s="115">
        <v>10.14</v>
      </c>
    </row>
    <row r="312" spans="10:48">
      <c r="J312" s="2"/>
      <c r="K312" s="2"/>
      <c r="L312" s="2"/>
      <c r="M312" s="2"/>
      <c r="N312" s="2"/>
      <c r="AJ312" s="2"/>
      <c r="AL312" s="4" t="s">
        <v>146</v>
      </c>
      <c r="AM312" s="4" t="s">
        <v>758</v>
      </c>
      <c r="AO312" s="8" t="s">
        <v>699</v>
      </c>
      <c r="AP312" s="12">
        <v>0.03</v>
      </c>
      <c r="AQ312" s="98" t="s">
        <v>159</v>
      </c>
      <c r="AR312" s="92" t="s">
        <v>2345</v>
      </c>
      <c r="AS312" s="104" t="str">
        <f t="shared" si="60"/>
        <v>群馬県榛東村</v>
      </c>
      <c r="AT312" s="90">
        <v>10.210000000000001</v>
      </c>
      <c r="AU312" s="92">
        <v>10.17</v>
      </c>
      <c r="AV312" s="115">
        <v>10.14</v>
      </c>
    </row>
    <row r="313" spans="10:48">
      <c r="J313" s="2"/>
      <c r="K313" s="2"/>
      <c r="L313" s="2"/>
      <c r="M313" s="2"/>
      <c r="N313" s="2"/>
      <c r="AJ313" s="2"/>
      <c r="AL313" s="4" t="s">
        <v>146</v>
      </c>
      <c r="AM313" s="4" t="s">
        <v>759</v>
      </c>
      <c r="AO313" s="8" t="s">
        <v>699</v>
      </c>
      <c r="AP313" s="12">
        <v>0.03</v>
      </c>
      <c r="AQ313" s="98" t="s">
        <v>159</v>
      </c>
      <c r="AR313" s="92" t="s">
        <v>2346</v>
      </c>
      <c r="AS313" s="104" t="str">
        <f t="shared" si="60"/>
        <v>群馬県吉岡町</v>
      </c>
      <c r="AT313" s="90">
        <v>10.210000000000001</v>
      </c>
      <c r="AU313" s="92">
        <v>10.17</v>
      </c>
      <c r="AV313" s="115">
        <v>10.14</v>
      </c>
    </row>
    <row r="314" spans="10:48">
      <c r="J314" s="2"/>
      <c r="K314" s="2"/>
      <c r="L314" s="2"/>
      <c r="M314" s="2"/>
      <c r="N314" s="2"/>
      <c r="AJ314" s="2"/>
      <c r="AL314" s="4" t="s">
        <v>146</v>
      </c>
      <c r="AM314" s="4" t="s">
        <v>760</v>
      </c>
      <c r="AO314" s="8" t="s">
        <v>699</v>
      </c>
      <c r="AP314" s="12">
        <v>0.03</v>
      </c>
      <c r="AQ314" s="98" t="s">
        <v>159</v>
      </c>
      <c r="AR314" s="92" t="s">
        <v>761</v>
      </c>
      <c r="AS314" s="104" t="str">
        <f t="shared" si="60"/>
        <v>群馬県玉村町</v>
      </c>
      <c r="AT314" s="90">
        <v>10.210000000000001</v>
      </c>
      <c r="AU314" s="92">
        <v>10.17</v>
      </c>
      <c r="AV314" s="115">
        <v>10.14</v>
      </c>
    </row>
    <row r="315" spans="10:48">
      <c r="J315" s="2"/>
      <c r="K315" s="2"/>
      <c r="L315" s="2"/>
      <c r="M315" s="2"/>
      <c r="N315" s="2"/>
      <c r="AJ315" s="2"/>
      <c r="AL315" s="4" t="s">
        <v>146</v>
      </c>
      <c r="AM315" s="4" t="s">
        <v>762</v>
      </c>
      <c r="AO315" s="8" t="s">
        <v>699</v>
      </c>
      <c r="AP315" s="12">
        <v>0.03</v>
      </c>
      <c r="AQ315" s="98" t="s">
        <v>161</v>
      </c>
      <c r="AR315" s="92" t="s">
        <v>763</v>
      </c>
      <c r="AS315" s="104" t="str">
        <f t="shared" si="60"/>
        <v>埼玉県熊谷市</v>
      </c>
      <c r="AT315" s="90">
        <v>10.210000000000001</v>
      </c>
      <c r="AU315" s="92">
        <v>10.17</v>
      </c>
      <c r="AV315" s="115">
        <v>10.14</v>
      </c>
    </row>
    <row r="316" spans="10:48">
      <c r="J316" s="2"/>
      <c r="K316" s="2"/>
      <c r="L316" s="2"/>
      <c r="M316" s="2"/>
      <c r="N316" s="2"/>
      <c r="AJ316" s="2"/>
      <c r="AL316" s="4" t="s">
        <v>146</v>
      </c>
      <c r="AM316" s="4" t="s">
        <v>764</v>
      </c>
      <c r="AO316" s="8" t="s">
        <v>699</v>
      </c>
      <c r="AP316" s="12">
        <v>0.03</v>
      </c>
      <c r="AQ316" s="98" t="s">
        <v>161</v>
      </c>
      <c r="AR316" s="92" t="s">
        <v>765</v>
      </c>
      <c r="AS316" s="104" t="str">
        <f t="shared" si="60"/>
        <v>埼玉県深谷市</v>
      </c>
      <c r="AT316" s="90">
        <v>10.210000000000001</v>
      </c>
      <c r="AU316" s="92">
        <v>10.17</v>
      </c>
      <c r="AV316" s="115">
        <v>10.14</v>
      </c>
    </row>
    <row r="317" spans="10:48">
      <c r="J317" s="2"/>
      <c r="K317" s="2"/>
      <c r="L317" s="2"/>
      <c r="M317" s="2"/>
      <c r="N317" s="2"/>
      <c r="AJ317" s="2"/>
      <c r="AL317" s="4" t="s">
        <v>146</v>
      </c>
      <c r="AM317" s="4" t="s">
        <v>766</v>
      </c>
      <c r="AO317" s="8" t="s">
        <v>699</v>
      </c>
      <c r="AP317" s="12">
        <v>0.03</v>
      </c>
      <c r="AQ317" s="98" t="s">
        <v>161</v>
      </c>
      <c r="AR317" s="92" t="s">
        <v>767</v>
      </c>
      <c r="AS317" s="104" t="str">
        <f t="shared" si="60"/>
        <v>埼玉県日高市</v>
      </c>
      <c r="AT317" s="90">
        <v>10.210000000000001</v>
      </c>
      <c r="AU317" s="92">
        <v>10.17</v>
      </c>
      <c r="AV317" s="115">
        <v>10.14</v>
      </c>
    </row>
    <row r="318" spans="10:48">
      <c r="J318" s="2"/>
      <c r="K318" s="2"/>
      <c r="L318" s="2"/>
      <c r="M318" s="2"/>
      <c r="N318" s="2"/>
      <c r="AJ318" s="2"/>
      <c r="AL318" s="4" t="s">
        <v>146</v>
      </c>
      <c r="AM318" s="4" t="s">
        <v>768</v>
      </c>
      <c r="AO318" s="8" t="s">
        <v>699</v>
      </c>
      <c r="AP318" s="12">
        <v>0.03</v>
      </c>
      <c r="AQ318" s="98" t="s">
        <v>161</v>
      </c>
      <c r="AR318" s="92" t="s">
        <v>769</v>
      </c>
      <c r="AS318" s="104" t="str">
        <f t="shared" si="60"/>
        <v>埼玉県毛呂山町</v>
      </c>
      <c r="AT318" s="90">
        <v>10.210000000000001</v>
      </c>
      <c r="AU318" s="92">
        <v>10.17</v>
      </c>
      <c r="AV318" s="115">
        <v>10.14</v>
      </c>
    </row>
    <row r="319" spans="10:48">
      <c r="J319" s="2"/>
      <c r="K319" s="2"/>
      <c r="L319" s="2"/>
      <c r="M319" s="2"/>
      <c r="N319" s="2"/>
      <c r="AJ319" s="2"/>
      <c r="AL319" s="4" t="s">
        <v>146</v>
      </c>
      <c r="AM319" s="4" t="s">
        <v>770</v>
      </c>
      <c r="AO319" s="8" t="s">
        <v>699</v>
      </c>
      <c r="AP319" s="12">
        <v>0.03</v>
      </c>
      <c r="AQ319" s="98" t="s">
        <v>161</v>
      </c>
      <c r="AR319" s="92" t="s">
        <v>771</v>
      </c>
      <c r="AS319" s="104" t="str">
        <f t="shared" si="60"/>
        <v>埼玉県越生町</v>
      </c>
      <c r="AT319" s="90">
        <v>10.210000000000001</v>
      </c>
      <c r="AU319" s="92">
        <v>10.17</v>
      </c>
      <c r="AV319" s="115">
        <v>10.14</v>
      </c>
    </row>
    <row r="320" spans="10:48">
      <c r="J320" s="2"/>
      <c r="K320" s="2"/>
      <c r="L320" s="2"/>
      <c r="M320" s="2"/>
      <c r="N320" s="2"/>
      <c r="AJ320" s="2"/>
      <c r="AL320" s="4" t="s">
        <v>146</v>
      </c>
      <c r="AM320" s="4" t="s">
        <v>772</v>
      </c>
      <c r="AO320" s="8" t="s">
        <v>699</v>
      </c>
      <c r="AP320" s="12">
        <v>0.03</v>
      </c>
      <c r="AQ320" s="98" t="s">
        <v>161</v>
      </c>
      <c r="AR320" s="92" t="s">
        <v>773</v>
      </c>
      <c r="AS320" s="104" t="str">
        <f t="shared" si="60"/>
        <v>埼玉県滑川町</v>
      </c>
      <c r="AT320" s="90">
        <v>10.210000000000001</v>
      </c>
      <c r="AU320" s="92">
        <v>10.17</v>
      </c>
      <c r="AV320" s="115">
        <v>10.14</v>
      </c>
    </row>
    <row r="321" spans="10:48">
      <c r="J321" s="2"/>
      <c r="K321" s="2"/>
      <c r="L321" s="2"/>
      <c r="M321" s="2"/>
      <c r="N321" s="2"/>
      <c r="AJ321" s="2"/>
      <c r="AL321" s="4" t="s">
        <v>149</v>
      </c>
      <c r="AM321" s="4" t="s">
        <v>774</v>
      </c>
      <c r="AO321" s="8" t="s">
        <v>699</v>
      </c>
      <c r="AP321" s="12">
        <v>0.03</v>
      </c>
      <c r="AQ321" s="98" t="s">
        <v>161</v>
      </c>
      <c r="AR321" s="92" t="s">
        <v>775</v>
      </c>
      <c r="AS321" s="104" t="str">
        <f t="shared" si="60"/>
        <v>埼玉県川島町</v>
      </c>
      <c r="AT321" s="90">
        <v>10.210000000000001</v>
      </c>
      <c r="AU321" s="92">
        <v>10.17</v>
      </c>
      <c r="AV321" s="115">
        <v>10.14</v>
      </c>
    </row>
    <row r="322" spans="10:48">
      <c r="J322" s="2"/>
      <c r="K322" s="2"/>
      <c r="L322" s="2"/>
      <c r="M322" s="2"/>
      <c r="N322" s="2"/>
      <c r="AJ322" s="2"/>
      <c r="AL322" s="4" t="s">
        <v>149</v>
      </c>
      <c r="AM322" s="4" t="s">
        <v>776</v>
      </c>
      <c r="AO322" s="8" t="s">
        <v>699</v>
      </c>
      <c r="AP322" s="12">
        <v>0.03</v>
      </c>
      <c r="AQ322" s="98" t="s">
        <v>161</v>
      </c>
      <c r="AR322" s="92" t="s">
        <v>777</v>
      </c>
      <c r="AS322" s="104" t="str">
        <f t="shared" si="60"/>
        <v>埼玉県吉見町</v>
      </c>
      <c r="AT322" s="90">
        <v>10.210000000000001</v>
      </c>
      <c r="AU322" s="92">
        <v>10.17</v>
      </c>
      <c r="AV322" s="115">
        <v>10.14</v>
      </c>
    </row>
    <row r="323" spans="10:48">
      <c r="J323" s="2"/>
      <c r="K323" s="2"/>
      <c r="L323" s="2"/>
      <c r="M323" s="2"/>
      <c r="N323" s="2"/>
      <c r="AJ323" s="2"/>
      <c r="AL323" s="4" t="s">
        <v>149</v>
      </c>
      <c r="AM323" s="4" t="s">
        <v>778</v>
      </c>
      <c r="AO323" s="8" t="s">
        <v>699</v>
      </c>
      <c r="AP323" s="12">
        <v>0.03</v>
      </c>
      <c r="AQ323" s="98" t="s">
        <v>161</v>
      </c>
      <c r="AR323" s="92" t="s">
        <v>779</v>
      </c>
      <c r="AS323" s="104" t="str">
        <f t="shared" si="60"/>
        <v>埼玉県鳩山町</v>
      </c>
      <c r="AT323" s="90">
        <v>10.210000000000001</v>
      </c>
      <c r="AU323" s="92">
        <v>10.17</v>
      </c>
      <c r="AV323" s="115">
        <v>10.14</v>
      </c>
    </row>
    <row r="324" spans="10:48">
      <c r="J324" s="2"/>
      <c r="K324" s="2"/>
      <c r="L324" s="2"/>
      <c r="M324" s="2"/>
      <c r="N324" s="2"/>
      <c r="AJ324" s="2"/>
      <c r="AL324" s="4" t="s">
        <v>149</v>
      </c>
      <c r="AM324" s="4" t="s">
        <v>780</v>
      </c>
      <c r="AO324" s="8" t="s">
        <v>699</v>
      </c>
      <c r="AP324" s="12">
        <v>0.03</v>
      </c>
      <c r="AQ324" s="98" t="s">
        <v>161</v>
      </c>
      <c r="AR324" s="92" t="s">
        <v>781</v>
      </c>
      <c r="AS324" s="104" t="str">
        <f t="shared" ref="AS324:AS387" si="61">AQ324&amp;AR324</f>
        <v>埼玉県寄居町</v>
      </c>
      <c r="AT324" s="90">
        <v>10.210000000000001</v>
      </c>
      <c r="AU324" s="92">
        <v>10.17</v>
      </c>
      <c r="AV324" s="115">
        <v>10.14</v>
      </c>
    </row>
    <row r="325" spans="10:48">
      <c r="J325" s="2"/>
      <c r="K325" s="2"/>
      <c r="L325" s="2"/>
      <c r="M325" s="2"/>
      <c r="N325" s="2"/>
      <c r="AJ325" s="2"/>
      <c r="AL325" s="4" t="s">
        <v>149</v>
      </c>
      <c r="AM325" s="4" t="s">
        <v>782</v>
      </c>
      <c r="AO325" s="8" t="s">
        <v>699</v>
      </c>
      <c r="AP325" s="12">
        <v>0.03</v>
      </c>
      <c r="AQ325" s="98" t="s">
        <v>163</v>
      </c>
      <c r="AR325" s="92" t="s">
        <v>783</v>
      </c>
      <c r="AS325" s="104" t="str">
        <f t="shared" si="61"/>
        <v>千葉県東金市</v>
      </c>
      <c r="AT325" s="90">
        <v>10.210000000000001</v>
      </c>
      <c r="AU325" s="92">
        <v>10.17</v>
      </c>
      <c r="AV325" s="115">
        <v>10.14</v>
      </c>
    </row>
    <row r="326" spans="10:48">
      <c r="J326" s="2"/>
      <c r="K326" s="2"/>
      <c r="L326" s="2"/>
      <c r="M326" s="2"/>
      <c r="N326" s="2"/>
      <c r="AJ326" s="2"/>
      <c r="AL326" s="4" t="s">
        <v>149</v>
      </c>
      <c r="AM326" s="4" t="s">
        <v>784</v>
      </c>
      <c r="AO326" s="8" t="s">
        <v>699</v>
      </c>
      <c r="AP326" s="12">
        <v>0.03</v>
      </c>
      <c r="AQ326" s="98" t="s">
        <v>163</v>
      </c>
      <c r="AR326" s="92" t="s">
        <v>785</v>
      </c>
      <c r="AS326" s="104" t="str">
        <f t="shared" si="61"/>
        <v>千葉県君津市</v>
      </c>
      <c r="AT326" s="90">
        <v>10.210000000000001</v>
      </c>
      <c r="AU326" s="92">
        <v>10.17</v>
      </c>
      <c r="AV326" s="115">
        <v>10.14</v>
      </c>
    </row>
    <row r="327" spans="10:48">
      <c r="J327" s="2"/>
      <c r="K327" s="2"/>
      <c r="L327" s="2"/>
      <c r="M327" s="2"/>
      <c r="N327" s="2"/>
      <c r="AJ327" s="2"/>
      <c r="AL327" s="4" t="s">
        <v>149</v>
      </c>
      <c r="AM327" s="4" t="s">
        <v>786</v>
      </c>
      <c r="AO327" s="8" t="s">
        <v>699</v>
      </c>
      <c r="AP327" s="12">
        <v>0.03</v>
      </c>
      <c r="AQ327" s="98" t="s">
        <v>163</v>
      </c>
      <c r="AR327" s="92" t="s">
        <v>787</v>
      </c>
      <c r="AS327" s="104" t="str">
        <f t="shared" si="61"/>
        <v>千葉県富津市</v>
      </c>
      <c r="AT327" s="90">
        <v>10.210000000000001</v>
      </c>
      <c r="AU327" s="92">
        <v>10.17</v>
      </c>
      <c r="AV327" s="115">
        <v>10.14</v>
      </c>
    </row>
    <row r="328" spans="10:48">
      <c r="J328" s="2"/>
      <c r="K328" s="2"/>
      <c r="L328" s="2"/>
      <c r="M328" s="2"/>
      <c r="N328" s="2"/>
      <c r="AJ328" s="2"/>
      <c r="AL328" s="4" t="s">
        <v>149</v>
      </c>
      <c r="AM328" s="4" t="s">
        <v>788</v>
      </c>
      <c r="AO328" s="8" t="s">
        <v>699</v>
      </c>
      <c r="AP328" s="12">
        <v>0.03</v>
      </c>
      <c r="AQ328" s="98" t="s">
        <v>163</v>
      </c>
      <c r="AR328" s="92" t="s">
        <v>789</v>
      </c>
      <c r="AS328" s="104" t="str">
        <f t="shared" si="61"/>
        <v>千葉県八街市</v>
      </c>
      <c r="AT328" s="90">
        <v>10.210000000000001</v>
      </c>
      <c r="AU328" s="92">
        <v>10.17</v>
      </c>
      <c r="AV328" s="115">
        <v>10.14</v>
      </c>
    </row>
    <row r="329" spans="10:48">
      <c r="J329" s="2"/>
      <c r="K329" s="2"/>
      <c r="L329" s="2"/>
      <c r="M329" s="2"/>
      <c r="N329" s="2"/>
      <c r="AJ329" s="2"/>
      <c r="AL329" s="4" t="s">
        <v>149</v>
      </c>
      <c r="AM329" s="4" t="s">
        <v>790</v>
      </c>
      <c r="AO329" s="8" t="s">
        <v>699</v>
      </c>
      <c r="AP329" s="12">
        <v>0.03</v>
      </c>
      <c r="AQ329" s="98" t="s">
        <v>163</v>
      </c>
      <c r="AR329" s="92" t="s">
        <v>2347</v>
      </c>
      <c r="AS329" s="104" t="str">
        <f t="shared" si="61"/>
        <v>千葉県富里市</v>
      </c>
      <c r="AT329" s="90">
        <v>10.210000000000001</v>
      </c>
      <c r="AU329" s="92">
        <v>10.17</v>
      </c>
      <c r="AV329" s="115">
        <v>10.14</v>
      </c>
    </row>
    <row r="330" spans="10:48">
      <c r="J330" s="2"/>
      <c r="K330" s="2"/>
      <c r="L330" s="2"/>
      <c r="M330" s="2"/>
      <c r="N330" s="2"/>
      <c r="AJ330" s="2"/>
      <c r="AL330" s="4" t="s">
        <v>149</v>
      </c>
      <c r="AM330" s="4" t="s">
        <v>791</v>
      </c>
      <c r="AO330" s="8" t="s">
        <v>699</v>
      </c>
      <c r="AP330" s="12">
        <v>0.03</v>
      </c>
      <c r="AQ330" s="98" t="s">
        <v>163</v>
      </c>
      <c r="AR330" s="92" t="s">
        <v>792</v>
      </c>
      <c r="AS330" s="104" t="str">
        <f t="shared" si="61"/>
        <v>千葉県山武市</v>
      </c>
      <c r="AT330" s="90">
        <v>10.210000000000001</v>
      </c>
      <c r="AU330" s="92">
        <v>10.17</v>
      </c>
      <c r="AV330" s="115">
        <v>10.14</v>
      </c>
    </row>
    <row r="331" spans="10:48">
      <c r="J331" s="2"/>
      <c r="K331" s="2"/>
      <c r="L331" s="2"/>
      <c r="M331" s="2"/>
      <c r="N331" s="2"/>
      <c r="AJ331" s="2"/>
      <c r="AL331" s="4" t="s">
        <v>149</v>
      </c>
      <c r="AM331" s="4" t="s">
        <v>793</v>
      </c>
      <c r="AO331" s="8" t="s">
        <v>699</v>
      </c>
      <c r="AP331" s="12">
        <v>0.03</v>
      </c>
      <c r="AQ331" s="98" t="s">
        <v>163</v>
      </c>
      <c r="AR331" s="92" t="s">
        <v>2348</v>
      </c>
      <c r="AS331" s="104" t="str">
        <f t="shared" si="61"/>
        <v>千葉県大網白里市</v>
      </c>
      <c r="AT331" s="90">
        <v>10.210000000000001</v>
      </c>
      <c r="AU331" s="92">
        <v>10.17</v>
      </c>
      <c r="AV331" s="115">
        <v>10.14</v>
      </c>
    </row>
    <row r="332" spans="10:48">
      <c r="J332" s="2"/>
      <c r="K332" s="2"/>
      <c r="L332" s="2"/>
      <c r="M332" s="2"/>
      <c r="N332" s="2"/>
      <c r="AJ332" s="2"/>
      <c r="AL332" s="4" t="s">
        <v>149</v>
      </c>
      <c r="AM332" s="4" t="s">
        <v>794</v>
      </c>
      <c r="AO332" s="8" t="s">
        <v>699</v>
      </c>
      <c r="AP332" s="12">
        <v>0.03</v>
      </c>
      <c r="AQ332" s="98" t="s">
        <v>163</v>
      </c>
      <c r="AR332" s="92" t="s">
        <v>795</v>
      </c>
      <c r="AS332" s="104" t="str">
        <f t="shared" si="61"/>
        <v>千葉県長柄町</v>
      </c>
      <c r="AT332" s="90">
        <v>10.210000000000001</v>
      </c>
      <c r="AU332" s="92">
        <v>10.17</v>
      </c>
      <c r="AV332" s="115">
        <v>10.14</v>
      </c>
    </row>
    <row r="333" spans="10:48">
      <c r="J333" s="2"/>
      <c r="K333" s="2"/>
      <c r="L333" s="2"/>
      <c r="M333" s="2"/>
      <c r="N333" s="2"/>
      <c r="AJ333" s="2"/>
      <c r="AL333" s="4" t="s">
        <v>149</v>
      </c>
      <c r="AM333" s="4" t="s">
        <v>796</v>
      </c>
      <c r="AO333" s="8" t="s">
        <v>699</v>
      </c>
      <c r="AP333" s="12">
        <v>0.03</v>
      </c>
      <c r="AQ333" s="98" t="s">
        <v>163</v>
      </c>
      <c r="AR333" s="92" t="s">
        <v>797</v>
      </c>
      <c r="AS333" s="104" t="str">
        <f t="shared" si="61"/>
        <v>千葉県長南町</v>
      </c>
      <c r="AT333" s="90">
        <v>10.210000000000001</v>
      </c>
      <c r="AU333" s="92">
        <v>10.17</v>
      </c>
      <c r="AV333" s="115">
        <v>10.14</v>
      </c>
    </row>
    <row r="334" spans="10:48">
      <c r="J334" s="2"/>
      <c r="K334" s="2"/>
      <c r="L334" s="2"/>
      <c r="M334" s="2"/>
      <c r="N334" s="2"/>
      <c r="AJ334" s="2"/>
      <c r="AL334" s="4" t="s">
        <v>149</v>
      </c>
      <c r="AM334" s="4" t="s">
        <v>798</v>
      </c>
      <c r="AO334" s="8" t="s">
        <v>699</v>
      </c>
      <c r="AP334" s="12">
        <v>0.03</v>
      </c>
      <c r="AQ334" s="98" t="s">
        <v>167</v>
      </c>
      <c r="AR334" s="92" t="s">
        <v>2349</v>
      </c>
      <c r="AS334" s="104" t="str">
        <f t="shared" si="61"/>
        <v>神奈川県南足柄市</v>
      </c>
      <c r="AT334" s="90">
        <v>10.210000000000001</v>
      </c>
      <c r="AU334" s="92">
        <v>10.17</v>
      </c>
      <c r="AV334" s="115">
        <v>10.14</v>
      </c>
    </row>
    <row r="335" spans="10:48">
      <c r="J335" s="2"/>
      <c r="K335" s="2"/>
      <c r="L335" s="2"/>
      <c r="M335" s="2"/>
      <c r="N335" s="2"/>
      <c r="AJ335" s="2"/>
      <c r="AL335" s="4" t="s">
        <v>149</v>
      </c>
      <c r="AM335" s="4" t="s">
        <v>799</v>
      </c>
      <c r="AO335" s="8" t="s">
        <v>699</v>
      </c>
      <c r="AP335" s="12">
        <v>0.03</v>
      </c>
      <c r="AQ335" s="98" t="s">
        <v>167</v>
      </c>
      <c r="AR335" s="92" t="s">
        <v>2350</v>
      </c>
      <c r="AS335" s="104" t="str">
        <f t="shared" si="61"/>
        <v>神奈川県山北町</v>
      </c>
      <c r="AT335" s="90">
        <v>10.210000000000001</v>
      </c>
      <c r="AU335" s="92">
        <v>10.17</v>
      </c>
      <c r="AV335" s="115">
        <v>10.14</v>
      </c>
    </row>
    <row r="336" spans="10:48">
      <c r="J336" s="2"/>
      <c r="K336" s="2"/>
      <c r="L336" s="2"/>
      <c r="M336" s="2"/>
      <c r="N336" s="2"/>
      <c r="AJ336" s="2"/>
      <c r="AL336" s="4" t="s">
        <v>149</v>
      </c>
      <c r="AM336" s="4" t="s">
        <v>800</v>
      </c>
      <c r="AO336" s="8" t="s">
        <v>699</v>
      </c>
      <c r="AP336" s="12">
        <v>0.03</v>
      </c>
      <c r="AQ336" s="98" t="s">
        <v>167</v>
      </c>
      <c r="AR336" s="92" t="s">
        <v>801</v>
      </c>
      <c r="AS336" s="104" t="str">
        <f t="shared" si="61"/>
        <v>神奈川県箱根町</v>
      </c>
      <c r="AT336" s="90">
        <v>10.210000000000001</v>
      </c>
      <c r="AU336" s="92">
        <v>10.17</v>
      </c>
      <c r="AV336" s="115">
        <v>10.14</v>
      </c>
    </row>
    <row r="337" spans="10:48">
      <c r="J337" s="2"/>
      <c r="K337" s="2"/>
      <c r="L337" s="2"/>
      <c r="M337" s="2"/>
      <c r="N337" s="2"/>
      <c r="AJ337" s="2"/>
      <c r="AL337" s="4" t="s">
        <v>149</v>
      </c>
      <c r="AM337" s="4" t="s">
        <v>802</v>
      </c>
      <c r="AO337" s="8" t="s">
        <v>699</v>
      </c>
      <c r="AP337" s="12">
        <v>0.03</v>
      </c>
      <c r="AQ337" s="98" t="s">
        <v>169</v>
      </c>
      <c r="AR337" s="92" t="s">
        <v>803</v>
      </c>
      <c r="AS337" s="104" t="str">
        <f t="shared" si="61"/>
        <v>新潟県新潟市</v>
      </c>
      <c r="AT337" s="90">
        <v>10.210000000000001</v>
      </c>
      <c r="AU337" s="92">
        <v>10.17</v>
      </c>
      <c r="AV337" s="115">
        <v>10.14</v>
      </c>
    </row>
    <row r="338" spans="10:48">
      <c r="J338" s="2"/>
      <c r="K338" s="2"/>
      <c r="L338" s="2"/>
      <c r="M338" s="2"/>
      <c r="N338" s="2"/>
      <c r="AJ338" s="2"/>
      <c r="AL338" s="4" t="s">
        <v>149</v>
      </c>
      <c r="AM338" s="4" t="s">
        <v>804</v>
      </c>
      <c r="AO338" s="8" t="s">
        <v>699</v>
      </c>
      <c r="AP338" s="12">
        <v>0.03</v>
      </c>
      <c r="AQ338" s="98" t="s">
        <v>171</v>
      </c>
      <c r="AR338" s="92" t="s">
        <v>805</v>
      </c>
      <c r="AS338" s="104" t="str">
        <f t="shared" si="61"/>
        <v>富山県富山市</v>
      </c>
      <c r="AT338" s="90">
        <v>10.210000000000001</v>
      </c>
      <c r="AU338" s="92">
        <v>10.17</v>
      </c>
      <c r="AV338" s="115">
        <v>10.14</v>
      </c>
    </row>
    <row r="339" spans="10:48">
      <c r="J339" s="2"/>
      <c r="K339" s="2"/>
      <c r="L339" s="2"/>
      <c r="M339" s="2"/>
      <c r="N339" s="2"/>
      <c r="AJ339" s="2"/>
      <c r="AL339" s="4" t="s">
        <v>149</v>
      </c>
      <c r="AM339" s="4" t="s">
        <v>806</v>
      </c>
      <c r="AO339" s="8" t="s">
        <v>699</v>
      </c>
      <c r="AP339" s="12">
        <v>0.03</v>
      </c>
      <c r="AQ339" s="98" t="s">
        <v>173</v>
      </c>
      <c r="AR339" s="92" t="s">
        <v>807</v>
      </c>
      <c r="AS339" s="104" t="str">
        <f t="shared" si="61"/>
        <v>石川県金沢市</v>
      </c>
      <c r="AT339" s="90">
        <v>10.210000000000001</v>
      </c>
      <c r="AU339" s="92">
        <v>10.17</v>
      </c>
      <c r="AV339" s="115">
        <v>10.14</v>
      </c>
    </row>
    <row r="340" spans="10:48">
      <c r="J340" s="2"/>
      <c r="K340" s="2"/>
      <c r="L340" s="2"/>
      <c r="M340" s="2"/>
      <c r="N340" s="2"/>
      <c r="AJ340" s="2"/>
      <c r="AL340" s="4" t="s">
        <v>149</v>
      </c>
      <c r="AM340" s="4" t="s">
        <v>808</v>
      </c>
      <c r="AO340" s="8" t="s">
        <v>699</v>
      </c>
      <c r="AP340" s="12">
        <v>0.03</v>
      </c>
      <c r="AQ340" s="98" t="s">
        <v>173</v>
      </c>
      <c r="AR340" s="92" t="s">
        <v>809</v>
      </c>
      <c r="AS340" s="104" t="str">
        <f t="shared" si="61"/>
        <v>石川県内灘町</v>
      </c>
      <c r="AT340" s="90">
        <v>10.210000000000001</v>
      </c>
      <c r="AU340" s="92">
        <v>10.17</v>
      </c>
      <c r="AV340" s="115">
        <v>10.14</v>
      </c>
    </row>
    <row r="341" spans="10:48">
      <c r="J341" s="2"/>
      <c r="K341" s="2"/>
      <c r="L341" s="2"/>
      <c r="M341" s="2"/>
      <c r="N341" s="2"/>
      <c r="AJ341" s="2"/>
      <c r="AL341" s="4" t="s">
        <v>149</v>
      </c>
      <c r="AM341" s="4" t="s">
        <v>810</v>
      </c>
      <c r="AO341" s="8" t="s">
        <v>699</v>
      </c>
      <c r="AP341" s="12">
        <v>0.03</v>
      </c>
      <c r="AQ341" s="98" t="s">
        <v>175</v>
      </c>
      <c r="AR341" s="92" t="s">
        <v>811</v>
      </c>
      <c r="AS341" s="104" t="str">
        <f t="shared" si="61"/>
        <v>福井県福井市</v>
      </c>
      <c r="AT341" s="90">
        <v>10.210000000000001</v>
      </c>
      <c r="AU341" s="92">
        <v>10.17</v>
      </c>
      <c r="AV341" s="115">
        <v>10.14</v>
      </c>
    </row>
    <row r="342" spans="10:48">
      <c r="J342" s="2"/>
      <c r="K342" s="2"/>
      <c r="L342" s="2"/>
      <c r="M342" s="2"/>
      <c r="N342" s="2"/>
      <c r="AJ342" s="2"/>
      <c r="AL342" s="4" t="s">
        <v>149</v>
      </c>
      <c r="AM342" s="4" t="s">
        <v>812</v>
      </c>
      <c r="AO342" s="8" t="s">
        <v>699</v>
      </c>
      <c r="AP342" s="12">
        <v>0.03</v>
      </c>
      <c r="AQ342" s="98" t="s">
        <v>177</v>
      </c>
      <c r="AR342" s="92" t="s">
        <v>813</v>
      </c>
      <c r="AS342" s="104" t="str">
        <f t="shared" si="61"/>
        <v>山梨県甲府市</v>
      </c>
      <c r="AT342" s="90">
        <v>10.210000000000001</v>
      </c>
      <c r="AU342" s="92">
        <v>10.17</v>
      </c>
      <c r="AV342" s="115">
        <v>10.14</v>
      </c>
    </row>
    <row r="343" spans="10:48">
      <c r="J343" s="2"/>
      <c r="K343" s="2"/>
      <c r="L343" s="2"/>
      <c r="M343" s="2"/>
      <c r="N343" s="2"/>
      <c r="AJ343" s="2"/>
      <c r="AL343" s="4" t="s">
        <v>149</v>
      </c>
      <c r="AM343" s="4" t="s">
        <v>814</v>
      </c>
      <c r="AO343" s="8" t="s">
        <v>699</v>
      </c>
      <c r="AP343" s="12">
        <v>0.03</v>
      </c>
      <c r="AQ343" s="98" t="s">
        <v>177</v>
      </c>
      <c r="AR343" s="92" t="s">
        <v>2351</v>
      </c>
      <c r="AS343" s="104" t="str">
        <f t="shared" si="61"/>
        <v>山梨県南アルプス市</v>
      </c>
      <c r="AT343" s="90">
        <v>10.210000000000001</v>
      </c>
      <c r="AU343" s="92">
        <v>10.17</v>
      </c>
      <c r="AV343" s="115">
        <v>10.14</v>
      </c>
    </row>
    <row r="344" spans="10:48">
      <c r="J344" s="2"/>
      <c r="K344" s="2"/>
      <c r="L344" s="2"/>
      <c r="M344" s="2"/>
      <c r="N344" s="2"/>
      <c r="AJ344" s="2"/>
      <c r="AL344" s="4" t="s">
        <v>149</v>
      </c>
      <c r="AM344" s="4" t="s">
        <v>815</v>
      </c>
      <c r="AO344" s="8" t="s">
        <v>699</v>
      </c>
      <c r="AP344" s="12">
        <v>0.03</v>
      </c>
      <c r="AQ344" s="98" t="s">
        <v>177</v>
      </c>
      <c r="AR344" s="92" t="s">
        <v>2352</v>
      </c>
      <c r="AS344" s="104" t="str">
        <f t="shared" si="61"/>
        <v>山梨県南部町</v>
      </c>
      <c r="AT344" s="90">
        <v>10.210000000000001</v>
      </c>
      <c r="AU344" s="92">
        <v>10.17</v>
      </c>
      <c r="AV344" s="115">
        <v>10.14</v>
      </c>
    </row>
    <row r="345" spans="10:48">
      <c r="J345" s="2"/>
      <c r="K345" s="2"/>
      <c r="L345" s="2"/>
      <c r="M345" s="2"/>
      <c r="N345" s="2"/>
      <c r="AJ345" s="2"/>
      <c r="AL345" s="4" t="s">
        <v>149</v>
      </c>
      <c r="AM345" s="4" t="s">
        <v>816</v>
      </c>
      <c r="AO345" s="8" t="s">
        <v>699</v>
      </c>
      <c r="AP345" s="12">
        <v>0.03</v>
      </c>
      <c r="AQ345" s="98" t="s">
        <v>179</v>
      </c>
      <c r="AR345" s="92" t="s">
        <v>817</v>
      </c>
      <c r="AS345" s="104" t="str">
        <f t="shared" si="61"/>
        <v>長野県長野市</v>
      </c>
      <c r="AT345" s="90">
        <v>10.210000000000001</v>
      </c>
      <c r="AU345" s="92">
        <v>10.17</v>
      </c>
      <c r="AV345" s="115">
        <v>10.14</v>
      </c>
    </row>
    <row r="346" spans="10:48">
      <c r="J346" s="2"/>
      <c r="K346" s="2"/>
      <c r="L346" s="2"/>
      <c r="M346" s="2"/>
      <c r="N346" s="2"/>
      <c r="AJ346" s="2"/>
      <c r="AL346" s="4" t="s">
        <v>149</v>
      </c>
      <c r="AM346" s="4" t="s">
        <v>818</v>
      </c>
      <c r="AO346" s="8" t="s">
        <v>699</v>
      </c>
      <c r="AP346" s="12">
        <v>0.03</v>
      </c>
      <c r="AQ346" s="98" t="s">
        <v>179</v>
      </c>
      <c r="AR346" s="92" t="s">
        <v>819</v>
      </c>
      <c r="AS346" s="104" t="str">
        <f t="shared" si="61"/>
        <v>長野県松本市</v>
      </c>
      <c r="AT346" s="90">
        <v>10.210000000000001</v>
      </c>
      <c r="AU346" s="92">
        <v>10.17</v>
      </c>
      <c r="AV346" s="115">
        <v>10.14</v>
      </c>
    </row>
    <row r="347" spans="10:48">
      <c r="J347" s="2"/>
      <c r="K347" s="2"/>
      <c r="L347" s="2"/>
      <c r="M347" s="2"/>
      <c r="N347" s="2"/>
      <c r="AJ347" s="2"/>
      <c r="AL347" s="4" t="s">
        <v>149</v>
      </c>
      <c r="AM347" s="4" t="s">
        <v>820</v>
      </c>
      <c r="AO347" s="8" t="s">
        <v>699</v>
      </c>
      <c r="AP347" s="12">
        <v>0.03</v>
      </c>
      <c r="AQ347" s="98" t="s">
        <v>179</v>
      </c>
      <c r="AR347" s="92" t="s">
        <v>821</v>
      </c>
      <c r="AS347" s="104" t="str">
        <f t="shared" si="61"/>
        <v>長野県塩尻市</v>
      </c>
      <c r="AT347" s="90">
        <v>10.210000000000001</v>
      </c>
      <c r="AU347" s="92">
        <v>10.17</v>
      </c>
      <c r="AV347" s="115">
        <v>10.14</v>
      </c>
    </row>
    <row r="348" spans="10:48">
      <c r="J348" s="2"/>
      <c r="K348" s="2"/>
      <c r="L348" s="2"/>
      <c r="M348" s="2"/>
      <c r="N348" s="2"/>
      <c r="AJ348" s="2"/>
      <c r="AL348" s="4" t="s">
        <v>149</v>
      </c>
      <c r="AM348" s="4" t="s">
        <v>822</v>
      </c>
      <c r="AO348" s="8" t="s">
        <v>699</v>
      </c>
      <c r="AP348" s="12">
        <v>0.03</v>
      </c>
      <c r="AQ348" s="98" t="s">
        <v>180</v>
      </c>
      <c r="AR348" s="92" t="s">
        <v>823</v>
      </c>
      <c r="AS348" s="104" t="str">
        <f t="shared" si="61"/>
        <v>岐阜県大垣市</v>
      </c>
      <c r="AT348" s="90">
        <v>10.210000000000001</v>
      </c>
      <c r="AU348" s="92">
        <v>10.17</v>
      </c>
      <c r="AV348" s="115">
        <v>10.14</v>
      </c>
    </row>
    <row r="349" spans="10:48">
      <c r="J349" s="2"/>
      <c r="K349" s="2"/>
      <c r="L349" s="2"/>
      <c r="M349" s="2"/>
      <c r="N349" s="2"/>
      <c r="AJ349" s="2"/>
      <c r="AL349" s="4" t="s">
        <v>149</v>
      </c>
      <c r="AM349" s="4" t="s">
        <v>824</v>
      </c>
      <c r="AO349" s="8" t="s">
        <v>699</v>
      </c>
      <c r="AP349" s="12">
        <v>0.03</v>
      </c>
      <c r="AQ349" s="98" t="s">
        <v>180</v>
      </c>
      <c r="AR349" s="92" t="s">
        <v>825</v>
      </c>
      <c r="AS349" s="104" t="str">
        <f t="shared" si="61"/>
        <v>岐阜県多治見市</v>
      </c>
      <c r="AT349" s="90">
        <v>10.210000000000001</v>
      </c>
      <c r="AU349" s="92">
        <v>10.17</v>
      </c>
      <c r="AV349" s="115">
        <v>10.14</v>
      </c>
    </row>
    <row r="350" spans="10:48">
      <c r="J350" s="2"/>
      <c r="K350" s="2"/>
      <c r="L350" s="2"/>
      <c r="M350" s="2"/>
      <c r="N350" s="2"/>
      <c r="AJ350" s="2"/>
      <c r="AL350" s="4" t="s">
        <v>149</v>
      </c>
      <c r="AM350" s="4" t="s">
        <v>826</v>
      </c>
      <c r="AO350" s="8" t="s">
        <v>699</v>
      </c>
      <c r="AP350" s="12">
        <v>0.03</v>
      </c>
      <c r="AQ350" s="98" t="s">
        <v>180</v>
      </c>
      <c r="AR350" s="92" t="s">
        <v>2353</v>
      </c>
      <c r="AS350" s="104" t="str">
        <f t="shared" si="61"/>
        <v>岐阜県美濃加茂市</v>
      </c>
      <c r="AT350" s="90">
        <v>10.210000000000001</v>
      </c>
      <c r="AU350" s="92">
        <v>10.17</v>
      </c>
      <c r="AV350" s="115">
        <v>10.14</v>
      </c>
    </row>
    <row r="351" spans="10:48">
      <c r="J351" s="2"/>
      <c r="K351" s="2"/>
      <c r="L351" s="2"/>
      <c r="M351" s="2"/>
      <c r="N351" s="2"/>
      <c r="AJ351" s="2"/>
      <c r="AL351" s="4" t="s">
        <v>149</v>
      </c>
      <c r="AM351" s="4" t="s">
        <v>827</v>
      </c>
      <c r="AO351" s="8" t="s">
        <v>699</v>
      </c>
      <c r="AP351" s="12">
        <v>0.03</v>
      </c>
      <c r="AQ351" s="98" t="s">
        <v>180</v>
      </c>
      <c r="AR351" s="92" t="s">
        <v>828</v>
      </c>
      <c r="AS351" s="104" t="str">
        <f t="shared" si="61"/>
        <v>岐阜県各務原市</v>
      </c>
      <c r="AT351" s="90">
        <v>10.210000000000001</v>
      </c>
      <c r="AU351" s="92">
        <v>10.17</v>
      </c>
      <c r="AV351" s="115">
        <v>10.14</v>
      </c>
    </row>
    <row r="352" spans="10:48">
      <c r="J352" s="2"/>
      <c r="K352" s="2"/>
      <c r="L352" s="2"/>
      <c r="M352" s="2"/>
      <c r="N352" s="2"/>
      <c r="AJ352" s="2"/>
      <c r="AL352" s="4" t="s">
        <v>149</v>
      </c>
      <c r="AM352" s="4" t="s">
        <v>829</v>
      </c>
      <c r="AO352" s="8" t="s">
        <v>699</v>
      </c>
      <c r="AP352" s="12">
        <v>0.03</v>
      </c>
      <c r="AQ352" s="98" t="s">
        <v>180</v>
      </c>
      <c r="AR352" s="92" t="s">
        <v>830</v>
      </c>
      <c r="AS352" s="104" t="str">
        <f t="shared" si="61"/>
        <v>岐阜県可児市</v>
      </c>
      <c r="AT352" s="90">
        <v>10.210000000000001</v>
      </c>
      <c r="AU352" s="92">
        <v>10.17</v>
      </c>
      <c r="AV352" s="115">
        <v>10.14</v>
      </c>
    </row>
    <row r="353" spans="10:48">
      <c r="J353" s="2"/>
      <c r="K353" s="2"/>
      <c r="L353" s="2"/>
      <c r="M353" s="2"/>
      <c r="N353" s="2"/>
      <c r="AJ353" s="2"/>
      <c r="AL353" s="4" t="s">
        <v>149</v>
      </c>
      <c r="AM353" s="4" t="s">
        <v>831</v>
      </c>
      <c r="AO353" s="8" t="s">
        <v>699</v>
      </c>
      <c r="AP353" s="12">
        <v>0.03</v>
      </c>
      <c r="AQ353" s="98" t="s">
        <v>182</v>
      </c>
      <c r="AR353" s="92" t="s">
        <v>832</v>
      </c>
      <c r="AS353" s="104" t="str">
        <f t="shared" si="61"/>
        <v>静岡県浜松市</v>
      </c>
      <c r="AT353" s="90">
        <v>10.210000000000001</v>
      </c>
      <c r="AU353" s="92">
        <v>10.17</v>
      </c>
      <c r="AV353" s="115">
        <v>10.14</v>
      </c>
    </row>
    <row r="354" spans="10:48">
      <c r="J354" s="2"/>
      <c r="K354" s="2"/>
      <c r="L354" s="2"/>
      <c r="M354" s="2"/>
      <c r="N354" s="2"/>
      <c r="AJ354" s="2"/>
      <c r="AL354" s="4" t="s">
        <v>149</v>
      </c>
      <c r="AM354" s="4" t="s">
        <v>833</v>
      </c>
      <c r="AO354" s="8" t="s">
        <v>699</v>
      </c>
      <c r="AP354" s="12">
        <v>0.03</v>
      </c>
      <c r="AQ354" s="98" t="s">
        <v>182</v>
      </c>
      <c r="AR354" s="92" t="s">
        <v>834</v>
      </c>
      <c r="AS354" s="104" t="str">
        <f t="shared" si="61"/>
        <v>静岡県沼津市</v>
      </c>
      <c r="AT354" s="90">
        <v>10.210000000000001</v>
      </c>
      <c r="AU354" s="92">
        <v>10.17</v>
      </c>
      <c r="AV354" s="115">
        <v>10.14</v>
      </c>
    </row>
    <row r="355" spans="10:48">
      <c r="J355" s="2"/>
      <c r="K355" s="2"/>
      <c r="L355" s="2"/>
      <c r="M355" s="2"/>
      <c r="N355" s="2"/>
      <c r="AJ355" s="2"/>
      <c r="AL355" s="4" t="s">
        <v>149</v>
      </c>
      <c r="AM355" s="4" t="s">
        <v>835</v>
      </c>
      <c r="AO355" s="8" t="s">
        <v>699</v>
      </c>
      <c r="AP355" s="12">
        <v>0.03</v>
      </c>
      <c r="AQ355" s="98" t="s">
        <v>182</v>
      </c>
      <c r="AR355" s="92" t="s">
        <v>836</v>
      </c>
      <c r="AS355" s="104" t="str">
        <f t="shared" si="61"/>
        <v>静岡県三島市</v>
      </c>
      <c r="AT355" s="90">
        <v>10.210000000000001</v>
      </c>
      <c r="AU355" s="92">
        <v>10.17</v>
      </c>
      <c r="AV355" s="115">
        <v>10.14</v>
      </c>
    </row>
    <row r="356" spans="10:48">
      <c r="J356" s="2"/>
      <c r="K356" s="2"/>
      <c r="L356" s="2"/>
      <c r="M356" s="2"/>
      <c r="N356" s="2"/>
      <c r="AJ356" s="2"/>
      <c r="AL356" s="4" t="s">
        <v>152</v>
      </c>
      <c r="AM356" s="4" t="s">
        <v>837</v>
      </c>
      <c r="AO356" s="8" t="s">
        <v>699</v>
      </c>
      <c r="AP356" s="12">
        <v>0.03</v>
      </c>
      <c r="AQ356" s="98" t="s">
        <v>182</v>
      </c>
      <c r="AR356" s="92" t="s">
        <v>838</v>
      </c>
      <c r="AS356" s="104" t="str">
        <f t="shared" si="61"/>
        <v>静岡県富士宮市</v>
      </c>
      <c r="AT356" s="90">
        <v>10.210000000000001</v>
      </c>
      <c r="AU356" s="92">
        <v>10.17</v>
      </c>
      <c r="AV356" s="115">
        <v>10.14</v>
      </c>
    </row>
    <row r="357" spans="10:48">
      <c r="J357" s="2"/>
      <c r="K357" s="2"/>
      <c r="L357" s="2"/>
      <c r="M357" s="2"/>
      <c r="N357" s="2"/>
      <c r="AJ357" s="2"/>
      <c r="AL357" s="4" t="s">
        <v>152</v>
      </c>
      <c r="AM357" s="4" t="s">
        <v>839</v>
      </c>
      <c r="AO357" s="8" t="s">
        <v>699</v>
      </c>
      <c r="AP357" s="12">
        <v>0.03</v>
      </c>
      <c r="AQ357" s="98" t="s">
        <v>182</v>
      </c>
      <c r="AR357" s="92" t="s">
        <v>840</v>
      </c>
      <c r="AS357" s="104" t="str">
        <f t="shared" si="61"/>
        <v>静岡県島田市</v>
      </c>
      <c r="AT357" s="90">
        <v>10.210000000000001</v>
      </c>
      <c r="AU357" s="92">
        <v>10.17</v>
      </c>
      <c r="AV357" s="115">
        <v>10.14</v>
      </c>
    </row>
    <row r="358" spans="10:48">
      <c r="J358" s="2"/>
      <c r="K358" s="2"/>
      <c r="L358" s="2"/>
      <c r="M358" s="2"/>
      <c r="N358" s="2"/>
      <c r="AJ358" s="2"/>
      <c r="AL358" s="4" t="s">
        <v>152</v>
      </c>
      <c r="AM358" s="4" t="s">
        <v>841</v>
      </c>
      <c r="AO358" s="8" t="s">
        <v>699</v>
      </c>
      <c r="AP358" s="12">
        <v>0.03</v>
      </c>
      <c r="AQ358" s="98" t="s">
        <v>182</v>
      </c>
      <c r="AR358" s="92" t="s">
        <v>842</v>
      </c>
      <c r="AS358" s="104" t="str">
        <f t="shared" si="61"/>
        <v>静岡県富士市</v>
      </c>
      <c r="AT358" s="90">
        <v>10.210000000000001</v>
      </c>
      <c r="AU358" s="92">
        <v>10.17</v>
      </c>
      <c r="AV358" s="115">
        <v>10.14</v>
      </c>
    </row>
    <row r="359" spans="10:48">
      <c r="J359" s="2"/>
      <c r="K359" s="2"/>
      <c r="L359" s="2"/>
      <c r="M359" s="2"/>
      <c r="N359" s="2"/>
      <c r="AJ359" s="2"/>
      <c r="AL359" s="4" t="s">
        <v>152</v>
      </c>
      <c r="AM359" s="4" t="s">
        <v>843</v>
      </c>
      <c r="AO359" s="8" t="s">
        <v>699</v>
      </c>
      <c r="AP359" s="12">
        <v>0.03</v>
      </c>
      <c r="AQ359" s="98" t="s">
        <v>182</v>
      </c>
      <c r="AR359" s="92" t="s">
        <v>844</v>
      </c>
      <c r="AS359" s="104" t="str">
        <f t="shared" si="61"/>
        <v>静岡県磐田市</v>
      </c>
      <c r="AT359" s="90">
        <v>10.210000000000001</v>
      </c>
      <c r="AU359" s="92">
        <v>10.17</v>
      </c>
      <c r="AV359" s="115">
        <v>10.14</v>
      </c>
    </row>
    <row r="360" spans="10:48">
      <c r="J360" s="2"/>
      <c r="K360" s="2"/>
      <c r="L360" s="2"/>
      <c r="M360" s="2"/>
      <c r="N360" s="2"/>
      <c r="AJ360" s="2"/>
      <c r="AL360" s="4" t="s">
        <v>152</v>
      </c>
      <c r="AM360" s="4" t="s">
        <v>845</v>
      </c>
      <c r="AO360" s="8" t="s">
        <v>699</v>
      </c>
      <c r="AP360" s="12">
        <v>0.03</v>
      </c>
      <c r="AQ360" s="98" t="s">
        <v>182</v>
      </c>
      <c r="AR360" s="92" t="s">
        <v>846</v>
      </c>
      <c r="AS360" s="104" t="str">
        <f t="shared" si="61"/>
        <v>静岡県焼津市</v>
      </c>
      <c r="AT360" s="90">
        <v>10.210000000000001</v>
      </c>
      <c r="AU360" s="92">
        <v>10.17</v>
      </c>
      <c r="AV360" s="115">
        <v>10.14</v>
      </c>
    </row>
    <row r="361" spans="10:48">
      <c r="J361" s="2"/>
      <c r="K361" s="2"/>
      <c r="L361" s="2"/>
      <c r="M361" s="2"/>
      <c r="N361" s="2"/>
      <c r="AJ361" s="2"/>
      <c r="AL361" s="4" t="s">
        <v>152</v>
      </c>
      <c r="AM361" s="4" t="s">
        <v>847</v>
      </c>
      <c r="AO361" s="8" t="s">
        <v>699</v>
      </c>
      <c r="AP361" s="12">
        <v>0.03</v>
      </c>
      <c r="AQ361" s="98" t="s">
        <v>182</v>
      </c>
      <c r="AR361" s="92" t="s">
        <v>848</v>
      </c>
      <c r="AS361" s="104" t="str">
        <f t="shared" si="61"/>
        <v>静岡県掛川市</v>
      </c>
      <c r="AT361" s="90">
        <v>10.210000000000001</v>
      </c>
      <c r="AU361" s="92">
        <v>10.17</v>
      </c>
      <c r="AV361" s="115">
        <v>10.14</v>
      </c>
    </row>
    <row r="362" spans="10:48">
      <c r="J362" s="2"/>
      <c r="K362" s="2"/>
      <c r="L362" s="2"/>
      <c r="M362" s="2"/>
      <c r="N362" s="2"/>
      <c r="AJ362" s="2"/>
      <c r="AL362" s="4" t="s">
        <v>152</v>
      </c>
      <c r="AM362" s="4" t="s">
        <v>849</v>
      </c>
      <c r="AO362" s="8" t="s">
        <v>699</v>
      </c>
      <c r="AP362" s="12">
        <v>0.03</v>
      </c>
      <c r="AQ362" s="98" t="s">
        <v>182</v>
      </c>
      <c r="AR362" s="92" t="s">
        <v>850</v>
      </c>
      <c r="AS362" s="104" t="str">
        <f t="shared" si="61"/>
        <v>静岡県藤枝市</v>
      </c>
      <c r="AT362" s="90">
        <v>10.210000000000001</v>
      </c>
      <c r="AU362" s="92">
        <v>10.17</v>
      </c>
      <c r="AV362" s="115">
        <v>10.14</v>
      </c>
    </row>
    <row r="363" spans="10:48">
      <c r="J363" s="2"/>
      <c r="K363" s="2"/>
      <c r="L363" s="2"/>
      <c r="M363" s="2"/>
      <c r="N363" s="2"/>
      <c r="AJ363" s="2"/>
      <c r="AL363" s="4" t="s">
        <v>152</v>
      </c>
      <c r="AM363" s="4" t="s">
        <v>851</v>
      </c>
      <c r="AO363" s="8" t="s">
        <v>699</v>
      </c>
      <c r="AP363" s="12">
        <v>0.03</v>
      </c>
      <c r="AQ363" s="98" t="s">
        <v>182</v>
      </c>
      <c r="AR363" s="92" t="s">
        <v>852</v>
      </c>
      <c r="AS363" s="104" t="str">
        <f t="shared" si="61"/>
        <v>静岡県御殿場市</v>
      </c>
      <c r="AT363" s="90">
        <v>10.210000000000001</v>
      </c>
      <c r="AU363" s="92">
        <v>10.17</v>
      </c>
      <c r="AV363" s="115">
        <v>10.14</v>
      </c>
    </row>
    <row r="364" spans="10:48">
      <c r="J364" s="2"/>
      <c r="K364" s="2"/>
      <c r="L364" s="2"/>
      <c r="M364" s="2"/>
      <c r="N364" s="2"/>
      <c r="AJ364" s="2"/>
      <c r="AL364" s="4" t="s">
        <v>152</v>
      </c>
      <c r="AM364" s="4" t="s">
        <v>853</v>
      </c>
      <c r="AO364" s="8" t="s">
        <v>699</v>
      </c>
      <c r="AP364" s="12">
        <v>0.03</v>
      </c>
      <c r="AQ364" s="98" t="s">
        <v>182</v>
      </c>
      <c r="AR364" s="92" t="s">
        <v>854</v>
      </c>
      <c r="AS364" s="104" t="str">
        <f t="shared" si="61"/>
        <v>静岡県袋井市</v>
      </c>
      <c r="AT364" s="90">
        <v>10.210000000000001</v>
      </c>
      <c r="AU364" s="92">
        <v>10.17</v>
      </c>
      <c r="AV364" s="115">
        <v>10.14</v>
      </c>
    </row>
    <row r="365" spans="10:48">
      <c r="J365" s="2"/>
      <c r="K365" s="2"/>
      <c r="L365" s="2"/>
      <c r="M365" s="2"/>
      <c r="N365" s="2"/>
      <c r="AJ365" s="2"/>
      <c r="AL365" s="4" t="s">
        <v>152</v>
      </c>
      <c r="AM365" s="4" t="s">
        <v>855</v>
      </c>
      <c r="AO365" s="8" t="s">
        <v>699</v>
      </c>
      <c r="AP365" s="12">
        <v>0.03</v>
      </c>
      <c r="AQ365" s="98" t="s">
        <v>182</v>
      </c>
      <c r="AR365" s="92" t="s">
        <v>856</v>
      </c>
      <c r="AS365" s="104" t="str">
        <f t="shared" si="61"/>
        <v>静岡県裾野市</v>
      </c>
      <c r="AT365" s="90">
        <v>10.210000000000001</v>
      </c>
      <c r="AU365" s="92">
        <v>10.17</v>
      </c>
      <c r="AV365" s="115">
        <v>10.14</v>
      </c>
    </row>
    <row r="366" spans="10:48">
      <c r="J366" s="2"/>
      <c r="K366" s="2"/>
      <c r="L366" s="2"/>
      <c r="M366" s="2"/>
      <c r="N366" s="2"/>
      <c r="AJ366" s="2"/>
      <c r="AL366" s="4" t="s">
        <v>152</v>
      </c>
      <c r="AM366" s="4" t="s">
        <v>857</v>
      </c>
      <c r="AO366" s="8" t="s">
        <v>699</v>
      </c>
      <c r="AP366" s="12">
        <v>0.03</v>
      </c>
      <c r="AQ366" s="98" t="s">
        <v>182</v>
      </c>
      <c r="AR366" s="92" t="s">
        <v>858</v>
      </c>
      <c r="AS366" s="104" t="str">
        <f t="shared" si="61"/>
        <v>静岡県函南町</v>
      </c>
      <c r="AT366" s="90">
        <v>10.210000000000001</v>
      </c>
      <c r="AU366" s="92">
        <v>10.17</v>
      </c>
      <c r="AV366" s="115">
        <v>10.14</v>
      </c>
    </row>
    <row r="367" spans="10:48">
      <c r="J367" s="2"/>
      <c r="K367" s="2"/>
      <c r="L367" s="2"/>
      <c r="M367" s="2"/>
      <c r="N367" s="2"/>
      <c r="AJ367" s="2"/>
      <c r="AL367" s="4" t="s">
        <v>152</v>
      </c>
      <c r="AM367" s="4" t="s">
        <v>211</v>
      </c>
      <c r="AO367" s="8" t="s">
        <v>699</v>
      </c>
      <c r="AP367" s="12">
        <v>0.03</v>
      </c>
      <c r="AQ367" s="98" t="s">
        <v>182</v>
      </c>
      <c r="AR367" s="92" t="s">
        <v>1940</v>
      </c>
      <c r="AS367" s="104" t="str">
        <f t="shared" si="61"/>
        <v>静岡県清水町</v>
      </c>
      <c r="AT367" s="90">
        <v>10.210000000000001</v>
      </c>
      <c r="AU367" s="92">
        <v>10.17</v>
      </c>
      <c r="AV367" s="115">
        <v>10.14</v>
      </c>
    </row>
    <row r="368" spans="10:48">
      <c r="J368" s="2"/>
      <c r="K368" s="2"/>
      <c r="L368" s="2"/>
      <c r="M368" s="2"/>
      <c r="N368" s="2"/>
      <c r="AJ368" s="2"/>
      <c r="AL368" s="4" t="s">
        <v>152</v>
      </c>
      <c r="AM368" s="4" t="s">
        <v>859</v>
      </c>
      <c r="AO368" s="8" t="s">
        <v>699</v>
      </c>
      <c r="AP368" s="12">
        <v>0.03</v>
      </c>
      <c r="AQ368" s="98" t="s">
        <v>182</v>
      </c>
      <c r="AR368" s="92" t="s">
        <v>860</v>
      </c>
      <c r="AS368" s="104" t="str">
        <f t="shared" si="61"/>
        <v>静岡県長泉町</v>
      </c>
      <c r="AT368" s="90">
        <v>10.210000000000001</v>
      </c>
      <c r="AU368" s="92">
        <v>10.17</v>
      </c>
      <c r="AV368" s="115">
        <v>10.14</v>
      </c>
    </row>
    <row r="369" spans="10:48">
      <c r="J369" s="2"/>
      <c r="K369" s="2"/>
      <c r="L369" s="2"/>
      <c r="M369" s="2"/>
      <c r="N369" s="2"/>
      <c r="AJ369" s="2"/>
      <c r="AL369" s="4" t="s">
        <v>152</v>
      </c>
      <c r="AM369" s="4" t="s">
        <v>861</v>
      </c>
      <c r="AO369" s="8" t="s">
        <v>699</v>
      </c>
      <c r="AP369" s="12">
        <v>0.03</v>
      </c>
      <c r="AQ369" s="98" t="s">
        <v>182</v>
      </c>
      <c r="AR369" s="92" t="s">
        <v>862</v>
      </c>
      <c r="AS369" s="104" t="str">
        <f t="shared" si="61"/>
        <v>静岡県小山町</v>
      </c>
      <c r="AT369" s="90">
        <v>10.210000000000001</v>
      </c>
      <c r="AU369" s="92">
        <v>10.17</v>
      </c>
      <c r="AV369" s="115">
        <v>10.14</v>
      </c>
    </row>
    <row r="370" spans="10:48">
      <c r="J370" s="2"/>
      <c r="K370" s="2"/>
      <c r="L370" s="2"/>
      <c r="M370" s="2"/>
      <c r="N370" s="2"/>
      <c r="AJ370" s="2"/>
      <c r="AL370" s="4" t="s">
        <v>152</v>
      </c>
      <c r="AM370" s="4" t="s">
        <v>863</v>
      </c>
      <c r="AO370" s="8" t="s">
        <v>699</v>
      </c>
      <c r="AP370" s="12">
        <v>0.03</v>
      </c>
      <c r="AQ370" s="98" t="s">
        <v>182</v>
      </c>
      <c r="AR370" s="92" t="s">
        <v>864</v>
      </c>
      <c r="AS370" s="104" t="str">
        <f t="shared" si="61"/>
        <v>静岡県川根本町</v>
      </c>
      <c r="AT370" s="90">
        <v>10.210000000000001</v>
      </c>
      <c r="AU370" s="92">
        <v>10.17</v>
      </c>
      <c r="AV370" s="115">
        <v>10.14</v>
      </c>
    </row>
    <row r="371" spans="10:48">
      <c r="J371" s="2"/>
      <c r="K371" s="2"/>
      <c r="L371" s="2"/>
      <c r="M371" s="2"/>
      <c r="N371" s="2"/>
      <c r="AJ371" s="2"/>
      <c r="AL371" s="4" t="s">
        <v>152</v>
      </c>
      <c r="AM371" s="4" t="s">
        <v>865</v>
      </c>
      <c r="AO371" s="8" t="s">
        <v>699</v>
      </c>
      <c r="AP371" s="12">
        <v>0.03</v>
      </c>
      <c r="AQ371" s="98" t="s">
        <v>182</v>
      </c>
      <c r="AR371" s="92" t="s">
        <v>1941</v>
      </c>
      <c r="AS371" s="104" t="str">
        <f t="shared" si="61"/>
        <v>静岡県森町</v>
      </c>
      <c r="AT371" s="90">
        <v>10.210000000000001</v>
      </c>
      <c r="AU371" s="92">
        <v>10.17</v>
      </c>
      <c r="AV371" s="115">
        <v>10.14</v>
      </c>
    </row>
    <row r="372" spans="10:48">
      <c r="J372" s="2"/>
      <c r="K372" s="2"/>
      <c r="L372" s="2"/>
      <c r="M372" s="2"/>
      <c r="N372" s="2"/>
      <c r="AJ372" s="2"/>
      <c r="AL372" s="4" t="s">
        <v>152</v>
      </c>
      <c r="AM372" s="4" t="s">
        <v>866</v>
      </c>
      <c r="AO372" s="8" t="s">
        <v>699</v>
      </c>
      <c r="AP372" s="12">
        <v>0.03</v>
      </c>
      <c r="AQ372" s="98" t="s">
        <v>184</v>
      </c>
      <c r="AR372" s="92" t="s">
        <v>867</v>
      </c>
      <c r="AS372" s="104" t="str">
        <f t="shared" si="61"/>
        <v>愛知県豊橋市</v>
      </c>
      <c r="AT372" s="90">
        <v>10.210000000000001</v>
      </c>
      <c r="AU372" s="92">
        <v>10.17</v>
      </c>
      <c r="AV372" s="115">
        <v>10.14</v>
      </c>
    </row>
    <row r="373" spans="10:48">
      <c r="J373" s="2"/>
      <c r="K373" s="2"/>
      <c r="L373" s="2"/>
      <c r="M373" s="2"/>
      <c r="N373" s="2"/>
      <c r="AJ373" s="2"/>
      <c r="AL373" s="4" t="s">
        <v>152</v>
      </c>
      <c r="AM373" s="4" t="s">
        <v>868</v>
      </c>
      <c r="AO373" s="8" t="s">
        <v>699</v>
      </c>
      <c r="AP373" s="12">
        <v>0.03</v>
      </c>
      <c r="AQ373" s="98" t="s">
        <v>184</v>
      </c>
      <c r="AR373" s="92" t="s">
        <v>869</v>
      </c>
      <c r="AS373" s="104" t="str">
        <f t="shared" si="61"/>
        <v>愛知県半田市</v>
      </c>
      <c r="AT373" s="90">
        <v>10.210000000000001</v>
      </c>
      <c r="AU373" s="92">
        <v>10.17</v>
      </c>
      <c r="AV373" s="115">
        <v>10.14</v>
      </c>
    </row>
    <row r="374" spans="10:48">
      <c r="J374" s="2"/>
      <c r="K374" s="2"/>
      <c r="L374" s="2"/>
      <c r="M374" s="2"/>
      <c r="N374" s="2"/>
      <c r="AJ374" s="2"/>
      <c r="AL374" s="4" t="s">
        <v>152</v>
      </c>
      <c r="AM374" s="4" t="s">
        <v>870</v>
      </c>
      <c r="AO374" s="8" t="s">
        <v>699</v>
      </c>
      <c r="AP374" s="12">
        <v>0.03</v>
      </c>
      <c r="AQ374" s="98" t="s">
        <v>184</v>
      </c>
      <c r="AR374" s="92" t="s">
        <v>871</v>
      </c>
      <c r="AS374" s="104" t="str">
        <f t="shared" si="61"/>
        <v>愛知県豊川市</v>
      </c>
      <c r="AT374" s="90">
        <v>10.210000000000001</v>
      </c>
      <c r="AU374" s="92">
        <v>10.17</v>
      </c>
      <c r="AV374" s="115">
        <v>10.14</v>
      </c>
    </row>
    <row r="375" spans="10:48">
      <c r="J375" s="2"/>
      <c r="K375" s="2"/>
      <c r="L375" s="2"/>
      <c r="M375" s="2"/>
      <c r="N375" s="2"/>
      <c r="AJ375" s="2"/>
      <c r="AL375" s="4" t="s">
        <v>152</v>
      </c>
      <c r="AM375" s="4" t="s">
        <v>872</v>
      </c>
      <c r="AO375" s="8" t="s">
        <v>699</v>
      </c>
      <c r="AP375" s="12">
        <v>0.03</v>
      </c>
      <c r="AQ375" s="98" t="s">
        <v>184</v>
      </c>
      <c r="AR375" s="92" t="s">
        <v>873</v>
      </c>
      <c r="AS375" s="104" t="str">
        <f t="shared" si="61"/>
        <v>愛知県蒲郡市</v>
      </c>
      <c r="AT375" s="90">
        <v>10.210000000000001</v>
      </c>
      <c r="AU375" s="92">
        <v>10.17</v>
      </c>
      <c r="AV375" s="115">
        <v>10.14</v>
      </c>
    </row>
    <row r="376" spans="10:48">
      <c r="J376" s="2"/>
      <c r="K376" s="2"/>
      <c r="L376" s="2"/>
      <c r="M376" s="2"/>
      <c r="N376" s="2"/>
      <c r="AJ376" s="2"/>
      <c r="AL376" s="4" t="s">
        <v>152</v>
      </c>
      <c r="AM376" s="4" t="s">
        <v>874</v>
      </c>
      <c r="AO376" s="8" t="s">
        <v>699</v>
      </c>
      <c r="AP376" s="12">
        <v>0.03</v>
      </c>
      <c r="AQ376" s="98" t="s">
        <v>184</v>
      </c>
      <c r="AR376" s="92" t="s">
        <v>875</v>
      </c>
      <c r="AS376" s="104" t="str">
        <f t="shared" si="61"/>
        <v>愛知県常滑市</v>
      </c>
      <c r="AT376" s="90">
        <v>10.210000000000001</v>
      </c>
      <c r="AU376" s="92">
        <v>10.17</v>
      </c>
      <c r="AV376" s="115">
        <v>10.14</v>
      </c>
    </row>
    <row r="377" spans="10:48">
      <c r="J377" s="2"/>
      <c r="K377" s="2"/>
      <c r="L377" s="2"/>
      <c r="M377" s="2"/>
      <c r="N377" s="2"/>
      <c r="AJ377" s="2"/>
      <c r="AL377" s="4" t="s">
        <v>152</v>
      </c>
      <c r="AM377" s="4" t="s">
        <v>876</v>
      </c>
      <c r="AO377" s="8" t="s">
        <v>699</v>
      </c>
      <c r="AP377" s="12">
        <v>0.03</v>
      </c>
      <c r="AQ377" s="98" t="s">
        <v>184</v>
      </c>
      <c r="AR377" s="92" t="s">
        <v>877</v>
      </c>
      <c r="AS377" s="104" t="str">
        <f t="shared" si="61"/>
        <v>愛知県小牧市</v>
      </c>
      <c r="AT377" s="90">
        <v>10.210000000000001</v>
      </c>
      <c r="AU377" s="92">
        <v>10.17</v>
      </c>
      <c r="AV377" s="115">
        <v>10.14</v>
      </c>
    </row>
    <row r="378" spans="10:48">
      <c r="J378" s="2"/>
      <c r="K378" s="2"/>
      <c r="L378" s="2"/>
      <c r="M378" s="2"/>
      <c r="N378" s="2"/>
      <c r="AJ378" s="2"/>
      <c r="AL378" s="4" t="s">
        <v>152</v>
      </c>
      <c r="AM378" s="4" t="s">
        <v>878</v>
      </c>
      <c r="AO378" s="8" t="s">
        <v>699</v>
      </c>
      <c r="AP378" s="12">
        <v>0.03</v>
      </c>
      <c r="AQ378" s="98" t="s">
        <v>184</v>
      </c>
      <c r="AR378" s="92" t="s">
        <v>879</v>
      </c>
      <c r="AS378" s="104" t="str">
        <f t="shared" si="61"/>
        <v>愛知県新城市</v>
      </c>
      <c r="AT378" s="90">
        <v>10.210000000000001</v>
      </c>
      <c r="AU378" s="92">
        <v>10.17</v>
      </c>
      <c r="AV378" s="115">
        <v>10.14</v>
      </c>
    </row>
    <row r="379" spans="10:48">
      <c r="J379" s="2"/>
      <c r="K379" s="2"/>
      <c r="L379" s="2"/>
      <c r="M379" s="2"/>
      <c r="N379" s="2"/>
      <c r="AJ379" s="2"/>
      <c r="AL379" s="4" t="s">
        <v>152</v>
      </c>
      <c r="AM379" s="4" t="s">
        <v>880</v>
      </c>
      <c r="AO379" s="8" t="s">
        <v>699</v>
      </c>
      <c r="AP379" s="12">
        <v>0.03</v>
      </c>
      <c r="AQ379" s="98" t="s">
        <v>184</v>
      </c>
      <c r="AR379" s="92" t="s">
        <v>881</v>
      </c>
      <c r="AS379" s="104" t="str">
        <f t="shared" si="61"/>
        <v>愛知県東海市</v>
      </c>
      <c r="AT379" s="90">
        <v>10.210000000000001</v>
      </c>
      <c r="AU379" s="92">
        <v>10.17</v>
      </c>
      <c r="AV379" s="115">
        <v>10.14</v>
      </c>
    </row>
    <row r="380" spans="10:48">
      <c r="J380" s="2"/>
      <c r="K380" s="2"/>
      <c r="L380" s="2"/>
      <c r="M380" s="2"/>
      <c r="N380" s="2"/>
      <c r="AJ380" s="2"/>
      <c r="AL380" s="4" t="s">
        <v>152</v>
      </c>
      <c r="AM380" s="4" t="s">
        <v>882</v>
      </c>
      <c r="AO380" s="8" t="s">
        <v>699</v>
      </c>
      <c r="AP380" s="12">
        <v>0.03</v>
      </c>
      <c r="AQ380" s="98" t="s">
        <v>184</v>
      </c>
      <c r="AR380" s="92" t="s">
        <v>883</v>
      </c>
      <c r="AS380" s="104" t="str">
        <f t="shared" si="61"/>
        <v>愛知県大府市</v>
      </c>
      <c r="AT380" s="90">
        <v>10.210000000000001</v>
      </c>
      <c r="AU380" s="92">
        <v>10.17</v>
      </c>
      <c r="AV380" s="115">
        <v>10.14</v>
      </c>
    </row>
    <row r="381" spans="10:48">
      <c r="J381" s="2"/>
      <c r="K381" s="2"/>
      <c r="L381" s="2"/>
      <c r="M381" s="2"/>
      <c r="N381" s="2"/>
      <c r="AJ381" s="2"/>
      <c r="AL381" s="4" t="s">
        <v>152</v>
      </c>
      <c r="AM381" s="4" t="s">
        <v>884</v>
      </c>
      <c r="AO381" s="8" t="s">
        <v>699</v>
      </c>
      <c r="AP381" s="12">
        <v>0.03</v>
      </c>
      <c r="AQ381" s="98" t="s">
        <v>184</v>
      </c>
      <c r="AR381" s="92" t="s">
        <v>885</v>
      </c>
      <c r="AS381" s="104" t="str">
        <f t="shared" si="61"/>
        <v>愛知県知多市</v>
      </c>
      <c r="AT381" s="90">
        <v>10.210000000000001</v>
      </c>
      <c r="AU381" s="92">
        <v>10.17</v>
      </c>
      <c r="AV381" s="115">
        <v>10.14</v>
      </c>
    </row>
    <row r="382" spans="10:48">
      <c r="J382" s="2"/>
      <c r="K382" s="2"/>
      <c r="L382" s="2"/>
      <c r="M382" s="2"/>
      <c r="N382" s="2"/>
      <c r="AJ382" s="2"/>
      <c r="AL382" s="4" t="s">
        <v>152</v>
      </c>
      <c r="AM382" s="4" t="s">
        <v>886</v>
      </c>
      <c r="AO382" s="8" t="s">
        <v>699</v>
      </c>
      <c r="AP382" s="12">
        <v>0.03</v>
      </c>
      <c r="AQ382" s="98" t="s">
        <v>184</v>
      </c>
      <c r="AR382" s="92" t="s">
        <v>887</v>
      </c>
      <c r="AS382" s="104" t="str">
        <f t="shared" si="61"/>
        <v>愛知県高浜市</v>
      </c>
      <c r="AT382" s="90">
        <v>10.210000000000001</v>
      </c>
      <c r="AU382" s="92">
        <v>10.17</v>
      </c>
      <c r="AV382" s="115">
        <v>10.14</v>
      </c>
    </row>
    <row r="383" spans="10:48">
      <c r="J383" s="2"/>
      <c r="K383" s="2"/>
      <c r="L383" s="2"/>
      <c r="M383" s="2"/>
      <c r="N383" s="2"/>
      <c r="AJ383" s="2"/>
      <c r="AL383" s="4" t="s">
        <v>152</v>
      </c>
      <c r="AM383" s="4" t="s">
        <v>888</v>
      </c>
      <c r="AO383" s="8" t="s">
        <v>699</v>
      </c>
      <c r="AP383" s="12">
        <v>0.03</v>
      </c>
      <c r="AQ383" s="98" t="s">
        <v>184</v>
      </c>
      <c r="AR383" s="92" t="s">
        <v>889</v>
      </c>
      <c r="AS383" s="104" t="str">
        <f t="shared" si="61"/>
        <v>愛知県田原市</v>
      </c>
      <c r="AT383" s="90">
        <v>10.210000000000001</v>
      </c>
      <c r="AU383" s="92">
        <v>10.17</v>
      </c>
      <c r="AV383" s="115">
        <v>10.14</v>
      </c>
    </row>
    <row r="384" spans="10:48">
      <c r="J384" s="2"/>
      <c r="K384" s="2"/>
      <c r="L384" s="2"/>
      <c r="M384" s="2"/>
      <c r="N384" s="2"/>
      <c r="AJ384" s="2"/>
      <c r="AL384" s="4" t="s">
        <v>152</v>
      </c>
      <c r="AM384" s="4" t="s">
        <v>890</v>
      </c>
      <c r="AO384" s="8" t="s">
        <v>699</v>
      </c>
      <c r="AP384" s="12">
        <v>0.03</v>
      </c>
      <c r="AQ384" s="98" t="s">
        <v>184</v>
      </c>
      <c r="AR384" s="92" t="s">
        <v>891</v>
      </c>
      <c r="AS384" s="104" t="str">
        <f t="shared" si="61"/>
        <v>愛知県大口町</v>
      </c>
      <c r="AT384" s="90">
        <v>10.210000000000001</v>
      </c>
      <c r="AU384" s="92">
        <v>10.17</v>
      </c>
      <c r="AV384" s="115">
        <v>10.14</v>
      </c>
    </row>
    <row r="385" spans="10:48">
      <c r="J385" s="2"/>
      <c r="K385" s="2"/>
      <c r="L385" s="2"/>
      <c r="M385" s="2"/>
      <c r="N385" s="2"/>
      <c r="AJ385" s="2"/>
      <c r="AL385" s="4" t="s">
        <v>152</v>
      </c>
      <c r="AM385" s="4" t="s">
        <v>892</v>
      </c>
      <c r="AO385" s="8" t="s">
        <v>699</v>
      </c>
      <c r="AP385" s="12">
        <v>0.03</v>
      </c>
      <c r="AQ385" s="98" t="s">
        <v>184</v>
      </c>
      <c r="AR385" s="92" t="s">
        <v>893</v>
      </c>
      <c r="AS385" s="104" t="str">
        <f t="shared" si="61"/>
        <v>愛知県扶桑町</v>
      </c>
      <c r="AT385" s="90">
        <v>10.210000000000001</v>
      </c>
      <c r="AU385" s="92">
        <v>10.17</v>
      </c>
      <c r="AV385" s="115">
        <v>10.14</v>
      </c>
    </row>
    <row r="386" spans="10:48">
      <c r="J386" s="2"/>
      <c r="K386" s="2"/>
      <c r="L386" s="2"/>
      <c r="M386" s="2"/>
      <c r="N386" s="2"/>
      <c r="AJ386" s="2"/>
      <c r="AL386" s="4" t="s">
        <v>152</v>
      </c>
      <c r="AM386" s="4" t="s">
        <v>894</v>
      </c>
      <c r="AO386" s="8" t="s">
        <v>699</v>
      </c>
      <c r="AP386" s="12">
        <v>0.03</v>
      </c>
      <c r="AQ386" s="98" t="s">
        <v>184</v>
      </c>
      <c r="AR386" s="92" t="s">
        <v>895</v>
      </c>
      <c r="AS386" s="104" t="str">
        <f t="shared" si="61"/>
        <v>愛知県阿久比町</v>
      </c>
      <c r="AT386" s="90">
        <v>10.210000000000001</v>
      </c>
      <c r="AU386" s="92">
        <v>10.17</v>
      </c>
      <c r="AV386" s="115">
        <v>10.14</v>
      </c>
    </row>
    <row r="387" spans="10:48">
      <c r="J387" s="2"/>
      <c r="K387" s="2"/>
      <c r="L387" s="2"/>
      <c r="M387" s="2"/>
      <c r="N387" s="2"/>
      <c r="AJ387" s="2"/>
      <c r="AL387" s="4" t="s">
        <v>152</v>
      </c>
      <c r="AM387" s="4" t="s">
        <v>810</v>
      </c>
      <c r="AO387" s="8" t="s">
        <v>699</v>
      </c>
      <c r="AP387" s="12">
        <v>0.03</v>
      </c>
      <c r="AQ387" s="98" t="s">
        <v>184</v>
      </c>
      <c r="AR387" s="92" t="s">
        <v>896</v>
      </c>
      <c r="AS387" s="104" t="str">
        <f t="shared" si="61"/>
        <v>愛知県東浦町</v>
      </c>
      <c r="AT387" s="90">
        <v>10.210000000000001</v>
      </c>
      <c r="AU387" s="92">
        <v>10.17</v>
      </c>
      <c r="AV387" s="115">
        <v>10.14</v>
      </c>
    </row>
    <row r="388" spans="10:48">
      <c r="J388" s="2"/>
      <c r="K388" s="2"/>
      <c r="L388" s="2"/>
      <c r="M388" s="2"/>
      <c r="N388" s="2"/>
      <c r="AJ388" s="2"/>
      <c r="AL388" s="4" t="s">
        <v>152</v>
      </c>
      <c r="AM388" s="4" t="s">
        <v>897</v>
      </c>
      <c r="AO388" s="8" t="s">
        <v>699</v>
      </c>
      <c r="AP388" s="12">
        <v>0.03</v>
      </c>
      <c r="AQ388" s="98" t="s">
        <v>184</v>
      </c>
      <c r="AR388" s="92" t="s">
        <v>2354</v>
      </c>
      <c r="AS388" s="104" t="str">
        <f t="shared" ref="AS388:AS451" si="62">AQ388&amp;AR388</f>
        <v>愛知県武豊町</v>
      </c>
      <c r="AT388" s="90">
        <v>10.210000000000001</v>
      </c>
      <c r="AU388" s="92">
        <v>10.17</v>
      </c>
      <c r="AV388" s="115">
        <v>10.14</v>
      </c>
    </row>
    <row r="389" spans="10:48">
      <c r="J389" s="2"/>
      <c r="K389" s="2"/>
      <c r="L389" s="2"/>
      <c r="M389" s="2"/>
      <c r="N389" s="2"/>
      <c r="AJ389" s="2"/>
      <c r="AL389" s="4" t="s">
        <v>152</v>
      </c>
      <c r="AM389" s="4" t="s">
        <v>898</v>
      </c>
      <c r="AO389" s="8" t="s">
        <v>699</v>
      </c>
      <c r="AP389" s="12">
        <v>0.03</v>
      </c>
      <c r="AQ389" s="98" t="s">
        <v>184</v>
      </c>
      <c r="AR389" s="92" t="s">
        <v>899</v>
      </c>
      <c r="AS389" s="104" t="str">
        <f t="shared" si="62"/>
        <v>愛知県幸田町</v>
      </c>
      <c r="AT389" s="90">
        <v>10.210000000000001</v>
      </c>
      <c r="AU389" s="92">
        <v>10.17</v>
      </c>
      <c r="AV389" s="115">
        <v>10.14</v>
      </c>
    </row>
    <row r="390" spans="10:48">
      <c r="J390" s="2"/>
      <c r="K390" s="2"/>
      <c r="L390" s="2"/>
      <c r="M390" s="2"/>
      <c r="N390" s="2"/>
      <c r="AJ390" s="2"/>
      <c r="AL390" s="4" t="s">
        <v>152</v>
      </c>
      <c r="AM390" s="4" t="s">
        <v>900</v>
      </c>
      <c r="AO390" s="8" t="s">
        <v>699</v>
      </c>
      <c r="AP390" s="12">
        <v>0.03</v>
      </c>
      <c r="AQ390" s="98" t="s">
        <v>184</v>
      </c>
      <c r="AR390" s="92" t="s">
        <v>901</v>
      </c>
      <c r="AS390" s="104" t="str">
        <f t="shared" si="62"/>
        <v>愛知県設楽町</v>
      </c>
      <c r="AT390" s="90">
        <v>10.210000000000001</v>
      </c>
      <c r="AU390" s="92">
        <v>10.17</v>
      </c>
      <c r="AV390" s="115">
        <v>10.14</v>
      </c>
    </row>
    <row r="391" spans="10:48">
      <c r="J391" s="2"/>
      <c r="K391" s="2"/>
      <c r="L391" s="2"/>
      <c r="M391" s="2"/>
      <c r="N391" s="2"/>
      <c r="AJ391" s="2"/>
      <c r="AL391" s="4" t="s">
        <v>152</v>
      </c>
      <c r="AM391" s="4" t="s">
        <v>902</v>
      </c>
      <c r="AO391" s="8" t="s">
        <v>699</v>
      </c>
      <c r="AP391" s="12">
        <v>0.03</v>
      </c>
      <c r="AQ391" s="98" t="s">
        <v>184</v>
      </c>
      <c r="AR391" s="92" t="s">
        <v>903</v>
      </c>
      <c r="AS391" s="104" t="str">
        <f t="shared" si="62"/>
        <v>愛知県東栄町</v>
      </c>
      <c r="AT391" s="90">
        <v>10.210000000000001</v>
      </c>
      <c r="AU391" s="92">
        <v>10.17</v>
      </c>
      <c r="AV391" s="115">
        <v>10.14</v>
      </c>
    </row>
    <row r="392" spans="10:48">
      <c r="J392" s="2"/>
      <c r="K392" s="2"/>
      <c r="L392" s="2"/>
      <c r="M392" s="2"/>
      <c r="N392" s="2"/>
      <c r="AJ392" s="2"/>
      <c r="AL392" s="4" t="s">
        <v>152</v>
      </c>
      <c r="AM392" s="4" t="s">
        <v>904</v>
      </c>
      <c r="AO392" s="8" t="s">
        <v>699</v>
      </c>
      <c r="AP392" s="12">
        <v>0.03</v>
      </c>
      <c r="AQ392" s="98" t="s">
        <v>184</v>
      </c>
      <c r="AR392" s="92" t="s">
        <v>905</v>
      </c>
      <c r="AS392" s="104" t="str">
        <f t="shared" si="62"/>
        <v>愛知県豊根村</v>
      </c>
      <c r="AT392" s="90">
        <v>10.210000000000001</v>
      </c>
      <c r="AU392" s="92">
        <v>10.17</v>
      </c>
      <c r="AV392" s="115">
        <v>10.14</v>
      </c>
    </row>
    <row r="393" spans="10:48">
      <c r="J393" s="2"/>
      <c r="K393" s="2"/>
      <c r="L393" s="2"/>
      <c r="M393" s="2"/>
      <c r="N393" s="2"/>
      <c r="AJ393" s="2"/>
      <c r="AL393" s="4" t="s">
        <v>152</v>
      </c>
      <c r="AM393" s="4" t="s">
        <v>906</v>
      </c>
      <c r="AO393" s="8" t="s">
        <v>699</v>
      </c>
      <c r="AP393" s="12">
        <v>0.03</v>
      </c>
      <c r="AQ393" s="98" t="s">
        <v>186</v>
      </c>
      <c r="AR393" s="92" t="s">
        <v>907</v>
      </c>
      <c r="AS393" s="104" t="str">
        <f t="shared" si="62"/>
        <v>三重県名張市</v>
      </c>
      <c r="AT393" s="90">
        <v>10.210000000000001</v>
      </c>
      <c r="AU393" s="92">
        <v>10.17</v>
      </c>
      <c r="AV393" s="115">
        <v>10.14</v>
      </c>
    </row>
    <row r="394" spans="10:48">
      <c r="J394" s="2"/>
      <c r="K394" s="2"/>
      <c r="L394" s="2"/>
      <c r="M394" s="2"/>
      <c r="N394" s="2"/>
      <c r="AJ394" s="2"/>
      <c r="AL394" s="4" t="s">
        <v>152</v>
      </c>
      <c r="AM394" s="4" t="s">
        <v>908</v>
      </c>
      <c r="AO394" s="8" t="s">
        <v>699</v>
      </c>
      <c r="AP394" s="12">
        <v>0.03</v>
      </c>
      <c r="AQ394" s="98" t="s">
        <v>186</v>
      </c>
      <c r="AR394" s="92" t="s">
        <v>909</v>
      </c>
      <c r="AS394" s="104" t="str">
        <f t="shared" si="62"/>
        <v>三重県いなべ市</v>
      </c>
      <c r="AT394" s="90">
        <v>10.210000000000001</v>
      </c>
      <c r="AU394" s="92">
        <v>10.17</v>
      </c>
      <c r="AV394" s="115">
        <v>10.14</v>
      </c>
    </row>
    <row r="395" spans="10:48">
      <c r="J395" s="2"/>
      <c r="K395" s="2"/>
      <c r="L395" s="2"/>
      <c r="M395" s="2"/>
      <c r="N395" s="2"/>
      <c r="AJ395" s="2"/>
      <c r="AL395" s="4" t="s">
        <v>152</v>
      </c>
      <c r="AM395" s="4" t="s">
        <v>910</v>
      </c>
      <c r="AO395" s="8" t="s">
        <v>699</v>
      </c>
      <c r="AP395" s="12">
        <v>0.03</v>
      </c>
      <c r="AQ395" s="98" t="s">
        <v>186</v>
      </c>
      <c r="AR395" s="92" t="s">
        <v>911</v>
      </c>
      <c r="AS395" s="104" t="str">
        <f t="shared" si="62"/>
        <v>三重県伊賀市</v>
      </c>
      <c r="AT395" s="90">
        <v>10.210000000000001</v>
      </c>
      <c r="AU395" s="92">
        <v>10.17</v>
      </c>
      <c r="AV395" s="115">
        <v>10.14</v>
      </c>
    </row>
    <row r="396" spans="10:48">
      <c r="J396" s="2"/>
      <c r="K396" s="2"/>
      <c r="L396" s="2"/>
      <c r="M396" s="2"/>
      <c r="N396" s="2"/>
      <c r="AJ396" s="2"/>
      <c r="AL396" s="4" t="s">
        <v>152</v>
      </c>
      <c r="AM396" s="4" t="s">
        <v>912</v>
      </c>
      <c r="AO396" s="8" t="s">
        <v>699</v>
      </c>
      <c r="AP396" s="12">
        <v>0.03</v>
      </c>
      <c r="AQ396" s="98" t="s">
        <v>186</v>
      </c>
      <c r="AR396" s="92" t="s">
        <v>913</v>
      </c>
      <c r="AS396" s="104" t="str">
        <f t="shared" si="62"/>
        <v>三重県木曽岬町</v>
      </c>
      <c r="AT396" s="90">
        <v>10.210000000000001</v>
      </c>
      <c r="AU396" s="92">
        <v>10.17</v>
      </c>
      <c r="AV396" s="115">
        <v>10.14</v>
      </c>
    </row>
    <row r="397" spans="10:48">
      <c r="J397" s="2"/>
      <c r="K397" s="2"/>
      <c r="L397" s="2"/>
      <c r="M397" s="2"/>
      <c r="N397" s="2"/>
      <c r="AJ397" s="2"/>
      <c r="AL397" s="4" t="s">
        <v>152</v>
      </c>
      <c r="AM397" s="4" t="s">
        <v>914</v>
      </c>
      <c r="AO397" s="8" t="s">
        <v>699</v>
      </c>
      <c r="AP397" s="12">
        <v>0.03</v>
      </c>
      <c r="AQ397" s="98" t="s">
        <v>186</v>
      </c>
      <c r="AR397" s="92" t="s">
        <v>915</v>
      </c>
      <c r="AS397" s="104" t="str">
        <f t="shared" si="62"/>
        <v>三重県東員町</v>
      </c>
      <c r="AT397" s="90">
        <v>10.210000000000001</v>
      </c>
      <c r="AU397" s="92">
        <v>10.17</v>
      </c>
      <c r="AV397" s="115">
        <v>10.14</v>
      </c>
    </row>
    <row r="398" spans="10:48">
      <c r="J398" s="2"/>
      <c r="K398" s="2"/>
      <c r="L398" s="2"/>
      <c r="M398" s="2"/>
      <c r="N398" s="2"/>
      <c r="AJ398" s="2"/>
      <c r="AL398" s="4" t="s">
        <v>152</v>
      </c>
      <c r="AM398" s="4" t="s">
        <v>916</v>
      </c>
      <c r="AO398" s="8" t="s">
        <v>699</v>
      </c>
      <c r="AP398" s="12">
        <v>0.03</v>
      </c>
      <c r="AQ398" s="98" t="s">
        <v>186</v>
      </c>
      <c r="AR398" s="92" t="s">
        <v>917</v>
      </c>
      <c r="AS398" s="104" t="str">
        <f t="shared" si="62"/>
        <v>三重県菰野町</v>
      </c>
      <c r="AT398" s="90">
        <v>10.210000000000001</v>
      </c>
      <c r="AU398" s="92">
        <v>10.17</v>
      </c>
      <c r="AV398" s="115">
        <v>10.14</v>
      </c>
    </row>
    <row r="399" spans="10:48">
      <c r="J399" s="2"/>
      <c r="K399" s="2"/>
      <c r="L399" s="2"/>
      <c r="M399" s="2"/>
      <c r="N399" s="2"/>
      <c r="AJ399" s="2"/>
      <c r="AL399" s="4" t="s">
        <v>152</v>
      </c>
      <c r="AM399" s="4" t="s">
        <v>918</v>
      </c>
      <c r="AO399" s="8" t="s">
        <v>699</v>
      </c>
      <c r="AP399" s="12">
        <v>0.03</v>
      </c>
      <c r="AQ399" s="98" t="s">
        <v>186</v>
      </c>
      <c r="AR399" s="92" t="s">
        <v>1942</v>
      </c>
      <c r="AS399" s="104" t="str">
        <f t="shared" si="62"/>
        <v>三重県朝日町</v>
      </c>
      <c r="AT399" s="90">
        <v>10.210000000000001</v>
      </c>
      <c r="AU399" s="92">
        <v>10.17</v>
      </c>
      <c r="AV399" s="115">
        <v>10.14</v>
      </c>
    </row>
    <row r="400" spans="10:48">
      <c r="J400" s="2"/>
      <c r="K400" s="2"/>
      <c r="L400" s="2"/>
      <c r="M400" s="2"/>
      <c r="N400" s="2"/>
      <c r="AJ400" s="2"/>
      <c r="AL400" s="4" t="s">
        <v>152</v>
      </c>
      <c r="AM400" s="4" t="s">
        <v>919</v>
      </c>
      <c r="AO400" s="8" t="s">
        <v>699</v>
      </c>
      <c r="AP400" s="12">
        <v>0.03</v>
      </c>
      <c r="AQ400" s="98" t="s">
        <v>186</v>
      </c>
      <c r="AR400" s="92" t="s">
        <v>920</v>
      </c>
      <c r="AS400" s="104" t="str">
        <f t="shared" si="62"/>
        <v>三重県川越町</v>
      </c>
      <c r="AT400" s="90">
        <v>10.210000000000001</v>
      </c>
      <c r="AU400" s="92">
        <v>10.17</v>
      </c>
      <c r="AV400" s="115">
        <v>10.14</v>
      </c>
    </row>
    <row r="401" spans="10:48">
      <c r="J401" s="2"/>
      <c r="K401" s="2"/>
      <c r="L401" s="2"/>
      <c r="M401" s="2"/>
      <c r="N401" s="2"/>
      <c r="AJ401" s="2"/>
      <c r="AL401" s="4" t="s">
        <v>152</v>
      </c>
      <c r="AM401" s="4" t="s">
        <v>921</v>
      </c>
      <c r="AO401" s="8" t="s">
        <v>699</v>
      </c>
      <c r="AP401" s="12">
        <v>0.03</v>
      </c>
      <c r="AQ401" s="98" t="s">
        <v>190</v>
      </c>
      <c r="AR401" s="92" t="s">
        <v>922</v>
      </c>
      <c r="AS401" s="104" t="str">
        <f t="shared" si="62"/>
        <v>滋賀県長浜市</v>
      </c>
      <c r="AT401" s="90">
        <v>10.210000000000001</v>
      </c>
      <c r="AU401" s="92">
        <v>10.17</v>
      </c>
      <c r="AV401" s="115">
        <v>10.14</v>
      </c>
    </row>
    <row r="402" spans="10:48">
      <c r="J402" s="2"/>
      <c r="K402" s="2"/>
      <c r="L402" s="2"/>
      <c r="M402" s="2"/>
      <c r="N402" s="2"/>
      <c r="AJ402" s="2"/>
      <c r="AL402" s="4" t="s">
        <v>152</v>
      </c>
      <c r="AM402" s="4" t="s">
        <v>923</v>
      </c>
      <c r="AO402" s="8" t="s">
        <v>699</v>
      </c>
      <c r="AP402" s="12">
        <v>0.03</v>
      </c>
      <c r="AQ402" s="98" t="s">
        <v>190</v>
      </c>
      <c r="AR402" s="92" t="s">
        <v>2355</v>
      </c>
      <c r="AS402" s="104" t="str">
        <f t="shared" si="62"/>
        <v>滋賀県近江八幡市</v>
      </c>
      <c r="AT402" s="90">
        <v>10.210000000000001</v>
      </c>
      <c r="AU402" s="92">
        <v>10.17</v>
      </c>
      <c r="AV402" s="115">
        <v>10.14</v>
      </c>
    </row>
    <row r="403" spans="10:48">
      <c r="J403" s="2"/>
      <c r="K403" s="2"/>
      <c r="L403" s="2"/>
      <c r="M403" s="2"/>
      <c r="N403" s="2"/>
      <c r="AJ403" s="2"/>
      <c r="AL403" s="4" t="s">
        <v>152</v>
      </c>
      <c r="AM403" s="4" t="s">
        <v>924</v>
      </c>
      <c r="AO403" s="8" t="s">
        <v>699</v>
      </c>
      <c r="AP403" s="12">
        <v>0.03</v>
      </c>
      <c r="AQ403" s="98" t="s">
        <v>190</v>
      </c>
      <c r="AR403" s="92" t="s">
        <v>925</v>
      </c>
      <c r="AS403" s="104" t="str">
        <f t="shared" si="62"/>
        <v>滋賀県野洲市</v>
      </c>
      <c r="AT403" s="90">
        <v>10.210000000000001</v>
      </c>
      <c r="AU403" s="92">
        <v>10.17</v>
      </c>
      <c r="AV403" s="115">
        <v>10.14</v>
      </c>
    </row>
    <row r="404" spans="10:48">
      <c r="J404" s="2"/>
      <c r="K404" s="2"/>
      <c r="L404" s="2"/>
      <c r="M404" s="2"/>
      <c r="N404" s="2"/>
      <c r="AJ404" s="2"/>
      <c r="AL404" s="4" t="s">
        <v>152</v>
      </c>
      <c r="AM404" s="4" t="s">
        <v>926</v>
      </c>
      <c r="AO404" s="8" t="s">
        <v>699</v>
      </c>
      <c r="AP404" s="12">
        <v>0.03</v>
      </c>
      <c r="AQ404" s="98" t="s">
        <v>190</v>
      </c>
      <c r="AR404" s="92" t="s">
        <v>927</v>
      </c>
      <c r="AS404" s="104" t="str">
        <f t="shared" si="62"/>
        <v>滋賀県湖南市</v>
      </c>
      <c r="AT404" s="90">
        <v>10.210000000000001</v>
      </c>
      <c r="AU404" s="92">
        <v>10.17</v>
      </c>
      <c r="AV404" s="115">
        <v>10.14</v>
      </c>
    </row>
    <row r="405" spans="10:48">
      <c r="J405" s="2"/>
      <c r="K405" s="2"/>
      <c r="L405" s="2"/>
      <c r="M405" s="2"/>
      <c r="N405" s="2"/>
      <c r="AJ405" s="2"/>
      <c r="AL405" s="4" t="s">
        <v>152</v>
      </c>
      <c r="AM405" s="4" t="s">
        <v>928</v>
      </c>
      <c r="AO405" s="8" t="s">
        <v>699</v>
      </c>
      <c r="AP405" s="12">
        <v>0.03</v>
      </c>
      <c r="AQ405" s="98" t="s">
        <v>190</v>
      </c>
      <c r="AR405" s="92" t="s">
        <v>2356</v>
      </c>
      <c r="AS405" s="104" t="str">
        <f t="shared" si="62"/>
        <v>滋賀県高島市</v>
      </c>
      <c r="AT405" s="90">
        <v>10.210000000000001</v>
      </c>
      <c r="AU405" s="92">
        <v>10.17</v>
      </c>
      <c r="AV405" s="115">
        <v>10.14</v>
      </c>
    </row>
    <row r="406" spans="10:48">
      <c r="J406" s="2"/>
      <c r="K406" s="2"/>
      <c r="L406" s="2"/>
      <c r="M406" s="2"/>
      <c r="N406" s="2"/>
      <c r="AJ406" s="2"/>
      <c r="AL406" s="4" t="s">
        <v>152</v>
      </c>
      <c r="AM406" s="4" t="s">
        <v>929</v>
      </c>
      <c r="AO406" s="8" t="s">
        <v>699</v>
      </c>
      <c r="AP406" s="12">
        <v>0.03</v>
      </c>
      <c r="AQ406" s="98" t="s">
        <v>190</v>
      </c>
      <c r="AR406" s="92" t="s">
        <v>930</v>
      </c>
      <c r="AS406" s="104" t="str">
        <f t="shared" si="62"/>
        <v>滋賀県東近江市</v>
      </c>
      <c r="AT406" s="90">
        <v>10.210000000000001</v>
      </c>
      <c r="AU406" s="92">
        <v>10.17</v>
      </c>
      <c r="AV406" s="115">
        <v>10.14</v>
      </c>
    </row>
    <row r="407" spans="10:48">
      <c r="J407" s="2"/>
      <c r="K407" s="2"/>
      <c r="L407" s="2"/>
      <c r="M407" s="2"/>
      <c r="N407" s="2"/>
      <c r="AJ407" s="2"/>
      <c r="AL407" s="4" t="s">
        <v>152</v>
      </c>
      <c r="AM407" s="4" t="s">
        <v>931</v>
      </c>
      <c r="AO407" s="8" t="s">
        <v>699</v>
      </c>
      <c r="AP407" s="12">
        <v>0.03</v>
      </c>
      <c r="AQ407" s="98" t="s">
        <v>190</v>
      </c>
      <c r="AR407" s="92" t="s">
        <v>2357</v>
      </c>
      <c r="AS407" s="104" t="str">
        <f t="shared" si="62"/>
        <v>滋賀県日野町</v>
      </c>
      <c r="AT407" s="90">
        <v>10.210000000000001</v>
      </c>
      <c r="AU407" s="92">
        <v>10.17</v>
      </c>
      <c r="AV407" s="115">
        <v>10.14</v>
      </c>
    </row>
    <row r="408" spans="10:48">
      <c r="J408" s="2"/>
      <c r="K408" s="2"/>
      <c r="L408" s="2"/>
      <c r="M408" s="2"/>
      <c r="N408" s="2"/>
      <c r="AJ408" s="2"/>
      <c r="AL408" s="4" t="s">
        <v>152</v>
      </c>
      <c r="AM408" s="4" t="s">
        <v>932</v>
      </c>
      <c r="AO408" s="8" t="s">
        <v>699</v>
      </c>
      <c r="AP408" s="12">
        <v>0.03</v>
      </c>
      <c r="AQ408" s="98" t="s">
        <v>190</v>
      </c>
      <c r="AR408" s="92" t="s">
        <v>2358</v>
      </c>
      <c r="AS408" s="104" t="str">
        <f t="shared" si="62"/>
        <v>滋賀県竜王町</v>
      </c>
      <c r="AT408" s="90">
        <v>10.210000000000001</v>
      </c>
      <c r="AU408" s="92">
        <v>10.17</v>
      </c>
      <c r="AV408" s="115">
        <v>10.14</v>
      </c>
    </row>
    <row r="409" spans="10:48">
      <c r="J409" s="2"/>
      <c r="K409" s="2"/>
      <c r="L409" s="2"/>
      <c r="M409" s="2"/>
      <c r="N409" s="2"/>
      <c r="AJ409" s="2"/>
      <c r="AL409" s="4" t="s">
        <v>152</v>
      </c>
      <c r="AM409" s="4" t="s">
        <v>933</v>
      </c>
      <c r="AO409" s="8" t="s">
        <v>699</v>
      </c>
      <c r="AP409" s="12">
        <v>0.03</v>
      </c>
      <c r="AQ409" s="98" t="s">
        <v>192</v>
      </c>
      <c r="AR409" s="92" t="s">
        <v>934</v>
      </c>
      <c r="AS409" s="104" t="str">
        <f t="shared" si="62"/>
        <v>京都府久御山町</v>
      </c>
      <c r="AT409" s="90">
        <v>10.210000000000001</v>
      </c>
      <c r="AU409" s="92">
        <v>10.17</v>
      </c>
      <c r="AV409" s="115">
        <v>10.14</v>
      </c>
    </row>
    <row r="410" spans="10:48">
      <c r="J410" s="2"/>
      <c r="K410" s="2"/>
      <c r="L410" s="2"/>
      <c r="M410" s="2"/>
      <c r="N410" s="2"/>
      <c r="AJ410" s="2"/>
      <c r="AL410" s="4" t="s">
        <v>152</v>
      </c>
      <c r="AM410" s="4" t="s">
        <v>935</v>
      </c>
      <c r="AO410" s="8" t="s">
        <v>699</v>
      </c>
      <c r="AP410" s="12">
        <v>0.03</v>
      </c>
      <c r="AQ410" s="98" t="s">
        <v>196</v>
      </c>
      <c r="AR410" s="92" t="s">
        <v>936</v>
      </c>
      <c r="AS410" s="104" t="str">
        <f t="shared" si="62"/>
        <v>兵庫県姫路市</v>
      </c>
      <c r="AT410" s="90">
        <v>10.210000000000001</v>
      </c>
      <c r="AU410" s="92">
        <v>10.17</v>
      </c>
      <c r="AV410" s="115">
        <v>10.14</v>
      </c>
    </row>
    <row r="411" spans="10:48">
      <c r="J411" s="2"/>
      <c r="K411" s="2"/>
      <c r="L411" s="2"/>
      <c r="M411" s="2"/>
      <c r="N411" s="2"/>
      <c r="AJ411" s="2"/>
      <c r="AL411" s="4" t="s">
        <v>152</v>
      </c>
      <c r="AM411" s="4" t="s">
        <v>937</v>
      </c>
      <c r="AO411" s="8" t="s">
        <v>699</v>
      </c>
      <c r="AP411" s="12">
        <v>0.03</v>
      </c>
      <c r="AQ411" s="98" t="s">
        <v>196</v>
      </c>
      <c r="AR411" s="92" t="s">
        <v>938</v>
      </c>
      <c r="AS411" s="104" t="str">
        <f t="shared" si="62"/>
        <v>兵庫県加古川市</v>
      </c>
      <c r="AT411" s="90">
        <v>10.210000000000001</v>
      </c>
      <c r="AU411" s="92">
        <v>10.17</v>
      </c>
      <c r="AV411" s="115">
        <v>10.14</v>
      </c>
    </row>
    <row r="412" spans="10:48">
      <c r="J412" s="2"/>
      <c r="K412" s="2"/>
      <c r="L412" s="2"/>
      <c r="M412" s="2"/>
      <c r="N412" s="2"/>
      <c r="AJ412" s="2"/>
      <c r="AL412" s="4" t="s">
        <v>152</v>
      </c>
      <c r="AM412" s="4" t="s">
        <v>939</v>
      </c>
      <c r="AO412" s="8" t="s">
        <v>699</v>
      </c>
      <c r="AP412" s="12">
        <v>0.03</v>
      </c>
      <c r="AQ412" s="98" t="s">
        <v>196</v>
      </c>
      <c r="AR412" s="92" t="s">
        <v>940</v>
      </c>
      <c r="AS412" s="104" t="str">
        <f t="shared" si="62"/>
        <v>兵庫県三木市</v>
      </c>
      <c r="AT412" s="90">
        <v>10.210000000000001</v>
      </c>
      <c r="AU412" s="92">
        <v>10.17</v>
      </c>
      <c r="AV412" s="115">
        <v>10.14</v>
      </c>
    </row>
    <row r="413" spans="10:48">
      <c r="J413" s="2"/>
      <c r="K413" s="2"/>
      <c r="L413" s="2"/>
      <c r="M413" s="2"/>
      <c r="N413" s="2"/>
      <c r="AJ413" s="2"/>
      <c r="AL413" s="4" t="s">
        <v>152</v>
      </c>
      <c r="AM413" s="4" t="s">
        <v>941</v>
      </c>
      <c r="AO413" s="8" t="s">
        <v>699</v>
      </c>
      <c r="AP413" s="12">
        <v>0.03</v>
      </c>
      <c r="AQ413" s="98" t="s">
        <v>196</v>
      </c>
      <c r="AR413" s="92" t="s">
        <v>942</v>
      </c>
      <c r="AS413" s="104" t="str">
        <f t="shared" si="62"/>
        <v>兵庫県高砂市</v>
      </c>
      <c r="AT413" s="90">
        <v>10.210000000000001</v>
      </c>
      <c r="AU413" s="92">
        <v>10.17</v>
      </c>
      <c r="AV413" s="115">
        <v>10.14</v>
      </c>
    </row>
    <row r="414" spans="10:48">
      <c r="J414" s="2"/>
      <c r="K414" s="2"/>
      <c r="L414" s="2"/>
      <c r="M414" s="2"/>
      <c r="N414" s="2"/>
      <c r="AJ414" s="2"/>
      <c r="AL414" s="4" t="s">
        <v>152</v>
      </c>
      <c r="AM414" s="4" t="s">
        <v>943</v>
      </c>
      <c r="AO414" s="8" t="s">
        <v>699</v>
      </c>
      <c r="AP414" s="12">
        <v>0.03</v>
      </c>
      <c r="AQ414" s="98" t="s">
        <v>196</v>
      </c>
      <c r="AR414" s="92" t="s">
        <v>944</v>
      </c>
      <c r="AS414" s="104" t="str">
        <f t="shared" si="62"/>
        <v>兵庫県稲美町</v>
      </c>
      <c r="AT414" s="90">
        <v>10.210000000000001</v>
      </c>
      <c r="AU414" s="92">
        <v>10.17</v>
      </c>
      <c r="AV414" s="115">
        <v>10.14</v>
      </c>
    </row>
    <row r="415" spans="10:48">
      <c r="J415" s="2"/>
      <c r="K415" s="2"/>
      <c r="L415" s="2"/>
      <c r="M415" s="2"/>
      <c r="N415" s="2"/>
      <c r="AJ415" s="2"/>
      <c r="AL415" s="4" t="s">
        <v>155</v>
      </c>
      <c r="AM415" s="4" t="s">
        <v>327</v>
      </c>
      <c r="AO415" s="8" t="s">
        <v>699</v>
      </c>
      <c r="AP415" s="12">
        <v>0.03</v>
      </c>
      <c r="AQ415" s="98" t="s">
        <v>196</v>
      </c>
      <c r="AR415" s="92" t="s">
        <v>945</v>
      </c>
      <c r="AS415" s="104" t="str">
        <f t="shared" si="62"/>
        <v>兵庫県播磨町</v>
      </c>
      <c r="AT415" s="90">
        <v>10.210000000000001</v>
      </c>
      <c r="AU415" s="92">
        <v>10.17</v>
      </c>
      <c r="AV415" s="115">
        <v>10.14</v>
      </c>
    </row>
    <row r="416" spans="10:48">
      <c r="J416" s="2"/>
      <c r="K416" s="2"/>
      <c r="L416" s="2"/>
      <c r="M416" s="2"/>
      <c r="N416" s="2"/>
      <c r="AJ416" s="2"/>
      <c r="AL416" s="4" t="s">
        <v>155</v>
      </c>
      <c r="AM416" s="4" t="s">
        <v>329</v>
      </c>
      <c r="AO416" s="8" t="s">
        <v>699</v>
      </c>
      <c r="AP416" s="12">
        <v>0.03</v>
      </c>
      <c r="AQ416" s="98" t="s">
        <v>200</v>
      </c>
      <c r="AR416" s="92" t="s">
        <v>946</v>
      </c>
      <c r="AS416" s="104" t="str">
        <f t="shared" si="62"/>
        <v>奈良県大和高田市</v>
      </c>
      <c r="AT416" s="90">
        <v>10.210000000000001</v>
      </c>
      <c r="AU416" s="92">
        <v>10.17</v>
      </c>
      <c r="AV416" s="115">
        <v>10.14</v>
      </c>
    </row>
    <row r="417" spans="10:48">
      <c r="J417" s="2"/>
      <c r="K417" s="2"/>
      <c r="L417" s="2"/>
      <c r="M417" s="2"/>
      <c r="N417" s="2"/>
      <c r="AJ417" s="2"/>
      <c r="AL417" s="4" t="s">
        <v>155</v>
      </c>
      <c r="AM417" s="4" t="s">
        <v>444</v>
      </c>
      <c r="AO417" s="8" t="s">
        <v>699</v>
      </c>
      <c r="AP417" s="12">
        <v>0.03</v>
      </c>
      <c r="AQ417" s="98" t="s">
        <v>200</v>
      </c>
      <c r="AR417" s="92" t="s">
        <v>947</v>
      </c>
      <c r="AS417" s="104" t="str">
        <f t="shared" si="62"/>
        <v>奈良県天理市</v>
      </c>
      <c r="AT417" s="90">
        <v>10.210000000000001</v>
      </c>
      <c r="AU417" s="92">
        <v>10.17</v>
      </c>
      <c r="AV417" s="115">
        <v>10.14</v>
      </c>
    </row>
    <row r="418" spans="10:48">
      <c r="J418" s="2"/>
      <c r="K418" s="2"/>
      <c r="L418" s="2"/>
      <c r="M418" s="2"/>
      <c r="N418" s="2"/>
      <c r="AJ418" s="2"/>
      <c r="AL418" s="4" t="s">
        <v>155</v>
      </c>
      <c r="AM418" s="4" t="s">
        <v>446</v>
      </c>
      <c r="AO418" s="8" t="s">
        <v>699</v>
      </c>
      <c r="AP418" s="12">
        <v>0.03</v>
      </c>
      <c r="AQ418" s="98" t="s">
        <v>200</v>
      </c>
      <c r="AR418" s="92" t="s">
        <v>948</v>
      </c>
      <c r="AS418" s="104" t="str">
        <f t="shared" si="62"/>
        <v>奈良県橿原市</v>
      </c>
      <c r="AT418" s="90">
        <v>10.210000000000001</v>
      </c>
      <c r="AU418" s="92">
        <v>10.17</v>
      </c>
      <c r="AV418" s="115">
        <v>10.14</v>
      </c>
    </row>
    <row r="419" spans="10:48">
      <c r="J419" s="2"/>
      <c r="K419" s="2"/>
      <c r="L419" s="2"/>
      <c r="M419" s="2"/>
      <c r="N419" s="2"/>
      <c r="AJ419" s="2"/>
      <c r="AL419" s="4" t="s">
        <v>155</v>
      </c>
      <c r="AM419" s="4" t="s">
        <v>949</v>
      </c>
      <c r="AO419" s="8" t="s">
        <v>699</v>
      </c>
      <c r="AP419" s="12">
        <v>0.03</v>
      </c>
      <c r="AQ419" s="98" t="s">
        <v>200</v>
      </c>
      <c r="AR419" s="92" t="s">
        <v>950</v>
      </c>
      <c r="AS419" s="104" t="str">
        <f t="shared" si="62"/>
        <v>奈良県桜井市</v>
      </c>
      <c r="AT419" s="90">
        <v>10.210000000000001</v>
      </c>
      <c r="AU419" s="92">
        <v>10.17</v>
      </c>
      <c r="AV419" s="115">
        <v>10.14</v>
      </c>
    </row>
    <row r="420" spans="10:48">
      <c r="J420" s="2"/>
      <c r="K420" s="2"/>
      <c r="L420" s="2"/>
      <c r="M420" s="2"/>
      <c r="N420" s="2"/>
      <c r="AJ420" s="2"/>
      <c r="AL420" s="4" t="s">
        <v>155</v>
      </c>
      <c r="AM420" s="4" t="s">
        <v>701</v>
      </c>
      <c r="AO420" s="8" t="s">
        <v>699</v>
      </c>
      <c r="AP420" s="12">
        <v>0.03</v>
      </c>
      <c r="AQ420" s="98" t="s">
        <v>200</v>
      </c>
      <c r="AR420" s="92" t="s">
        <v>951</v>
      </c>
      <c r="AS420" s="104" t="str">
        <f t="shared" si="62"/>
        <v>奈良県御所市</v>
      </c>
      <c r="AT420" s="90">
        <v>10.210000000000001</v>
      </c>
      <c r="AU420" s="92">
        <v>10.17</v>
      </c>
      <c r="AV420" s="115">
        <v>10.14</v>
      </c>
    </row>
    <row r="421" spans="10:48">
      <c r="J421" s="2"/>
      <c r="K421" s="2"/>
      <c r="L421" s="2"/>
      <c r="M421" s="2"/>
      <c r="N421" s="2"/>
      <c r="AJ421" s="2"/>
      <c r="AL421" s="4" t="s">
        <v>155</v>
      </c>
      <c r="AM421" s="4" t="s">
        <v>331</v>
      </c>
      <c r="AO421" s="8" t="s">
        <v>699</v>
      </c>
      <c r="AP421" s="12">
        <v>0.03</v>
      </c>
      <c r="AQ421" s="98" t="s">
        <v>200</v>
      </c>
      <c r="AR421" s="92" t="s">
        <v>952</v>
      </c>
      <c r="AS421" s="104" t="str">
        <f t="shared" si="62"/>
        <v>奈良県香芝市</v>
      </c>
      <c r="AT421" s="90">
        <v>10.210000000000001</v>
      </c>
      <c r="AU421" s="92">
        <v>10.17</v>
      </c>
      <c r="AV421" s="115">
        <v>10.14</v>
      </c>
    </row>
    <row r="422" spans="10:48">
      <c r="J422" s="2"/>
      <c r="K422" s="2"/>
      <c r="L422" s="2"/>
      <c r="M422" s="2"/>
      <c r="N422" s="2"/>
      <c r="AJ422" s="2"/>
      <c r="AL422" s="4" t="s">
        <v>155</v>
      </c>
      <c r="AM422" s="4" t="s">
        <v>703</v>
      </c>
      <c r="AO422" s="8" t="s">
        <v>699</v>
      </c>
      <c r="AP422" s="12">
        <v>0.03</v>
      </c>
      <c r="AQ422" s="98" t="s">
        <v>200</v>
      </c>
      <c r="AR422" s="92" t="s">
        <v>953</v>
      </c>
      <c r="AS422" s="104" t="str">
        <f t="shared" si="62"/>
        <v>奈良県葛城市</v>
      </c>
      <c r="AT422" s="90">
        <v>10.210000000000001</v>
      </c>
      <c r="AU422" s="92">
        <v>10.17</v>
      </c>
      <c r="AV422" s="115">
        <v>10.14</v>
      </c>
    </row>
    <row r="423" spans="10:48">
      <c r="J423" s="2"/>
      <c r="K423" s="2"/>
      <c r="L423" s="2"/>
      <c r="M423" s="2"/>
      <c r="N423" s="2"/>
      <c r="AJ423" s="2"/>
      <c r="AL423" s="4" t="s">
        <v>155</v>
      </c>
      <c r="AM423" s="4" t="s">
        <v>705</v>
      </c>
      <c r="AO423" s="8" t="s">
        <v>699</v>
      </c>
      <c r="AP423" s="12">
        <v>0.03</v>
      </c>
      <c r="AQ423" s="98" t="s">
        <v>200</v>
      </c>
      <c r="AR423" s="92" t="s">
        <v>954</v>
      </c>
      <c r="AS423" s="104" t="str">
        <f t="shared" si="62"/>
        <v>奈良県宇陀市</v>
      </c>
      <c r="AT423" s="90">
        <v>10.210000000000001</v>
      </c>
      <c r="AU423" s="92">
        <v>10.17</v>
      </c>
      <c r="AV423" s="115">
        <v>10.14</v>
      </c>
    </row>
    <row r="424" spans="10:48">
      <c r="J424" s="2"/>
      <c r="K424" s="2"/>
      <c r="L424" s="2"/>
      <c r="M424" s="2"/>
      <c r="N424" s="2"/>
      <c r="AJ424" s="2"/>
      <c r="AL424" s="4" t="s">
        <v>155</v>
      </c>
      <c r="AM424" s="4" t="s">
        <v>955</v>
      </c>
      <c r="AO424" s="8" t="s">
        <v>699</v>
      </c>
      <c r="AP424" s="12">
        <v>0.03</v>
      </c>
      <c r="AQ424" s="98" t="s">
        <v>200</v>
      </c>
      <c r="AR424" s="92" t="s">
        <v>956</v>
      </c>
      <c r="AS424" s="104" t="str">
        <f t="shared" si="62"/>
        <v>奈良県山添村</v>
      </c>
      <c r="AT424" s="90">
        <v>10.210000000000001</v>
      </c>
      <c r="AU424" s="92">
        <v>10.17</v>
      </c>
      <c r="AV424" s="115">
        <v>10.14</v>
      </c>
    </row>
    <row r="425" spans="10:48">
      <c r="J425" s="2"/>
      <c r="K425" s="2"/>
      <c r="L425" s="2"/>
      <c r="M425" s="2"/>
      <c r="N425" s="2"/>
      <c r="AJ425" s="2"/>
      <c r="AL425" s="4" t="s">
        <v>155</v>
      </c>
      <c r="AM425" s="4" t="s">
        <v>957</v>
      </c>
      <c r="AO425" s="8" t="s">
        <v>699</v>
      </c>
      <c r="AP425" s="12">
        <v>0.03</v>
      </c>
      <c r="AQ425" s="98" t="s">
        <v>200</v>
      </c>
      <c r="AR425" s="92" t="s">
        <v>958</v>
      </c>
      <c r="AS425" s="104" t="str">
        <f t="shared" si="62"/>
        <v>奈良県平群町</v>
      </c>
      <c r="AT425" s="90">
        <v>10.210000000000001</v>
      </c>
      <c r="AU425" s="92">
        <v>10.17</v>
      </c>
      <c r="AV425" s="115">
        <v>10.14</v>
      </c>
    </row>
    <row r="426" spans="10:48">
      <c r="J426" s="2"/>
      <c r="K426" s="2"/>
      <c r="L426" s="2"/>
      <c r="M426" s="2"/>
      <c r="N426" s="2"/>
      <c r="AJ426" s="2"/>
      <c r="AL426" s="4" t="s">
        <v>155</v>
      </c>
      <c r="AM426" s="4" t="s">
        <v>959</v>
      </c>
      <c r="AO426" s="8" t="s">
        <v>699</v>
      </c>
      <c r="AP426" s="12">
        <v>0.03</v>
      </c>
      <c r="AQ426" s="98" t="s">
        <v>200</v>
      </c>
      <c r="AR426" s="92" t="s">
        <v>960</v>
      </c>
      <c r="AS426" s="104" t="str">
        <f t="shared" si="62"/>
        <v>奈良県三郷町</v>
      </c>
      <c r="AT426" s="90">
        <v>10.210000000000001</v>
      </c>
      <c r="AU426" s="92">
        <v>10.17</v>
      </c>
      <c r="AV426" s="115">
        <v>10.14</v>
      </c>
    </row>
    <row r="427" spans="10:48">
      <c r="J427" s="2"/>
      <c r="K427" s="2"/>
      <c r="L427" s="2"/>
      <c r="M427" s="2"/>
      <c r="N427" s="2"/>
      <c r="AJ427" s="2"/>
      <c r="AL427" s="4" t="s">
        <v>155</v>
      </c>
      <c r="AM427" s="4" t="s">
        <v>707</v>
      </c>
      <c r="AO427" s="8" t="s">
        <v>699</v>
      </c>
      <c r="AP427" s="12">
        <v>0.03</v>
      </c>
      <c r="AQ427" s="98" t="s">
        <v>200</v>
      </c>
      <c r="AR427" s="92" t="s">
        <v>961</v>
      </c>
      <c r="AS427" s="104" t="str">
        <f t="shared" si="62"/>
        <v>奈良県斑鳩町</v>
      </c>
      <c r="AT427" s="90">
        <v>10.210000000000001</v>
      </c>
      <c r="AU427" s="92">
        <v>10.17</v>
      </c>
      <c r="AV427" s="115">
        <v>10.14</v>
      </c>
    </row>
    <row r="428" spans="10:48">
      <c r="J428" s="2"/>
      <c r="K428" s="2"/>
      <c r="L428" s="2"/>
      <c r="M428" s="2"/>
      <c r="N428" s="2"/>
      <c r="AJ428" s="2"/>
      <c r="AL428" s="4" t="s">
        <v>155</v>
      </c>
      <c r="AM428" s="4" t="s">
        <v>333</v>
      </c>
      <c r="AO428" s="8" t="s">
        <v>699</v>
      </c>
      <c r="AP428" s="12">
        <v>0.03</v>
      </c>
      <c r="AQ428" s="98" t="s">
        <v>200</v>
      </c>
      <c r="AR428" s="92" t="s">
        <v>962</v>
      </c>
      <c r="AS428" s="104" t="str">
        <f t="shared" si="62"/>
        <v>奈良県安堵町</v>
      </c>
      <c r="AT428" s="90">
        <v>10.210000000000001</v>
      </c>
      <c r="AU428" s="92">
        <v>10.17</v>
      </c>
      <c r="AV428" s="115">
        <v>10.14</v>
      </c>
    </row>
    <row r="429" spans="10:48">
      <c r="J429" s="2"/>
      <c r="K429" s="2"/>
      <c r="L429" s="2"/>
      <c r="M429" s="2"/>
      <c r="N429" s="2"/>
      <c r="AJ429" s="2"/>
      <c r="AL429" s="4" t="s">
        <v>155</v>
      </c>
      <c r="AM429" s="4" t="s">
        <v>281</v>
      </c>
      <c r="AO429" s="8" t="s">
        <v>699</v>
      </c>
      <c r="AP429" s="12">
        <v>0.03</v>
      </c>
      <c r="AQ429" s="98" t="s">
        <v>200</v>
      </c>
      <c r="AR429" s="92" t="s">
        <v>1943</v>
      </c>
      <c r="AS429" s="104" t="str">
        <f t="shared" si="62"/>
        <v>奈良県川西町</v>
      </c>
      <c r="AT429" s="90">
        <v>10.210000000000001</v>
      </c>
      <c r="AU429" s="92">
        <v>10.17</v>
      </c>
      <c r="AV429" s="115">
        <v>10.14</v>
      </c>
    </row>
    <row r="430" spans="10:48">
      <c r="J430" s="2"/>
      <c r="K430" s="2"/>
      <c r="L430" s="2"/>
      <c r="M430" s="2"/>
      <c r="N430" s="2"/>
      <c r="AJ430" s="2"/>
      <c r="AL430" s="4" t="s">
        <v>155</v>
      </c>
      <c r="AM430" s="4" t="s">
        <v>335</v>
      </c>
      <c r="AO430" s="8" t="s">
        <v>699</v>
      </c>
      <c r="AP430" s="12">
        <v>0.03</v>
      </c>
      <c r="AQ430" s="98" t="s">
        <v>200</v>
      </c>
      <c r="AR430" s="92" t="s">
        <v>963</v>
      </c>
      <c r="AS430" s="104" t="str">
        <f t="shared" si="62"/>
        <v>奈良県三宅町</v>
      </c>
      <c r="AT430" s="90">
        <v>10.210000000000001</v>
      </c>
      <c r="AU430" s="92">
        <v>10.17</v>
      </c>
      <c r="AV430" s="115">
        <v>10.14</v>
      </c>
    </row>
    <row r="431" spans="10:48">
      <c r="J431" s="2"/>
      <c r="K431" s="2"/>
      <c r="L431" s="2"/>
      <c r="M431" s="2"/>
      <c r="N431" s="2"/>
      <c r="AJ431" s="2"/>
      <c r="AL431" s="4" t="s">
        <v>155</v>
      </c>
      <c r="AM431" s="4" t="s">
        <v>709</v>
      </c>
      <c r="AO431" s="8" t="s">
        <v>699</v>
      </c>
      <c r="AP431" s="12">
        <v>0.03</v>
      </c>
      <c r="AQ431" s="98" t="s">
        <v>200</v>
      </c>
      <c r="AR431" s="92" t="s">
        <v>964</v>
      </c>
      <c r="AS431" s="104" t="str">
        <f t="shared" si="62"/>
        <v>奈良県田原本町</v>
      </c>
      <c r="AT431" s="90">
        <v>10.210000000000001</v>
      </c>
      <c r="AU431" s="92">
        <v>10.17</v>
      </c>
      <c r="AV431" s="115">
        <v>10.14</v>
      </c>
    </row>
    <row r="432" spans="10:48">
      <c r="J432" s="2"/>
      <c r="K432" s="2"/>
      <c r="L432" s="2"/>
      <c r="M432" s="2"/>
      <c r="N432" s="2"/>
      <c r="AJ432" s="2"/>
      <c r="AL432" s="4" t="s">
        <v>155</v>
      </c>
      <c r="AM432" s="4" t="s">
        <v>965</v>
      </c>
      <c r="AO432" s="8" t="s">
        <v>699</v>
      </c>
      <c r="AP432" s="12">
        <v>0.03</v>
      </c>
      <c r="AQ432" s="98" t="s">
        <v>200</v>
      </c>
      <c r="AR432" s="92" t="s">
        <v>966</v>
      </c>
      <c r="AS432" s="104" t="str">
        <f t="shared" si="62"/>
        <v>奈良県曽爾村</v>
      </c>
      <c r="AT432" s="90">
        <v>10.210000000000001</v>
      </c>
      <c r="AU432" s="92">
        <v>10.17</v>
      </c>
      <c r="AV432" s="115">
        <v>10.14</v>
      </c>
    </row>
    <row r="433" spans="10:48">
      <c r="J433" s="2"/>
      <c r="K433" s="2"/>
      <c r="L433" s="2"/>
      <c r="M433" s="2"/>
      <c r="N433" s="2"/>
      <c r="AJ433" s="2"/>
      <c r="AL433" s="4" t="s">
        <v>155</v>
      </c>
      <c r="AM433" s="4" t="s">
        <v>967</v>
      </c>
      <c r="AO433" s="8" t="s">
        <v>699</v>
      </c>
      <c r="AP433" s="12">
        <v>0.03</v>
      </c>
      <c r="AQ433" s="98" t="s">
        <v>200</v>
      </c>
      <c r="AR433" s="92" t="s">
        <v>968</v>
      </c>
      <c r="AS433" s="104" t="str">
        <f t="shared" si="62"/>
        <v>奈良県明日香村</v>
      </c>
      <c r="AT433" s="90">
        <v>10.210000000000001</v>
      </c>
      <c r="AU433" s="92">
        <v>10.17</v>
      </c>
      <c r="AV433" s="115">
        <v>10.14</v>
      </c>
    </row>
    <row r="434" spans="10:48">
      <c r="J434" s="2"/>
      <c r="K434" s="2"/>
      <c r="L434" s="2"/>
      <c r="M434" s="2"/>
      <c r="N434" s="2"/>
      <c r="AJ434" s="2"/>
      <c r="AL434" s="4" t="s">
        <v>155</v>
      </c>
      <c r="AM434" s="4" t="s">
        <v>337</v>
      </c>
      <c r="AO434" s="8" t="s">
        <v>699</v>
      </c>
      <c r="AP434" s="12">
        <v>0.03</v>
      </c>
      <c r="AQ434" s="98" t="s">
        <v>200</v>
      </c>
      <c r="AR434" s="92" t="s">
        <v>969</v>
      </c>
      <c r="AS434" s="104" t="str">
        <f t="shared" si="62"/>
        <v>奈良県上牧町</v>
      </c>
      <c r="AT434" s="90">
        <v>10.210000000000001</v>
      </c>
      <c r="AU434" s="92">
        <v>10.17</v>
      </c>
      <c r="AV434" s="115">
        <v>10.14</v>
      </c>
    </row>
    <row r="435" spans="10:48">
      <c r="J435" s="2"/>
      <c r="K435" s="2"/>
      <c r="L435" s="2"/>
      <c r="M435" s="2"/>
      <c r="N435" s="2"/>
      <c r="AJ435" s="2"/>
      <c r="AL435" s="4" t="s">
        <v>155</v>
      </c>
      <c r="AM435" s="4" t="s">
        <v>970</v>
      </c>
      <c r="AO435" s="8" t="s">
        <v>699</v>
      </c>
      <c r="AP435" s="12">
        <v>0.03</v>
      </c>
      <c r="AQ435" s="98" t="s">
        <v>200</v>
      </c>
      <c r="AR435" s="92" t="s">
        <v>971</v>
      </c>
      <c r="AS435" s="104" t="str">
        <f t="shared" si="62"/>
        <v>奈良県王寺町</v>
      </c>
      <c r="AT435" s="90">
        <v>10.210000000000001</v>
      </c>
      <c r="AU435" s="92">
        <v>10.17</v>
      </c>
      <c r="AV435" s="115">
        <v>10.14</v>
      </c>
    </row>
    <row r="436" spans="10:48">
      <c r="J436" s="2"/>
      <c r="K436" s="2"/>
      <c r="L436" s="2"/>
      <c r="M436" s="2"/>
      <c r="N436" s="2"/>
      <c r="AJ436" s="2"/>
      <c r="AL436" s="4" t="s">
        <v>155</v>
      </c>
      <c r="AM436" s="4" t="s">
        <v>711</v>
      </c>
      <c r="AO436" s="8" t="s">
        <v>699</v>
      </c>
      <c r="AP436" s="12">
        <v>0.03</v>
      </c>
      <c r="AQ436" s="98" t="s">
        <v>200</v>
      </c>
      <c r="AR436" s="92" t="s">
        <v>972</v>
      </c>
      <c r="AS436" s="104" t="str">
        <f t="shared" si="62"/>
        <v>奈良県広陵町</v>
      </c>
      <c r="AT436" s="90">
        <v>10.210000000000001</v>
      </c>
      <c r="AU436" s="92">
        <v>10.17</v>
      </c>
      <c r="AV436" s="115">
        <v>10.14</v>
      </c>
    </row>
    <row r="437" spans="10:48">
      <c r="J437" s="2"/>
      <c r="K437" s="2"/>
      <c r="L437" s="2"/>
      <c r="M437" s="2"/>
      <c r="N437" s="2"/>
      <c r="AJ437" s="2"/>
      <c r="AL437" s="4" t="s">
        <v>155</v>
      </c>
      <c r="AM437" s="4" t="s">
        <v>713</v>
      </c>
      <c r="AO437" s="8" t="s">
        <v>699</v>
      </c>
      <c r="AP437" s="12">
        <v>0.03</v>
      </c>
      <c r="AQ437" s="98" t="s">
        <v>200</v>
      </c>
      <c r="AR437" s="92" t="s">
        <v>973</v>
      </c>
      <c r="AS437" s="104" t="str">
        <f t="shared" si="62"/>
        <v>奈良県河合町</v>
      </c>
      <c r="AT437" s="90">
        <v>10.210000000000001</v>
      </c>
      <c r="AU437" s="92">
        <v>10.17</v>
      </c>
      <c r="AV437" s="115">
        <v>10.14</v>
      </c>
    </row>
    <row r="438" spans="10:48">
      <c r="J438" s="2"/>
      <c r="K438" s="2"/>
      <c r="L438" s="2"/>
      <c r="M438" s="2"/>
      <c r="N438" s="2"/>
      <c r="AJ438" s="2"/>
      <c r="AL438" s="4" t="s">
        <v>155</v>
      </c>
      <c r="AM438" s="4" t="s">
        <v>715</v>
      </c>
      <c r="AO438" s="8" t="s">
        <v>699</v>
      </c>
      <c r="AP438" s="12">
        <v>0.03</v>
      </c>
      <c r="AQ438" s="98" t="s">
        <v>213</v>
      </c>
      <c r="AR438" s="92" t="s">
        <v>974</v>
      </c>
      <c r="AS438" s="104" t="str">
        <f t="shared" si="62"/>
        <v>岡山県岡山市</v>
      </c>
      <c r="AT438" s="90">
        <v>10.210000000000001</v>
      </c>
      <c r="AU438" s="92">
        <v>10.17</v>
      </c>
      <c r="AV438" s="115">
        <v>10.14</v>
      </c>
    </row>
    <row r="439" spans="10:48">
      <c r="J439" s="2"/>
      <c r="K439" s="2"/>
      <c r="L439" s="2"/>
      <c r="M439" s="2"/>
      <c r="N439" s="2"/>
      <c r="AJ439" s="2"/>
      <c r="AL439" s="4" t="s">
        <v>155</v>
      </c>
      <c r="AM439" s="4" t="s">
        <v>717</v>
      </c>
      <c r="AO439" s="8" t="s">
        <v>699</v>
      </c>
      <c r="AP439" s="12">
        <v>0.03</v>
      </c>
      <c r="AQ439" s="98" t="s">
        <v>216</v>
      </c>
      <c r="AR439" s="92" t="s">
        <v>975</v>
      </c>
      <c r="AS439" s="104" t="str">
        <f t="shared" si="62"/>
        <v>広島県東広島市</v>
      </c>
      <c r="AT439" s="90">
        <v>10.210000000000001</v>
      </c>
      <c r="AU439" s="92">
        <v>10.17</v>
      </c>
      <c r="AV439" s="115">
        <v>10.14</v>
      </c>
    </row>
    <row r="440" spans="10:48">
      <c r="J440" s="2"/>
      <c r="K440" s="2"/>
      <c r="L440" s="2"/>
      <c r="M440" s="2"/>
      <c r="N440" s="2"/>
      <c r="AJ440" s="2"/>
      <c r="AL440" s="4" t="s">
        <v>155</v>
      </c>
      <c r="AM440" s="4" t="s">
        <v>976</v>
      </c>
      <c r="AO440" s="8" t="s">
        <v>699</v>
      </c>
      <c r="AP440" s="12">
        <v>0.03</v>
      </c>
      <c r="AQ440" s="98" t="s">
        <v>216</v>
      </c>
      <c r="AR440" s="92" t="s">
        <v>977</v>
      </c>
      <c r="AS440" s="104" t="str">
        <f t="shared" si="62"/>
        <v>広島県廿日市市</v>
      </c>
      <c r="AT440" s="90">
        <v>10.210000000000001</v>
      </c>
      <c r="AU440" s="92">
        <v>10.17</v>
      </c>
      <c r="AV440" s="115">
        <v>10.14</v>
      </c>
    </row>
    <row r="441" spans="10:48">
      <c r="J441" s="2"/>
      <c r="K441" s="2"/>
      <c r="L441" s="2"/>
      <c r="M441" s="2"/>
      <c r="N441" s="2"/>
      <c r="AJ441" s="2"/>
      <c r="AL441" s="4" t="s">
        <v>155</v>
      </c>
      <c r="AM441" s="4" t="s">
        <v>978</v>
      </c>
      <c r="AO441" s="8" t="s">
        <v>699</v>
      </c>
      <c r="AP441" s="12">
        <v>0.03</v>
      </c>
      <c r="AQ441" s="98" t="s">
        <v>216</v>
      </c>
      <c r="AR441" s="92" t="s">
        <v>979</v>
      </c>
      <c r="AS441" s="104" t="str">
        <f t="shared" si="62"/>
        <v>広島県海田町</v>
      </c>
      <c r="AT441" s="90">
        <v>10.210000000000001</v>
      </c>
      <c r="AU441" s="92">
        <v>10.17</v>
      </c>
      <c r="AV441" s="115">
        <v>10.14</v>
      </c>
    </row>
    <row r="442" spans="10:48">
      <c r="J442" s="2"/>
      <c r="K442" s="2"/>
      <c r="L442" s="2"/>
      <c r="M442" s="2"/>
      <c r="N442" s="2"/>
      <c r="AJ442" s="2"/>
      <c r="AL442" s="4" t="s">
        <v>155</v>
      </c>
      <c r="AM442" s="4" t="s">
        <v>980</v>
      </c>
      <c r="AO442" s="8" t="s">
        <v>699</v>
      </c>
      <c r="AP442" s="12">
        <v>0.03</v>
      </c>
      <c r="AQ442" s="98" t="s">
        <v>216</v>
      </c>
      <c r="AR442" s="92" t="s">
        <v>2359</v>
      </c>
      <c r="AS442" s="104" t="str">
        <f t="shared" si="62"/>
        <v>広島県熊野町</v>
      </c>
      <c r="AT442" s="90">
        <v>10.210000000000001</v>
      </c>
      <c r="AU442" s="92">
        <v>10.17</v>
      </c>
      <c r="AV442" s="115">
        <v>10.14</v>
      </c>
    </row>
    <row r="443" spans="10:48">
      <c r="J443" s="2"/>
      <c r="K443" s="2"/>
      <c r="L443" s="2"/>
      <c r="M443" s="2"/>
      <c r="N443" s="2"/>
      <c r="AJ443" s="2"/>
      <c r="AL443" s="4" t="s">
        <v>155</v>
      </c>
      <c r="AM443" s="4" t="s">
        <v>981</v>
      </c>
      <c r="AO443" s="8" t="s">
        <v>699</v>
      </c>
      <c r="AP443" s="12">
        <v>0.03</v>
      </c>
      <c r="AQ443" s="98" t="s">
        <v>216</v>
      </c>
      <c r="AR443" s="92" t="s">
        <v>982</v>
      </c>
      <c r="AS443" s="104" t="str">
        <f t="shared" si="62"/>
        <v>広島県坂町</v>
      </c>
      <c r="AT443" s="90">
        <v>10.210000000000001</v>
      </c>
      <c r="AU443" s="92">
        <v>10.17</v>
      </c>
      <c r="AV443" s="115">
        <v>10.14</v>
      </c>
    </row>
    <row r="444" spans="10:48">
      <c r="J444" s="2"/>
      <c r="K444" s="2"/>
      <c r="L444" s="2"/>
      <c r="M444" s="2"/>
      <c r="N444" s="2"/>
      <c r="AJ444" s="2"/>
      <c r="AL444" s="4" t="s">
        <v>155</v>
      </c>
      <c r="AM444" s="4" t="s">
        <v>983</v>
      </c>
      <c r="AO444" s="8" t="s">
        <v>699</v>
      </c>
      <c r="AP444" s="12">
        <v>0.03</v>
      </c>
      <c r="AQ444" s="98" t="s">
        <v>219</v>
      </c>
      <c r="AR444" s="92" t="s">
        <v>984</v>
      </c>
      <c r="AS444" s="104" t="str">
        <f t="shared" si="62"/>
        <v>山口県周南市</v>
      </c>
      <c r="AT444" s="90">
        <v>10.210000000000001</v>
      </c>
      <c r="AU444" s="92">
        <v>10.17</v>
      </c>
      <c r="AV444" s="115">
        <v>10.14</v>
      </c>
    </row>
    <row r="445" spans="10:48">
      <c r="J445" s="2"/>
      <c r="K445" s="2"/>
      <c r="L445" s="2"/>
      <c r="M445" s="2"/>
      <c r="N445" s="2"/>
      <c r="AJ445" s="2"/>
      <c r="AL445" s="4" t="s">
        <v>155</v>
      </c>
      <c r="AM445" s="4" t="s">
        <v>719</v>
      </c>
      <c r="AO445" s="8" t="s">
        <v>699</v>
      </c>
      <c r="AP445" s="12">
        <v>0.03</v>
      </c>
      <c r="AQ445" s="98" t="s">
        <v>222</v>
      </c>
      <c r="AR445" s="92" t="s">
        <v>985</v>
      </c>
      <c r="AS445" s="104" t="str">
        <f t="shared" si="62"/>
        <v>徳島県徳島市</v>
      </c>
      <c r="AT445" s="90">
        <v>10.210000000000001</v>
      </c>
      <c r="AU445" s="92">
        <v>10.17</v>
      </c>
      <c r="AV445" s="115">
        <v>10.14</v>
      </c>
    </row>
    <row r="446" spans="10:48">
      <c r="J446" s="2"/>
      <c r="K446" s="2"/>
      <c r="L446" s="2"/>
      <c r="M446" s="2"/>
      <c r="N446" s="2"/>
      <c r="AJ446" s="2"/>
      <c r="AL446" s="4" t="s">
        <v>155</v>
      </c>
      <c r="AM446" s="4" t="s">
        <v>986</v>
      </c>
      <c r="AO446" s="8" t="s">
        <v>699</v>
      </c>
      <c r="AP446" s="12">
        <v>0.03</v>
      </c>
      <c r="AQ446" s="98" t="s">
        <v>225</v>
      </c>
      <c r="AR446" s="92" t="s">
        <v>987</v>
      </c>
      <c r="AS446" s="104" t="str">
        <f t="shared" si="62"/>
        <v>香川県高松市</v>
      </c>
      <c r="AT446" s="90">
        <v>10.210000000000001</v>
      </c>
      <c r="AU446" s="92">
        <v>10.17</v>
      </c>
      <c r="AV446" s="115">
        <v>10.14</v>
      </c>
    </row>
    <row r="447" spans="10:48">
      <c r="J447" s="2"/>
      <c r="K447" s="2"/>
      <c r="L447" s="2"/>
      <c r="M447" s="2"/>
      <c r="N447" s="2"/>
      <c r="AJ447" s="2"/>
      <c r="AL447" s="4" t="s">
        <v>155</v>
      </c>
      <c r="AM447" s="4" t="s">
        <v>988</v>
      </c>
      <c r="AO447" s="8" t="s">
        <v>699</v>
      </c>
      <c r="AP447" s="12">
        <v>0.03</v>
      </c>
      <c r="AQ447" s="98" t="s">
        <v>233</v>
      </c>
      <c r="AR447" s="92" t="s">
        <v>989</v>
      </c>
      <c r="AS447" s="104" t="str">
        <f t="shared" si="62"/>
        <v>福岡県北九州市</v>
      </c>
      <c r="AT447" s="90">
        <v>10.210000000000001</v>
      </c>
      <c r="AU447" s="92">
        <v>10.17</v>
      </c>
      <c r="AV447" s="115">
        <v>10.14</v>
      </c>
    </row>
    <row r="448" spans="10:48">
      <c r="J448" s="2"/>
      <c r="K448" s="2"/>
      <c r="L448" s="2"/>
      <c r="M448" s="2"/>
      <c r="N448" s="2"/>
      <c r="AJ448" s="2"/>
      <c r="AL448" s="4" t="s">
        <v>155</v>
      </c>
      <c r="AM448" s="4" t="s">
        <v>721</v>
      </c>
      <c r="AO448" s="8" t="s">
        <v>699</v>
      </c>
      <c r="AP448" s="12">
        <v>0.03</v>
      </c>
      <c r="AQ448" s="98" t="s">
        <v>233</v>
      </c>
      <c r="AR448" s="92" t="s">
        <v>990</v>
      </c>
      <c r="AS448" s="104" t="str">
        <f t="shared" si="62"/>
        <v>福岡県飯塚市</v>
      </c>
      <c r="AT448" s="90">
        <v>10.210000000000001</v>
      </c>
      <c r="AU448" s="92">
        <v>10.17</v>
      </c>
      <c r="AV448" s="115">
        <v>10.14</v>
      </c>
    </row>
    <row r="449" spans="10:48">
      <c r="J449" s="2"/>
      <c r="K449" s="2"/>
      <c r="L449" s="2"/>
      <c r="M449" s="2"/>
      <c r="N449" s="2"/>
      <c r="AJ449" s="2"/>
      <c r="AL449" s="4" t="s">
        <v>155</v>
      </c>
      <c r="AM449" s="4" t="s">
        <v>991</v>
      </c>
      <c r="AO449" s="8" t="s">
        <v>699</v>
      </c>
      <c r="AP449" s="12">
        <v>0.03</v>
      </c>
      <c r="AQ449" s="98" t="s">
        <v>233</v>
      </c>
      <c r="AR449" s="92" t="s">
        <v>992</v>
      </c>
      <c r="AS449" s="104" t="str">
        <f t="shared" si="62"/>
        <v>福岡県筑紫野市</v>
      </c>
      <c r="AT449" s="90">
        <v>10.210000000000001</v>
      </c>
      <c r="AU449" s="92">
        <v>10.17</v>
      </c>
      <c r="AV449" s="115">
        <v>10.14</v>
      </c>
    </row>
    <row r="450" spans="10:48">
      <c r="J450" s="2"/>
      <c r="K450" s="2"/>
      <c r="L450" s="2"/>
      <c r="M450" s="2"/>
      <c r="N450" s="2"/>
      <c r="AJ450" s="2"/>
      <c r="AL450" s="4" t="s">
        <v>155</v>
      </c>
      <c r="AM450" s="4" t="s">
        <v>993</v>
      </c>
      <c r="AO450" s="8" t="s">
        <v>699</v>
      </c>
      <c r="AP450" s="12">
        <v>0.03</v>
      </c>
      <c r="AQ450" s="98" t="s">
        <v>233</v>
      </c>
      <c r="AR450" s="92" t="s">
        <v>994</v>
      </c>
      <c r="AS450" s="104" t="str">
        <f t="shared" si="62"/>
        <v>福岡県古賀市</v>
      </c>
      <c r="AT450" s="90">
        <v>10.210000000000001</v>
      </c>
      <c r="AU450" s="92">
        <v>10.17</v>
      </c>
      <c r="AV450" s="115">
        <v>10.14</v>
      </c>
    </row>
    <row r="451" spans="10:48" ht="13.8" thickBot="1">
      <c r="J451" s="2"/>
      <c r="K451" s="2"/>
      <c r="L451" s="2"/>
      <c r="M451" s="2"/>
      <c r="N451" s="2"/>
      <c r="AJ451" s="2"/>
      <c r="AL451" s="4" t="s">
        <v>155</v>
      </c>
      <c r="AM451" s="4" t="s">
        <v>995</v>
      </c>
      <c r="AO451" s="9" t="s">
        <v>699</v>
      </c>
      <c r="AP451" s="96">
        <v>0.03</v>
      </c>
      <c r="AQ451" s="153" t="s">
        <v>239</v>
      </c>
      <c r="AR451" s="95" t="s">
        <v>996</v>
      </c>
      <c r="AS451" s="121" t="str">
        <f t="shared" si="62"/>
        <v>長崎県長崎市</v>
      </c>
      <c r="AT451" s="94">
        <v>10.210000000000001</v>
      </c>
      <c r="AU451" s="95">
        <v>10.17</v>
      </c>
      <c r="AV451" s="147">
        <v>10.14</v>
      </c>
    </row>
    <row r="452" spans="10:48" ht="13.8" thickBot="1">
      <c r="J452" s="2"/>
      <c r="K452" s="2"/>
      <c r="L452" s="2"/>
      <c r="M452" s="2"/>
      <c r="N452" s="2"/>
      <c r="AJ452" s="2"/>
      <c r="AL452" s="4" t="s">
        <v>155</v>
      </c>
      <c r="AM452" s="4" t="s">
        <v>997</v>
      </c>
      <c r="AO452" s="11" t="s">
        <v>998</v>
      </c>
      <c r="AP452" s="113">
        <v>0</v>
      </c>
      <c r="AQ452" s="97"/>
      <c r="AR452" s="154"/>
      <c r="AS452" s="103" t="str">
        <f t="shared" ref="AS452" si="63">AQ452&amp;AR452</f>
        <v/>
      </c>
      <c r="AT452" s="11" t="str">
        <f t="shared" ref="AT452" si="64">AQ452&amp;AR452</f>
        <v/>
      </c>
      <c r="AU452" s="15"/>
      <c r="AV452" s="16"/>
    </row>
    <row r="453" spans="10:48">
      <c r="J453" s="2"/>
      <c r="K453" s="2"/>
      <c r="L453" s="2"/>
      <c r="M453" s="2"/>
      <c r="N453" s="2"/>
      <c r="AJ453" s="2"/>
      <c r="AL453" s="4" t="s">
        <v>155</v>
      </c>
      <c r="AM453" s="4" t="s">
        <v>723</v>
      </c>
      <c r="AO453" s="7"/>
      <c r="AP453" s="7"/>
    </row>
    <row r="454" spans="10:48">
      <c r="J454" s="2"/>
      <c r="K454" s="2"/>
      <c r="L454" s="2"/>
      <c r="M454" s="2"/>
      <c r="N454" s="2"/>
      <c r="AJ454" s="2"/>
      <c r="AL454" s="4" t="s">
        <v>155</v>
      </c>
      <c r="AM454" s="4" t="s">
        <v>725</v>
      </c>
      <c r="AO454" s="7"/>
      <c r="AP454" s="7"/>
    </row>
    <row r="455" spans="10:48">
      <c r="J455" s="2"/>
      <c r="K455" s="2"/>
      <c r="L455" s="2"/>
      <c r="M455" s="2"/>
      <c r="N455" s="2"/>
      <c r="AJ455" s="2"/>
      <c r="AL455" s="4" t="s">
        <v>155</v>
      </c>
      <c r="AM455" s="4" t="s">
        <v>727</v>
      </c>
      <c r="AO455" s="7"/>
      <c r="AP455" s="7"/>
    </row>
    <row r="456" spans="10:48">
      <c r="J456" s="2"/>
      <c r="K456" s="2"/>
      <c r="L456" s="2"/>
      <c r="M456" s="2"/>
      <c r="N456" s="2"/>
      <c r="AJ456" s="2"/>
      <c r="AL456" s="4" t="s">
        <v>155</v>
      </c>
      <c r="AM456" s="4" t="s">
        <v>729</v>
      </c>
      <c r="AO456" s="7"/>
      <c r="AP456" s="7"/>
    </row>
    <row r="457" spans="10:48">
      <c r="J457" s="2"/>
      <c r="K457" s="2"/>
      <c r="L457" s="2"/>
      <c r="M457" s="2"/>
      <c r="N457" s="2"/>
      <c r="AJ457" s="2"/>
      <c r="AL457" s="4" t="s">
        <v>155</v>
      </c>
      <c r="AM457" s="4" t="s">
        <v>731</v>
      </c>
      <c r="AO457" s="7"/>
      <c r="AP457" s="7"/>
    </row>
    <row r="458" spans="10:48">
      <c r="J458" s="2"/>
      <c r="K458" s="2"/>
      <c r="L458" s="2"/>
      <c r="M458" s="2"/>
      <c r="N458" s="2"/>
      <c r="AJ458" s="2"/>
      <c r="AL458" s="4" t="s">
        <v>155</v>
      </c>
      <c r="AM458" s="4" t="s">
        <v>448</v>
      </c>
      <c r="AO458" s="7"/>
      <c r="AP458" s="7"/>
    </row>
    <row r="459" spans="10:48">
      <c r="J459" s="2"/>
      <c r="K459" s="2"/>
      <c r="L459" s="2"/>
      <c r="M459" s="2"/>
      <c r="N459" s="2"/>
      <c r="AJ459" s="2"/>
      <c r="AL459" s="4" t="s">
        <v>157</v>
      </c>
      <c r="AM459" s="4" t="s">
        <v>450</v>
      </c>
      <c r="AO459" s="7"/>
      <c r="AP459" s="7"/>
    </row>
    <row r="460" spans="10:48">
      <c r="J460" s="2"/>
      <c r="K460" s="2"/>
      <c r="L460" s="2"/>
      <c r="M460" s="2"/>
      <c r="N460" s="2"/>
      <c r="AJ460" s="2"/>
      <c r="AL460" s="4" t="s">
        <v>157</v>
      </c>
      <c r="AM460" s="4" t="s">
        <v>999</v>
      </c>
      <c r="AO460" s="7"/>
      <c r="AP460" s="7"/>
    </row>
    <row r="461" spans="10:48">
      <c r="J461" s="2"/>
      <c r="K461" s="2"/>
      <c r="L461" s="2"/>
      <c r="M461" s="2"/>
      <c r="N461" s="2"/>
      <c r="AJ461" s="2"/>
      <c r="AL461" s="4" t="s">
        <v>157</v>
      </c>
      <c r="AM461" s="4" t="s">
        <v>733</v>
      </c>
      <c r="AO461" s="7"/>
      <c r="AP461" s="7"/>
    </row>
    <row r="462" spans="10:48">
      <c r="J462" s="2"/>
      <c r="K462" s="2"/>
      <c r="L462" s="2"/>
      <c r="M462" s="2"/>
      <c r="N462" s="2"/>
      <c r="AJ462" s="2"/>
      <c r="AL462" s="4" t="s">
        <v>157</v>
      </c>
      <c r="AM462" s="4" t="s">
        <v>1000</v>
      </c>
      <c r="AO462" s="7"/>
      <c r="AP462" s="7"/>
    </row>
    <row r="463" spans="10:48">
      <c r="J463" s="2"/>
      <c r="K463" s="2"/>
      <c r="L463" s="2"/>
      <c r="M463" s="2"/>
      <c r="N463" s="2"/>
      <c r="AJ463" s="2"/>
      <c r="AL463" s="4" t="s">
        <v>157</v>
      </c>
      <c r="AM463" s="4" t="s">
        <v>735</v>
      </c>
      <c r="AO463" s="7"/>
      <c r="AP463" s="7"/>
    </row>
    <row r="464" spans="10:48">
      <c r="J464" s="2"/>
      <c r="K464" s="2"/>
      <c r="L464" s="2"/>
      <c r="M464" s="2"/>
      <c r="N464" s="2"/>
      <c r="AJ464" s="2"/>
      <c r="AL464" s="4" t="s">
        <v>157</v>
      </c>
      <c r="AM464" s="4" t="s">
        <v>737</v>
      </c>
      <c r="AO464" s="7"/>
      <c r="AP464" s="7"/>
    </row>
    <row r="465" spans="10:42">
      <c r="J465" s="2"/>
      <c r="K465" s="2"/>
      <c r="L465" s="2"/>
      <c r="M465" s="2"/>
      <c r="N465" s="2"/>
      <c r="AJ465" s="2"/>
      <c r="AL465" s="4" t="s">
        <v>157</v>
      </c>
      <c r="AM465" s="4" t="s">
        <v>739</v>
      </c>
      <c r="AO465" s="7"/>
      <c r="AP465" s="7"/>
    </row>
    <row r="466" spans="10:42">
      <c r="J466" s="2"/>
      <c r="K466" s="2"/>
      <c r="L466" s="2"/>
      <c r="M466" s="2"/>
      <c r="N466" s="2"/>
      <c r="AJ466" s="2"/>
      <c r="AL466" s="4" t="s">
        <v>157</v>
      </c>
      <c r="AM466" s="4" t="s">
        <v>741</v>
      </c>
      <c r="AO466" s="7"/>
      <c r="AP466" s="7"/>
    </row>
    <row r="467" spans="10:42">
      <c r="J467" s="2"/>
      <c r="K467" s="2"/>
      <c r="L467" s="2"/>
      <c r="M467" s="2"/>
      <c r="N467" s="2"/>
      <c r="AJ467" s="2"/>
      <c r="AL467" s="4" t="s">
        <v>157</v>
      </c>
      <c r="AM467" s="4" t="s">
        <v>743</v>
      </c>
      <c r="AO467" s="7"/>
      <c r="AP467" s="7"/>
    </row>
    <row r="468" spans="10:42">
      <c r="J468" s="2"/>
      <c r="K468" s="2"/>
      <c r="L468" s="2"/>
      <c r="M468" s="2"/>
      <c r="N468" s="2"/>
      <c r="AJ468" s="2"/>
      <c r="AL468" s="4" t="s">
        <v>157</v>
      </c>
      <c r="AM468" s="4" t="s">
        <v>1001</v>
      </c>
      <c r="AO468" s="7"/>
      <c r="AP468" s="7"/>
    </row>
    <row r="469" spans="10:42">
      <c r="J469" s="2"/>
      <c r="K469" s="2"/>
      <c r="L469" s="2"/>
      <c r="M469" s="2"/>
      <c r="N469" s="2"/>
      <c r="AJ469" s="2"/>
      <c r="AL469" s="4" t="s">
        <v>157</v>
      </c>
      <c r="AM469" s="4" t="s">
        <v>1002</v>
      </c>
      <c r="AO469" s="7"/>
      <c r="AP469" s="7"/>
    </row>
    <row r="470" spans="10:42">
      <c r="J470" s="2"/>
      <c r="K470" s="2"/>
      <c r="L470" s="2"/>
      <c r="M470" s="2"/>
      <c r="N470" s="2"/>
      <c r="AJ470" s="2"/>
      <c r="AL470" s="4" t="s">
        <v>157</v>
      </c>
      <c r="AM470" s="4" t="s">
        <v>745</v>
      </c>
      <c r="AO470" s="7"/>
      <c r="AP470" s="7"/>
    </row>
    <row r="471" spans="10:42">
      <c r="J471" s="2"/>
      <c r="K471" s="2"/>
      <c r="L471" s="2"/>
      <c r="M471" s="2"/>
      <c r="N471" s="2"/>
      <c r="AJ471" s="2"/>
      <c r="AL471" s="4" t="s">
        <v>157</v>
      </c>
      <c r="AM471" s="4" t="s">
        <v>1003</v>
      </c>
      <c r="AO471" s="7"/>
      <c r="AP471" s="7"/>
    </row>
    <row r="472" spans="10:42">
      <c r="J472" s="2"/>
      <c r="K472" s="2"/>
      <c r="L472" s="2"/>
      <c r="M472" s="2"/>
      <c r="N472" s="2"/>
      <c r="AJ472" s="2"/>
      <c r="AL472" s="4" t="s">
        <v>157</v>
      </c>
      <c r="AM472" s="4" t="s">
        <v>747</v>
      </c>
      <c r="AO472" s="7"/>
      <c r="AP472" s="7"/>
    </row>
    <row r="473" spans="10:42">
      <c r="J473" s="2"/>
      <c r="K473" s="2"/>
      <c r="L473" s="2"/>
      <c r="M473" s="2"/>
      <c r="N473" s="2"/>
      <c r="AJ473" s="2"/>
      <c r="AL473" s="4" t="s">
        <v>157</v>
      </c>
      <c r="AM473" s="4" t="s">
        <v>1004</v>
      </c>
      <c r="AO473" s="7"/>
      <c r="AP473" s="7"/>
    </row>
    <row r="474" spans="10:42">
      <c r="J474" s="2"/>
      <c r="K474" s="2"/>
      <c r="L474" s="2"/>
      <c r="M474" s="2"/>
      <c r="N474" s="2"/>
      <c r="AJ474" s="2"/>
      <c r="AL474" s="4" t="s">
        <v>157</v>
      </c>
      <c r="AM474" s="4" t="s">
        <v>1005</v>
      </c>
      <c r="AO474" s="7"/>
      <c r="AP474" s="7"/>
    </row>
    <row r="475" spans="10:42">
      <c r="J475" s="2"/>
      <c r="K475" s="2"/>
      <c r="L475" s="2"/>
      <c r="M475" s="2"/>
      <c r="N475" s="2"/>
      <c r="AJ475" s="2"/>
      <c r="AL475" s="4" t="s">
        <v>157</v>
      </c>
      <c r="AM475" s="4" t="s">
        <v>1006</v>
      </c>
      <c r="AO475" s="7"/>
      <c r="AP475" s="7"/>
    </row>
    <row r="476" spans="10:42">
      <c r="J476" s="2"/>
      <c r="K476" s="2"/>
      <c r="L476" s="2"/>
      <c r="M476" s="2"/>
      <c r="N476" s="2"/>
      <c r="AJ476" s="2"/>
      <c r="AL476" s="4" t="s">
        <v>157</v>
      </c>
      <c r="AM476" s="4" t="s">
        <v>1007</v>
      </c>
      <c r="AO476" s="7"/>
      <c r="AP476" s="7"/>
    </row>
    <row r="477" spans="10:42">
      <c r="J477" s="2"/>
      <c r="K477" s="2"/>
      <c r="L477" s="2"/>
      <c r="M477" s="2"/>
      <c r="N477" s="2"/>
      <c r="X477" s="7"/>
      <c r="Y477" s="7"/>
      <c r="Z477" s="7"/>
      <c r="AA477" s="7"/>
      <c r="AB477" s="7"/>
      <c r="AC477" s="7"/>
      <c r="AD477" s="7"/>
      <c r="AE477" s="7"/>
      <c r="AF477" s="7"/>
      <c r="AG477" s="7"/>
      <c r="AH477" s="7"/>
      <c r="AJ477" s="2"/>
      <c r="AL477" s="4" t="s">
        <v>157</v>
      </c>
      <c r="AM477" s="4" t="s">
        <v>1008</v>
      </c>
      <c r="AO477" s="7"/>
      <c r="AP477" s="7"/>
    </row>
    <row r="478" spans="10:42">
      <c r="J478" s="2"/>
      <c r="K478" s="2"/>
      <c r="L478" s="2"/>
      <c r="M478" s="2"/>
      <c r="N478" s="2"/>
      <c r="X478" s="7"/>
      <c r="Y478" s="7"/>
      <c r="Z478" s="7"/>
      <c r="AA478" s="7"/>
      <c r="AB478" s="7"/>
      <c r="AC478" s="7"/>
      <c r="AD478" s="7"/>
      <c r="AE478" s="7"/>
      <c r="AF478" s="7"/>
      <c r="AG478" s="7"/>
      <c r="AH478" s="7"/>
      <c r="AJ478" s="2"/>
      <c r="AL478" s="4" t="s">
        <v>157</v>
      </c>
      <c r="AM478" s="4" t="s">
        <v>749</v>
      </c>
      <c r="AO478" s="7"/>
      <c r="AP478" s="7"/>
    </row>
    <row r="479" spans="10:42">
      <c r="J479" s="2"/>
      <c r="K479" s="2"/>
      <c r="L479" s="2"/>
      <c r="M479" s="2"/>
      <c r="N479" s="2"/>
      <c r="X479" s="7"/>
      <c r="Y479" s="7"/>
      <c r="Z479" s="7"/>
      <c r="AA479" s="7"/>
      <c r="AB479" s="7"/>
      <c r="AC479" s="7"/>
      <c r="AD479" s="7"/>
      <c r="AE479" s="7"/>
      <c r="AF479" s="7"/>
      <c r="AG479" s="7"/>
      <c r="AH479" s="7"/>
      <c r="AJ479" s="2"/>
      <c r="AL479" s="4" t="s">
        <v>157</v>
      </c>
      <c r="AM479" s="4" t="s">
        <v>452</v>
      </c>
      <c r="AO479" s="7"/>
      <c r="AP479" s="7"/>
    </row>
    <row r="480" spans="10:42">
      <c r="J480" s="2"/>
      <c r="K480" s="2"/>
      <c r="L480" s="2"/>
      <c r="M480" s="2"/>
      <c r="N480" s="2"/>
      <c r="X480" s="7"/>
      <c r="Y480" s="7"/>
      <c r="Z480" s="7"/>
      <c r="AA480" s="7"/>
      <c r="AB480" s="7"/>
      <c r="AC480" s="7"/>
      <c r="AD480" s="7"/>
      <c r="AE480" s="7"/>
      <c r="AF480" s="7"/>
      <c r="AG480" s="7"/>
      <c r="AH480" s="7"/>
      <c r="AJ480" s="2"/>
      <c r="AL480" s="4" t="s">
        <v>157</v>
      </c>
      <c r="AM480" s="4" t="s">
        <v>1009</v>
      </c>
      <c r="AO480" s="7"/>
      <c r="AP480" s="7"/>
    </row>
    <row r="481" spans="10:42">
      <c r="J481" s="2"/>
      <c r="K481" s="2"/>
      <c r="L481" s="2"/>
      <c r="M481" s="2"/>
      <c r="N481" s="2"/>
      <c r="X481" s="7"/>
      <c r="Y481" s="7"/>
      <c r="Z481" s="7"/>
      <c r="AA481" s="7"/>
      <c r="AB481" s="7"/>
      <c r="AC481" s="7"/>
      <c r="AD481" s="7"/>
      <c r="AE481" s="7"/>
      <c r="AF481" s="7"/>
      <c r="AG481" s="7"/>
      <c r="AH481" s="7"/>
      <c r="AJ481" s="2"/>
      <c r="AL481" s="4" t="s">
        <v>157</v>
      </c>
      <c r="AM481" s="4" t="s">
        <v>1010</v>
      </c>
      <c r="AO481" s="7"/>
      <c r="AP481" s="7"/>
    </row>
    <row r="482" spans="10:42">
      <c r="J482" s="2"/>
      <c r="K482" s="2"/>
      <c r="L482" s="2"/>
      <c r="M482" s="2"/>
      <c r="N482" s="2"/>
      <c r="X482" s="7"/>
      <c r="Y482" s="7"/>
      <c r="Z482" s="7"/>
      <c r="AA482" s="7"/>
      <c r="AB482" s="7"/>
      <c r="AC482" s="7"/>
      <c r="AD482" s="7"/>
      <c r="AE482" s="7"/>
      <c r="AF482" s="7"/>
      <c r="AG482" s="7"/>
      <c r="AH482" s="7"/>
      <c r="AJ482" s="2"/>
      <c r="AL482" s="4" t="s">
        <v>157</v>
      </c>
      <c r="AM482" s="4" t="s">
        <v>1011</v>
      </c>
      <c r="AO482" s="7"/>
      <c r="AP482" s="7"/>
    </row>
    <row r="483" spans="10:42">
      <c r="J483" s="2"/>
      <c r="K483" s="2"/>
      <c r="L483" s="2"/>
      <c r="M483" s="2"/>
      <c r="N483" s="2"/>
      <c r="X483" s="7"/>
      <c r="Y483" s="7"/>
      <c r="Z483" s="7"/>
      <c r="AA483" s="7"/>
      <c r="AB483" s="7"/>
      <c r="AC483" s="7"/>
      <c r="AD483" s="7"/>
      <c r="AE483" s="7"/>
      <c r="AF483" s="7"/>
      <c r="AG483" s="7"/>
      <c r="AH483" s="7"/>
      <c r="AJ483" s="2"/>
      <c r="AL483" s="4" t="s">
        <v>157</v>
      </c>
      <c r="AM483" s="4" t="s">
        <v>1012</v>
      </c>
      <c r="AO483" s="7"/>
      <c r="AP483" s="7"/>
    </row>
    <row r="484" spans="10:42">
      <c r="J484" s="2"/>
      <c r="K484" s="2"/>
      <c r="L484" s="2"/>
      <c r="M484" s="2"/>
      <c r="N484" s="2"/>
      <c r="X484" s="7"/>
      <c r="Y484" s="7"/>
      <c r="Z484" s="7"/>
      <c r="AA484" s="7"/>
      <c r="AB484" s="7"/>
      <c r="AC484" s="7"/>
      <c r="AD484" s="7"/>
      <c r="AE484" s="7"/>
      <c r="AF484" s="7"/>
      <c r="AG484" s="7"/>
      <c r="AH484" s="7"/>
      <c r="AJ484" s="2"/>
      <c r="AL484" s="4" t="s">
        <v>159</v>
      </c>
      <c r="AM484" s="4" t="s">
        <v>751</v>
      </c>
      <c r="AO484" s="7"/>
      <c r="AP484" s="7"/>
    </row>
    <row r="485" spans="10:42">
      <c r="J485" s="2"/>
      <c r="K485" s="2"/>
      <c r="L485" s="2"/>
      <c r="M485" s="2"/>
      <c r="N485" s="2"/>
      <c r="X485" s="7"/>
      <c r="Y485" s="7"/>
      <c r="Z485" s="7"/>
      <c r="AA485" s="7"/>
      <c r="AB485" s="7"/>
      <c r="AC485" s="7"/>
      <c r="AD485" s="7"/>
      <c r="AE485" s="7"/>
      <c r="AF485" s="7"/>
      <c r="AG485" s="7"/>
      <c r="AH485" s="7"/>
      <c r="AJ485" s="2"/>
      <c r="AL485" s="4" t="s">
        <v>159</v>
      </c>
      <c r="AM485" s="4" t="s">
        <v>454</v>
      </c>
      <c r="AO485" s="7"/>
      <c r="AP485" s="7"/>
    </row>
    <row r="486" spans="10:42">
      <c r="J486" s="2"/>
      <c r="K486" s="2"/>
      <c r="L486" s="2"/>
      <c r="M486" s="2"/>
      <c r="N486" s="2"/>
      <c r="X486" s="7"/>
      <c r="Y486" s="7"/>
      <c r="Z486" s="7"/>
      <c r="AA486" s="7"/>
      <c r="AB486" s="7"/>
      <c r="AC486" s="7"/>
      <c r="AD486" s="7"/>
      <c r="AE486" s="7"/>
      <c r="AF486" s="7"/>
      <c r="AG486" s="7"/>
      <c r="AH486" s="7"/>
      <c r="AJ486" s="2"/>
      <c r="AL486" s="4" t="s">
        <v>159</v>
      </c>
      <c r="AM486" s="4" t="s">
        <v>1013</v>
      </c>
      <c r="AO486" s="7"/>
      <c r="AP486" s="7"/>
    </row>
    <row r="487" spans="10:42">
      <c r="J487" s="2"/>
      <c r="K487" s="2"/>
      <c r="L487" s="2"/>
      <c r="M487" s="2"/>
      <c r="N487" s="2"/>
      <c r="X487" s="7"/>
      <c r="Y487" s="7"/>
      <c r="Z487" s="7"/>
      <c r="AA487" s="7"/>
      <c r="AB487" s="7"/>
      <c r="AC487" s="7"/>
      <c r="AD487" s="7"/>
      <c r="AE487" s="7"/>
      <c r="AF487" s="7"/>
      <c r="AG487" s="7"/>
      <c r="AH487" s="7"/>
      <c r="AJ487" s="2"/>
      <c r="AL487" s="4" t="s">
        <v>159</v>
      </c>
      <c r="AM487" s="4" t="s">
        <v>753</v>
      </c>
      <c r="AO487" s="7"/>
      <c r="AP487" s="7"/>
    </row>
    <row r="488" spans="10:42">
      <c r="J488" s="2"/>
      <c r="K488" s="2"/>
      <c r="L488" s="2"/>
      <c r="M488" s="2"/>
      <c r="N488" s="2"/>
      <c r="X488" s="7"/>
      <c r="Y488" s="7"/>
      <c r="Z488" s="7"/>
      <c r="AA488" s="7"/>
      <c r="AB488" s="7"/>
      <c r="AC488" s="7"/>
      <c r="AD488" s="7"/>
      <c r="AE488" s="7"/>
      <c r="AF488" s="7"/>
      <c r="AG488" s="7"/>
      <c r="AH488" s="7"/>
      <c r="AJ488" s="2"/>
      <c r="AL488" s="4" t="s">
        <v>159</v>
      </c>
      <c r="AM488" s="4" t="s">
        <v>755</v>
      </c>
      <c r="AO488" s="7"/>
      <c r="AP488" s="7"/>
    </row>
    <row r="489" spans="10:42">
      <c r="J489" s="2"/>
      <c r="K489" s="2"/>
      <c r="L489" s="2"/>
      <c r="M489" s="2"/>
      <c r="N489" s="2"/>
      <c r="X489" s="7"/>
      <c r="Y489" s="7"/>
      <c r="Z489" s="7"/>
      <c r="AA489" s="7"/>
      <c r="AB489" s="7"/>
      <c r="AC489" s="7"/>
      <c r="AD489" s="7"/>
      <c r="AE489" s="7"/>
      <c r="AF489" s="7"/>
      <c r="AG489" s="7"/>
      <c r="AH489" s="7"/>
      <c r="AJ489" s="2"/>
      <c r="AL489" s="4" t="s">
        <v>159</v>
      </c>
      <c r="AM489" s="4" t="s">
        <v>1014</v>
      </c>
      <c r="AO489" s="7"/>
      <c r="AP489" s="7"/>
    </row>
    <row r="490" spans="10:42">
      <c r="J490" s="2"/>
      <c r="K490" s="2"/>
      <c r="L490" s="2"/>
      <c r="M490" s="2"/>
      <c r="N490" s="2"/>
      <c r="X490" s="7"/>
      <c r="Y490" s="7"/>
      <c r="Z490" s="7"/>
      <c r="AA490" s="7"/>
      <c r="AB490" s="7"/>
      <c r="AC490" s="7"/>
      <c r="AD490" s="7"/>
      <c r="AE490" s="7"/>
      <c r="AF490" s="7"/>
      <c r="AG490" s="7"/>
      <c r="AH490" s="7"/>
      <c r="AJ490" s="2"/>
      <c r="AL490" s="4" t="s">
        <v>159</v>
      </c>
      <c r="AM490" s="4" t="s">
        <v>1015</v>
      </c>
      <c r="AO490" s="7"/>
      <c r="AP490" s="7"/>
    </row>
    <row r="491" spans="10:42">
      <c r="J491" s="2"/>
      <c r="K491" s="2"/>
      <c r="L491" s="2"/>
      <c r="M491" s="2"/>
      <c r="N491" s="2"/>
      <c r="X491" s="7"/>
      <c r="Y491" s="7"/>
      <c r="Z491" s="7"/>
      <c r="AA491" s="7"/>
      <c r="AB491" s="7"/>
      <c r="AC491" s="7"/>
      <c r="AD491" s="7"/>
      <c r="AE491" s="7"/>
      <c r="AF491" s="7"/>
      <c r="AG491" s="7"/>
      <c r="AH491" s="7"/>
      <c r="AJ491" s="2"/>
      <c r="AL491" s="4" t="s">
        <v>159</v>
      </c>
      <c r="AM491" s="4" t="s">
        <v>757</v>
      </c>
      <c r="AO491" s="7"/>
      <c r="AP491" s="7"/>
    </row>
    <row r="492" spans="10:42">
      <c r="J492" s="2"/>
      <c r="K492" s="2"/>
      <c r="L492" s="2"/>
      <c r="M492" s="2"/>
      <c r="N492" s="2"/>
      <c r="X492" s="7"/>
      <c r="Y492" s="7"/>
      <c r="Z492" s="7"/>
      <c r="AA492" s="7"/>
      <c r="AB492" s="7"/>
      <c r="AC492" s="7"/>
      <c r="AD492" s="7"/>
      <c r="AE492" s="7"/>
      <c r="AF492" s="7"/>
      <c r="AG492" s="7"/>
      <c r="AH492" s="7"/>
      <c r="AJ492" s="2"/>
      <c r="AL492" s="4" t="s">
        <v>159</v>
      </c>
      <c r="AM492" s="4" t="s">
        <v>1016</v>
      </c>
      <c r="AO492" s="7"/>
      <c r="AP492" s="7"/>
    </row>
    <row r="493" spans="10:42">
      <c r="J493" s="2"/>
      <c r="K493" s="2"/>
      <c r="L493" s="2"/>
      <c r="M493" s="2"/>
      <c r="N493" s="2"/>
      <c r="X493" s="7"/>
      <c r="Y493" s="7"/>
      <c r="Z493" s="7"/>
      <c r="AA493" s="7"/>
      <c r="AB493" s="7"/>
      <c r="AC493" s="7"/>
      <c r="AD493" s="7"/>
      <c r="AE493" s="7"/>
      <c r="AF493" s="7"/>
      <c r="AG493" s="7"/>
      <c r="AH493" s="7"/>
      <c r="AJ493" s="2"/>
      <c r="AL493" s="4" t="s">
        <v>159</v>
      </c>
      <c r="AM493" s="4" t="s">
        <v>1017</v>
      </c>
      <c r="AO493" s="7"/>
      <c r="AP493" s="7"/>
    </row>
    <row r="494" spans="10:42">
      <c r="J494" s="2"/>
      <c r="K494" s="2"/>
      <c r="L494" s="2"/>
      <c r="M494" s="2"/>
      <c r="N494" s="2"/>
      <c r="X494" s="7"/>
      <c r="Y494" s="7"/>
      <c r="Z494" s="7"/>
      <c r="AA494" s="7"/>
      <c r="AB494" s="7"/>
      <c r="AC494" s="7"/>
      <c r="AD494" s="7"/>
      <c r="AE494" s="7"/>
      <c r="AF494" s="7"/>
      <c r="AG494" s="7"/>
      <c r="AH494" s="7"/>
      <c r="AJ494" s="2"/>
      <c r="AL494" s="4" t="s">
        <v>159</v>
      </c>
      <c r="AM494" s="4" t="s">
        <v>1018</v>
      </c>
      <c r="AO494" s="7"/>
      <c r="AP494" s="7"/>
    </row>
    <row r="495" spans="10:42">
      <c r="J495" s="2"/>
      <c r="K495" s="2"/>
      <c r="L495" s="2"/>
      <c r="M495" s="2"/>
      <c r="N495" s="2"/>
      <c r="X495" s="7"/>
      <c r="Y495" s="7"/>
      <c r="Z495" s="7"/>
      <c r="AA495" s="7"/>
      <c r="AB495" s="7"/>
      <c r="AC495" s="7"/>
      <c r="AD495" s="7"/>
      <c r="AE495" s="7"/>
      <c r="AF495" s="7"/>
      <c r="AG495" s="7"/>
      <c r="AH495" s="7"/>
      <c r="AJ495" s="2"/>
      <c r="AL495" s="4" t="s">
        <v>159</v>
      </c>
      <c r="AM495" s="4" t="s">
        <v>1019</v>
      </c>
      <c r="AO495" s="7"/>
      <c r="AP495" s="7"/>
    </row>
    <row r="496" spans="10:42">
      <c r="J496" s="2"/>
      <c r="K496" s="2"/>
      <c r="L496" s="2"/>
      <c r="M496" s="2"/>
      <c r="N496" s="2"/>
      <c r="X496" s="7"/>
      <c r="Y496" s="7"/>
      <c r="Z496" s="7"/>
      <c r="AA496" s="7"/>
      <c r="AB496" s="7"/>
      <c r="AC496" s="7"/>
      <c r="AD496" s="7"/>
      <c r="AE496" s="7"/>
      <c r="AF496" s="7"/>
      <c r="AG496" s="7"/>
      <c r="AH496" s="7"/>
      <c r="AJ496" s="2"/>
      <c r="AL496" s="4" t="s">
        <v>159</v>
      </c>
      <c r="AM496" s="4" t="s">
        <v>1020</v>
      </c>
      <c r="AO496" s="7"/>
      <c r="AP496" s="7"/>
    </row>
    <row r="497" spans="10:42">
      <c r="J497" s="2"/>
      <c r="K497" s="2"/>
      <c r="L497" s="2"/>
      <c r="M497" s="2"/>
      <c r="N497" s="2"/>
      <c r="X497" s="7"/>
      <c r="Y497" s="7"/>
      <c r="Z497" s="7"/>
      <c r="AA497" s="7"/>
      <c r="AB497" s="7"/>
      <c r="AC497" s="7"/>
      <c r="AD497" s="7"/>
      <c r="AE497" s="7"/>
      <c r="AF497" s="7"/>
      <c r="AG497" s="7"/>
      <c r="AH497" s="7"/>
      <c r="AJ497" s="2"/>
      <c r="AL497" s="4" t="s">
        <v>159</v>
      </c>
      <c r="AM497" s="4" t="s">
        <v>1021</v>
      </c>
      <c r="AO497" s="7"/>
      <c r="AP497" s="7"/>
    </row>
    <row r="498" spans="10:42">
      <c r="J498" s="2"/>
      <c r="K498" s="2"/>
      <c r="L498" s="2"/>
      <c r="M498" s="2"/>
      <c r="N498" s="2"/>
      <c r="X498" s="7"/>
      <c r="Y498" s="7"/>
      <c r="Z498" s="7"/>
      <c r="AA498" s="7"/>
      <c r="AB498" s="7"/>
      <c r="AC498" s="7"/>
      <c r="AD498" s="7"/>
      <c r="AE498" s="7"/>
      <c r="AF498" s="7"/>
      <c r="AG498" s="7"/>
      <c r="AH498" s="7"/>
      <c r="AJ498" s="2"/>
      <c r="AL498" s="4" t="s">
        <v>159</v>
      </c>
      <c r="AM498" s="4" t="s">
        <v>1022</v>
      </c>
      <c r="AO498" s="7"/>
      <c r="AP498" s="7"/>
    </row>
    <row r="499" spans="10:42">
      <c r="J499" s="2"/>
      <c r="K499" s="2"/>
      <c r="L499" s="2"/>
      <c r="M499" s="2"/>
      <c r="N499" s="2"/>
      <c r="X499" s="7"/>
      <c r="Y499" s="7"/>
      <c r="Z499" s="7"/>
      <c r="AA499" s="7"/>
      <c r="AB499" s="7"/>
      <c r="AC499" s="7"/>
      <c r="AD499" s="7"/>
      <c r="AE499" s="7"/>
      <c r="AF499" s="7"/>
      <c r="AG499" s="7"/>
      <c r="AH499" s="7"/>
      <c r="AJ499" s="2"/>
      <c r="AL499" s="4" t="s">
        <v>159</v>
      </c>
      <c r="AM499" s="4" t="s">
        <v>1023</v>
      </c>
      <c r="AO499" s="7"/>
      <c r="AP499" s="7"/>
    </row>
    <row r="500" spans="10:42">
      <c r="J500" s="2"/>
      <c r="K500" s="2"/>
      <c r="L500" s="2"/>
      <c r="M500" s="2"/>
      <c r="N500" s="2"/>
      <c r="X500" s="7"/>
      <c r="Y500" s="7"/>
      <c r="Z500" s="7"/>
      <c r="AA500" s="7"/>
      <c r="AB500" s="7"/>
      <c r="AC500" s="7"/>
      <c r="AD500" s="7"/>
      <c r="AE500" s="7"/>
      <c r="AF500" s="7"/>
      <c r="AG500" s="7"/>
      <c r="AH500" s="7"/>
      <c r="AJ500" s="2"/>
      <c r="AL500" s="4" t="s">
        <v>159</v>
      </c>
      <c r="AM500" s="4" t="s">
        <v>1024</v>
      </c>
      <c r="AO500" s="7"/>
      <c r="AP500" s="7"/>
    </row>
    <row r="501" spans="10:42">
      <c r="J501" s="2"/>
      <c r="K501" s="2"/>
      <c r="L501" s="2"/>
      <c r="M501" s="2"/>
      <c r="N501" s="2"/>
      <c r="X501" s="7"/>
      <c r="Y501" s="7"/>
      <c r="Z501" s="7"/>
      <c r="AA501" s="7"/>
      <c r="AB501" s="7"/>
      <c r="AC501" s="7"/>
      <c r="AD501" s="7"/>
      <c r="AE501" s="7"/>
      <c r="AF501" s="7"/>
      <c r="AG501" s="7"/>
      <c r="AH501" s="7"/>
      <c r="AJ501" s="2"/>
      <c r="AL501" s="4" t="s">
        <v>159</v>
      </c>
      <c r="AM501" s="4" t="s">
        <v>1025</v>
      </c>
      <c r="AO501" s="7"/>
      <c r="AP501" s="7"/>
    </row>
    <row r="502" spans="10:42">
      <c r="J502" s="2"/>
      <c r="K502" s="2"/>
      <c r="L502" s="2"/>
      <c r="M502" s="2"/>
      <c r="N502" s="2"/>
      <c r="X502" s="7"/>
      <c r="Y502" s="7"/>
      <c r="Z502" s="7"/>
      <c r="AA502" s="7"/>
      <c r="AB502" s="7"/>
      <c r="AC502" s="7"/>
      <c r="AD502" s="7"/>
      <c r="AE502" s="7"/>
      <c r="AF502" s="7"/>
      <c r="AG502" s="7"/>
      <c r="AH502" s="7"/>
      <c r="AJ502" s="2"/>
      <c r="AL502" s="4" t="s">
        <v>159</v>
      </c>
      <c r="AM502" s="4" t="s">
        <v>1026</v>
      </c>
      <c r="AO502" s="7"/>
      <c r="AP502" s="7"/>
    </row>
    <row r="503" spans="10:42">
      <c r="J503" s="2"/>
      <c r="K503" s="2"/>
      <c r="L503" s="2"/>
      <c r="M503" s="2"/>
      <c r="N503" s="2"/>
      <c r="X503" s="7"/>
      <c r="Y503" s="7"/>
      <c r="Z503" s="7"/>
      <c r="AA503" s="7"/>
      <c r="AB503" s="7"/>
      <c r="AC503" s="7"/>
      <c r="AD503" s="7"/>
      <c r="AE503" s="7"/>
      <c r="AF503" s="7"/>
      <c r="AG503" s="7"/>
      <c r="AH503" s="7"/>
      <c r="AJ503" s="2"/>
      <c r="AL503" s="4" t="s">
        <v>159</v>
      </c>
      <c r="AM503" s="4" t="s">
        <v>1027</v>
      </c>
      <c r="AO503" s="7"/>
      <c r="AP503" s="7"/>
    </row>
    <row r="504" spans="10:42">
      <c r="J504" s="2"/>
      <c r="K504" s="2"/>
      <c r="L504" s="2"/>
      <c r="M504" s="2"/>
      <c r="N504" s="2"/>
      <c r="X504" s="7"/>
      <c r="Y504" s="7"/>
      <c r="Z504" s="7"/>
      <c r="AA504" s="7"/>
      <c r="AB504" s="7"/>
      <c r="AC504" s="7"/>
      <c r="AD504" s="7"/>
      <c r="AE504" s="7"/>
      <c r="AF504" s="7"/>
      <c r="AG504" s="7"/>
      <c r="AH504" s="7"/>
      <c r="AJ504" s="2"/>
      <c r="AL504" s="4" t="s">
        <v>159</v>
      </c>
      <c r="AM504" s="4" t="s">
        <v>1028</v>
      </c>
      <c r="AO504" s="7"/>
      <c r="AP504" s="7"/>
    </row>
    <row r="505" spans="10:42">
      <c r="J505" s="2"/>
      <c r="K505" s="2"/>
      <c r="L505" s="2"/>
      <c r="M505" s="2"/>
      <c r="N505" s="2"/>
      <c r="X505" s="7"/>
      <c r="Y505" s="7"/>
      <c r="Z505" s="7"/>
      <c r="AA505" s="7"/>
      <c r="AB505" s="7"/>
      <c r="AC505" s="7"/>
      <c r="AD505" s="7"/>
      <c r="AE505" s="7"/>
      <c r="AF505" s="7"/>
      <c r="AG505" s="7"/>
      <c r="AH505" s="7"/>
      <c r="AJ505" s="2"/>
      <c r="AL505" s="4" t="s">
        <v>159</v>
      </c>
      <c r="AM505" s="4" t="s">
        <v>1029</v>
      </c>
      <c r="AO505" s="7"/>
      <c r="AP505" s="7"/>
    </row>
    <row r="506" spans="10:42">
      <c r="J506" s="2"/>
      <c r="K506" s="2"/>
      <c r="L506" s="2"/>
      <c r="M506" s="2"/>
      <c r="N506" s="2"/>
      <c r="X506" s="7"/>
      <c r="Y506" s="7"/>
      <c r="Z506" s="7"/>
      <c r="AA506" s="7"/>
      <c r="AB506" s="7"/>
      <c r="AC506" s="7"/>
      <c r="AD506" s="7"/>
      <c r="AE506" s="7"/>
      <c r="AF506" s="7"/>
      <c r="AG506" s="7"/>
      <c r="AH506" s="7"/>
      <c r="AJ506" s="2"/>
      <c r="AL506" s="4" t="s">
        <v>159</v>
      </c>
      <c r="AM506" s="4" t="s">
        <v>1030</v>
      </c>
      <c r="AO506" s="7"/>
      <c r="AP506" s="7"/>
    </row>
    <row r="507" spans="10:42">
      <c r="J507" s="2"/>
      <c r="K507" s="2"/>
      <c r="L507" s="2"/>
      <c r="M507" s="2"/>
      <c r="N507" s="2"/>
      <c r="X507" s="7"/>
      <c r="Y507" s="7"/>
      <c r="Z507" s="7"/>
      <c r="AA507" s="7"/>
      <c r="AB507" s="7"/>
      <c r="AC507" s="7"/>
      <c r="AD507" s="7"/>
      <c r="AE507" s="7"/>
      <c r="AF507" s="7"/>
      <c r="AG507" s="7"/>
      <c r="AH507" s="7"/>
      <c r="AJ507" s="2"/>
      <c r="AL507" s="4" t="s">
        <v>159</v>
      </c>
      <c r="AM507" s="4" t="s">
        <v>1031</v>
      </c>
      <c r="AO507" s="7"/>
      <c r="AP507" s="7"/>
    </row>
    <row r="508" spans="10:42">
      <c r="J508" s="2"/>
      <c r="K508" s="2"/>
      <c r="L508" s="2"/>
      <c r="M508" s="2"/>
      <c r="N508" s="2"/>
      <c r="X508" s="7"/>
      <c r="Y508" s="7"/>
      <c r="Z508" s="7"/>
      <c r="AA508" s="7"/>
      <c r="AB508" s="7"/>
      <c r="AC508" s="7"/>
      <c r="AD508" s="7"/>
      <c r="AE508" s="7"/>
      <c r="AF508" s="7"/>
      <c r="AG508" s="7"/>
      <c r="AH508" s="7"/>
      <c r="AJ508" s="2"/>
      <c r="AL508" s="4" t="s">
        <v>159</v>
      </c>
      <c r="AM508" s="4" t="s">
        <v>1032</v>
      </c>
      <c r="AO508" s="7"/>
      <c r="AP508" s="7"/>
    </row>
    <row r="509" spans="10:42">
      <c r="J509" s="2"/>
      <c r="K509" s="2"/>
      <c r="L509" s="2"/>
      <c r="M509" s="2"/>
      <c r="N509" s="2"/>
      <c r="X509" s="7"/>
      <c r="Y509" s="7"/>
      <c r="Z509" s="7"/>
      <c r="AA509" s="7"/>
      <c r="AB509" s="7"/>
      <c r="AC509" s="7"/>
      <c r="AD509" s="7"/>
      <c r="AE509" s="7"/>
      <c r="AF509" s="7"/>
      <c r="AG509" s="7"/>
      <c r="AH509" s="7"/>
      <c r="AJ509" s="2"/>
      <c r="AL509" s="4" t="s">
        <v>159</v>
      </c>
      <c r="AM509" s="4" t="s">
        <v>1033</v>
      </c>
      <c r="AO509" s="7"/>
      <c r="AP509" s="7"/>
    </row>
    <row r="510" spans="10:42">
      <c r="J510" s="2"/>
      <c r="K510" s="2"/>
      <c r="L510" s="2"/>
      <c r="M510" s="2"/>
      <c r="N510" s="2"/>
      <c r="X510" s="7"/>
      <c r="Y510" s="7"/>
      <c r="Z510" s="7"/>
      <c r="AA510" s="7"/>
      <c r="AB510" s="7"/>
      <c r="AC510" s="7"/>
      <c r="AD510" s="7"/>
      <c r="AE510" s="7"/>
      <c r="AF510" s="7"/>
      <c r="AG510" s="7"/>
      <c r="AH510" s="7"/>
      <c r="AJ510" s="2"/>
      <c r="AL510" s="4" t="s">
        <v>159</v>
      </c>
      <c r="AM510" s="4" t="s">
        <v>1034</v>
      </c>
      <c r="AO510" s="7"/>
      <c r="AP510" s="7"/>
    </row>
    <row r="511" spans="10:42">
      <c r="J511" s="2"/>
      <c r="K511" s="2"/>
      <c r="L511" s="2"/>
      <c r="M511" s="2"/>
      <c r="N511" s="2"/>
      <c r="X511" s="7"/>
      <c r="Y511" s="7"/>
      <c r="Z511" s="7"/>
      <c r="AA511" s="7"/>
      <c r="AB511" s="7"/>
      <c r="AC511" s="7"/>
      <c r="AD511" s="7"/>
      <c r="AE511" s="7"/>
      <c r="AF511" s="7"/>
      <c r="AG511" s="7"/>
      <c r="AH511" s="7"/>
      <c r="AJ511" s="2"/>
      <c r="AL511" s="4" t="s">
        <v>159</v>
      </c>
      <c r="AM511" s="4" t="s">
        <v>897</v>
      </c>
      <c r="AO511" s="7"/>
      <c r="AP511" s="7"/>
    </row>
    <row r="512" spans="10:42">
      <c r="J512" s="2"/>
      <c r="K512" s="2"/>
      <c r="L512" s="2"/>
      <c r="M512" s="2"/>
      <c r="N512" s="2"/>
      <c r="X512" s="7"/>
      <c r="Y512" s="7"/>
      <c r="Z512" s="7"/>
      <c r="AA512" s="7"/>
      <c r="AB512" s="7"/>
      <c r="AC512" s="7"/>
      <c r="AD512" s="7"/>
      <c r="AE512" s="7"/>
      <c r="AF512" s="7"/>
      <c r="AG512" s="7"/>
      <c r="AH512" s="7"/>
      <c r="AJ512" s="2"/>
      <c r="AL512" s="4" t="s">
        <v>159</v>
      </c>
      <c r="AM512" s="4" t="s">
        <v>1035</v>
      </c>
      <c r="AO512" s="7"/>
      <c r="AP512" s="7"/>
    </row>
    <row r="513" spans="10:42">
      <c r="J513" s="2"/>
      <c r="K513" s="2"/>
      <c r="L513" s="2"/>
      <c r="M513" s="2"/>
      <c r="N513" s="2"/>
      <c r="X513" s="7"/>
      <c r="Y513" s="7"/>
      <c r="Z513" s="7"/>
      <c r="AA513" s="7"/>
      <c r="AB513" s="7"/>
      <c r="AC513" s="7"/>
      <c r="AD513" s="7"/>
      <c r="AE513" s="7"/>
      <c r="AF513" s="7"/>
      <c r="AG513" s="7"/>
      <c r="AH513" s="7"/>
      <c r="AJ513" s="2"/>
      <c r="AL513" s="4" t="s">
        <v>159</v>
      </c>
      <c r="AM513" s="4" t="s">
        <v>761</v>
      </c>
      <c r="AO513" s="7"/>
      <c r="AP513" s="7"/>
    </row>
    <row r="514" spans="10:42">
      <c r="J514" s="2"/>
      <c r="K514" s="2"/>
      <c r="L514" s="2"/>
      <c r="M514" s="2"/>
      <c r="N514" s="2"/>
      <c r="X514" s="7"/>
      <c r="Y514" s="7"/>
      <c r="Z514" s="7"/>
      <c r="AA514" s="7"/>
      <c r="AB514" s="7"/>
      <c r="AC514" s="7"/>
      <c r="AD514" s="7"/>
      <c r="AE514" s="7"/>
      <c r="AF514" s="7"/>
      <c r="AG514" s="7"/>
      <c r="AH514" s="7"/>
      <c r="AJ514" s="2"/>
      <c r="AL514" s="4" t="s">
        <v>159</v>
      </c>
      <c r="AM514" s="4" t="s">
        <v>1036</v>
      </c>
      <c r="AO514" s="7"/>
      <c r="AP514" s="7"/>
    </row>
    <row r="515" spans="10:42">
      <c r="J515" s="2"/>
      <c r="K515" s="2"/>
      <c r="L515" s="2"/>
      <c r="M515" s="2"/>
      <c r="N515" s="2"/>
      <c r="X515" s="7"/>
      <c r="Y515" s="7"/>
      <c r="Z515" s="7"/>
      <c r="AA515" s="7"/>
      <c r="AB515" s="7"/>
      <c r="AC515" s="7"/>
      <c r="AD515" s="7"/>
      <c r="AE515" s="7"/>
      <c r="AF515" s="7"/>
      <c r="AG515" s="7"/>
      <c r="AH515" s="7"/>
      <c r="AJ515" s="2"/>
      <c r="AL515" s="4" t="s">
        <v>159</v>
      </c>
      <c r="AM515" s="4" t="s">
        <v>1037</v>
      </c>
      <c r="AO515" s="7"/>
      <c r="AP515" s="7"/>
    </row>
    <row r="516" spans="10:42">
      <c r="J516" s="2"/>
      <c r="K516" s="2"/>
      <c r="L516" s="2"/>
      <c r="M516" s="2"/>
      <c r="N516" s="2"/>
      <c r="X516" s="7"/>
      <c r="Y516" s="7"/>
      <c r="Z516" s="7"/>
      <c r="AA516" s="7"/>
      <c r="AB516" s="7"/>
      <c r="AC516" s="7"/>
      <c r="AD516" s="7"/>
      <c r="AE516" s="7"/>
      <c r="AF516" s="7"/>
      <c r="AG516" s="7"/>
      <c r="AH516" s="7"/>
      <c r="AJ516" s="2"/>
      <c r="AL516" s="4" t="s">
        <v>159</v>
      </c>
      <c r="AM516" s="4" t="s">
        <v>1038</v>
      </c>
      <c r="AO516" s="7"/>
      <c r="AP516" s="7"/>
    </row>
    <row r="517" spans="10:42">
      <c r="J517" s="2"/>
      <c r="K517" s="2"/>
      <c r="L517" s="2"/>
      <c r="M517" s="2"/>
      <c r="N517" s="2"/>
      <c r="X517" s="7"/>
      <c r="Y517" s="7"/>
      <c r="Z517" s="7"/>
      <c r="AA517" s="7"/>
      <c r="AB517" s="7"/>
      <c r="AC517" s="7"/>
      <c r="AD517" s="7"/>
      <c r="AE517" s="7"/>
      <c r="AF517" s="7"/>
      <c r="AG517" s="7"/>
      <c r="AH517" s="7"/>
      <c r="AJ517" s="2"/>
      <c r="AL517" s="4" t="s">
        <v>159</v>
      </c>
      <c r="AM517" s="4" t="s">
        <v>1039</v>
      </c>
      <c r="AO517" s="7"/>
      <c r="AP517" s="7"/>
    </row>
    <row r="518" spans="10:42">
      <c r="J518" s="2"/>
      <c r="K518" s="2"/>
      <c r="L518" s="2"/>
      <c r="M518" s="2"/>
      <c r="N518" s="2"/>
      <c r="X518" s="7"/>
      <c r="Y518" s="7"/>
      <c r="Z518" s="7"/>
      <c r="AA518" s="7"/>
      <c r="AB518" s="7"/>
      <c r="AC518" s="7"/>
      <c r="AD518" s="7"/>
      <c r="AE518" s="7"/>
      <c r="AF518" s="7"/>
      <c r="AG518" s="7"/>
      <c r="AH518" s="7"/>
      <c r="AJ518" s="2"/>
      <c r="AL518" s="4" t="s">
        <v>159</v>
      </c>
      <c r="AM518" s="4" t="s">
        <v>1040</v>
      </c>
      <c r="AO518" s="7"/>
      <c r="AP518" s="7"/>
    </row>
    <row r="519" spans="10:42">
      <c r="J519" s="2"/>
      <c r="K519" s="2"/>
      <c r="L519" s="2"/>
      <c r="M519" s="2"/>
      <c r="N519" s="2"/>
      <c r="X519" s="7"/>
      <c r="Y519" s="7"/>
      <c r="Z519" s="7"/>
      <c r="AA519" s="7"/>
      <c r="AB519" s="7"/>
      <c r="AC519" s="7"/>
      <c r="AD519" s="7"/>
      <c r="AE519" s="7"/>
      <c r="AF519" s="7"/>
      <c r="AG519" s="7"/>
      <c r="AH519" s="7"/>
      <c r="AJ519" s="2"/>
      <c r="AL519" s="4" t="s">
        <v>161</v>
      </c>
      <c r="AM519" s="4" t="s">
        <v>209</v>
      </c>
      <c r="AO519" s="7"/>
      <c r="AP519" s="7"/>
    </row>
    <row r="520" spans="10:42">
      <c r="J520" s="2"/>
      <c r="K520" s="2"/>
      <c r="L520" s="2"/>
      <c r="M520" s="2"/>
      <c r="N520" s="2"/>
      <c r="X520" s="7"/>
      <c r="Y520" s="7"/>
      <c r="Z520" s="7"/>
      <c r="AA520" s="7"/>
      <c r="AB520" s="7"/>
      <c r="AC520" s="7"/>
      <c r="AD520" s="7"/>
      <c r="AE520" s="7"/>
      <c r="AF520" s="7"/>
      <c r="AG520" s="7"/>
      <c r="AH520" s="7"/>
      <c r="AJ520" s="2"/>
      <c r="AL520" s="4" t="s">
        <v>161</v>
      </c>
      <c r="AM520" s="4" t="s">
        <v>456</v>
      </c>
      <c r="AO520" s="7"/>
      <c r="AP520" s="7"/>
    </row>
    <row r="521" spans="10:42">
      <c r="J521" s="2"/>
      <c r="K521" s="2"/>
      <c r="L521" s="2"/>
      <c r="M521" s="2"/>
      <c r="N521" s="2"/>
      <c r="X521" s="7"/>
      <c r="Y521" s="7"/>
      <c r="Z521" s="7"/>
      <c r="AA521" s="7"/>
      <c r="AB521" s="7"/>
      <c r="AC521" s="7"/>
      <c r="AD521" s="7"/>
      <c r="AE521" s="7"/>
      <c r="AF521" s="7"/>
      <c r="AG521" s="7"/>
      <c r="AH521" s="7"/>
      <c r="AJ521" s="2"/>
      <c r="AL521" s="4" t="s">
        <v>161</v>
      </c>
      <c r="AM521" s="4" t="s">
        <v>763</v>
      </c>
      <c r="AO521" s="7"/>
      <c r="AP521" s="7"/>
    </row>
    <row r="522" spans="10:42">
      <c r="J522" s="2"/>
      <c r="K522" s="2"/>
      <c r="L522" s="2"/>
      <c r="M522" s="2"/>
      <c r="N522" s="2"/>
      <c r="X522" s="7"/>
      <c r="Y522" s="7"/>
      <c r="Z522" s="7"/>
      <c r="AA522" s="7"/>
      <c r="AB522" s="7"/>
      <c r="AC522" s="7"/>
      <c r="AD522" s="7"/>
      <c r="AE522" s="7"/>
      <c r="AF522" s="7"/>
      <c r="AG522" s="7"/>
      <c r="AH522" s="7"/>
      <c r="AJ522" s="2"/>
      <c r="AL522" s="4" t="s">
        <v>161</v>
      </c>
      <c r="AM522" s="4" t="s">
        <v>339</v>
      </c>
      <c r="AO522" s="7"/>
      <c r="AP522" s="7"/>
    </row>
    <row r="523" spans="10:42">
      <c r="J523" s="2"/>
      <c r="K523" s="2"/>
      <c r="L523" s="2"/>
      <c r="M523" s="2"/>
      <c r="N523" s="2"/>
      <c r="X523" s="7"/>
      <c r="Y523" s="7"/>
      <c r="Z523" s="7"/>
      <c r="AA523" s="7"/>
      <c r="AB523" s="7"/>
      <c r="AC523" s="7"/>
      <c r="AD523" s="7"/>
      <c r="AE523" s="7"/>
      <c r="AF523" s="7"/>
      <c r="AG523" s="7"/>
      <c r="AH523" s="7"/>
      <c r="AJ523" s="2"/>
      <c r="AL523" s="4" t="s">
        <v>161</v>
      </c>
      <c r="AM523" s="4" t="s">
        <v>458</v>
      </c>
      <c r="AO523" s="7"/>
      <c r="AP523" s="7"/>
    </row>
    <row r="524" spans="10:42">
      <c r="J524" s="2"/>
      <c r="K524" s="2"/>
      <c r="L524" s="2"/>
      <c r="M524" s="2"/>
      <c r="N524" s="2"/>
      <c r="X524" s="7"/>
      <c r="Y524" s="7"/>
      <c r="Z524" s="7"/>
      <c r="AA524" s="7"/>
      <c r="AB524" s="7"/>
      <c r="AC524" s="7"/>
      <c r="AD524" s="7"/>
      <c r="AE524" s="7"/>
      <c r="AF524" s="7"/>
      <c r="AG524" s="7"/>
      <c r="AH524" s="7"/>
      <c r="AJ524" s="2"/>
      <c r="AL524" s="4" t="s">
        <v>161</v>
      </c>
      <c r="AM524" s="4" t="s">
        <v>1041</v>
      </c>
      <c r="AO524" s="7"/>
      <c r="AP524" s="7"/>
    </row>
    <row r="525" spans="10:42">
      <c r="J525" s="2"/>
      <c r="K525" s="2"/>
      <c r="L525" s="2"/>
      <c r="M525" s="2"/>
      <c r="N525" s="2"/>
      <c r="X525" s="7"/>
      <c r="Y525" s="7"/>
      <c r="Z525" s="7"/>
      <c r="AA525" s="7"/>
      <c r="AB525" s="7"/>
      <c r="AC525" s="7"/>
      <c r="AD525" s="7"/>
      <c r="AE525" s="7"/>
      <c r="AF525" s="7"/>
      <c r="AG525" s="7"/>
      <c r="AH525" s="7"/>
      <c r="AJ525" s="2"/>
      <c r="AL525" s="4" t="s">
        <v>161</v>
      </c>
      <c r="AM525" s="4" t="s">
        <v>460</v>
      </c>
      <c r="AO525" s="7"/>
      <c r="AP525" s="7"/>
    </row>
    <row r="526" spans="10:42">
      <c r="J526" s="2"/>
      <c r="K526" s="2"/>
      <c r="L526" s="2"/>
      <c r="M526" s="2"/>
      <c r="N526" s="2"/>
      <c r="X526" s="7"/>
      <c r="Y526" s="7"/>
      <c r="Z526" s="7"/>
      <c r="AA526" s="7"/>
      <c r="AB526" s="7"/>
      <c r="AC526" s="7"/>
      <c r="AD526" s="7"/>
      <c r="AE526" s="7"/>
      <c r="AF526" s="7"/>
      <c r="AG526" s="7"/>
      <c r="AH526" s="7"/>
      <c r="AJ526" s="2"/>
      <c r="AL526" s="4" t="s">
        <v>161</v>
      </c>
      <c r="AM526" s="4" t="s">
        <v>1042</v>
      </c>
      <c r="AO526" s="7"/>
      <c r="AP526" s="7"/>
    </row>
    <row r="527" spans="10:42">
      <c r="J527" s="2"/>
      <c r="K527" s="2"/>
      <c r="L527" s="2"/>
      <c r="M527" s="2"/>
      <c r="N527" s="2"/>
      <c r="X527" s="7"/>
      <c r="Y527" s="7"/>
      <c r="Z527" s="7"/>
      <c r="AA527" s="7"/>
      <c r="AB527" s="7"/>
      <c r="AC527" s="7"/>
      <c r="AD527" s="7"/>
      <c r="AE527" s="7"/>
      <c r="AF527" s="7"/>
      <c r="AG527" s="7"/>
      <c r="AH527" s="7"/>
      <c r="AJ527" s="2"/>
      <c r="AL527" s="4" t="s">
        <v>161</v>
      </c>
      <c r="AM527" s="4" t="s">
        <v>463</v>
      </c>
      <c r="AO527" s="7"/>
      <c r="AP527" s="7"/>
    </row>
    <row r="528" spans="10:42">
      <c r="J528" s="2"/>
      <c r="K528" s="2"/>
      <c r="L528" s="2"/>
      <c r="M528" s="2"/>
      <c r="N528" s="2"/>
      <c r="X528" s="7"/>
      <c r="Y528" s="7"/>
      <c r="Z528" s="7"/>
      <c r="AA528" s="7"/>
      <c r="AB528" s="7"/>
      <c r="AC528" s="7"/>
      <c r="AD528" s="7"/>
      <c r="AE528" s="7"/>
      <c r="AF528" s="7"/>
      <c r="AG528" s="7"/>
      <c r="AH528" s="7"/>
      <c r="AJ528" s="2"/>
      <c r="AL528" s="4" t="s">
        <v>161</v>
      </c>
      <c r="AM528" s="4" t="s">
        <v>1043</v>
      </c>
      <c r="AO528" s="7"/>
      <c r="AP528" s="7"/>
    </row>
    <row r="529" spans="10:42">
      <c r="J529" s="2"/>
      <c r="K529" s="2"/>
      <c r="L529" s="2"/>
      <c r="M529" s="2"/>
      <c r="N529" s="2"/>
      <c r="X529" s="7"/>
      <c r="Y529" s="7"/>
      <c r="Z529" s="7"/>
      <c r="AA529" s="7"/>
      <c r="AB529" s="7"/>
      <c r="AC529" s="7"/>
      <c r="AD529" s="7"/>
      <c r="AE529" s="7"/>
      <c r="AF529" s="7"/>
      <c r="AG529" s="7"/>
      <c r="AH529" s="7"/>
      <c r="AJ529" s="2"/>
      <c r="AL529" s="4" t="s">
        <v>161</v>
      </c>
      <c r="AM529" s="4" t="s">
        <v>465</v>
      </c>
      <c r="AO529" s="7"/>
      <c r="AP529" s="7"/>
    </row>
    <row r="530" spans="10:42">
      <c r="J530" s="2"/>
      <c r="K530" s="2"/>
      <c r="L530" s="2"/>
      <c r="M530" s="2"/>
      <c r="N530" s="2"/>
      <c r="X530" s="7"/>
      <c r="Y530" s="7"/>
      <c r="Z530" s="7"/>
      <c r="AA530" s="7"/>
      <c r="AB530" s="7"/>
      <c r="AC530" s="7"/>
      <c r="AD530" s="7"/>
      <c r="AE530" s="7"/>
      <c r="AF530" s="7"/>
      <c r="AG530" s="7"/>
      <c r="AH530" s="7"/>
      <c r="AJ530" s="2"/>
      <c r="AL530" s="4" t="s">
        <v>161</v>
      </c>
      <c r="AM530" s="4" t="s">
        <v>467</v>
      </c>
      <c r="AO530" s="7"/>
      <c r="AP530" s="7"/>
    </row>
    <row r="531" spans="10:42">
      <c r="J531" s="2"/>
      <c r="K531" s="2"/>
      <c r="L531" s="2"/>
      <c r="M531" s="2"/>
      <c r="N531" s="2"/>
      <c r="X531" s="7"/>
      <c r="Y531" s="7"/>
      <c r="Z531" s="7"/>
      <c r="AA531" s="7"/>
      <c r="AB531" s="7"/>
      <c r="AC531" s="7"/>
      <c r="AD531" s="7"/>
      <c r="AE531" s="7"/>
      <c r="AF531" s="7"/>
      <c r="AG531" s="7"/>
      <c r="AH531" s="7"/>
      <c r="AJ531" s="2"/>
      <c r="AL531" s="4" t="s">
        <v>161</v>
      </c>
      <c r="AM531" s="4" t="s">
        <v>469</v>
      </c>
      <c r="AO531" s="7"/>
      <c r="AP531" s="7"/>
    </row>
    <row r="532" spans="10:42">
      <c r="J532" s="2"/>
      <c r="K532" s="2"/>
      <c r="L532" s="2"/>
      <c r="M532" s="2"/>
      <c r="N532" s="2"/>
      <c r="X532" s="7"/>
      <c r="Y532" s="7"/>
      <c r="Z532" s="7"/>
      <c r="AA532" s="7"/>
      <c r="AB532" s="7"/>
      <c r="AC532" s="7"/>
      <c r="AD532" s="7"/>
      <c r="AE532" s="7"/>
      <c r="AF532" s="7"/>
      <c r="AG532" s="7"/>
      <c r="AH532" s="7"/>
      <c r="AJ532" s="2"/>
      <c r="AL532" s="4" t="s">
        <v>161</v>
      </c>
      <c r="AM532" s="4" t="s">
        <v>471</v>
      </c>
      <c r="AO532" s="7"/>
      <c r="AP532" s="7"/>
    </row>
    <row r="533" spans="10:42">
      <c r="J533" s="2"/>
      <c r="K533" s="2"/>
      <c r="L533" s="2"/>
      <c r="M533" s="2"/>
      <c r="N533" s="2"/>
      <c r="X533" s="7"/>
      <c r="Y533" s="7"/>
      <c r="Z533" s="7"/>
      <c r="AA533" s="7"/>
      <c r="AB533" s="7"/>
      <c r="AC533" s="7"/>
      <c r="AD533" s="7"/>
      <c r="AE533" s="7"/>
      <c r="AF533" s="7"/>
      <c r="AG533" s="7"/>
      <c r="AH533" s="7"/>
      <c r="AJ533" s="2"/>
      <c r="AL533" s="4" t="s">
        <v>161</v>
      </c>
      <c r="AM533" s="4" t="s">
        <v>473</v>
      </c>
      <c r="AO533" s="7"/>
      <c r="AP533" s="7"/>
    </row>
    <row r="534" spans="10:42">
      <c r="J534" s="2"/>
      <c r="K534" s="2"/>
      <c r="L534" s="2"/>
      <c r="M534" s="2"/>
      <c r="N534" s="2"/>
      <c r="X534" s="7"/>
      <c r="Y534" s="7"/>
      <c r="Z534" s="7"/>
      <c r="AA534" s="7"/>
      <c r="AB534" s="7"/>
      <c r="AC534" s="7"/>
      <c r="AD534" s="7"/>
      <c r="AE534" s="7"/>
      <c r="AF534" s="7"/>
      <c r="AG534" s="7"/>
      <c r="AH534" s="7"/>
      <c r="AJ534" s="2"/>
      <c r="AL534" s="4" t="s">
        <v>161</v>
      </c>
      <c r="AM534" s="4" t="s">
        <v>765</v>
      </c>
      <c r="AO534" s="7"/>
      <c r="AP534" s="7"/>
    </row>
    <row r="535" spans="10:42">
      <c r="J535" s="2"/>
      <c r="K535" s="2"/>
      <c r="L535" s="2"/>
      <c r="M535" s="2"/>
      <c r="N535" s="2"/>
      <c r="X535" s="7"/>
      <c r="Y535" s="7"/>
      <c r="Z535" s="7"/>
      <c r="AA535" s="7"/>
      <c r="AB535" s="7"/>
      <c r="AC535" s="7"/>
      <c r="AD535" s="7"/>
      <c r="AE535" s="7"/>
      <c r="AF535" s="7"/>
      <c r="AG535" s="7"/>
      <c r="AH535" s="7"/>
      <c r="AJ535" s="2"/>
      <c r="AL535" s="4" t="s">
        <v>161</v>
      </c>
      <c r="AM535" s="4" t="s">
        <v>475</v>
      </c>
      <c r="AO535" s="7"/>
      <c r="AP535" s="7"/>
    </row>
    <row r="536" spans="10:42">
      <c r="J536" s="2"/>
      <c r="K536" s="2"/>
      <c r="L536" s="2"/>
      <c r="M536" s="2"/>
      <c r="N536" s="2"/>
      <c r="X536" s="7"/>
      <c r="Y536" s="7"/>
      <c r="Z536" s="7"/>
      <c r="AA536" s="7"/>
      <c r="AB536" s="7"/>
      <c r="AC536" s="7"/>
      <c r="AD536" s="7"/>
      <c r="AE536" s="7"/>
      <c r="AF536" s="7"/>
      <c r="AG536" s="7"/>
      <c r="AH536" s="7"/>
      <c r="AJ536" s="2"/>
      <c r="AL536" s="4" t="s">
        <v>161</v>
      </c>
      <c r="AM536" s="4" t="s">
        <v>341</v>
      </c>
      <c r="AO536" s="7"/>
      <c r="AP536" s="7"/>
    </row>
    <row r="537" spans="10:42">
      <c r="J537" s="2"/>
      <c r="K537" s="2"/>
      <c r="L537" s="2"/>
      <c r="M537" s="2"/>
      <c r="N537" s="2"/>
      <c r="X537" s="7"/>
      <c r="Y537" s="7"/>
      <c r="Z537" s="7"/>
      <c r="AA537" s="7"/>
      <c r="AB537" s="7"/>
      <c r="AC537" s="7"/>
      <c r="AD537" s="7"/>
      <c r="AE537" s="7"/>
      <c r="AF537" s="7"/>
      <c r="AG537" s="7"/>
      <c r="AH537" s="7"/>
      <c r="AJ537" s="2"/>
      <c r="AL537" s="4" t="s">
        <v>161</v>
      </c>
      <c r="AM537" s="4" t="s">
        <v>477</v>
      </c>
      <c r="AO537" s="7"/>
      <c r="AP537" s="7"/>
    </row>
    <row r="538" spans="10:42">
      <c r="J538" s="2"/>
      <c r="K538" s="2"/>
      <c r="L538" s="2"/>
      <c r="M538" s="2"/>
      <c r="N538" s="2"/>
      <c r="X538" s="7"/>
      <c r="Y538" s="7"/>
      <c r="Z538" s="7"/>
      <c r="AA538" s="7"/>
      <c r="AB538" s="7"/>
      <c r="AC538" s="7"/>
      <c r="AD538" s="7"/>
      <c r="AE538" s="7"/>
      <c r="AF538" s="7"/>
      <c r="AG538" s="7"/>
      <c r="AH538" s="7"/>
      <c r="AJ538" s="2"/>
      <c r="AL538" s="4" t="s">
        <v>161</v>
      </c>
      <c r="AM538" s="4" t="s">
        <v>479</v>
      </c>
      <c r="AO538" s="7"/>
      <c r="AP538" s="7"/>
    </row>
    <row r="539" spans="10:42">
      <c r="J539" s="2"/>
      <c r="K539" s="2"/>
      <c r="L539" s="2"/>
      <c r="M539" s="2"/>
      <c r="N539" s="2"/>
      <c r="X539" s="7"/>
      <c r="Y539" s="7"/>
      <c r="Z539" s="7"/>
      <c r="AA539" s="7"/>
      <c r="AB539" s="7"/>
      <c r="AC539" s="7"/>
      <c r="AD539" s="7"/>
      <c r="AE539" s="7"/>
      <c r="AF539" s="7"/>
      <c r="AG539" s="7"/>
      <c r="AH539" s="7"/>
      <c r="AJ539" s="2"/>
      <c r="AL539" s="4" t="s">
        <v>161</v>
      </c>
      <c r="AM539" s="4" t="s">
        <v>343</v>
      </c>
      <c r="AO539" s="7"/>
      <c r="AP539" s="7"/>
    </row>
    <row r="540" spans="10:42">
      <c r="J540" s="2"/>
      <c r="K540" s="2"/>
      <c r="L540" s="2"/>
      <c r="M540" s="2"/>
      <c r="N540" s="2"/>
      <c r="X540" s="7"/>
      <c r="Y540" s="7"/>
      <c r="Z540" s="7"/>
      <c r="AA540" s="7"/>
      <c r="AB540" s="7"/>
      <c r="AC540" s="7"/>
      <c r="AD540" s="7"/>
      <c r="AE540" s="7"/>
      <c r="AF540" s="7"/>
      <c r="AG540" s="7"/>
      <c r="AH540" s="7"/>
      <c r="AJ540" s="2"/>
      <c r="AL540" s="4" t="s">
        <v>161</v>
      </c>
      <c r="AM540" s="4" t="s">
        <v>481</v>
      </c>
      <c r="AO540" s="7"/>
      <c r="AP540" s="7"/>
    </row>
    <row r="541" spans="10:42">
      <c r="J541" s="2"/>
      <c r="K541" s="2"/>
      <c r="L541" s="2"/>
      <c r="M541" s="2"/>
      <c r="N541" s="2"/>
      <c r="X541" s="7"/>
      <c r="Y541" s="7"/>
      <c r="Z541" s="7"/>
      <c r="AA541" s="7"/>
      <c r="AB541" s="7"/>
      <c r="AC541" s="7"/>
      <c r="AD541" s="7"/>
      <c r="AE541" s="7"/>
      <c r="AF541" s="7"/>
      <c r="AG541" s="7"/>
      <c r="AH541" s="7"/>
      <c r="AJ541" s="2"/>
      <c r="AL541" s="4" t="s">
        <v>161</v>
      </c>
      <c r="AM541" s="4" t="s">
        <v>283</v>
      </c>
      <c r="AO541" s="7"/>
      <c r="AP541" s="7"/>
    </row>
    <row r="542" spans="10:42">
      <c r="J542" s="2"/>
      <c r="K542" s="2"/>
      <c r="L542" s="2"/>
      <c r="M542" s="2"/>
      <c r="N542" s="2"/>
      <c r="X542" s="7"/>
      <c r="Y542" s="7"/>
      <c r="Z542" s="7"/>
      <c r="AA542" s="7"/>
      <c r="AB542" s="7"/>
      <c r="AC542" s="7"/>
      <c r="AD542" s="7"/>
      <c r="AE542" s="7"/>
      <c r="AF542" s="7"/>
      <c r="AG542" s="7"/>
      <c r="AH542" s="7"/>
      <c r="AJ542" s="2"/>
      <c r="AL542" s="4" t="s">
        <v>161</v>
      </c>
      <c r="AM542" s="4" t="s">
        <v>1044</v>
      </c>
      <c r="AO542" s="7"/>
      <c r="AP542" s="7"/>
    </row>
    <row r="543" spans="10:42">
      <c r="J543" s="2"/>
      <c r="K543" s="2"/>
      <c r="L543" s="2"/>
      <c r="M543" s="2"/>
      <c r="N543" s="2"/>
      <c r="X543" s="7"/>
      <c r="Y543" s="7"/>
      <c r="Z543" s="7"/>
      <c r="AA543" s="7"/>
      <c r="AB543" s="7"/>
      <c r="AC543" s="7"/>
      <c r="AD543" s="7"/>
      <c r="AE543" s="7"/>
      <c r="AF543" s="7"/>
      <c r="AG543" s="7"/>
      <c r="AH543" s="7"/>
      <c r="AJ543" s="2"/>
      <c r="AL543" s="4" t="s">
        <v>161</v>
      </c>
      <c r="AM543" s="4" t="s">
        <v>1045</v>
      </c>
      <c r="AO543" s="7"/>
      <c r="AP543" s="7"/>
    </row>
    <row r="544" spans="10:42">
      <c r="J544" s="2"/>
      <c r="K544" s="2"/>
      <c r="L544" s="2"/>
      <c r="M544" s="2"/>
      <c r="N544" s="2"/>
      <c r="X544" s="7"/>
      <c r="Y544" s="7"/>
      <c r="Z544" s="7"/>
      <c r="AA544" s="7"/>
      <c r="AB544" s="7"/>
      <c r="AC544" s="7"/>
      <c r="AD544" s="7"/>
      <c r="AE544" s="7"/>
      <c r="AF544" s="7"/>
      <c r="AG544" s="7"/>
      <c r="AH544" s="7"/>
      <c r="AJ544" s="2"/>
      <c r="AL544" s="4" t="s">
        <v>161</v>
      </c>
      <c r="AM544" s="4" t="s">
        <v>345</v>
      </c>
      <c r="AO544" s="7"/>
      <c r="AP544" s="7"/>
    </row>
    <row r="545" spans="10:42">
      <c r="J545" s="2"/>
      <c r="K545" s="2"/>
      <c r="L545" s="2"/>
      <c r="M545" s="2"/>
      <c r="N545" s="2"/>
      <c r="X545" s="7"/>
      <c r="Y545" s="7"/>
      <c r="Z545" s="7"/>
      <c r="AA545" s="7"/>
      <c r="AB545" s="7"/>
      <c r="AC545" s="7"/>
      <c r="AD545" s="7"/>
      <c r="AE545" s="7"/>
      <c r="AF545" s="7"/>
      <c r="AG545" s="7"/>
      <c r="AH545" s="7"/>
      <c r="AJ545" s="2"/>
      <c r="AL545" s="4" t="s">
        <v>161</v>
      </c>
      <c r="AM545" s="4" t="s">
        <v>483</v>
      </c>
      <c r="AO545" s="7"/>
      <c r="AP545" s="7"/>
    </row>
    <row r="546" spans="10:42">
      <c r="J546" s="2"/>
      <c r="K546" s="2"/>
      <c r="L546" s="2"/>
      <c r="M546" s="2"/>
      <c r="N546" s="2"/>
      <c r="X546" s="7"/>
      <c r="Y546" s="7"/>
      <c r="Z546" s="7"/>
      <c r="AA546" s="7"/>
      <c r="AB546" s="7"/>
      <c r="AC546" s="7"/>
      <c r="AD546" s="7"/>
      <c r="AE546" s="7"/>
      <c r="AF546" s="7"/>
      <c r="AG546" s="7"/>
      <c r="AH546" s="7"/>
      <c r="AJ546" s="2"/>
      <c r="AL546" s="4" t="s">
        <v>161</v>
      </c>
      <c r="AM546" s="4" t="s">
        <v>485</v>
      </c>
      <c r="AO546" s="7"/>
      <c r="AP546" s="7"/>
    </row>
    <row r="547" spans="10:42">
      <c r="J547" s="2"/>
      <c r="K547" s="2"/>
      <c r="L547" s="2"/>
      <c r="M547" s="2"/>
      <c r="N547" s="2"/>
      <c r="X547" s="7"/>
      <c r="Y547" s="7"/>
      <c r="Z547" s="7"/>
      <c r="AA547" s="7"/>
      <c r="AB547" s="7"/>
      <c r="AC547" s="7"/>
      <c r="AD547" s="7"/>
      <c r="AE547" s="7"/>
      <c r="AF547" s="7"/>
      <c r="AG547" s="7"/>
      <c r="AH547" s="7"/>
      <c r="AJ547" s="2"/>
      <c r="AL547" s="4" t="s">
        <v>161</v>
      </c>
      <c r="AM547" s="4" t="s">
        <v>487</v>
      </c>
      <c r="AO547" s="7"/>
      <c r="AP547" s="7"/>
    </row>
    <row r="548" spans="10:42">
      <c r="J548" s="2"/>
      <c r="K548" s="2"/>
      <c r="L548" s="2"/>
      <c r="M548" s="2"/>
      <c r="N548" s="2"/>
      <c r="X548" s="7"/>
      <c r="Y548" s="7"/>
      <c r="Z548" s="7"/>
      <c r="AA548" s="7"/>
      <c r="AB548" s="7"/>
      <c r="AC548" s="7"/>
      <c r="AD548" s="7"/>
      <c r="AE548" s="7"/>
      <c r="AF548" s="7"/>
      <c r="AG548" s="7"/>
      <c r="AH548" s="7"/>
      <c r="AJ548" s="2"/>
      <c r="AL548" s="4" t="s">
        <v>161</v>
      </c>
      <c r="AM548" s="4" t="s">
        <v>347</v>
      </c>
      <c r="AO548" s="7"/>
      <c r="AP548" s="7"/>
    </row>
    <row r="549" spans="10:42">
      <c r="J549" s="2"/>
      <c r="K549" s="2"/>
      <c r="L549" s="2"/>
      <c r="M549" s="2"/>
      <c r="N549" s="2"/>
      <c r="X549" s="7"/>
      <c r="Y549" s="7"/>
      <c r="Z549" s="7"/>
      <c r="AA549" s="7"/>
      <c r="AB549" s="7"/>
      <c r="AC549" s="7"/>
      <c r="AD549" s="7"/>
      <c r="AE549" s="7"/>
      <c r="AF549" s="7"/>
      <c r="AG549" s="7"/>
      <c r="AH549" s="7"/>
      <c r="AJ549" s="2"/>
      <c r="AL549" s="4" t="s">
        <v>161</v>
      </c>
      <c r="AM549" s="4" t="s">
        <v>489</v>
      </c>
      <c r="AO549" s="7"/>
      <c r="AP549" s="7"/>
    </row>
    <row r="550" spans="10:42">
      <c r="J550" s="2"/>
      <c r="K550" s="2"/>
      <c r="L550" s="2"/>
      <c r="M550" s="2"/>
      <c r="N550" s="2"/>
      <c r="X550" s="7"/>
      <c r="Y550" s="7"/>
      <c r="Z550" s="7"/>
      <c r="AA550" s="7"/>
      <c r="AB550" s="7"/>
      <c r="AC550" s="7"/>
      <c r="AD550" s="7"/>
      <c r="AE550" s="7"/>
      <c r="AF550" s="7"/>
      <c r="AG550" s="7"/>
      <c r="AH550" s="7"/>
      <c r="AJ550" s="2"/>
      <c r="AL550" s="4" t="s">
        <v>161</v>
      </c>
      <c r="AM550" s="4" t="s">
        <v>491</v>
      </c>
      <c r="AO550" s="7"/>
      <c r="AP550" s="7"/>
    </row>
    <row r="551" spans="10:42">
      <c r="J551" s="2"/>
      <c r="K551" s="2"/>
      <c r="L551" s="2"/>
      <c r="M551" s="2"/>
      <c r="N551" s="2"/>
      <c r="X551" s="7"/>
      <c r="Y551" s="7"/>
      <c r="Z551" s="7"/>
      <c r="AA551" s="7"/>
      <c r="AB551" s="7"/>
      <c r="AC551" s="7"/>
      <c r="AD551" s="7"/>
      <c r="AE551" s="7"/>
      <c r="AF551" s="7"/>
      <c r="AG551" s="7"/>
      <c r="AH551" s="7"/>
      <c r="AJ551" s="2"/>
      <c r="AL551" s="4" t="s">
        <v>161</v>
      </c>
      <c r="AM551" s="4" t="s">
        <v>493</v>
      </c>
      <c r="AO551" s="7"/>
      <c r="AP551" s="7"/>
    </row>
    <row r="552" spans="10:42">
      <c r="J552" s="2"/>
      <c r="K552" s="2"/>
      <c r="L552" s="2"/>
      <c r="M552" s="2"/>
      <c r="N552" s="2"/>
      <c r="X552" s="7"/>
      <c r="Y552" s="7"/>
      <c r="Z552" s="7"/>
      <c r="AA552" s="7"/>
      <c r="AB552" s="7"/>
      <c r="AC552" s="7"/>
      <c r="AD552" s="7"/>
      <c r="AE552" s="7"/>
      <c r="AF552" s="7"/>
      <c r="AG552" s="7"/>
      <c r="AH552" s="7"/>
      <c r="AJ552" s="2"/>
      <c r="AL552" s="4" t="s">
        <v>161</v>
      </c>
      <c r="AM552" s="4" t="s">
        <v>495</v>
      </c>
      <c r="AO552" s="7"/>
      <c r="AP552" s="7"/>
    </row>
    <row r="553" spans="10:42">
      <c r="J553" s="2"/>
      <c r="K553" s="2"/>
      <c r="L553" s="2"/>
      <c r="M553" s="2"/>
      <c r="N553" s="2"/>
      <c r="X553" s="7"/>
      <c r="Y553" s="7"/>
      <c r="Z553" s="7"/>
      <c r="AA553" s="7"/>
      <c r="AB553" s="7"/>
      <c r="AC553" s="7"/>
      <c r="AD553" s="7"/>
      <c r="AE553" s="7"/>
      <c r="AF553" s="7"/>
      <c r="AG553" s="7"/>
      <c r="AH553" s="7"/>
      <c r="AJ553" s="2"/>
      <c r="AL553" s="4" t="s">
        <v>161</v>
      </c>
      <c r="AM553" s="4" t="s">
        <v>497</v>
      </c>
      <c r="AO553" s="7"/>
      <c r="AP553" s="7"/>
    </row>
    <row r="554" spans="10:42">
      <c r="J554" s="2"/>
      <c r="K554" s="2"/>
      <c r="L554" s="2"/>
      <c r="M554" s="2"/>
      <c r="N554" s="2"/>
      <c r="X554" s="7"/>
      <c r="Y554" s="7"/>
      <c r="Z554" s="7"/>
      <c r="AA554" s="7"/>
      <c r="AB554" s="7"/>
      <c r="AC554" s="7"/>
      <c r="AD554" s="7"/>
      <c r="AE554" s="7"/>
      <c r="AF554" s="7"/>
      <c r="AG554" s="7"/>
      <c r="AH554" s="7"/>
      <c r="AJ554" s="2"/>
      <c r="AL554" s="4" t="s">
        <v>161</v>
      </c>
      <c r="AM554" s="4" t="s">
        <v>499</v>
      </c>
      <c r="AO554" s="7"/>
      <c r="AP554" s="7"/>
    </row>
    <row r="555" spans="10:42">
      <c r="J555" s="2"/>
      <c r="K555" s="2"/>
      <c r="L555" s="2"/>
      <c r="M555" s="2"/>
      <c r="N555" s="2"/>
      <c r="X555" s="7"/>
      <c r="Y555" s="7"/>
      <c r="Z555" s="7"/>
      <c r="AA555" s="7"/>
      <c r="AB555" s="7"/>
      <c r="AC555" s="7"/>
      <c r="AD555" s="7"/>
      <c r="AE555" s="7"/>
      <c r="AF555" s="7"/>
      <c r="AG555" s="7"/>
      <c r="AH555" s="7"/>
      <c r="AJ555" s="2"/>
      <c r="AL555" s="4" t="s">
        <v>161</v>
      </c>
      <c r="AM555" s="4" t="s">
        <v>767</v>
      </c>
      <c r="AO555" s="7"/>
      <c r="AP555" s="7"/>
    </row>
    <row r="556" spans="10:42">
      <c r="J556" s="2"/>
      <c r="K556" s="2"/>
      <c r="L556" s="2"/>
      <c r="M556" s="2"/>
      <c r="N556" s="2"/>
      <c r="X556" s="7"/>
      <c r="Y556" s="7"/>
      <c r="Z556" s="7"/>
      <c r="AA556" s="7"/>
      <c r="AB556" s="7"/>
      <c r="AC556" s="7"/>
      <c r="AD556" s="7"/>
      <c r="AE556" s="7"/>
      <c r="AF556" s="7"/>
      <c r="AG556" s="7"/>
      <c r="AH556" s="7"/>
      <c r="AJ556" s="2"/>
      <c r="AL556" s="4" t="s">
        <v>161</v>
      </c>
      <c r="AM556" s="4" t="s">
        <v>501</v>
      </c>
      <c r="AO556" s="7"/>
      <c r="AP556" s="7"/>
    </row>
    <row r="557" spans="10:42">
      <c r="J557" s="2"/>
      <c r="K557" s="2"/>
      <c r="L557" s="2"/>
      <c r="M557" s="2"/>
      <c r="N557" s="2"/>
      <c r="X557" s="7"/>
      <c r="Y557" s="7"/>
      <c r="Z557" s="7"/>
      <c r="AA557" s="7"/>
      <c r="AB557" s="7"/>
      <c r="AC557" s="7"/>
      <c r="AD557" s="7"/>
      <c r="AE557" s="7"/>
      <c r="AF557" s="7"/>
      <c r="AG557" s="7"/>
      <c r="AH557" s="7"/>
      <c r="AJ557" s="2"/>
      <c r="AL557" s="4" t="s">
        <v>161</v>
      </c>
      <c r="AM557" s="4" t="s">
        <v>349</v>
      </c>
      <c r="AO557" s="7"/>
      <c r="AP557" s="7"/>
    </row>
    <row r="558" spans="10:42">
      <c r="J558" s="2"/>
      <c r="K558" s="2"/>
      <c r="L558" s="2"/>
      <c r="M558" s="2"/>
      <c r="N558" s="2"/>
      <c r="X558" s="7"/>
      <c r="Y558" s="7"/>
      <c r="Z558" s="7"/>
      <c r="AA558" s="7"/>
      <c r="AB558" s="7"/>
      <c r="AC558" s="7"/>
      <c r="AD558" s="7"/>
      <c r="AE558" s="7"/>
      <c r="AF558" s="7"/>
      <c r="AG558" s="7"/>
      <c r="AH558" s="7"/>
      <c r="AJ558" s="2"/>
      <c r="AL558" s="4" t="s">
        <v>161</v>
      </c>
      <c r="AM558" s="4" t="s">
        <v>1933</v>
      </c>
      <c r="AO558" s="7"/>
      <c r="AP558" s="7"/>
    </row>
    <row r="559" spans="10:42">
      <c r="J559" s="2"/>
      <c r="K559" s="2"/>
      <c r="L559" s="2"/>
      <c r="M559" s="2"/>
      <c r="N559" s="2"/>
      <c r="X559" s="7"/>
      <c r="Y559" s="7"/>
      <c r="Z559" s="7"/>
      <c r="AA559" s="7"/>
      <c r="AB559" s="7"/>
      <c r="AC559" s="7"/>
      <c r="AD559" s="7"/>
      <c r="AE559" s="7"/>
      <c r="AF559" s="7"/>
      <c r="AG559" s="7"/>
      <c r="AH559" s="7"/>
      <c r="AJ559" s="2"/>
      <c r="AL559" s="4" t="s">
        <v>161</v>
      </c>
      <c r="AM559" s="4" t="s">
        <v>504</v>
      </c>
      <c r="AO559" s="7"/>
      <c r="AP559" s="7"/>
    </row>
    <row r="560" spans="10:42">
      <c r="J560" s="2"/>
      <c r="K560" s="2"/>
      <c r="L560" s="2"/>
      <c r="M560" s="2"/>
      <c r="N560" s="2"/>
      <c r="X560" s="7"/>
      <c r="Y560" s="7"/>
      <c r="Z560" s="7"/>
      <c r="AA560" s="7"/>
      <c r="AB560" s="7"/>
      <c r="AC560" s="7"/>
      <c r="AD560" s="7"/>
      <c r="AE560" s="7"/>
      <c r="AF560" s="7"/>
      <c r="AG560" s="7"/>
      <c r="AH560" s="7"/>
      <c r="AJ560" s="2"/>
      <c r="AL560" s="4" t="s">
        <v>161</v>
      </c>
      <c r="AM560" s="4" t="s">
        <v>506</v>
      </c>
      <c r="AO560" s="7"/>
      <c r="AP560" s="7"/>
    </row>
    <row r="561" spans="10:42">
      <c r="J561" s="2"/>
      <c r="K561" s="2"/>
      <c r="L561" s="2"/>
      <c r="M561" s="2"/>
      <c r="N561" s="2"/>
      <c r="X561" s="7"/>
      <c r="Y561" s="7"/>
      <c r="Z561" s="7"/>
      <c r="AA561" s="7"/>
      <c r="AB561" s="7"/>
      <c r="AC561" s="7"/>
      <c r="AD561" s="7"/>
      <c r="AE561" s="7"/>
      <c r="AF561" s="7"/>
      <c r="AG561" s="7"/>
      <c r="AH561" s="7"/>
      <c r="AJ561" s="2"/>
      <c r="AL561" s="4" t="s">
        <v>161</v>
      </c>
      <c r="AM561" s="4" t="s">
        <v>769</v>
      </c>
      <c r="AO561" s="7"/>
      <c r="AP561" s="7"/>
    </row>
    <row r="562" spans="10:42">
      <c r="J562" s="2"/>
      <c r="K562" s="2"/>
      <c r="L562" s="2"/>
      <c r="M562" s="2"/>
      <c r="N562" s="2"/>
      <c r="X562" s="7"/>
      <c r="Y562" s="7"/>
      <c r="Z562" s="7"/>
      <c r="AA562" s="7"/>
      <c r="AB562" s="7"/>
      <c r="AC562" s="7"/>
      <c r="AD562" s="7"/>
      <c r="AE562" s="7"/>
      <c r="AF562" s="7"/>
      <c r="AG562" s="7"/>
      <c r="AH562" s="7"/>
      <c r="AJ562" s="2"/>
      <c r="AL562" s="4" t="s">
        <v>161</v>
      </c>
      <c r="AM562" s="4" t="s">
        <v>771</v>
      </c>
      <c r="AO562" s="7"/>
      <c r="AP562" s="7"/>
    </row>
    <row r="563" spans="10:42">
      <c r="J563" s="2"/>
      <c r="K563" s="2"/>
      <c r="L563" s="2"/>
      <c r="M563" s="2"/>
      <c r="N563" s="2"/>
      <c r="X563" s="7"/>
      <c r="Y563" s="7"/>
      <c r="Z563" s="7"/>
      <c r="AA563" s="7"/>
      <c r="AB563" s="7"/>
      <c r="AC563" s="7"/>
      <c r="AD563" s="7"/>
      <c r="AE563" s="7"/>
      <c r="AF563" s="7"/>
      <c r="AG563" s="7"/>
      <c r="AH563" s="7"/>
      <c r="AJ563" s="2"/>
      <c r="AL563" s="4" t="s">
        <v>161</v>
      </c>
      <c r="AM563" s="4" t="s">
        <v>773</v>
      </c>
      <c r="AO563" s="7"/>
      <c r="AP563" s="7"/>
    </row>
    <row r="564" spans="10:42">
      <c r="J564" s="2"/>
      <c r="K564" s="2"/>
      <c r="L564" s="2"/>
      <c r="M564" s="2"/>
      <c r="N564" s="2"/>
      <c r="X564" s="7"/>
      <c r="Y564" s="7"/>
      <c r="Z564" s="7"/>
      <c r="AA564" s="7"/>
      <c r="AB564" s="7"/>
      <c r="AC564" s="7"/>
      <c r="AD564" s="7"/>
      <c r="AE564" s="7"/>
      <c r="AF564" s="7"/>
      <c r="AG564" s="7"/>
      <c r="AH564" s="7"/>
      <c r="AJ564" s="2"/>
      <c r="AL564" s="4" t="s">
        <v>161</v>
      </c>
      <c r="AM564" s="4" t="s">
        <v>1046</v>
      </c>
      <c r="AO564" s="7"/>
      <c r="AP564" s="7"/>
    </row>
    <row r="565" spans="10:42">
      <c r="J565" s="2"/>
      <c r="K565" s="2"/>
      <c r="L565" s="2"/>
      <c r="M565" s="2"/>
      <c r="N565" s="2"/>
      <c r="X565" s="7"/>
      <c r="Y565" s="7"/>
      <c r="Z565" s="7"/>
      <c r="AA565" s="7"/>
      <c r="AB565" s="7"/>
      <c r="AC565" s="7"/>
      <c r="AD565" s="7"/>
      <c r="AE565" s="7"/>
      <c r="AF565" s="7"/>
      <c r="AG565" s="7"/>
      <c r="AH565" s="7"/>
      <c r="AJ565" s="2"/>
      <c r="AL565" s="4" t="s">
        <v>161</v>
      </c>
      <c r="AM565" s="4" t="s">
        <v>1047</v>
      </c>
      <c r="AO565" s="7"/>
      <c r="AP565" s="7"/>
    </row>
    <row r="566" spans="10:42">
      <c r="J566" s="2"/>
      <c r="K566" s="2"/>
      <c r="L566" s="2"/>
      <c r="M566" s="2"/>
      <c r="N566" s="2"/>
      <c r="X566" s="7"/>
      <c r="Y566" s="7"/>
      <c r="Z566" s="7"/>
      <c r="AA566" s="7"/>
      <c r="AB566" s="7"/>
      <c r="AC566" s="7"/>
      <c r="AD566" s="7"/>
      <c r="AE566" s="7"/>
      <c r="AF566" s="7"/>
      <c r="AG566" s="7"/>
      <c r="AH566" s="7"/>
      <c r="AJ566" s="2"/>
      <c r="AL566" s="4" t="s">
        <v>161</v>
      </c>
      <c r="AM566" s="4" t="s">
        <v>775</v>
      </c>
      <c r="AO566" s="7"/>
      <c r="AP566" s="7"/>
    </row>
    <row r="567" spans="10:42">
      <c r="J567" s="2"/>
      <c r="K567" s="2"/>
      <c r="L567" s="2"/>
      <c r="M567" s="2"/>
      <c r="N567" s="2"/>
      <c r="X567" s="7"/>
      <c r="Y567" s="7"/>
      <c r="Z567" s="7"/>
      <c r="AA567" s="7"/>
      <c r="AB567" s="7"/>
      <c r="AC567" s="7"/>
      <c r="AD567" s="7"/>
      <c r="AE567" s="7"/>
      <c r="AF567" s="7"/>
      <c r="AG567" s="7"/>
      <c r="AH567" s="7"/>
      <c r="AJ567" s="2"/>
      <c r="AL567" s="4" t="s">
        <v>161</v>
      </c>
      <c r="AM567" s="4" t="s">
        <v>777</v>
      </c>
      <c r="AO567" s="7"/>
      <c r="AP567" s="7"/>
    </row>
    <row r="568" spans="10:42">
      <c r="J568" s="2"/>
      <c r="K568" s="2"/>
      <c r="L568" s="2"/>
      <c r="M568" s="2"/>
      <c r="N568" s="2"/>
      <c r="X568" s="7"/>
      <c r="Y568" s="7"/>
      <c r="Z568" s="7"/>
      <c r="AA568" s="7"/>
      <c r="AB568" s="7"/>
      <c r="AC568" s="7"/>
      <c r="AD568" s="7"/>
      <c r="AE568" s="7"/>
      <c r="AF568" s="7"/>
      <c r="AG568" s="7"/>
      <c r="AH568" s="7"/>
      <c r="AJ568" s="2"/>
      <c r="AL568" s="4" t="s">
        <v>161</v>
      </c>
      <c r="AM568" s="4" t="s">
        <v>779</v>
      </c>
      <c r="AO568" s="7"/>
      <c r="AP568" s="7"/>
    </row>
    <row r="569" spans="10:42">
      <c r="J569" s="2"/>
      <c r="K569" s="2"/>
      <c r="L569" s="2"/>
      <c r="M569" s="2"/>
      <c r="N569" s="2"/>
      <c r="X569" s="7"/>
      <c r="Y569" s="7"/>
      <c r="Z569" s="7"/>
      <c r="AA569" s="7"/>
      <c r="AB569" s="7"/>
      <c r="AC569" s="7"/>
      <c r="AD569" s="7"/>
      <c r="AE569" s="7"/>
      <c r="AF569" s="7"/>
      <c r="AG569" s="7"/>
      <c r="AH569" s="7"/>
      <c r="AJ569" s="2"/>
      <c r="AL569" s="4" t="s">
        <v>161</v>
      </c>
      <c r="AM569" s="4" t="s">
        <v>1048</v>
      </c>
      <c r="AO569" s="7"/>
      <c r="AP569" s="7"/>
    </row>
    <row r="570" spans="10:42">
      <c r="J570" s="2"/>
      <c r="K570" s="2"/>
      <c r="L570" s="2"/>
      <c r="M570" s="2"/>
      <c r="N570" s="2"/>
      <c r="X570" s="7"/>
      <c r="Y570" s="7"/>
      <c r="Z570" s="7"/>
      <c r="AA570" s="7"/>
      <c r="AB570" s="7"/>
      <c r="AC570" s="7"/>
      <c r="AD570" s="7"/>
      <c r="AE570" s="7"/>
      <c r="AF570" s="7"/>
      <c r="AG570" s="7"/>
      <c r="AH570" s="7"/>
      <c r="AJ570" s="2"/>
      <c r="AL570" s="4" t="s">
        <v>161</v>
      </c>
      <c r="AM570" s="4" t="s">
        <v>1049</v>
      </c>
      <c r="AO570" s="7"/>
      <c r="AP570" s="7"/>
    </row>
    <row r="571" spans="10:42">
      <c r="J571" s="2"/>
      <c r="K571" s="2"/>
      <c r="L571" s="2"/>
      <c r="M571" s="2"/>
      <c r="N571" s="2"/>
      <c r="X571" s="7"/>
      <c r="Y571" s="7"/>
      <c r="Z571" s="7"/>
      <c r="AA571" s="7"/>
      <c r="AB571" s="7"/>
      <c r="AC571" s="7"/>
      <c r="AD571" s="7"/>
      <c r="AE571" s="7"/>
      <c r="AF571" s="7"/>
      <c r="AG571" s="7"/>
      <c r="AH571" s="7"/>
      <c r="AJ571" s="2"/>
      <c r="AL571" s="4" t="s">
        <v>161</v>
      </c>
      <c r="AM571" s="4" t="s">
        <v>1050</v>
      </c>
      <c r="AO571" s="7"/>
      <c r="AP571" s="7"/>
    </row>
    <row r="572" spans="10:42">
      <c r="J572" s="2"/>
      <c r="K572" s="2"/>
      <c r="L572" s="2"/>
      <c r="M572" s="2"/>
      <c r="N572" s="2"/>
      <c r="X572" s="7"/>
      <c r="Y572" s="7"/>
      <c r="Z572" s="7"/>
      <c r="AA572" s="7"/>
      <c r="AB572" s="7"/>
      <c r="AC572" s="7"/>
      <c r="AD572" s="7"/>
      <c r="AE572" s="7"/>
      <c r="AF572" s="7"/>
      <c r="AG572" s="7"/>
      <c r="AH572" s="7"/>
      <c r="AJ572" s="2"/>
      <c r="AL572" s="4" t="s">
        <v>161</v>
      </c>
      <c r="AM572" s="4" t="s">
        <v>1051</v>
      </c>
      <c r="AO572" s="7"/>
      <c r="AP572" s="7"/>
    </row>
    <row r="573" spans="10:42">
      <c r="J573" s="2"/>
      <c r="K573" s="2"/>
      <c r="L573" s="2"/>
      <c r="M573" s="2"/>
      <c r="N573" s="2"/>
      <c r="X573" s="7"/>
      <c r="Y573" s="7"/>
      <c r="Z573" s="7"/>
      <c r="AA573" s="7"/>
      <c r="AB573" s="7"/>
      <c r="AC573" s="7"/>
      <c r="AD573" s="7"/>
      <c r="AE573" s="7"/>
      <c r="AF573" s="7"/>
      <c r="AG573" s="7"/>
      <c r="AH573" s="7"/>
      <c r="AJ573" s="2"/>
      <c r="AL573" s="4" t="s">
        <v>161</v>
      </c>
      <c r="AM573" s="4" t="s">
        <v>1052</v>
      </c>
      <c r="AO573" s="7"/>
      <c r="AP573" s="7"/>
    </row>
    <row r="574" spans="10:42">
      <c r="J574" s="2"/>
      <c r="K574" s="2"/>
      <c r="L574" s="2"/>
      <c r="M574" s="2"/>
      <c r="N574" s="2"/>
      <c r="X574" s="7"/>
      <c r="Y574" s="7"/>
      <c r="Z574" s="7"/>
      <c r="AA574" s="7"/>
      <c r="AB574" s="7"/>
      <c r="AC574" s="7"/>
      <c r="AD574" s="7"/>
      <c r="AE574" s="7"/>
      <c r="AF574" s="7"/>
      <c r="AG574" s="7"/>
      <c r="AH574" s="7"/>
      <c r="AJ574" s="2"/>
      <c r="AL574" s="4" t="s">
        <v>161</v>
      </c>
      <c r="AM574" s="4" t="s">
        <v>1053</v>
      </c>
      <c r="AO574" s="7"/>
      <c r="AP574" s="7"/>
    </row>
    <row r="575" spans="10:42">
      <c r="J575" s="2"/>
      <c r="K575" s="2"/>
      <c r="L575" s="2"/>
      <c r="M575" s="2"/>
      <c r="N575" s="2"/>
      <c r="X575" s="7"/>
      <c r="Y575" s="7"/>
      <c r="Z575" s="7"/>
      <c r="AA575" s="7"/>
      <c r="AB575" s="7"/>
      <c r="AC575" s="7"/>
      <c r="AD575" s="7"/>
      <c r="AE575" s="7"/>
      <c r="AF575" s="7"/>
      <c r="AG575" s="7"/>
      <c r="AH575" s="7"/>
      <c r="AJ575" s="2"/>
      <c r="AL575" s="4" t="s">
        <v>161</v>
      </c>
      <c r="AM575" s="4" t="s">
        <v>720</v>
      </c>
      <c r="AO575" s="7"/>
      <c r="AP575" s="7"/>
    </row>
    <row r="576" spans="10:42">
      <c r="J576" s="2"/>
      <c r="K576" s="2"/>
      <c r="L576" s="2"/>
      <c r="M576" s="2"/>
      <c r="N576" s="2"/>
      <c r="X576" s="7"/>
      <c r="Y576" s="7"/>
      <c r="Z576" s="7"/>
      <c r="AA576" s="7"/>
      <c r="AB576" s="7"/>
      <c r="AC576" s="7"/>
      <c r="AD576" s="7"/>
      <c r="AE576" s="7"/>
      <c r="AF576" s="7"/>
      <c r="AG576" s="7"/>
      <c r="AH576" s="7"/>
      <c r="AJ576" s="2"/>
      <c r="AL576" s="4" t="s">
        <v>161</v>
      </c>
      <c r="AM576" s="4" t="s">
        <v>1054</v>
      </c>
      <c r="AO576" s="7"/>
      <c r="AP576" s="7"/>
    </row>
    <row r="577" spans="10:42">
      <c r="J577" s="2"/>
      <c r="K577" s="2"/>
      <c r="L577" s="2"/>
      <c r="M577" s="2"/>
      <c r="N577" s="2"/>
      <c r="X577" s="7"/>
      <c r="Y577" s="7"/>
      <c r="Z577" s="7"/>
      <c r="AA577" s="7"/>
      <c r="AB577" s="7"/>
      <c r="AC577" s="7"/>
      <c r="AD577" s="7"/>
      <c r="AE577" s="7"/>
      <c r="AF577" s="7"/>
      <c r="AG577" s="7"/>
      <c r="AH577" s="7"/>
      <c r="AJ577" s="2"/>
      <c r="AL577" s="4" t="s">
        <v>161</v>
      </c>
      <c r="AM577" s="4" t="s">
        <v>1055</v>
      </c>
      <c r="AO577" s="7"/>
      <c r="AP577" s="7"/>
    </row>
    <row r="578" spans="10:42">
      <c r="J578" s="2"/>
      <c r="K578" s="2"/>
      <c r="L578" s="2"/>
      <c r="M578" s="2"/>
      <c r="N578" s="2"/>
      <c r="X578" s="7"/>
      <c r="Y578" s="7"/>
      <c r="Z578" s="7"/>
      <c r="AA578" s="7"/>
      <c r="AB578" s="7"/>
      <c r="AC578" s="7"/>
      <c r="AD578" s="7"/>
      <c r="AE578" s="7"/>
      <c r="AF578" s="7"/>
      <c r="AG578" s="7"/>
      <c r="AH578" s="7"/>
      <c r="AJ578" s="2"/>
      <c r="AL578" s="4" t="s">
        <v>161</v>
      </c>
      <c r="AM578" s="4" t="s">
        <v>781</v>
      </c>
      <c r="AO578" s="7"/>
      <c r="AP578" s="7"/>
    </row>
    <row r="579" spans="10:42">
      <c r="J579" s="2"/>
      <c r="K579" s="2"/>
      <c r="L579" s="2"/>
      <c r="M579" s="2"/>
      <c r="N579" s="2"/>
      <c r="X579" s="7"/>
      <c r="Y579" s="7"/>
      <c r="Z579" s="7"/>
      <c r="AA579" s="7"/>
      <c r="AB579" s="7"/>
      <c r="AC579" s="7"/>
      <c r="AD579" s="7"/>
      <c r="AE579" s="7"/>
      <c r="AF579" s="7"/>
      <c r="AG579" s="7"/>
      <c r="AH579" s="7"/>
      <c r="AJ579" s="2"/>
      <c r="AL579" s="4" t="s">
        <v>161</v>
      </c>
      <c r="AM579" s="4" t="s">
        <v>508</v>
      </c>
      <c r="AO579" s="7"/>
      <c r="AP579" s="7"/>
    </row>
    <row r="580" spans="10:42">
      <c r="J580" s="2"/>
      <c r="K580" s="2"/>
      <c r="L580" s="2"/>
      <c r="M580" s="2"/>
      <c r="N580" s="2"/>
      <c r="X580" s="7"/>
      <c r="Y580" s="7"/>
      <c r="Z580" s="7"/>
      <c r="AA580" s="7"/>
      <c r="AB580" s="7"/>
      <c r="AC580" s="7"/>
      <c r="AD580" s="7"/>
      <c r="AE580" s="7"/>
      <c r="AF580" s="7"/>
      <c r="AG580" s="7"/>
      <c r="AH580" s="7"/>
      <c r="AJ580" s="2"/>
      <c r="AL580" s="4" t="s">
        <v>161</v>
      </c>
      <c r="AM580" s="4" t="s">
        <v>510</v>
      </c>
      <c r="AO580" s="7"/>
      <c r="AP580" s="7"/>
    </row>
    <row r="581" spans="10:42">
      <c r="J581" s="2"/>
      <c r="K581" s="2"/>
      <c r="L581" s="2"/>
      <c r="M581" s="2"/>
      <c r="N581" s="2"/>
      <c r="X581" s="7"/>
      <c r="Y581" s="7"/>
      <c r="Z581" s="7"/>
      <c r="AA581" s="7"/>
      <c r="AB581" s="7"/>
      <c r="AC581" s="7"/>
      <c r="AD581" s="7"/>
      <c r="AE581" s="7"/>
      <c r="AF581" s="7"/>
      <c r="AG581" s="7"/>
      <c r="AH581" s="7"/>
      <c r="AJ581" s="2"/>
      <c r="AL581" s="4" t="s">
        <v>161</v>
      </c>
      <c r="AM581" s="4" t="s">
        <v>511</v>
      </c>
      <c r="AO581" s="7"/>
      <c r="AP581" s="7"/>
    </row>
    <row r="582" spans="10:42">
      <c r="J582" s="2"/>
      <c r="K582" s="2"/>
      <c r="L582" s="2"/>
      <c r="M582" s="2"/>
      <c r="N582" s="2"/>
      <c r="X582" s="7"/>
      <c r="Y582" s="7"/>
      <c r="Z582" s="7"/>
      <c r="AA582" s="7"/>
      <c r="AB582" s="7"/>
      <c r="AC582" s="7"/>
      <c r="AD582" s="7"/>
      <c r="AE582" s="7"/>
      <c r="AF582" s="7"/>
      <c r="AG582" s="7"/>
      <c r="AH582" s="7"/>
      <c r="AJ582" s="2"/>
      <c r="AL582" s="4" t="s">
        <v>163</v>
      </c>
      <c r="AM582" s="4" t="s">
        <v>212</v>
      </c>
      <c r="AO582" s="7"/>
      <c r="AP582" s="7"/>
    </row>
    <row r="583" spans="10:42">
      <c r="J583" s="2"/>
      <c r="K583" s="2"/>
      <c r="L583" s="2"/>
      <c r="M583" s="2"/>
      <c r="N583" s="2"/>
      <c r="X583" s="7"/>
      <c r="Y583" s="7"/>
      <c r="Z583" s="7"/>
      <c r="AA583" s="7"/>
      <c r="AB583" s="7"/>
      <c r="AC583" s="7"/>
      <c r="AD583" s="7"/>
      <c r="AE583" s="7"/>
      <c r="AF583" s="7"/>
      <c r="AG583" s="7"/>
      <c r="AH583" s="7"/>
      <c r="AJ583" s="2"/>
      <c r="AL583" s="4" t="s">
        <v>163</v>
      </c>
      <c r="AM583" s="4" t="s">
        <v>1056</v>
      </c>
      <c r="AO583" s="7"/>
      <c r="AP583" s="7"/>
    </row>
    <row r="584" spans="10:42">
      <c r="J584" s="2"/>
      <c r="K584" s="2"/>
      <c r="L584" s="2"/>
      <c r="M584" s="2"/>
      <c r="N584" s="2"/>
      <c r="X584" s="7"/>
      <c r="Y584" s="7"/>
      <c r="Z584" s="7"/>
      <c r="AA584" s="7"/>
      <c r="AB584" s="7"/>
      <c r="AC584" s="7"/>
      <c r="AD584" s="7"/>
      <c r="AE584" s="7"/>
      <c r="AF584" s="7"/>
      <c r="AG584" s="7"/>
      <c r="AH584" s="7"/>
      <c r="AJ584" s="2"/>
      <c r="AL584" s="4" t="s">
        <v>163</v>
      </c>
      <c r="AM584" s="4" t="s">
        <v>351</v>
      </c>
      <c r="AO584" s="7"/>
      <c r="AP584" s="7"/>
    </row>
    <row r="585" spans="10:42">
      <c r="J585" s="2"/>
      <c r="K585" s="2"/>
      <c r="L585" s="2"/>
      <c r="M585" s="2"/>
      <c r="N585" s="2"/>
      <c r="X585" s="7"/>
      <c r="Y585" s="7"/>
      <c r="Z585" s="7"/>
      <c r="AA585" s="7"/>
      <c r="AB585" s="7"/>
      <c r="AC585" s="7"/>
      <c r="AD585" s="7"/>
      <c r="AE585" s="7"/>
      <c r="AF585" s="7"/>
      <c r="AG585" s="7"/>
      <c r="AH585" s="7"/>
      <c r="AJ585" s="2"/>
      <c r="AL585" s="4" t="s">
        <v>163</v>
      </c>
      <c r="AM585" s="4" t="s">
        <v>287</v>
      </c>
      <c r="AO585" s="7"/>
      <c r="AP585" s="7"/>
    </row>
    <row r="586" spans="10:42">
      <c r="J586" s="2"/>
      <c r="K586" s="2"/>
      <c r="L586" s="2"/>
      <c r="M586" s="2"/>
      <c r="N586" s="2"/>
      <c r="X586" s="7"/>
      <c r="Y586" s="7"/>
      <c r="Z586" s="7"/>
      <c r="AA586" s="7"/>
      <c r="AB586" s="7"/>
      <c r="AC586" s="7"/>
      <c r="AD586" s="7"/>
      <c r="AE586" s="7"/>
      <c r="AF586" s="7"/>
      <c r="AG586" s="7"/>
      <c r="AH586" s="7"/>
      <c r="AJ586" s="2"/>
      <c r="AL586" s="4" t="s">
        <v>163</v>
      </c>
      <c r="AM586" s="4" t="s">
        <v>1057</v>
      </c>
      <c r="AO586" s="7"/>
      <c r="AP586" s="7"/>
    </row>
    <row r="587" spans="10:42">
      <c r="J587" s="2"/>
      <c r="K587" s="2"/>
      <c r="L587" s="2"/>
      <c r="M587" s="2"/>
      <c r="N587" s="2"/>
      <c r="X587" s="7"/>
      <c r="Y587" s="7"/>
      <c r="Z587" s="7"/>
      <c r="AA587" s="7"/>
      <c r="AB587" s="7"/>
      <c r="AC587" s="7"/>
      <c r="AD587" s="7"/>
      <c r="AE587" s="7"/>
      <c r="AF587" s="7"/>
      <c r="AG587" s="7"/>
      <c r="AH587" s="7"/>
      <c r="AJ587" s="2"/>
      <c r="AL587" s="4" t="s">
        <v>163</v>
      </c>
      <c r="AM587" s="4" t="s">
        <v>512</v>
      </c>
      <c r="AO587" s="7"/>
      <c r="AP587" s="7"/>
    </row>
    <row r="588" spans="10:42">
      <c r="J588" s="2"/>
      <c r="K588" s="2"/>
      <c r="L588" s="2"/>
      <c r="M588" s="2"/>
      <c r="N588" s="2"/>
      <c r="X588" s="7"/>
      <c r="Y588" s="7"/>
      <c r="Z588" s="7"/>
      <c r="AA588" s="7"/>
      <c r="AB588" s="7"/>
      <c r="AC588" s="7"/>
      <c r="AD588" s="7"/>
      <c r="AE588" s="7"/>
      <c r="AF588" s="7"/>
      <c r="AG588" s="7"/>
      <c r="AH588" s="7"/>
      <c r="AJ588" s="2"/>
      <c r="AL588" s="4" t="s">
        <v>163</v>
      </c>
      <c r="AM588" s="4" t="s">
        <v>353</v>
      </c>
      <c r="AO588" s="7"/>
      <c r="AP588" s="7"/>
    </row>
    <row r="589" spans="10:42">
      <c r="J589" s="2"/>
      <c r="K589" s="2"/>
      <c r="L589" s="2"/>
      <c r="M589" s="2"/>
      <c r="N589" s="2"/>
      <c r="X589" s="7"/>
      <c r="Y589" s="7"/>
      <c r="Z589" s="7"/>
      <c r="AA589" s="7"/>
      <c r="AB589" s="7"/>
      <c r="AC589" s="7"/>
      <c r="AD589" s="7"/>
      <c r="AE589" s="7"/>
      <c r="AF589" s="7"/>
      <c r="AG589" s="7"/>
      <c r="AH589" s="7"/>
      <c r="AJ589" s="2"/>
      <c r="AL589" s="4" t="s">
        <v>163</v>
      </c>
      <c r="AM589" s="4" t="s">
        <v>514</v>
      </c>
      <c r="AO589" s="7"/>
      <c r="AP589" s="7"/>
    </row>
    <row r="590" spans="10:42">
      <c r="J590" s="2"/>
      <c r="K590" s="2"/>
      <c r="L590" s="2"/>
      <c r="M590" s="2"/>
      <c r="N590" s="2"/>
      <c r="X590" s="7"/>
      <c r="Y590" s="7"/>
      <c r="Z590" s="7"/>
      <c r="AA590" s="7"/>
      <c r="AB590" s="7"/>
      <c r="AC590" s="7"/>
      <c r="AD590" s="7"/>
      <c r="AE590" s="7"/>
      <c r="AF590" s="7"/>
      <c r="AG590" s="7"/>
      <c r="AH590" s="7"/>
      <c r="AJ590" s="2"/>
      <c r="AL590" s="4" t="s">
        <v>163</v>
      </c>
      <c r="AM590" s="4" t="s">
        <v>516</v>
      </c>
      <c r="AO590" s="7"/>
      <c r="AP590" s="7"/>
    </row>
    <row r="591" spans="10:42">
      <c r="J591" s="2"/>
      <c r="K591" s="2"/>
      <c r="L591" s="2"/>
      <c r="M591" s="2"/>
      <c r="N591" s="2"/>
      <c r="X591" s="7"/>
      <c r="Y591" s="7"/>
      <c r="Z591" s="7"/>
      <c r="AA591" s="7"/>
      <c r="AB591" s="7"/>
      <c r="AC591" s="7"/>
      <c r="AD591" s="7"/>
      <c r="AE591" s="7"/>
      <c r="AF591" s="7"/>
      <c r="AG591" s="7"/>
      <c r="AH591" s="7"/>
      <c r="AJ591" s="2"/>
      <c r="AL591" s="4" t="s">
        <v>163</v>
      </c>
      <c r="AM591" s="4" t="s">
        <v>289</v>
      </c>
      <c r="AO591" s="7"/>
      <c r="AP591" s="7"/>
    </row>
    <row r="592" spans="10:42">
      <c r="J592" s="2"/>
      <c r="K592" s="2"/>
      <c r="L592" s="2"/>
      <c r="M592" s="2"/>
      <c r="N592" s="2"/>
      <c r="X592" s="7"/>
      <c r="Y592" s="7"/>
      <c r="Z592" s="7"/>
      <c r="AA592" s="7"/>
      <c r="AB592" s="7"/>
      <c r="AC592" s="7"/>
      <c r="AD592" s="7"/>
      <c r="AE592" s="7"/>
      <c r="AF592" s="7"/>
      <c r="AG592" s="7"/>
      <c r="AH592" s="7"/>
      <c r="AJ592" s="2"/>
      <c r="AL592" s="4" t="s">
        <v>163</v>
      </c>
      <c r="AM592" s="4" t="s">
        <v>355</v>
      </c>
      <c r="AO592" s="7"/>
      <c r="AP592" s="7"/>
    </row>
    <row r="593" spans="10:42">
      <c r="J593" s="2"/>
      <c r="K593" s="2"/>
      <c r="L593" s="2"/>
      <c r="M593" s="2"/>
      <c r="N593" s="2"/>
      <c r="X593" s="7"/>
      <c r="Y593" s="7"/>
      <c r="Z593" s="7"/>
      <c r="AA593" s="7"/>
      <c r="AB593" s="7"/>
      <c r="AC593" s="7"/>
      <c r="AD593" s="7"/>
      <c r="AE593" s="7"/>
      <c r="AF593" s="7"/>
      <c r="AG593" s="7"/>
      <c r="AH593" s="7"/>
      <c r="AJ593" s="2"/>
      <c r="AL593" s="4" t="s">
        <v>163</v>
      </c>
      <c r="AM593" s="4" t="s">
        <v>783</v>
      </c>
      <c r="AO593" s="7"/>
      <c r="AP593" s="7"/>
    </row>
    <row r="594" spans="10:42">
      <c r="J594" s="2"/>
      <c r="K594" s="2"/>
      <c r="L594" s="2"/>
      <c r="M594" s="2"/>
      <c r="N594" s="2"/>
      <c r="X594" s="7"/>
      <c r="Y594" s="7"/>
      <c r="Z594" s="7"/>
      <c r="AA594" s="7"/>
      <c r="AB594" s="7"/>
      <c r="AC594" s="7"/>
      <c r="AD594" s="7"/>
      <c r="AE594" s="7"/>
      <c r="AF594" s="7"/>
      <c r="AG594" s="7"/>
      <c r="AH594" s="7"/>
      <c r="AJ594" s="2"/>
      <c r="AL594" s="4" t="s">
        <v>163</v>
      </c>
      <c r="AM594" s="4" t="s">
        <v>1058</v>
      </c>
      <c r="AO594" s="7"/>
      <c r="AP594" s="7"/>
    </row>
    <row r="595" spans="10:42">
      <c r="J595" s="2"/>
      <c r="K595" s="2"/>
      <c r="L595" s="2"/>
      <c r="M595" s="2"/>
      <c r="N595" s="2"/>
      <c r="X595" s="7"/>
      <c r="Y595" s="7"/>
      <c r="Z595" s="7"/>
      <c r="AA595" s="7"/>
      <c r="AB595" s="7"/>
      <c r="AC595" s="7"/>
      <c r="AD595" s="7"/>
      <c r="AE595" s="7"/>
      <c r="AF595" s="7"/>
      <c r="AG595" s="7"/>
      <c r="AH595" s="7"/>
      <c r="AJ595" s="2"/>
      <c r="AL595" s="4" t="s">
        <v>163</v>
      </c>
      <c r="AM595" s="4" t="s">
        <v>291</v>
      </c>
      <c r="AO595" s="7"/>
      <c r="AP595" s="7"/>
    </row>
    <row r="596" spans="10:42">
      <c r="J596" s="2"/>
      <c r="K596" s="2"/>
      <c r="L596" s="2"/>
      <c r="M596" s="2"/>
      <c r="N596" s="2"/>
      <c r="X596" s="7"/>
      <c r="Y596" s="7"/>
      <c r="Z596" s="7"/>
      <c r="AA596" s="7"/>
      <c r="AB596" s="7"/>
      <c r="AC596" s="7"/>
      <c r="AD596" s="7"/>
      <c r="AE596" s="7"/>
      <c r="AF596" s="7"/>
      <c r="AG596" s="7"/>
      <c r="AH596" s="7"/>
      <c r="AJ596" s="2"/>
      <c r="AL596" s="4" t="s">
        <v>163</v>
      </c>
      <c r="AM596" s="4" t="s">
        <v>518</v>
      </c>
      <c r="AO596" s="7"/>
      <c r="AP596" s="7"/>
    </row>
    <row r="597" spans="10:42">
      <c r="J597" s="2"/>
      <c r="K597" s="2"/>
      <c r="L597" s="2"/>
      <c r="M597" s="2"/>
      <c r="N597" s="2"/>
      <c r="X597" s="7"/>
      <c r="Y597" s="7"/>
      <c r="Z597" s="7"/>
      <c r="AA597" s="7"/>
      <c r="AB597" s="7"/>
      <c r="AC597" s="7"/>
      <c r="AD597" s="7"/>
      <c r="AE597" s="7"/>
      <c r="AF597" s="7"/>
      <c r="AG597" s="7"/>
      <c r="AH597" s="7"/>
      <c r="AJ597" s="2"/>
      <c r="AL597" s="4" t="s">
        <v>163</v>
      </c>
      <c r="AM597" s="4" t="s">
        <v>1059</v>
      </c>
      <c r="AO597" s="7"/>
      <c r="AP597" s="7"/>
    </row>
    <row r="598" spans="10:42">
      <c r="J598" s="2"/>
      <c r="K598" s="2"/>
      <c r="L598" s="2"/>
      <c r="M598" s="2"/>
      <c r="N598" s="2"/>
      <c r="X598" s="7"/>
      <c r="Y598" s="7"/>
      <c r="Z598" s="7"/>
      <c r="AA598" s="7"/>
      <c r="AB598" s="7"/>
      <c r="AC598" s="7"/>
      <c r="AD598" s="7"/>
      <c r="AE598" s="7"/>
      <c r="AF598" s="7"/>
      <c r="AG598" s="7"/>
      <c r="AH598" s="7"/>
      <c r="AJ598" s="2"/>
      <c r="AL598" s="4" t="s">
        <v>163</v>
      </c>
      <c r="AM598" s="4" t="s">
        <v>357</v>
      </c>
      <c r="AO598" s="7"/>
      <c r="AP598" s="7"/>
    </row>
    <row r="599" spans="10:42">
      <c r="J599" s="2"/>
      <c r="K599" s="2"/>
      <c r="L599" s="2"/>
      <c r="M599" s="2"/>
      <c r="N599" s="2"/>
      <c r="X599" s="7"/>
      <c r="Y599" s="7"/>
      <c r="Z599" s="7"/>
      <c r="AA599" s="7"/>
      <c r="AB599" s="7"/>
      <c r="AC599" s="7"/>
      <c r="AD599" s="7"/>
      <c r="AE599" s="7"/>
      <c r="AF599" s="7"/>
      <c r="AG599" s="7"/>
      <c r="AH599" s="7"/>
      <c r="AJ599" s="2"/>
      <c r="AL599" s="4" t="s">
        <v>163</v>
      </c>
      <c r="AM599" s="4" t="s">
        <v>520</v>
      </c>
      <c r="AO599" s="7"/>
      <c r="AP599" s="7"/>
    </row>
    <row r="600" spans="10:42">
      <c r="J600" s="2"/>
      <c r="K600" s="2"/>
      <c r="L600" s="2"/>
      <c r="M600" s="2"/>
      <c r="N600" s="2"/>
      <c r="X600" s="7"/>
      <c r="Y600" s="7"/>
      <c r="Z600" s="7"/>
      <c r="AA600" s="7"/>
      <c r="AB600" s="7"/>
      <c r="AC600" s="7"/>
      <c r="AD600" s="7"/>
      <c r="AE600" s="7"/>
      <c r="AF600" s="7"/>
      <c r="AG600" s="7"/>
      <c r="AH600" s="7"/>
      <c r="AJ600" s="2"/>
      <c r="AL600" s="4" t="s">
        <v>163</v>
      </c>
      <c r="AM600" s="4" t="s">
        <v>359</v>
      </c>
      <c r="AO600" s="7"/>
      <c r="AP600" s="7"/>
    </row>
    <row r="601" spans="10:42">
      <c r="J601" s="2"/>
      <c r="K601" s="2"/>
      <c r="L601" s="2"/>
      <c r="M601" s="2"/>
      <c r="N601" s="2"/>
      <c r="X601" s="7"/>
      <c r="Y601" s="7"/>
      <c r="Z601" s="7"/>
      <c r="AA601" s="7"/>
      <c r="AB601" s="7"/>
      <c r="AC601" s="7"/>
      <c r="AD601" s="7"/>
      <c r="AE601" s="7"/>
      <c r="AF601" s="7"/>
      <c r="AG601" s="7"/>
      <c r="AH601" s="7"/>
      <c r="AJ601" s="2"/>
      <c r="AL601" s="4" t="s">
        <v>163</v>
      </c>
      <c r="AM601" s="4" t="s">
        <v>522</v>
      </c>
      <c r="AO601" s="7"/>
      <c r="AP601" s="7"/>
    </row>
    <row r="602" spans="10:42">
      <c r="J602" s="2"/>
      <c r="K602" s="2"/>
      <c r="L602" s="2"/>
      <c r="M602" s="2"/>
      <c r="N602" s="2"/>
      <c r="X602" s="7"/>
      <c r="Y602" s="7"/>
      <c r="Z602" s="7"/>
      <c r="AA602" s="7"/>
      <c r="AB602" s="7"/>
      <c r="AC602" s="7"/>
      <c r="AD602" s="7"/>
      <c r="AE602" s="7"/>
      <c r="AF602" s="7"/>
      <c r="AG602" s="7"/>
      <c r="AH602" s="7"/>
      <c r="AJ602" s="2"/>
      <c r="AL602" s="4" t="s">
        <v>163</v>
      </c>
      <c r="AM602" s="4" t="s">
        <v>1060</v>
      </c>
      <c r="AO602" s="7"/>
      <c r="AP602" s="7"/>
    </row>
    <row r="603" spans="10:42">
      <c r="J603" s="2"/>
      <c r="K603" s="2"/>
      <c r="L603" s="2"/>
      <c r="M603" s="2"/>
      <c r="N603" s="2"/>
      <c r="X603" s="7"/>
      <c r="Y603" s="7"/>
      <c r="Z603" s="7"/>
      <c r="AA603" s="7"/>
      <c r="AB603" s="7"/>
      <c r="AC603" s="7"/>
      <c r="AD603" s="7"/>
      <c r="AE603" s="7"/>
      <c r="AF603" s="7"/>
      <c r="AG603" s="7"/>
      <c r="AH603" s="7"/>
      <c r="AJ603" s="2"/>
      <c r="AL603" s="4" t="s">
        <v>163</v>
      </c>
      <c r="AM603" s="4" t="s">
        <v>524</v>
      </c>
      <c r="AO603" s="7"/>
      <c r="AP603" s="7"/>
    </row>
    <row r="604" spans="10:42">
      <c r="J604" s="2"/>
      <c r="K604" s="2"/>
      <c r="L604" s="2"/>
      <c r="M604" s="2"/>
      <c r="N604" s="2"/>
      <c r="X604" s="7"/>
      <c r="Y604" s="7"/>
      <c r="Z604" s="7"/>
      <c r="AA604" s="7"/>
      <c r="AB604" s="7"/>
      <c r="AC604" s="7"/>
      <c r="AD604" s="7"/>
      <c r="AE604" s="7"/>
      <c r="AF604" s="7"/>
      <c r="AG604" s="7"/>
      <c r="AH604" s="7"/>
      <c r="AJ604" s="2"/>
      <c r="AL604" s="4" t="s">
        <v>163</v>
      </c>
      <c r="AM604" s="4" t="s">
        <v>785</v>
      </c>
      <c r="AO604" s="7"/>
      <c r="AP604" s="7"/>
    </row>
    <row r="605" spans="10:42">
      <c r="J605" s="2"/>
      <c r="K605" s="2"/>
      <c r="L605" s="2"/>
      <c r="M605" s="2"/>
      <c r="N605" s="2"/>
      <c r="X605" s="7"/>
      <c r="Y605" s="7"/>
      <c r="Z605" s="7"/>
      <c r="AA605" s="7"/>
      <c r="AB605" s="7"/>
      <c r="AC605" s="7"/>
      <c r="AD605" s="7"/>
      <c r="AE605" s="7"/>
      <c r="AF605" s="7"/>
      <c r="AG605" s="7"/>
      <c r="AH605" s="7"/>
      <c r="AJ605" s="2"/>
      <c r="AL605" s="4" t="s">
        <v>163</v>
      </c>
      <c r="AM605" s="4" t="s">
        <v>787</v>
      </c>
      <c r="AO605" s="7"/>
      <c r="AP605" s="7"/>
    </row>
    <row r="606" spans="10:42">
      <c r="J606" s="2"/>
      <c r="K606" s="2"/>
      <c r="L606" s="2"/>
      <c r="M606" s="2"/>
      <c r="N606" s="2"/>
      <c r="X606" s="7"/>
      <c r="Y606" s="7"/>
      <c r="Z606" s="7"/>
      <c r="AA606" s="7"/>
      <c r="AB606" s="7"/>
      <c r="AC606" s="7"/>
      <c r="AD606" s="7"/>
      <c r="AE606" s="7"/>
      <c r="AF606" s="7"/>
      <c r="AG606" s="7"/>
      <c r="AH606" s="7"/>
      <c r="AJ606" s="2"/>
      <c r="AL606" s="4" t="s">
        <v>163</v>
      </c>
      <c r="AM606" s="4" t="s">
        <v>215</v>
      </c>
      <c r="AO606" s="7"/>
      <c r="AP606" s="7"/>
    </row>
    <row r="607" spans="10:42">
      <c r="J607" s="2"/>
      <c r="K607" s="2"/>
      <c r="L607" s="2"/>
      <c r="M607" s="2"/>
      <c r="N607" s="2"/>
      <c r="X607" s="7"/>
      <c r="Y607" s="7"/>
      <c r="Z607" s="7"/>
      <c r="AA607" s="7"/>
      <c r="AB607" s="7"/>
      <c r="AC607" s="7"/>
      <c r="AD607" s="7"/>
      <c r="AE607" s="7"/>
      <c r="AF607" s="7"/>
      <c r="AG607" s="7"/>
      <c r="AH607" s="7"/>
      <c r="AJ607" s="2"/>
      <c r="AL607" s="4" t="s">
        <v>163</v>
      </c>
      <c r="AM607" s="4" t="s">
        <v>361</v>
      </c>
      <c r="AO607" s="7"/>
      <c r="AP607" s="7"/>
    </row>
    <row r="608" spans="10:42">
      <c r="J608" s="2"/>
      <c r="K608" s="2"/>
      <c r="L608" s="2"/>
      <c r="M608" s="2"/>
      <c r="N608" s="2"/>
      <c r="X608" s="7"/>
      <c r="Y608" s="7"/>
      <c r="Z608" s="7"/>
      <c r="AA608" s="7"/>
      <c r="AB608" s="7"/>
      <c r="AC608" s="7"/>
      <c r="AD608" s="7"/>
      <c r="AE608" s="7"/>
      <c r="AF608" s="7"/>
      <c r="AG608" s="7"/>
      <c r="AH608" s="7"/>
      <c r="AJ608" s="2"/>
      <c r="AL608" s="4" t="s">
        <v>163</v>
      </c>
      <c r="AM608" s="4" t="s">
        <v>363</v>
      </c>
      <c r="AO608" s="7"/>
      <c r="AP608" s="7"/>
    </row>
    <row r="609" spans="10:42">
      <c r="J609" s="2"/>
      <c r="K609" s="2"/>
      <c r="L609" s="2"/>
      <c r="M609" s="2"/>
      <c r="N609" s="2"/>
      <c r="X609" s="7"/>
      <c r="Y609" s="7"/>
      <c r="Z609" s="7"/>
      <c r="AA609" s="7"/>
      <c r="AB609" s="7"/>
      <c r="AC609" s="7"/>
      <c r="AD609" s="7"/>
      <c r="AE609" s="7"/>
      <c r="AF609" s="7"/>
      <c r="AG609" s="7"/>
      <c r="AH609" s="7"/>
      <c r="AJ609" s="2"/>
      <c r="AL609" s="4" t="s">
        <v>163</v>
      </c>
      <c r="AM609" s="4" t="s">
        <v>789</v>
      </c>
      <c r="AO609" s="7"/>
      <c r="AP609" s="7"/>
    </row>
    <row r="610" spans="10:42">
      <c r="J610" s="2"/>
      <c r="K610" s="2"/>
      <c r="L610" s="2"/>
      <c r="M610" s="2"/>
      <c r="N610" s="2"/>
      <c r="X610" s="7"/>
      <c r="Y610" s="7"/>
      <c r="Z610" s="7"/>
      <c r="AA610" s="7"/>
      <c r="AB610" s="7"/>
      <c r="AC610" s="7"/>
      <c r="AD610" s="7"/>
      <c r="AE610" s="7"/>
      <c r="AF610" s="7"/>
      <c r="AG610" s="7"/>
      <c r="AH610" s="7"/>
      <c r="AJ610" s="2"/>
      <c r="AL610" s="4" t="s">
        <v>163</v>
      </c>
      <c r="AM610" s="4" t="s">
        <v>365</v>
      </c>
      <c r="AO610" s="7"/>
      <c r="AP610" s="7"/>
    </row>
    <row r="611" spans="10:42">
      <c r="J611" s="2"/>
      <c r="K611" s="2"/>
      <c r="L611" s="2"/>
      <c r="M611" s="2"/>
      <c r="N611" s="2"/>
      <c r="X611" s="7"/>
      <c r="Y611" s="7"/>
      <c r="Z611" s="7"/>
      <c r="AA611" s="7"/>
      <c r="AB611" s="7"/>
      <c r="AC611" s="7"/>
      <c r="AD611" s="7"/>
      <c r="AE611" s="7"/>
      <c r="AF611" s="7"/>
      <c r="AG611" s="7"/>
      <c r="AH611" s="7"/>
      <c r="AJ611" s="2"/>
      <c r="AL611" s="4" t="s">
        <v>163</v>
      </c>
      <c r="AM611" s="4" t="s">
        <v>526</v>
      </c>
      <c r="AO611" s="7"/>
      <c r="AP611" s="7"/>
    </row>
    <row r="612" spans="10:42">
      <c r="J612" s="2"/>
      <c r="K612" s="2"/>
      <c r="L612" s="2"/>
      <c r="M612" s="2"/>
      <c r="N612" s="2"/>
      <c r="X612" s="7"/>
      <c r="Y612" s="7"/>
      <c r="Z612" s="7"/>
      <c r="AA612" s="7"/>
      <c r="AB612" s="7"/>
      <c r="AC612" s="7"/>
      <c r="AD612" s="7"/>
      <c r="AE612" s="7"/>
      <c r="AF612" s="7"/>
      <c r="AG612" s="7"/>
      <c r="AH612" s="7"/>
      <c r="AJ612" s="2"/>
      <c r="AL612" s="4" t="s">
        <v>163</v>
      </c>
      <c r="AM612" s="4" t="s">
        <v>1061</v>
      </c>
      <c r="AO612" s="7"/>
      <c r="AP612" s="7"/>
    </row>
    <row r="613" spans="10:42">
      <c r="J613" s="2"/>
      <c r="K613" s="2"/>
      <c r="L613" s="2"/>
      <c r="M613" s="2"/>
      <c r="N613" s="2"/>
      <c r="X613" s="7"/>
      <c r="Y613" s="7"/>
      <c r="Z613" s="7"/>
      <c r="AA613" s="7"/>
      <c r="AB613" s="7"/>
      <c r="AC613" s="7"/>
      <c r="AD613" s="7"/>
      <c r="AE613" s="7"/>
      <c r="AF613" s="7"/>
      <c r="AG613" s="7"/>
      <c r="AH613" s="7"/>
      <c r="AJ613" s="2"/>
      <c r="AL613" s="4" t="s">
        <v>163</v>
      </c>
      <c r="AM613" s="4" t="s">
        <v>1062</v>
      </c>
      <c r="AO613" s="7"/>
      <c r="AP613" s="7"/>
    </row>
    <row r="614" spans="10:42">
      <c r="J614" s="2"/>
      <c r="K614" s="2"/>
      <c r="L614" s="2"/>
      <c r="M614" s="2"/>
      <c r="N614" s="2"/>
      <c r="X614" s="7"/>
      <c r="Y614" s="7"/>
      <c r="Z614" s="7"/>
      <c r="AA614" s="7"/>
      <c r="AB614" s="7"/>
      <c r="AC614" s="7"/>
      <c r="AD614" s="7"/>
      <c r="AE614" s="7"/>
      <c r="AF614" s="7"/>
      <c r="AG614" s="7"/>
      <c r="AH614" s="7"/>
      <c r="AJ614" s="2"/>
      <c r="AL614" s="4" t="s">
        <v>163</v>
      </c>
      <c r="AM614" s="4" t="s">
        <v>1063</v>
      </c>
      <c r="AO614" s="7"/>
      <c r="AP614" s="7"/>
    </row>
    <row r="615" spans="10:42">
      <c r="J615" s="2"/>
      <c r="K615" s="2"/>
      <c r="L615" s="2"/>
      <c r="M615" s="2"/>
      <c r="N615" s="2"/>
      <c r="X615" s="7"/>
      <c r="Y615" s="7"/>
      <c r="Z615" s="7"/>
      <c r="AA615" s="7"/>
      <c r="AB615" s="7"/>
      <c r="AC615" s="7"/>
      <c r="AD615" s="7"/>
      <c r="AE615" s="7"/>
      <c r="AF615" s="7"/>
      <c r="AG615" s="7"/>
      <c r="AH615" s="7"/>
      <c r="AJ615" s="2"/>
      <c r="AL615" s="4" t="s">
        <v>163</v>
      </c>
      <c r="AM615" s="4" t="s">
        <v>1064</v>
      </c>
      <c r="AO615" s="7"/>
      <c r="AP615" s="7"/>
    </row>
    <row r="616" spans="10:42">
      <c r="J616" s="2"/>
      <c r="K616" s="2"/>
      <c r="L616" s="2"/>
      <c r="M616" s="2"/>
      <c r="N616" s="2"/>
      <c r="X616" s="7"/>
      <c r="Y616" s="7"/>
      <c r="Z616" s="7"/>
      <c r="AA616" s="7"/>
      <c r="AB616" s="7"/>
      <c r="AC616" s="7"/>
      <c r="AD616" s="7"/>
      <c r="AE616" s="7"/>
      <c r="AF616" s="7"/>
      <c r="AG616" s="7"/>
      <c r="AH616" s="7"/>
      <c r="AJ616" s="2"/>
      <c r="AL616" s="4" t="s">
        <v>163</v>
      </c>
      <c r="AM616" s="4" t="s">
        <v>792</v>
      </c>
      <c r="AO616" s="7"/>
      <c r="AP616" s="7"/>
    </row>
    <row r="617" spans="10:42">
      <c r="J617" s="2"/>
      <c r="K617" s="2"/>
      <c r="L617" s="2"/>
      <c r="M617" s="2"/>
      <c r="N617" s="2"/>
      <c r="X617" s="7"/>
      <c r="Y617" s="7"/>
      <c r="Z617" s="7"/>
      <c r="AA617" s="7"/>
      <c r="AB617" s="7"/>
      <c r="AC617" s="7"/>
      <c r="AD617" s="7"/>
      <c r="AE617" s="7"/>
      <c r="AF617" s="7"/>
      <c r="AG617" s="7"/>
      <c r="AH617" s="7"/>
      <c r="AJ617" s="2"/>
      <c r="AL617" s="4" t="s">
        <v>163</v>
      </c>
      <c r="AM617" s="4" t="s">
        <v>1065</v>
      </c>
      <c r="AO617" s="7"/>
      <c r="AP617" s="7"/>
    </row>
    <row r="618" spans="10:42">
      <c r="J618" s="2"/>
      <c r="K618" s="2"/>
      <c r="L618" s="2"/>
      <c r="M618" s="2"/>
      <c r="N618" s="2"/>
      <c r="X618" s="7"/>
      <c r="Y618" s="7"/>
      <c r="Z618" s="7"/>
      <c r="AA618" s="7"/>
      <c r="AB618" s="7"/>
      <c r="AC618" s="7"/>
      <c r="AD618" s="7"/>
      <c r="AE618" s="7"/>
      <c r="AF618" s="7"/>
      <c r="AG618" s="7"/>
      <c r="AH618" s="7"/>
      <c r="AJ618" s="2"/>
      <c r="AL618" s="4" t="s">
        <v>163</v>
      </c>
      <c r="AM618" s="4" t="s">
        <v>1939</v>
      </c>
      <c r="AO618" s="7"/>
      <c r="AP618" s="7"/>
    </row>
    <row r="619" spans="10:42">
      <c r="J619" s="2"/>
      <c r="K619" s="2"/>
      <c r="L619" s="2"/>
      <c r="M619" s="2"/>
      <c r="N619" s="2"/>
      <c r="X619" s="7"/>
      <c r="Y619" s="7"/>
      <c r="Z619" s="7"/>
      <c r="AA619" s="7"/>
      <c r="AB619" s="7"/>
      <c r="AC619" s="7"/>
      <c r="AD619" s="7"/>
      <c r="AE619" s="7"/>
      <c r="AF619" s="7"/>
      <c r="AG619" s="7"/>
      <c r="AH619" s="7"/>
      <c r="AJ619" s="2"/>
      <c r="AL619" s="4" t="s">
        <v>163</v>
      </c>
      <c r="AM619" s="4" t="s">
        <v>528</v>
      </c>
      <c r="AO619" s="7"/>
      <c r="AP619" s="7"/>
    </row>
    <row r="620" spans="10:42">
      <c r="J620" s="2"/>
      <c r="K620" s="2"/>
      <c r="L620" s="2"/>
      <c r="M620" s="2"/>
      <c r="N620" s="2"/>
      <c r="X620" s="7"/>
      <c r="Y620" s="7"/>
      <c r="Z620" s="7"/>
      <c r="AA620" s="7"/>
      <c r="AB620" s="7"/>
      <c r="AC620" s="7"/>
      <c r="AD620" s="7"/>
      <c r="AE620" s="7"/>
      <c r="AF620" s="7"/>
      <c r="AG620" s="7"/>
      <c r="AH620" s="7"/>
      <c r="AJ620" s="2"/>
      <c r="AL620" s="4" t="s">
        <v>163</v>
      </c>
      <c r="AM620" s="4" t="s">
        <v>367</v>
      </c>
      <c r="AO620" s="7"/>
      <c r="AP620" s="7"/>
    </row>
    <row r="621" spans="10:42">
      <c r="J621" s="2"/>
      <c r="K621" s="2"/>
      <c r="L621" s="2"/>
      <c r="M621" s="2"/>
      <c r="N621" s="2"/>
      <c r="X621" s="7"/>
      <c r="Y621" s="7"/>
      <c r="Z621" s="7"/>
      <c r="AA621" s="7"/>
      <c r="AB621" s="7"/>
      <c r="AC621" s="7"/>
      <c r="AD621" s="7"/>
      <c r="AE621" s="7"/>
      <c r="AF621" s="7"/>
      <c r="AG621" s="7"/>
      <c r="AH621" s="7"/>
      <c r="AJ621" s="2"/>
      <c r="AL621" s="4" t="s">
        <v>163</v>
      </c>
      <c r="AM621" s="4" t="s">
        <v>1066</v>
      </c>
      <c r="AO621" s="7"/>
      <c r="AP621" s="7"/>
    </row>
    <row r="622" spans="10:42">
      <c r="J622" s="2"/>
      <c r="K622" s="2"/>
      <c r="L622" s="2"/>
      <c r="M622" s="2"/>
      <c r="N622" s="2"/>
      <c r="X622" s="7"/>
      <c r="Y622" s="7"/>
      <c r="Z622" s="7"/>
      <c r="AA622" s="7"/>
      <c r="AB622" s="7"/>
      <c r="AC622" s="7"/>
      <c r="AD622" s="7"/>
      <c r="AE622" s="7"/>
      <c r="AF622" s="7"/>
      <c r="AG622" s="7"/>
      <c r="AH622" s="7"/>
      <c r="AJ622" s="2"/>
      <c r="AL622" s="4" t="s">
        <v>163</v>
      </c>
      <c r="AM622" s="4" t="s">
        <v>1067</v>
      </c>
      <c r="AO622" s="7"/>
      <c r="AP622" s="7"/>
    </row>
    <row r="623" spans="10:42">
      <c r="J623" s="2"/>
      <c r="K623" s="2"/>
      <c r="L623" s="2"/>
      <c r="M623" s="2"/>
      <c r="N623" s="2"/>
      <c r="X623" s="7"/>
      <c r="Y623" s="7"/>
      <c r="Z623" s="7"/>
      <c r="AA623" s="7"/>
      <c r="AB623" s="7"/>
      <c r="AC623" s="7"/>
      <c r="AD623" s="7"/>
      <c r="AE623" s="7"/>
      <c r="AF623" s="7"/>
      <c r="AG623" s="7"/>
      <c r="AH623" s="7"/>
      <c r="AJ623" s="2"/>
      <c r="AL623" s="4" t="s">
        <v>163</v>
      </c>
      <c r="AM623" s="4" t="s">
        <v>1068</v>
      </c>
      <c r="AO623" s="7"/>
      <c r="AP623" s="7"/>
    </row>
    <row r="624" spans="10:42">
      <c r="J624" s="2"/>
      <c r="K624" s="2"/>
      <c r="L624" s="2"/>
      <c r="M624" s="2"/>
      <c r="N624" s="2"/>
      <c r="X624" s="7"/>
      <c r="Y624" s="7"/>
      <c r="Z624" s="7"/>
      <c r="AA624" s="7"/>
      <c r="AB624" s="7"/>
      <c r="AC624" s="7"/>
      <c r="AD624" s="7"/>
      <c r="AE624" s="7"/>
      <c r="AF624" s="7"/>
      <c r="AG624" s="7"/>
      <c r="AH624" s="7"/>
      <c r="AJ624" s="2"/>
      <c r="AL624" s="4" t="s">
        <v>163</v>
      </c>
      <c r="AM624" s="4" t="s">
        <v>1069</v>
      </c>
      <c r="AO624" s="7"/>
      <c r="AP624" s="7"/>
    </row>
    <row r="625" spans="10:42">
      <c r="J625" s="2"/>
      <c r="K625" s="2"/>
      <c r="L625" s="2"/>
      <c r="M625" s="2"/>
      <c r="N625" s="2"/>
      <c r="X625" s="7"/>
      <c r="Y625" s="7"/>
      <c r="Z625" s="7"/>
      <c r="AA625" s="7"/>
      <c r="AB625" s="7"/>
      <c r="AC625" s="7"/>
      <c r="AD625" s="7"/>
      <c r="AE625" s="7"/>
      <c r="AF625" s="7"/>
      <c r="AG625" s="7"/>
      <c r="AH625" s="7"/>
      <c r="AJ625" s="2"/>
      <c r="AL625" s="4" t="s">
        <v>163</v>
      </c>
      <c r="AM625" s="4" t="s">
        <v>1070</v>
      </c>
      <c r="AO625" s="7"/>
      <c r="AP625" s="7"/>
    </row>
    <row r="626" spans="10:42">
      <c r="J626" s="2"/>
      <c r="K626" s="2"/>
      <c r="L626" s="2"/>
      <c r="M626" s="2"/>
      <c r="N626" s="2"/>
      <c r="X626" s="7"/>
      <c r="Y626" s="7"/>
      <c r="Z626" s="7"/>
      <c r="AA626" s="7"/>
      <c r="AB626" s="7"/>
      <c r="AC626" s="7"/>
      <c r="AD626" s="7"/>
      <c r="AE626" s="7"/>
      <c r="AF626" s="7"/>
      <c r="AG626" s="7"/>
      <c r="AH626" s="7"/>
      <c r="AJ626" s="2"/>
      <c r="AL626" s="4" t="s">
        <v>163</v>
      </c>
      <c r="AM626" s="4" t="s">
        <v>1071</v>
      </c>
      <c r="AO626" s="7"/>
      <c r="AP626" s="7"/>
    </row>
    <row r="627" spans="10:42">
      <c r="J627" s="2"/>
      <c r="K627" s="2"/>
      <c r="L627" s="2"/>
      <c r="M627" s="2"/>
      <c r="N627" s="2"/>
      <c r="X627" s="7"/>
      <c r="Y627" s="7"/>
      <c r="Z627" s="7"/>
      <c r="AA627" s="7"/>
      <c r="AB627" s="7"/>
      <c r="AC627" s="7"/>
      <c r="AD627" s="7"/>
      <c r="AE627" s="7"/>
      <c r="AF627" s="7"/>
      <c r="AG627" s="7"/>
      <c r="AH627" s="7"/>
      <c r="AJ627" s="2"/>
      <c r="AL627" s="4" t="s">
        <v>163</v>
      </c>
      <c r="AM627" s="4" t="s">
        <v>1072</v>
      </c>
      <c r="AO627" s="7"/>
      <c r="AP627" s="7"/>
    </row>
    <row r="628" spans="10:42">
      <c r="J628" s="2"/>
      <c r="K628" s="2"/>
      <c r="L628" s="2"/>
      <c r="M628" s="2"/>
      <c r="N628" s="2"/>
      <c r="X628" s="7"/>
      <c r="Y628" s="7"/>
      <c r="Z628" s="7"/>
      <c r="AA628" s="7"/>
      <c r="AB628" s="7"/>
      <c r="AC628" s="7"/>
      <c r="AD628" s="7"/>
      <c r="AE628" s="7"/>
      <c r="AF628" s="7"/>
      <c r="AG628" s="7"/>
      <c r="AH628" s="7"/>
      <c r="AJ628" s="2"/>
      <c r="AL628" s="4" t="s">
        <v>163</v>
      </c>
      <c r="AM628" s="4" t="s">
        <v>1073</v>
      </c>
      <c r="AO628" s="7"/>
      <c r="AP628" s="7"/>
    </row>
    <row r="629" spans="10:42">
      <c r="J629" s="2"/>
      <c r="K629" s="2"/>
      <c r="L629" s="2"/>
      <c r="M629" s="2"/>
      <c r="N629" s="2"/>
      <c r="X629" s="7"/>
      <c r="Y629" s="7"/>
      <c r="Z629" s="7"/>
      <c r="AA629" s="7"/>
      <c r="AB629" s="7"/>
      <c r="AC629" s="7"/>
      <c r="AD629" s="7"/>
      <c r="AE629" s="7"/>
      <c r="AF629" s="7"/>
      <c r="AG629" s="7"/>
      <c r="AH629" s="7"/>
      <c r="AJ629" s="2"/>
      <c r="AL629" s="4" t="s">
        <v>163</v>
      </c>
      <c r="AM629" s="4" t="s">
        <v>1074</v>
      </c>
      <c r="AO629" s="7"/>
      <c r="AP629" s="7"/>
    </row>
    <row r="630" spans="10:42">
      <c r="J630" s="2"/>
      <c r="K630" s="2"/>
      <c r="L630" s="2"/>
      <c r="M630" s="2"/>
      <c r="N630" s="2"/>
      <c r="X630" s="7"/>
      <c r="Y630" s="7"/>
      <c r="Z630" s="7"/>
      <c r="AA630" s="7"/>
      <c r="AB630" s="7"/>
      <c r="AC630" s="7"/>
      <c r="AD630" s="7"/>
      <c r="AE630" s="7"/>
      <c r="AF630" s="7"/>
      <c r="AG630" s="7"/>
      <c r="AH630" s="7"/>
      <c r="AJ630" s="2"/>
      <c r="AL630" s="4" t="s">
        <v>163</v>
      </c>
      <c r="AM630" s="4" t="s">
        <v>1075</v>
      </c>
      <c r="AO630" s="7"/>
      <c r="AP630" s="7"/>
    </row>
    <row r="631" spans="10:42">
      <c r="J631" s="2"/>
      <c r="K631" s="2"/>
      <c r="L631" s="2"/>
      <c r="M631" s="2"/>
      <c r="N631" s="2"/>
      <c r="X631" s="7"/>
      <c r="Y631" s="7"/>
      <c r="Z631" s="7"/>
      <c r="AA631" s="7"/>
      <c r="AB631" s="7"/>
      <c r="AC631" s="7"/>
      <c r="AD631" s="7"/>
      <c r="AE631" s="7"/>
      <c r="AF631" s="7"/>
      <c r="AG631" s="7"/>
      <c r="AH631" s="7"/>
      <c r="AJ631" s="2"/>
      <c r="AL631" s="4" t="s">
        <v>163</v>
      </c>
      <c r="AM631" s="4" t="s">
        <v>795</v>
      </c>
      <c r="AO631" s="7"/>
      <c r="AP631" s="7"/>
    </row>
    <row r="632" spans="10:42">
      <c r="J632" s="2"/>
      <c r="K632" s="2"/>
      <c r="L632" s="2"/>
      <c r="M632" s="2"/>
      <c r="N632" s="2"/>
      <c r="X632" s="7"/>
      <c r="Y632" s="7"/>
      <c r="Z632" s="7"/>
      <c r="AA632" s="7"/>
      <c r="AB632" s="7"/>
      <c r="AC632" s="7"/>
      <c r="AD632" s="7"/>
      <c r="AE632" s="7"/>
      <c r="AF632" s="7"/>
      <c r="AG632" s="7"/>
      <c r="AH632" s="7"/>
      <c r="AJ632" s="2"/>
      <c r="AL632" s="4" t="s">
        <v>163</v>
      </c>
      <c r="AM632" s="4" t="s">
        <v>797</v>
      </c>
      <c r="AO632" s="7"/>
      <c r="AP632" s="7"/>
    </row>
    <row r="633" spans="10:42">
      <c r="J633" s="2"/>
      <c r="K633" s="2"/>
      <c r="L633" s="2"/>
      <c r="M633" s="2"/>
      <c r="N633" s="2"/>
      <c r="X633" s="7"/>
      <c r="Y633" s="7"/>
      <c r="Z633" s="7"/>
      <c r="AA633" s="7"/>
      <c r="AB633" s="7"/>
      <c r="AC633" s="7"/>
      <c r="AD633" s="7"/>
      <c r="AE633" s="7"/>
      <c r="AF633" s="7"/>
      <c r="AG633" s="7"/>
      <c r="AH633" s="7"/>
      <c r="AJ633" s="2"/>
      <c r="AL633" s="4" t="s">
        <v>163</v>
      </c>
      <c r="AM633" s="4" t="s">
        <v>1076</v>
      </c>
      <c r="AO633" s="7"/>
      <c r="AP633" s="7"/>
    </row>
    <row r="634" spans="10:42">
      <c r="J634" s="2"/>
      <c r="K634" s="2"/>
      <c r="L634" s="2"/>
      <c r="M634" s="2"/>
      <c r="N634" s="2"/>
      <c r="X634" s="7"/>
      <c r="Y634" s="7"/>
      <c r="Z634" s="7"/>
      <c r="AA634" s="7"/>
      <c r="AB634" s="7"/>
      <c r="AC634" s="7"/>
      <c r="AD634" s="7"/>
      <c r="AE634" s="7"/>
      <c r="AF634" s="7"/>
      <c r="AG634" s="7"/>
      <c r="AH634" s="7"/>
      <c r="AJ634" s="2"/>
      <c r="AL634" s="4" t="s">
        <v>163</v>
      </c>
      <c r="AM634" s="4" t="s">
        <v>1077</v>
      </c>
      <c r="AO634" s="7"/>
      <c r="AP634" s="7"/>
    </row>
    <row r="635" spans="10:42">
      <c r="J635" s="2"/>
      <c r="K635" s="2"/>
      <c r="L635" s="2"/>
      <c r="M635" s="2"/>
      <c r="N635" s="2"/>
      <c r="X635" s="7"/>
      <c r="Y635" s="7"/>
      <c r="Z635" s="7"/>
      <c r="AA635" s="7"/>
      <c r="AB635" s="7"/>
      <c r="AC635" s="7"/>
      <c r="AD635" s="7"/>
      <c r="AE635" s="7"/>
      <c r="AF635" s="7"/>
      <c r="AG635" s="7"/>
      <c r="AH635" s="7"/>
      <c r="AJ635" s="2"/>
      <c r="AL635" s="4" t="s">
        <v>163</v>
      </c>
      <c r="AM635" s="4" t="s">
        <v>1078</v>
      </c>
      <c r="AO635" s="7"/>
      <c r="AP635" s="7"/>
    </row>
    <row r="636" spans="10:42">
      <c r="J636" s="2"/>
      <c r="K636" s="2"/>
      <c r="L636" s="2"/>
      <c r="M636" s="2"/>
      <c r="N636" s="2"/>
      <c r="X636" s="7"/>
      <c r="Y636" s="7"/>
      <c r="Z636" s="7"/>
      <c r="AA636" s="7"/>
      <c r="AB636" s="7"/>
      <c r="AC636" s="7"/>
      <c r="AD636" s="7"/>
      <c r="AE636" s="7"/>
      <c r="AF636" s="7"/>
      <c r="AG636" s="7"/>
      <c r="AH636" s="7"/>
      <c r="AJ636" s="2"/>
      <c r="AL636" s="4" t="s">
        <v>165</v>
      </c>
      <c r="AM636" s="4" t="s">
        <v>1079</v>
      </c>
      <c r="AO636" s="7"/>
      <c r="AP636" s="7"/>
    </row>
    <row r="637" spans="10:42">
      <c r="J637" s="2"/>
      <c r="K637" s="2"/>
      <c r="L637" s="2"/>
      <c r="M637" s="2"/>
      <c r="N637" s="2"/>
      <c r="X637" s="7"/>
      <c r="Y637" s="7"/>
      <c r="Z637" s="7"/>
      <c r="AA637" s="7"/>
      <c r="AB637" s="7"/>
      <c r="AC637" s="7"/>
      <c r="AD637" s="7"/>
      <c r="AE637" s="7"/>
      <c r="AF637" s="7"/>
      <c r="AG637" s="7"/>
      <c r="AH637" s="7"/>
      <c r="AJ637" s="2"/>
      <c r="AL637" s="4" t="s">
        <v>165</v>
      </c>
      <c r="AM637" s="4" t="s">
        <v>1080</v>
      </c>
      <c r="AO637" s="7"/>
      <c r="AP637" s="7"/>
    </row>
    <row r="638" spans="10:42">
      <c r="J638" s="2"/>
      <c r="K638" s="2"/>
      <c r="L638" s="2"/>
      <c r="M638" s="2"/>
      <c r="N638" s="2"/>
      <c r="X638" s="7"/>
      <c r="Y638" s="7"/>
      <c r="Z638" s="7"/>
      <c r="AA638" s="7"/>
      <c r="AB638" s="7"/>
      <c r="AC638" s="7"/>
      <c r="AD638" s="7"/>
      <c r="AE638" s="7"/>
      <c r="AF638" s="7"/>
      <c r="AG638" s="7"/>
      <c r="AH638" s="7"/>
      <c r="AJ638" s="2"/>
      <c r="AL638" s="4" t="s">
        <v>165</v>
      </c>
      <c r="AM638" s="4" t="s">
        <v>1081</v>
      </c>
      <c r="AO638" s="7"/>
      <c r="AP638" s="7"/>
    </row>
    <row r="639" spans="10:42">
      <c r="J639" s="2"/>
      <c r="K639" s="2"/>
      <c r="L639" s="2"/>
      <c r="M639" s="2"/>
      <c r="N639" s="2"/>
      <c r="X639" s="7"/>
      <c r="Y639" s="7"/>
      <c r="Z639" s="7"/>
      <c r="AA639" s="7"/>
      <c r="AB639" s="7"/>
      <c r="AC639" s="7"/>
      <c r="AD639" s="7"/>
      <c r="AE639" s="7"/>
      <c r="AF639" s="7"/>
      <c r="AG639" s="7"/>
      <c r="AH639" s="7"/>
      <c r="AJ639" s="2"/>
      <c r="AL639" s="4" t="s">
        <v>165</v>
      </c>
      <c r="AM639" s="4" t="s">
        <v>1082</v>
      </c>
      <c r="AO639" s="7"/>
      <c r="AP639" s="7"/>
    </row>
    <row r="640" spans="10:42">
      <c r="J640" s="2"/>
      <c r="K640" s="2"/>
      <c r="L640" s="2"/>
      <c r="M640" s="2"/>
      <c r="N640" s="2"/>
      <c r="X640" s="7"/>
      <c r="Y640" s="7"/>
      <c r="Z640" s="7"/>
      <c r="AA640" s="7"/>
      <c r="AB640" s="7"/>
      <c r="AC640" s="7"/>
      <c r="AD640" s="7"/>
      <c r="AE640" s="7"/>
      <c r="AF640" s="7"/>
      <c r="AG640" s="7"/>
      <c r="AH640" s="7"/>
      <c r="AJ640" s="2"/>
      <c r="AL640" s="4" t="s">
        <v>165</v>
      </c>
      <c r="AM640" s="4" t="s">
        <v>1083</v>
      </c>
      <c r="AO640" s="7"/>
      <c r="AP640" s="7"/>
    </row>
    <row r="641" spans="10:42">
      <c r="J641" s="2"/>
      <c r="K641" s="2"/>
      <c r="L641" s="2"/>
      <c r="M641" s="2"/>
      <c r="N641" s="2"/>
      <c r="X641" s="7"/>
      <c r="Y641" s="7"/>
      <c r="Z641" s="7"/>
      <c r="AA641" s="7"/>
      <c r="AB641" s="7"/>
      <c r="AC641" s="7"/>
      <c r="AD641" s="7"/>
      <c r="AE641" s="7"/>
      <c r="AF641" s="7"/>
      <c r="AG641" s="7"/>
      <c r="AH641" s="7"/>
      <c r="AJ641" s="2"/>
      <c r="AL641" s="4" t="s">
        <v>165</v>
      </c>
      <c r="AM641" s="4" t="s">
        <v>1084</v>
      </c>
      <c r="AO641" s="7"/>
      <c r="AP641" s="7"/>
    </row>
    <row r="642" spans="10:42">
      <c r="J642" s="2"/>
      <c r="K642" s="2"/>
      <c r="L642" s="2"/>
      <c r="M642" s="2"/>
      <c r="N642" s="2"/>
      <c r="X642" s="7"/>
      <c r="Y642" s="7"/>
      <c r="Z642" s="7"/>
      <c r="AA642" s="7"/>
      <c r="AB642" s="7"/>
      <c r="AC642" s="7"/>
      <c r="AD642" s="7"/>
      <c r="AE642" s="7"/>
      <c r="AF642" s="7"/>
      <c r="AG642" s="7"/>
      <c r="AH642" s="7"/>
      <c r="AJ642" s="2"/>
      <c r="AL642" s="4" t="s">
        <v>165</v>
      </c>
      <c r="AM642" s="4" t="s">
        <v>1085</v>
      </c>
      <c r="AO642" s="7"/>
      <c r="AP642" s="7"/>
    </row>
    <row r="643" spans="10:42">
      <c r="J643" s="2"/>
      <c r="K643" s="2"/>
      <c r="L643" s="2"/>
      <c r="M643" s="2"/>
      <c r="N643" s="2"/>
      <c r="X643" s="7"/>
      <c r="Y643" s="7"/>
      <c r="Z643" s="7"/>
      <c r="AA643" s="7"/>
      <c r="AB643" s="7"/>
      <c r="AC643" s="7"/>
      <c r="AD643" s="7"/>
      <c r="AE643" s="7"/>
      <c r="AF643" s="7"/>
      <c r="AG643" s="7"/>
      <c r="AH643" s="7"/>
      <c r="AJ643" s="2"/>
      <c r="AL643" s="4" t="s">
        <v>165</v>
      </c>
      <c r="AM643" s="4" t="s">
        <v>1086</v>
      </c>
      <c r="AO643" s="7"/>
      <c r="AP643" s="7"/>
    </row>
    <row r="644" spans="10:42">
      <c r="J644" s="2"/>
      <c r="K644" s="2"/>
      <c r="L644" s="2"/>
      <c r="M644" s="2"/>
      <c r="N644" s="2"/>
      <c r="X644" s="7"/>
      <c r="Y644" s="7"/>
      <c r="Z644" s="7"/>
      <c r="AA644" s="7"/>
      <c r="AB644" s="7"/>
      <c r="AC644" s="7"/>
      <c r="AD644" s="7"/>
      <c r="AE644" s="7"/>
      <c r="AF644" s="7"/>
      <c r="AG644" s="7"/>
      <c r="AH644" s="7"/>
      <c r="AJ644" s="2"/>
      <c r="AL644" s="4" t="s">
        <v>165</v>
      </c>
      <c r="AM644" s="4" t="s">
        <v>1087</v>
      </c>
      <c r="AO644" s="7"/>
      <c r="AP644" s="7"/>
    </row>
    <row r="645" spans="10:42">
      <c r="J645" s="2"/>
      <c r="K645" s="2"/>
      <c r="L645" s="2"/>
      <c r="M645" s="2"/>
      <c r="N645" s="2"/>
      <c r="X645" s="7"/>
      <c r="Y645" s="7"/>
      <c r="Z645" s="7"/>
      <c r="AA645" s="7"/>
      <c r="AB645" s="7"/>
      <c r="AC645" s="7"/>
      <c r="AD645" s="7"/>
      <c r="AE645" s="7"/>
      <c r="AF645" s="7"/>
      <c r="AG645" s="7"/>
      <c r="AH645" s="7"/>
      <c r="AJ645" s="2"/>
      <c r="AL645" s="4" t="s">
        <v>165</v>
      </c>
      <c r="AM645" s="4" t="s">
        <v>1088</v>
      </c>
      <c r="AO645" s="7"/>
      <c r="AP645" s="7"/>
    </row>
    <row r="646" spans="10:42">
      <c r="J646" s="2"/>
      <c r="K646" s="2"/>
      <c r="L646" s="2"/>
      <c r="M646" s="2"/>
      <c r="N646" s="2"/>
      <c r="X646" s="7"/>
      <c r="Y646" s="7"/>
      <c r="Z646" s="7"/>
      <c r="AA646" s="7"/>
      <c r="AB646" s="7"/>
      <c r="AC646" s="7"/>
      <c r="AD646" s="7"/>
      <c r="AE646" s="7"/>
      <c r="AF646" s="7"/>
      <c r="AG646" s="7"/>
      <c r="AH646" s="7"/>
      <c r="AJ646" s="2"/>
      <c r="AL646" s="4" t="s">
        <v>165</v>
      </c>
      <c r="AM646" s="4" t="s">
        <v>1089</v>
      </c>
      <c r="AO646" s="7"/>
      <c r="AP646" s="7"/>
    </row>
    <row r="647" spans="10:42">
      <c r="J647" s="2"/>
      <c r="K647" s="2"/>
      <c r="L647" s="2"/>
      <c r="M647" s="2"/>
      <c r="N647" s="2"/>
      <c r="X647" s="7"/>
      <c r="Y647" s="7"/>
      <c r="Z647" s="7"/>
      <c r="AA647" s="7"/>
      <c r="AB647" s="7"/>
      <c r="AC647" s="7"/>
      <c r="AD647" s="7"/>
      <c r="AE647" s="7"/>
      <c r="AF647" s="7"/>
      <c r="AG647" s="7"/>
      <c r="AH647" s="7"/>
      <c r="AJ647" s="2"/>
      <c r="AL647" s="4" t="s">
        <v>165</v>
      </c>
      <c r="AM647" s="4" t="s">
        <v>1090</v>
      </c>
      <c r="AO647" s="7"/>
      <c r="AP647" s="7"/>
    </row>
    <row r="648" spans="10:42">
      <c r="J648" s="2"/>
      <c r="K648" s="2"/>
      <c r="L648" s="2"/>
      <c r="M648" s="2"/>
      <c r="N648" s="2"/>
      <c r="X648" s="7"/>
      <c r="Y648" s="7"/>
      <c r="Z648" s="7"/>
      <c r="AA648" s="7"/>
      <c r="AB648" s="7"/>
      <c r="AC648" s="7"/>
      <c r="AD648" s="7"/>
      <c r="AE648" s="7"/>
      <c r="AF648" s="7"/>
      <c r="AG648" s="7"/>
      <c r="AH648" s="7"/>
      <c r="AJ648" s="2"/>
      <c r="AL648" s="4" t="s">
        <v>165</v>
      </c>
      <c r="AM648" s="4" t="s">
        <v>1091</v>
      </c>
      <c r="AO648" s="7"/>
      <c r="AP648" s="7"/>
    </row>
    <row r="649" spans="10:42">
      <c r="J649" s="2"/>
      <c r="K649" s="2"/>
      <c r="L649" s="2"/>
      <c r="M649" s="2"/>
      <c r="N649" s="2"/>
      <c r="X649" s="7"/>
      <c r="Y649" s="7"/>
      <c r="Z649" s="7"/>
      <c r="AA649" s="7"/>
      <c r="AB649" s="7"/>
      <c r="AC649" s="7"/>
      <c r="AD649" s="7"/>
      <c r="AE649" s="7"/>
      <c r="AF649" s="7"/>
      <c r="AG649" s="7"/>
      <c r="AH649" s="7"/>
      <c r="AJ649" s="2"/>
      <c r="AL649" s="4" t="s">
        <v>165</v>
      </c>
      <c r="AM649" s="4" t="s">
        <v>1092</v>
      </c>
      <c r="AO649" s="7"/>
      <c r="AP649" s="7"/>
    </row>
    <row r="650" spans="10:42">
      <c r="J650" s="2"/>
      <c r="K650" s="2"/>
      <c r="L650" s="2"/>
      <c r="M650" s="2"/>
      <c r="N650" s="2"/>
      <c r="X650" s="7"/>
      <c r="Y650" s="7"/>
      <c r="Z650" s="7"/>
      <c r="AA650" s="7"/>
      <c r="AB650" s="7"/>
      <c r="AC650" s="7"/>
      <c r="AD650" s="7"/>
      <c r="AE650" s="7"/>
      <c r="AF650" s="7"/>
      <c r="AG650" s="7"/>
      <c r="AH650" s="7"/>
      <c r="AJ650" s="2"/>
      <c r="AL650" s="4" t="s">
        <v>165</v>
      </c>
      <c r="AM650" s="4" t="s">
        <v>1093</v>
      </c>
      <c r="AO650" s="7"/>
      <c r="AP650" s="7"/>
    </row>
    <row r="651" spans="10:42">
      <c r="J651" s="2"/>
      <c r="K651" s="2"/>
      <c r="L651" s="2"/>
      <c r="M651" s="2"/>
      <c r="N651" s="2"/>
      <c r="X651" s="7"/>
      <c r="Y651" s="7"/>
      <c r="Z651" s="7"/>
      <c r="AA651" s="7"/>
      <c r="AB651" s="7"/>
      <c r="AC651" s="7"/>
      <c r="AD651" s="7"/>
      <c r="AE651" s="7"/>
      <c r="AF651" s="7"/>
      <c r="AG651" s="7"/>
      <c r="AH651" s="7"/>
      <c r="AJ651" s="2"/>
      <c r="AL651" s="4" t="s">
        <v>165</v>
      </c>
      <c r="AM651" s="4" t="s">
        <v>1094</v>
      </c>
      <c r="AO651" s="7"/>
      <c r="AP651" s="7"/>
    </row>
    <row r="652" spans="10:42">
      <c r="J652" s="2"/>
      <c r="K652" s="2"/>
      <c r="L652" s="2"/>
      <c r="M652" s="2"/>
      <c r="N652" s="2"/>
      <c r="X652" s="7"/>
      <c r="Y652" s="7"/>
      <c r="Z652" s="7"/>
      <c r="AA652" s="7"/>
      <c r="AB652" s="7"/>
      <c r="AC652" s="7"/>
      <c r="AD652" s="7"/>
      <c r="AE652" s="7"/>
      <c r="AF652" s="7"/>
      <c r="AG652" s="7"/>
      <c r="AH652" s="7"/>
      <c r="AJ652" s="2"/>
      <c r="AL652" s="4" t="s">
        <v>165</v>
      </c>
      <c r="AM652" s="4" t="s">
        <v>1095</v>
      </c>
      <c r="AO652" s="7"/>
      <c r="AP652" s="7"/>
    </row>
    <row r="653" spans="10:42">
      <c r="J653" s="2"/>
      <c r="K653" s="2"/>
      <c r="L653" s="2"/>
      <c r="M653" s="2"/>
      <c r="N653" s="2"/>
      <c r="X653" s="7"/>
      <c r="Y653" s="7"/>
      <c r="Z653" s="7"/>
      <c r="AA653" s="7"/>
      <c r="AB653" s="7"/>
      <c r="AC653" s="7"/>
      <c r="AD653" s="7"/>
      <c r="AE653" s="7"/>
      <c r="AF653" s="7"/>
      <c r="AG653" s="7"/>
      <c r="AH653" s="7"/>
      <c r="AJ653" s="2"/>
      <c r="AL653" s="4" t="s">
        <v>165</v>
      </c>
      <c r="AM653" s="4" t="s">
        <v>1096</v>
      </c>
      <c r="AO653" s="7"/>
      <c r="AP653" s="7"/>
    </row>
    <row r="654" spans="10:42">
      <c r="J654" s="2"/>
      <c r="K654" s="2"/>
      <c r="L654" s="2"/>
      <c r="M654" s="2"/>
      <c r="N654" s="2"/>
      <c r="X654" s="7"/>
      <c r="Y654" s="7"/>
      <c r="Z654" s="7"/>
      <c r="AA654" s="7"/>
      <c r="AB654" s="7"/>
      <c r="AC654" s="7"/>
      <c r="AD654" s="7"/>
      <c r="AE654" s="7"/>
      <c r="AF654" s="7"/>
      <c r="AG654" s="7"/>
      <c r="AH654" s="7"/>
      <c r="AJ654" s="2"/>
      <c r="AL654" s="4" t="s">
        <v>165</v>
      </c>
      <c r="AM654" s="4" t="s">
        <v>1097</v>
      </c>
      <c r="AO654" s="7"/>
      <c r="AP654" s="7"/>
    </row>
    <row r="655" spans="10:42">
      <c r="J655" s="2"/>
      <c r="K655" s="2"/>
      <c r="L655" s="2"/>
      <c r="M655" s="2"/>
      <c r="N655" s="2"/>
      <c r="X655" s="7"/>
      <c r="Y655" s="7"/>
      <c r="Z655" s="7"/>
      <c r="AA655" s="7"/>
      <c r="AB655" s="7"/>
      <c r="AC655" s="7"/>
      <c r="AD655" s="7"/>
      <c r="AE655" s="7"/>
      <c r="AF655" s="7"/>
      <c r="AG655" s="7"/>
      <c r="AH655" s="7"/>
      <c r="AJ655" s="2"/>
      <c r="AL655" s="4" t="s">
        <v>165</v>
      </c>
      <c r="AM655" s="4" t="s">
        <v>1098</v>
      </c>
      <c r="AO655" s="7"/>
      <c r="AP655" s="7"/>
    </row>
    <row r="656" spans="10:42">
      <c r="J656" s="2"/>
      <c r="K656" s="2"/>
      <c r="L656" s="2"/>
      <c r="M656" s="2"/>
      <c r="N656" s="2"/>
      <c r="X656" s="7"/>
      <c r="Y656" s="7"/>
      <c r="Z656" s="7"/>
      <c r="AA656" s="7"/>
      <c r="AB656" s="7"/>
      <c r="AC656" s="7"/>
      <c r="AD656" s="7"/>
      <c r="AE656" s="7"/>
      <c r="AF656" s="7"/>
      <c r="AG656" s="7"/>
      <c r="AH656" s="7"/>
      <c r="AJ656" s="2"/>
      <c r="AL656" s="4" t="s">
        <v>165</v>
      </c>
      <c r="AM656" s="4" t="s">
        <v>1099</v>
      </c>
      <c r="AO656" s="7"/>
      <c r="AP656" s="7"/>
    </row>
    <row r="657" spans="10:42">
      <c r="J657" s="2"/>
      <c r="K657" s="2"/>
      <c r="L657" s="2"/>
      <c r="M657" s="2"/>
      <c r="N657" s="2"/>
      <c r="X657" s="7"/>
      <c r="Y657" s="7"/>
      <c r="Z657" s="7"/>
      <c r="AA657" s="7"/>
      <c r="AB657" s="7"/>
      <c r="AC657" s="7"/>
      <c r="AD657" s="7"/>
      <c r="AE657" s="7"/>
      <c r="AF657" s="7"/>
      <c r="AG657" s="7"/>
      <c r="AH657" s="7"/>
      <c r="AJ657" s="2"/>
      <c r="AL657" s="4" t="s">
        <v>165</v>
      </c>
      <c r="AM657" s="4" t="s">
        <v>1100</v>
      </c>
      <c r="AO657" s="7"/>
      <c r="AP657" s="7"/>
    </row>
    <row r="658" spans="10:42">
      <c r="J658" s="2"/>
      <c r="K658" s="2"/>
      <c r="L658" s="2"/>
      <c r="M658" s="2"/>
      <c r="N658" s="2"/>
      <c r="X658" s="7"/>
      <c r="Y658" s="7"/>
      <c r="Z658" s="7"/>
      <c r="AA658" s="7"/>
      <c r="AB658" s="7"/>
      <c r="AC658" s="7"/>
      <c r="AD658" s="7"/>
      <c r="AE658" s="7"/>
      <c r="AF658" s="7"/>
      <c r="AG658" s="7"/>
      <c r="AH658" s="7"/>
      <c r="AJ658" s="2"/>
      <c r="AL658" s="4" t="s">
        <v>165</v>
      </c>
      <c r="AM658" s="4" t="s">
        <v>1101</v>
      </c>
      <c r="AO658" s="7"/>
      <c r="AP658" s="7"/>
    </row>
    <row r="659" spans="10:42">
      <c r="J659" s="2"/>
      <c r="K659" s="2"/>
      <c r="L659" s="2"/>
      <c r="M659" s="2"/>
      <c r="N659" s="2"/>
      <c r="X659" s="7"/>
      <c r="Y659" s="7"/>
      <c r="Z659" s="7"/>
      <c r="AA659" s="7"/>
      <c r="AB659" s="7"/>
      <c r="AC659" s="7"/>
      <c r="AD659" s="7"/>
      <c r="AE659" s="7"/>
      <c r="AF659" s="7"/>
      <c r="AG659" s="7"/>
      <c r="AH659" s="7"/>
      <c r="AJ659" s="2"/>
      <c r="AL659" s="4" t="s">
        <v>165</v>
      </c>
      <c r="AM659" s="4" t="s">
        <v>218</v>
      </c>
      <c r="AO659" s="7"/>
      <c r="AP659" s="7"/>
    </row>
    <row r="660" spans="10:42">
      <c r="J660" s="2"/>
      <c r="K660" s="2"/>
      <c r="L660" s="2"/>
      <c r="M660" s="2"/>
      <c r="N660" s="2"/>
      <c r="X660" s="7"/>
      <c r="Y660" s="7"/>
      <c r="Z660" s="7"/>
      <c r="AA660" s="7"/>
      <c r="AB660" s="7"/>
      <c r="AC660" s="7"/>
      <c r="AD660" s="7"/>
      <c r="AE660" s="7"/>
      <c r="AF660" s="7"/>
      <c r="AG660" s="7"/>
      <c r="AH660" s="7"/>
      <c r="AJ660" s="2"/>
      <c r="AL660" s="4" t="s">
        <v>165</v>
      </c>
      <c r="AM660" s="4" t="s">
        <v>293</v>
      </c>
      <c r="AO660" s="7"/>
      <c r="AP660" s="7"/>
    </row>
    <row r="661" spans="10:42">
      <c r="J661" s="2"/>
      <c r="K661" s="2"/>
      <c r="L661" s="2"/>
      <c r="M661" s="2"/>
      <c r="N661" s="2"/>
      <c r="X661" s="7"/>
      <c r="Y661" s="7"/>
      <c r="Z661" s="7"/>
      <c r="AA661" s="7"/>
      <c r="AB661" s="7"/>
      <c r="AC661" s="7"/>
      <c r="AD661" s="7"/>
      <c r="AE661" s="7"/>
      <c r="AF661" s="7"/>
      <c r="AG661" s="7"/>
      <c r="AH661" s="7"/>
      <c r="AJ661" s="2"/>
      <c r="AL661" s="4" t="s">
        <v>165</v>
      </c>
      <c r="AM661" s="4" t="s">
        <v>221</v>
      </c>
      <c r="AO661" s="7"/>
      <c r="AP661" s="7"/>
    </row>
    <row r="662" spans="10:42">
      <c r="J662" s="2"/>
      <c r="K662" s="2"/>
      <c r="L662" s="2"/>
      <c r="M662" s="2"/>
      <c r="N662" s="2"/>
      <c r="X662" s="7"/>
      <c r="Y662" s="7"/>
      <c r="Z662" s="7"/>
      <c r="AA662" s="7"/>
      <c r="AB662" s="7"/>
      <c r="AC662" s="7"/>
      <c r="AD662" s="7"/>
      <c r="AE662" s="7"/>
      <c r="AF662" s="7"/>
      <c r="AG662" s="7"/>
      <c r="AH662" s="7"/>
      <c r="AJ662" s="2"/>
      <c r="AL662" s="4" t="s">
        <v>165</v>
      </c>
      <c r="AM662" s="4" t="s">
        <v>224</v>
      </c>
      <c r="AO662" s="7"/>
      <c r="AP662" s="7"/>
    </row>
    <row r="663" spans="10:42">
      <c r="J663" s="2"/>
      <c r="K663" s="2"/>
      <c r="L663" s="2"/>
      <c r="M663" s="2"/>
      <c r="N663" s="2"/>
      <c r="X663" s="7"/>
      <c r="Y663" s="7"/>
      <c r="Z663" s="7"/>
      <c r="AA663" s="7"/>
      <c r="AB663" s="7"/>
      <c r="AC663" s="7"/>
      <c r="AD663" s="7"/>
      <c r="AE663" s="7"/>
      <c r="AF663" s="7"/>
      <c r="AG663" s="7"/>
      <c r="AH663" s="7"/>
      <c r="AJ663" s="2"/>
      <c r="AL663" s="4" t="s">
        <v>165</v>
      </c>
      <c r="AM663" s="4" t="s">
        <v>227</v>
      </c>
      <c r="AO663" s="7"/>
      <c r="AP663" s="7"/>
    </row>
    <row r="664" spans="10:42">
      <c r="J664" s="2"/>
      <c r="K664" s="2"/>
      <c r="L664" s="2"/>
      <c r="M664" s="2"/>
      <c r="N664" s="2"/>
      <c r="X664" s="7"/>
      <c r="Y664" s="7"/>
      <c r="Z664" s="7"/>
      <c r="AA664" s="7"/>
      <c r="AB664" s="7"/>
      <c r="AC664" s="7"/>
      <c r="AD664" s="7"/>
      <c r="AE664" s="7"/>
      <c r="AF664" s="7"/>
      <c r="AG664" s="7"/>
      <c r="AH664" s="7"/>
      <c r="AJ664" s="2"/>
      <c r="AL664" s="4" t="s">
        <v>165</v>
      </c>
      <c r="AM664" s="4" t="s">
        <v>1102</v>
      </c>
      <c r="AO664" s="7"/>
      <c r="AP664" s="7"/>
    </row>
    <row r="665" spans="10:42">
      <c r="J665" s="2"/>
      <c r="K665" s="2"/>
      <c r="L665" s="2"/>
      <c r="M665" s="2"/>
      <c r="N665" s="2"/>
      <c r="X665" s="7"/>
      <c r="Y665" s="7"/>
      <c r="Z665" s="7"/>
      <c r="AA665" s="7"/>
      <c r="AB665" s="7"/>
      <c r="AC665" s="7"/>
      <c r="AD665" s="7"/>
      <c r="AE665" s="7"/>
      <c r="AF665" s="7"/>
      <c r="AG665" s="7"/>
      <c r="AH665" s="7"/>
      <c r="AJ665" s="2"/>
      <c r="AL665" s="4" t="s">
        <v>165</v>
      </c>
      <c r="AM665" s="4" t="s">
        <v>295</v>
      </c>
      <c r="AO665" s="7"/>
      <c r="AP665" s="7"/>
    </row>
    <row r="666" spans="10:42">
      <c r="J666" s="2"/>
      <c r="K666" s="2"/>
      <c r="L666" s="2"/>
      <c r="M666" s="2"/>
      <c r="N666" s="2"/>
      <c r="X666" s="7"/>
      <c r="Y666" s="7"/>
      <c r="Z666" s="7"/>
      <c r="AA666" s="7"/>
      <c r="AB666" s="7"/>
      <c r="AC666" s="7"/>
      <c r="AD666" s="7"/>
      <c r="AE666" s="7"/>
      <c r="AF666" s="7"/>
      <c r="AG666" s="7"/>
      <c r="AH666" s="7"/>
      <c r="AJ666" s="2"/>
      <c r="AL666" s="4" t="s">
        <v>165</v>
      </c>
      <c r="AM666" s="4" t="s">
        <v>189</v>
      </c>
      <c r="AO666" s="7"/>
      <c r="AP666" s="7"/>
    </row>
    <row r="667" spans="10:42">
      <c r="J667" s="2"/>
      <c r="K667" s="2"/>
      <c r="L667" s="2"/>
      <c r="M667" s="2"/>
      <c r="N667" s="2"/>
      <c r="X667" s="7"/>
      <c r="Y667" s="7"/>
      <c r="Z667" s="7"/>
      <c r="AA667" s="7"/>
      <c r="AB667" s="7"/>
      <c r="AC667" s="7"/>
      <c r="AD667" s="7"/>
      <c r="AE667" s="7"/>
      <c r="AF667" s="7"/>
      <c r="AG667" s="7"/>
      <c r="AH667" s="7"/>
      <c r="AJ667" s="2"/>
      <c r="AL667" s="4" t="s">
        <v>165</v>
      </c>
      <c r="AM667" s="4" t="s">
        <v>1103</v>
      </c>
      <c r="AO667" s="7"/>
      <c r="AP667" s="7"/>
    </row>
    <row r="668" spans="10:42">
      <c r="J668" s="2"/>
      <c r="K668" s="2"/>
      <c r="L668" s="2"/>
      <c r="M668" s="2"/>
      <c r="N668" s="2"/>
      <c r="X668" s="7"/>
      <c r="Y668" s="7"/>
      <c r="Z668" s="7"/>
      <c r="AA668" s="7"/>
      <c r="AB668" s="7"/>
      <c r="AC668" s="7"/>
      <c r="AD668" s="7"/>
      <c r="AE668" s="7"/>
      <c r="AF668" s="7"/>
      <c r="AG668" s="7"/>
      <c r="AH668" s="7"/>
      <c r="AJ668" s="2"/>
      <c r="AL668" s="4" t="s">
        <v>165</v>
      </c>
      <c r="AM668" s="4" t="s">
        <v>232</v>
      </c>
      <c r="AO668" s="7"/>
      <c r="AP668" s="7"/>
    </row>
    <row r="669" spans="10:42">
      <c r="J669" s="2"/>
      <c r="K669" s="2"/>
      <c r="L669" s="2"/>
      <c r="M669" s="2"/>
      <c r="N669" s="2"/>
      <c r="X669" s="7"/>
      <c r="Y669" s="7"/>
      <c r="Z669" s="7"/>
      <c r="AA669" s="7"/>
      <c r="AB669" s="7"/>
      <c r="AC669" s="7"/>
      <c r="AD669" s="7"/>
      <c r="AE669" s="7"/>
      <c r="AF669" s="7"/>
      <c r="AG669" s="7"/>
      <c r="AH669" s="7"/>
      <c r="AJ669" s="2"/>
      <c r="AL669" s="4" t="s">
        <v>165</v>
      </c>
      <c r="AM669" s="4" t="s">
        <v>235</v>
      </c>
      <c r="AO669" s="7"/>
      <c r="AP669" s="7"/>
    </row>
    <row r="670" spans="10:42">
      <c r="J670" s="2"/>
      <c r="K670" s="2"/>
      <c r="L670" s="2"/>
      <c r="M670" s="2"/>
      <c r="N670" s="2"/>
      <c r="X670" s="7"/>
      <c r="Y670" s="7"/>
      <c r="Z670" s="7"/>
      <c r="AA670" s="7"/>
      <c r="AB670" s="7"/>
      <c r="AC670" s="7"/>
      <c r="AD670" s="7"/>
      <c r="AE670" s="7"/>
      <c r="AF670" s="7"/>
      <c r="AG670" s="7"/>
      <c r="AH670" s="7"/>
      <c r="AJ670" s="2"/>
      <c r="AL670" s="4" t="s">
        <v>165</v>
      </c>
      <c r="AM670" s="4" t="s">
        <v>238</v>
      </c>
      <c r="AO670" s="7"/>
      <c r="AP670" s="7"/>
    </row>
    <row r="671" spans="10:42">
      <c r="J671" s="2"/>
      <c r="K671" s="2"/>
      <c r="L671" s="2"/>
      <c r="M671" s="2"/>
      <c r="N671" s="2"/>
      <c r="X671" s="7"/>
      <c r="Y671" s="7"/>
      <c r="Z671" s="7"/>
      <c r="AA671" s="7"/>
      <c r="AB671" s="7"/>
      <c r="AC671" s="7"/>
      <c r="AD671" s="7"/>
      <c r="AE671" s="7"/>
      <c r="AF671" s="7"/>
      <c r="AG671" s="7"/>
      <c r="AH671" s="7"/>
      <c r="AJ671" s="2"/>
      <c r="AL671" s="4" t="s">
        <v>165</v>
      </c>
      <c r="AM671" s="4" t="s">
        <v>1104</v>
      </c>
      <c r="AO671" s="7"/>
      <c r="AP671" s="7"/>
    </row>
    <row r="672" spans="10:42">
      <c r="J672" s="2"/>
      <c r="K672" s="2"/>
      <c r="L672" s="2"/>
      <c r="M672" s="2"/>
      <c r="N672" s="2"/>
      <c r="X672" s="7"/>
      <c r="Y672" s="7"/>
      <c r="Z672" s="7"/>
      <c r="AA672" s="7"/>
      <c r="AB672" s="7"/>
      <c r="AC672" s="7"/>
      <c r="AD672" s="7"/>
      <c r="AE672" s="7"/>
      <c r="AF672" s="7"/>
      <c r="AG672" s="7"/>
      <c r="AH672" s="7"/>
      <c r="AJ672" s="2"/>
      <c r="AL672" s="4" t="s">
        <v>165</v>
      </c>
      <c r="AM672" s="4" t="s">
        <v>243</v>
      </c>
      <c r="AO672" s="7"/>
      <c r="AP672" s="7"/>
    </row>
    <row r="673" spans="10:42">
      <c r="J673" s="2"/>
      <c r="K673" s="2"/>
      <c r="L673" s="2"/>
      <c r="M673" s="2"/>
      <c r="N673" s="2"/>
      <c r="X673" s="7"/>
      <c r="Y673" s="7"/>
      <c r="Z673" s="7"/>
      <c r="AA673" s="7"/>
      <c r="AB673" s="7"/>
      <c r="AC673" s="7"/>
      <c r="AD673" s="7"/>
      <c r="AE673" s="7"/>
      <c r="AF673" s="7"/>
      <c r="AG673" s="7"/>
      <c r="AH673" s="7"/>
      <c r="AJ673" s="2"/>
      <c r="AL673" s="4" t="s">
        <v>165</v>
      </c>
      <c r="AM673" s="4" t="s">
        <v>246</v>
      </c>
      <c r="AO673" s="7"/>
      <c r="AP673" s="7"/>
    </row>
    <row r="674" spans="10:42">
      <c r="J674" s="2"/>
      <c r="K674" s="2"/>
      <c r="L674" s="2"/>
      <c r="M674" s="2"/>
      <c r="N674" s="2"/>
      <c r="X674" s="7"/>
      <c r="Y674" s="7"/>
      <c r="Z674" s="7"/>
      <c r="AA674" s="7"/>
      <c r="AB674" s="7"/>
      <c r="AC674" s="7"/>
      <c r="AD674" s="7"/>
      <c r="AE674" s="7"/>
      <c r="AF674" s="7"/>
      <c r="AG674" s="7"/>
      <c r="AH674" s="7"/>
      <c r="AJ674" s="2"/>
      <c r="AL674" s="4" t="s">
        <v>165</v>
      </c>
      <c r="AM674" s="4" t="s">
        <v>1105</v>
      </c>
      <c r="AO674" s="7"/>
      <c r="AP674" s="7"/>
    </row>
    <row r="675" spans="10:42">
      <c r="J675" s="2"/>
      <c r="K675" s="2"/>
      <c r="L675" s="2"/>
      <c r="M675" s="2"/>
      <c r="N675" s="2"/>
      <c r="X675" s="7"/>
      <c r="Y675" s="7"/>
      <c r="Z675" s="7"/>
      <c r="AA675" s="7"/>
      <c r="AB675" s="7"/>
      <c r="AC675" s="7"/>
      <c r="AD675" s="7"/>
      <c r="AE675" s="7"/>
      <c r="AF675" s="7"/>
      <c r="AG675" s="7"/>
      <c r="AH675" s="7"/>
      <c r="AJ675" s="2"/>
      <c r="AL675" s="4" t="s">
        <v>165</v>
      </c>
      <c r="AM675" s="4" t="s">
        <v>1106</v>
      </c>
      <c r="AO675" s="7"/>
      <c r="AP675" s="7"/>
    </row>
    <row r="676" spans="10:42">
      <c r="J676" s="2"/>
      <c r="K676" s="2"/>
      <c r="L676" s="2"/>
      <c r="M676" s="2"/>
      <c r="N676" s="2"/>
      <c r="X676" s="7"/>
      <c r="Y676" s="7"/>
      <c r="Z676" s="7"/>
      <c r="AA676" s="7"/>
      <c r="AB676" s="7"/>
      <c r="AC676" s="7"/>
      <c r="AD676" s="7"/>
      <c r="AE676" s="7"/>
      <c r="AF676" s="7"/>
      <c r="AG676" s="7"/>
      <c r="AH676" s="7"/>
      <c r="AJ676" s="2"/>
      <c r="AL676" s="4" t="s">
        <v>165</v>
      </c>
      <c r="AM676" s="4" t="s">
        <v>297</v>
      </c>
      <c r="AO676" s="7"/>
      <c r="AP676" s="7"/>
    </row>
    <row r="677" spans="10:42">
      <c r="J677" s="2"/>
      <c r="K677" s="2"/>
      <c r="L677" s="2"/>
      <c r="M677" s="2"/>
      <c r="N677" s="2"/>
      <c r="X677" s="7"/>
      <c r="Y677" s="7"/>
      <c r="Z677" s="7"/>
      <c r="AA677" s="7"/>
      <c r="AB677" s="7"/>
      <c r="AC677" s="7"/>
      <c r="AD677" s="7"/>
      <c r="AE677" s="7"/>
      <c r="AF677" s="7"/>
      <c r="AG677" s="7"/>
      <c r="AH677" s="7"/>
      <c r="AJ677" s="2"/>
      <c r="AL677" s="4" t="s">
        <v>165</v>
      </c>
      <c r="AM677" s="4" t="s">
        <v>1107</v>
      </c>
      <c r="AO677" s="7"/>
      <c r="AP677" s="7"/>
    </row>
    <row r="678" spans="10:42">
      <c r="J678" s="2"/>
      <c r="K678" s="2"/>
      <c r="L678" s="2"/>
      <c r="M678" s="2"/>
      <c r="N678" s="2"/>
      <c r="X678" s="7"/>
      <c r="Y678" s="7"/>
      <c r="Z678" s="7"/>
      <c r="AA678" s="7"/>
      <c r="AB678" s="7"/>
      <c r="AC678" s="7"/>
      <c r="AD678" s="7"/>
      <c r="AE678" s="7"/>
      <c r="AF678" s="7"/>
      <c r="AG678" s="7"/>
      <c r="AH678" s="7"/>
      <c r="AJ678" s="2"/>
      <c r="AL678" s="4" t="s">
        <v>165</v>
      </c>
      <c r="AM678" s="4" t="s">
        <v>251</v>
      </c>
      <c r="AO678" s="7"/>
      <c r="AP678" s="7"/>
    </row>
    <row r="679" spans="10:42">
      <c r="J679" s="2"/>
      <c r="K679" s="2"/>
      <c r="L679" s="2"/>
      <c r="M679" s="2"/>
      <c r="N679" s="2"/>
      <c r="X679" s="7"/>
      <c r="Y679" s="7"/>
      <c r="Z679" s="7"/>
      <c r="AA679" s="7"/>
      <c r="AB679" s="7"/>
      <c r="AC679" s="7"/>
      <c r="AD679" s="7"/>
      <c r="AE679" s="7"/>
      <c r="AF679" s="7"/>
      <c r="AG679" s="7"/>
      <c r="AH679" s="7"/>
      <c r="AJ679" s="2"/>
      <c r="AL679" s="4" t="s">
        <v>165</v>
      </c>
      <c r="AM679" s="4" t="s">
        <v>530</v>
      </c>
      <c r="AO679" s="7"/>
      <c r="AP679" s="7"/>
    </row>
    <row r="680" spans="10:42">
      <c r="J680" s="2"/>
      <c r="K680" s="2"/>
      <c r="L680" s="2"/>
      <c r="M680" s="2"/>
      <c r="N680" s="2"/>
      <c r="X680" s="7"/>
      <c r="Y680" s="7"/>
      <c r="Z680" s="7"/>
      <c r="AA680" s="7"/>
      <c r="AB680" s="7"/>
      <c r="AC680" s="7"/>
      <c r="AD680" s="7"/>
      <c r="AE680" s="7"/>
      <c r="AF680" s="7"/>
      <c r="AG680" s="7"/>
      <c r="AH680" s="7"/>
      <c r="AJ680" s="2"/>
      <c r="AL680" s="4" t="s">
        <v>165</v>
      </c>
      <c r="AM680" s="4" t="s">
        <v>1108</v>
      </c>
      <c r="AO680" s="7"/>
      <c r="AP680" s="7"/>
    </row>
    <row r="681" spans="10:42">
      <c r="J681" s="2"/>
      <c r="K681" s="2"/>
      <c r="L681" s="2"/>
      <c r="M681" s="2"/>
      <c r="N681" s="2"/>
      <c r="X681" s="7"/>
      <c r="Y681" s="7"/>
      <c r="Z681" s="7"/>
      <c r="AA681" s="7"/>
      <c r="AB681" s="7"/>
      <c r="AC681" s="7"/>
      <c r="AD681" s="7"/>
      <c r="AE681" s="7"/>
      <c r="AF681" s="7"/>
      <c r="AG681" s="7"/>
      <c r="AH681" s="7"/>
      <c r="AJ681" s="2"/>
      <c r="AL681" s="4" t="s">
        <v>165</v>
      </c>
      <c r="AM681" s="4" t="s">
        <v>254</v>
      </c>
      <c r="AO681" s="7"/>
      <c r="AP681" s="7"/>
    </row>
    <row r="682" spans="10:42">
      <c r="J682" s="2"/>
      <c r="K682" s="2"/>
      <c r="L682" s="2"/>
      <c r="M682" s="2"/>
      <c r="N682" s="2"/>
      <c r="X682" s="7"/>
      <c r="Y682" s="7"/>
      <c r="Z682" s="7"/>
      <c r="AA682" s="7"/>
      <c r="AB682" s="7"/>
      <c r="AC682" s="7"/>
      <c r="AD682" s="7"/>
      <c r="AE682" s="7"/>
      <c r="AF682" s="7"/>
      <c r="AG682" s="7"/>
      <c r="AH682" s="7"/>
      <c r="AJ682" s="2"/>
      <c r="AL682" s="4" t="s">
        <v>165</v>
      </c>
      <c r="AM682" s="4" t="s">
        <v>532</v>
      </c>
      <c r="AO682" s="7"/>
      <c r="AP682" s="7"/>
    </row>
    <row r="683" spans="10:42">
      <c r="J683" s="2"/>
      <c r="K683" s="2"/>
      <c r="L683" s="2"/>
      <c r="M683" s="2"/>
      <c r="N683" s="2"/>
      <c r="X683" s="7"/>
      <c r="Y683" s="7"/>
      <c r="Z683" s="7"/>
      <c r="AA683" s="7"/>
      <c r="AB683" s="7"/>
      <c r="AC683" s="7"/>
      <c r="AD683" s="7"/>
      <c r="AE683" s="7"/>
      <c r="AF683" s="7"/>
      <c r="AG683" s="7"/>
      <c r="AH683" s="7"/>
      <c r="AJ683" s="2"/>
      <c r="AL683" s="4" t="s">
        <v>165</v>
      </c>
      <c r="AM683" s="4" t="s">
        <v>370</v>
      </c>
      <c r="AO683" s="7"/>
      <c r="AP683" s="7"/>
    </row>
    <row r="684" spans="10:42">
      <c r="J684" s="2"/>
      <c r="K684" s="2"/>
      <c r="L684" s="2"/>
      <c r="M684" s="2"/>
      <c r="N684" s="2"/>
      <c r="X684" s="7"/>
      <c r="Y684" s="7"/>
      <c r="Z684" s="7"/>
      <c r="AA684" s="7"/>
      <c r="AB684" s="7"/>
      <c r="AC684" s="7"/>
      <c r="AD684" s="7"/>
      <c r="AE684" s="7"/>
      <c r="AF684" s="7"/>
      <c r="AG684" s="7"/>
      <c r="AH684" s="7"/>
      <c r="AJ684" s="2"/>
      <c r="AL684" s="4" t="s">
        <v>165</v>
      </c>
      <c r="AM684" s="4" t="s">
        <v>256</v>
      </c>
      <c r="AO684" s="7"/>
      <c r="AP684" s="7"/>
    </row>
    <row r="685" spans="10:42">
      <c r="J685" s="2"/>
      <c r="K685" s="2"/>
      <c r="L685" s="2"/>
      <c r="M685" s="2"/>
      <c r="N685" s="2"/>
      <c r="X685" s="7"/>
      <c r="Y685" s="7"/>
      <c r="Z685" s="7"/>
      <c r="AA685" s="7"/>
      <c r="AB685" s="7"/>
      <c r="AC685" s="7"/>
      <c r="AD685" s="7"/>
      <c r="AE685" s="7"/>
      <c r="AF685" s="7"/>
      <c r="AG685" s="7"/>
      <c r="AH685" s="7"/>
      <c r="AJ685" s="2"/>
      <c r="AL685" s="4" t="s">
        <v>165</v>
      </c>
      <c r="AM685" s="4" t="s">
        <v>1109</v>
      </c>
      <c r="AO685" s="7"/>
      <c r="AP685" s="7"/>
    </row>
    <row r="686" spans="10:42">
      <c r="J686" s="2"/>
      <c r="K686" s="2"/>
      <c r="L686" s="2"/>
      <c r="M686" s="2"/>
      <c r="N686" s="2"/>
      <c r="X686" s="7"/>
      <c r="Y686" s="7"/>
      <c r="Z686" s="7"/>
      <c r="AA686" s="7"/>
      <c r="AB686" s="7"/>
      <c r="AC686" s="7"/>
      <c r="AD686" s="7"/>
      <c r="AE686" s="7"/>
      <c r="AF686" s="7"/>
      <c r="AG686" s="7"/>
      <c r="AH686" s="7"/>
      <c r="AJ686" s="2"/>
      <c r="AL686" s="4" t="s">
        <v>165</v>
      </c>
      <c r="AM686" s="4" t="s">
        <v>372</v>
      </c>
      <c r="AO686" s="7"/>
      <c r="AP686" s="7"/>
    </row>
    <row r="687" spans="10:42">
      <c r="J687" s="2"/>
      <c r="K687" s="2"/>
      <c r="L687" s="2"/>
      <c r="M687" s="2"/>
      <c r="N687" s="2"/>
      <c r="X687" s="7"/>
      <c r="Y687" s="7"/>
      <c r="Z687" s="7"/>
      <c r="AA687" s="7"/>
      <c r="AB687" s="7"/>
      <c r="AC687" s="7"/>
      <c r="AD687" s="7"/>
      <c r="AE687" s="7"/>
      <c r="AF687" s="7"/>
      <c r="AG687" s="7"/>
      <c r="AH687" s="7"/>
      <c r="AJ687" s="2"/>
      <c r="AL687" s="4" t="s">
        <v>165</v>
      </c>
      <c r="AM687" s="4" t="s">
        <v>537</v>
      </c>
      <c r="AO687" s="7"/>
      <c r="AP687" s="7"/>
    </row>
    <row r="688" spans="10:42">
      <c r="J688" s="2"/>
      <c r="K688" s="2"/>
      <c r="L688" s="2"/>
      <c r="M688" s="2"/>
      <c r="N688" s="2"/>
      <c r="X688" s="7"/>
      <c r="Y688" s="7"/>
      <c r="Z688" s="7"/>
      <c r="AA688" s="7"/>
      <c r="AB688" s="7"/>
      <c r="AC688" s="7"/>
      <c r="AD688" s="7"/>
      <c r="AE688" s="7"/>
      <c r="AF688" s="7"/>
      <c r="AG688" s="7"/>
      <c r="AH688" s="7"/>
      <c r="AJ688" s="2"/>
      <c r="AL688" s="4" t="s">
        <v>165</v>
      </c>
      <c r="AM688" s="4" t="s">
        <v>535</v>
      </c>
      <c r="AO688" s="7"/>
      <c r="AP688" s="7"/>
    </row>
    <row r="689" spans="10:42">
      <c r="J689" s="2"/>
      <c r="K689" s="2"/>
      <c r="L689" s="2"/>
      <c r="M689" s="2"/>
      <c r="N689" s="2"/>
      <c r="X689" s="7"/>
      <c r="Y689" s="7"/>
      <c r="Z689" s="7"/>
      <c r="AA689" s="7"/>
      <c r="AB689" s="7"/>
      <c r="AC689" s="7"/>
      <c r="AD689" s="7"/>
      <c r="AE689" s="7"/>
      <c r="AF689" s="7"/>
      <c r="AG689" s="7"/>
      <c r="AH689" s="7"/>
      <c r="AJ689" s="2"/>
      <c r="AL689" s="4" t="s">
        <v>165</v>
      </c>
      <c r="AM689" s="4" t="s">
        <v>1110</v>
      </c>
      <c r="AO689" s="7"/>
      <c r="AP689" s="7"/>
    </row>
    <row r="690" spans="10:42">
      <c r="J690" s="2"/>
      <c r="K690" s="2"/>
      <c r="L690" s="2"/>
      <c r="M690" s="2"/>
      <c r="N690" s="2"/>
      <c r="X690" s="7"/>
      <c r="Y690" s="7"/>
      <c r="Z690" s="7"/>
      <c r="AA690" s="7"/>
      <c r="AB690" s="7"/>
      <c r="AC690" s="7"/>
      <c r="AD690" s="7"/>
      <c r="AE690" s="7"/>
      <c r="AF690" s="7"/>
      <c r="AG690" s="7"/>
      <c r="AH690" s="7"/>
      <c r="AJ690" s="2"/>
      <c r="AL690" s="4" t="s">
        <v>165</v>
      </c>
      <c r="AM690" s="4" t="s">
        <v>1111</v>
      </c>
      <c r="AO690" s="7"/>
      <c r="AP690" s="7"/>
    </row>
    <row r="691" spans="10:42">
      <c r="J691" s="2"/>
      <c r="K691" s="2"/>
      <c r="L691" s="2"/>
      <c r="M691" s="2"/>
      <c r="N691" s="2"/>
      <c r="X691" s="7"/>
      <c r="Y691" s="7"/>
      <c r="Z691" s="7"/>
      <c r="AA691" s="7"/>
      <c r="AB691" s="7"/>
      <c r="AC691" s="7"/>
      <c r="AD691" s="7"/>
      <c r="AE691" s="7"/>
      <c r="AF691" s="7"/>
      <c r="AG691" s="7"/>
      <c r="AH691" s="7"/>
      <c r="AJ691" s="2"/>
      <c r="AL691" s="4" t="s">
        <v>165</v>
      </c>
      <c r="AM691" s="4" t="s">
        <v>1112</v>
      </c>
      <c r="AO691" s="7"/>
      <c r="AP691" s="7"/>
    </row>
    <row r="692" spans="10:42">
      <c r="J692" s="2"/>
      <c r="K692" s="2"/>
      <c r="L692" s="2"/>
      <c r="M692" s="2"/>
      <c r="N692" s="2"/>
      <c r="X692" s="7"/>
      <c r="Y692" s="7"/>
      <c r="Z692" s="7"/>
      <c r="AA692" s="7"/>
      <c r="AB692" s="7"/>
      <c r="AC692" s="7"/>
      <c r="AD692" s="7"/>
      <c r="AE692" s="7"/>
      <c r="AF692" s="7"/>
      <c r="AG692" s="7"/>
      <c r="AH692" s="7"/>
      <c r="AJ692" s="2"/>
      <c r="AL692" s="4" t="s">
        <v>165</v>
      </c>
      <c r="AM692" s="4" t="s">
        <v>1113</v>
      </c>
      <c r="AO692" s="7"/>
      <c r="AP692" s="7"/>
    </row>
    <row r="693" spans="10:42">
      <c r="J693" s="2"/>
      <c r="K693" s="2"/>
      <c r="L693" s="2"/>
      <c r="M693" s="2"/>
      <c r="N693" s="2"/>
      <c r="X693" s="7"/>
      <c r="Y693" s="7"/>
      <c r="Z693" s="7"/>
      <c r="AA693" s="7"/>
      <c r="AB693" s="7"/>
      <c r="AC693" s="7"/>
      <c r="AD693" s="7"/>
      <c r="AE693" s="7"/>
      <c r="AF693" s="7"/>
      <c r="AG693" s="7"/>
      <c r="AH693" s="7"/>
      <c r="AJ693" s="2"/>
      <c r="AL693" s="4" t="s">
        <v>165</v>
      </c>
      <c r="AM693" s="4" t="s">
        <v>1114</v>
      </c>
      <c r="AO693" s="7"/>
      <c r="AP693" s="7"/>
    </row>
    <row r="694" spans="10:42">
      <c r="J694" s="2"/>
      <c r="K694" s="2"/>
      <c r="L694" s="2"/>
      <c r="M694" s="2"/>
      <c r="N694" s="2"/>
      <c r="X694" s="7"/>
      <c r="Y694" s="7"/>
      <c r="Z694" s="7"/>
      <c r="AA694" s="7"/>
      <c r="AB694" s="7"/>
      <c r="AC694" s="7"/>
      <c r="AD694" s="7"/>
      <c r="AE694" s="7"/>
      <c r="AF694" s="7"/>
      <c r="AG694" s="7"/>
      <c r="AH694" s="7"/>
      <c r="AJ694" s="2"/>
      <c r="AL694" s="4" t="s">
        <v>165</v>
      </c>
      <c r="AM694" s="4" t="s">
        <v>1115</v>
      </c>
      <c r="AO694" s="7"/>
      <c r="AP694" s="7"/>
    </row>
    <row r="695" spans="10:42">
      <c r="J695" s="2"/>
      <c r="K695" s="2"/>
      <c r="L695" s="2"/>
      <c r="M695" s="2"/>
      <c r="N695" s="2"/>
      <c r="X695" s="7"/>
      <c r="Y695" s="7"/>
      <c r="Z695" s="7"/>
      <c r="AA695" s="7"/>
      <c r="AB695" s="7"/>
      <c r="AC695" s="7"/>
      <c r="AD695" s="7"/>
      <c r="AE695" s="7"/>
      <c r="AF695" s="7"/>
      <c r="AG695" s="7"/>
      <c r="AH695" s="7"/>
      <c r="AJ695" s="2"/>
      <c r="AL695" s="4" t="s">
        <v>165</v>
      </c>
      <c r="AM695" s="4" t="s">
        <v>1116</v>
      </c>
      <c r="AO695" s="7"/>
      <c r="AP695" s="7"/>
    </row>
    <row r="696" spans="10:42">
      <c r="J696" s="2"/>
      <c r="K696" s="2"/>
      <c r="L696" s="2"/>
      <c r="M696" s="2"/>
      <c r="N696" s="2"/>
      <c r="X696" s="7"/>
      <c r="Y696" s="7"/>
      <c r="Z696" s="7"/>
      <c r="AA696" s="7"/>
      <c r="AB696" s="7"/>
      <c r="AC696" s="7"/>
      <c r="AD696" s="7"/>
      <c r="AE696" s="7"/>
      <c r="AF696" s="7"/>
      <c r="AG696" s="7"/>
      <c r="AH696" s="7"/>
      <c r="AJ696" s="2"/>
      <c r="AL696" s="4" t="s">
        <v>165</v>
      </c>
      <c r="AM696" s="4" t="s">
        <v>1117</v>
      </c>
      <c r="AO696" s="7"/>
      <c r="AP696" s="7"/>
    </row>
    <row r="697" spans="10:42">
      <c r="J697" s="2"/>
      <c r="K697" s="2"/>
      <c r="L697" s="2"/>
      <c r="M697" s="2"/>
      <c r="N697" s="2"/>
      <c r="X697" s="7"/>
      <c r="Y697" s="7"/>
      <c r="Z697" s="7"/>
      <c r="AA697" s="7"/>
      <c r="AB697" s="7"/>
      <c r="AC697" s="7"/>
      <c r="AD697" s="7"/>
      <c r="AE697" s="7"/>
      <c r="AF697" s="7"/>
      <c r="AG697" s="7"/>
      <c r="AH697" s="7"/>
      <c r="AJ697" s="2"/>
      <c r="AL697" s="4" t="s">
        <v>165</v>
      </c>
      <c r="AM697" s="4" t="s">
        <v>1118</v>
      </c>
      <c r="AO697" s="7"/>
      <c r="AP697" s="7"/>
    </row>
    <row r="698" spans="10:42">
      <c r="J698" s="2"/>
      <c r="K698" s="2"/>
      <c r="L698" s="2"/>
      <c r="M698" s="2"/>
      <c r="N698" s="2"/>
      <c r="X698" s="7"/>
      <c r="Y698" s="7"/>
      <c r="Z698" s="7"/>
      <c r="AA698" s="7"/>
      <c r="AB698" s="7"/>
      <c r="AC698" s="7"/>
      <c r="AD698" s="7"/>
      <c r="AE698" s="7"/>
      <c r="AF698" s="7"/>
      <c r="AG698" s="7"/>
      <c r="AH698" s="7"/>
      <c r="AJ698" s="2"/>
      <c r="AL698" s="4" t="s">
        <v>167</v>
      </c>
      <c r="AM698" s="4" t="s">
        <v>1119</v>
      </c>
      <c r="AO698" s="7"/>
      <c r="AP698" s="7"/>
    </row>
    <row r="699" spans="10:42">
      <c r="J699" s="2"/>
      <c r="K699" s="2"/>
      <c r="L699" s="2"/>
      <c r="M699" s="2"/>
      <c r="N699" s="2"/>
      <c r="X699" s="7"/>
      <c r="Y699" s="7"/>
      <c r="Z699" s="7"/>
      <c r="AA699" s="7"/>
      <c r="AB699" s="7"/>
      <c r="AC699" s="7"/>
      <c r="AD699" s="7"/>
      <c r="AE699" s="7"/>
      <c r="AF699" s="7"/>
      <c r="AG699" s="7"/>
      <c r="AH699" s="7"/>
      <c r="AJ699" s="2"/>
      <c r="AL699" s="4" t="s">
        <v>167</v>
      </c>
      <c r="AM699" s="4" t="s">
        <v>1120</v>
      </c>
      <c r="AO699" s="7"/>
      <c r="AP699" s="7"/>
    </row>
    <row r="700" spans="10:42">
      <c r="J700" s="2"/>
      <c r="K700" s="2"/>
      <c r="L700" s="2"/>
      <c r="M700" s="2"/>
      <c r="N700" s="2"/>
      <c r="X700" s="7"/>
      <c r="Y700" s="7"/>
      <c r="Z700" s="7"/>
      <c r="AA700" s="7"/>
      <c r="AB700" s="7"/>
      <c r="AC700" s="7"/>
      <c r="AD700" s="7"/>
      <c r="AE700" s="7"/>
      <c r="AF700" s="7"/>
      <c r="AG700" s="7"/>
      <c r="AH700" s="7"/>
      <c r="AJ700" s="2"/>
      <c r="AL700" s="4" t="s">
        <v>167</v>
      </c>
      <c r="AM700" s="4" t="s">
        <v>299</v>
      </c>
      <c r="AO700" s="7"/>
      <c r="AP700" s="7"/>
    </row>
    <row r="701" spans="10:42">
      <c r="J701" s="2"/>
      <c r="K701" s="2"/>
      <c r="L701" s="2"/>
      <c r="M701" s="2"/>
      <c r="N701" s="2"/>
      <c r="X701" s="7"/>
      <c r="Y701" s="7"/>
      <c r="Z701" s="7"/>
      <c r="AA701" s="7"/>
      <c r="AB701" s="7"/>
      <c r="AC701" s="7"/>
      <c r="AD701" s="7"/>
      <c r="AE701" s="7"/>
      <c r="AF701" s="7"/>
      <c r="AG701" s="7"/>
      <c r="AH701" s="7"/>
      <c r="AJ701" s="2"/>
      <c r="AL701" s="4" t="s">
        <v>167</v>
      </c>
      <c r="AM701" s="4" t="s">
        <v>301</v>
      </c>
      <c r="AO701" s="7"/>
      <c r="AP701" s="7"/>
    </row>
    <row r="702" spans="10:42">
      <c r="J702" s="2"/>
      <c r="K702" s="2"/>
      <c r="L702" s="2"/>
      <c r="M702" s="2"/>
      <c r="N702" s="2"/>
      <c r="X702" s="7"/>
      <c r="Y702" s="7"/>
      <c r="Z702" s="7"/>
      <c r="AA702" s="7"/>
      <c r="AB702" s="7"/>
      <c r="AC702" s="7"/>
      <c r="AD702" s="7"/>
      <c r="AE702" s="7"/>
      <c r="AF702" s="7"/>
      <c r="AG702" s="7"/>
      <c r="AH702" s="7"/>
      <c r="AJ702" s="2"/>
      <c r="AL702" s="4" t="s">
        <v>167</v>
      </c>
      <c r="AM702" s="4" t="s">
        <v>374</v>
      </c>
      <c r="AO702" s="7"/>
      <c r="AP702" s="7"/>
    </row>
    <row r="703" spans="10:42">
      <c r="J703" s="2"/>
      <c r="K703" s="2"/>
      <c r="L703" s="2"/>
      <c r="M703" s="2"/>
      <c r="N703" s="2"/>
      <c r="X703" s="7"/>
      <c r="Y703" s="7"/>
      <c r="Z703" s="7"/>
      <c r="AA703" s="7"/>
      <c r="AB703" s="7"/>
      <c r="AC703" s="7"/>
      <c r="AD703" s="7"/>
      <c r="AE703" s="7"/>
      <c r="AF703" s="7"/>
      <c r="AG703" s="7"/>
      <c r="AH703" s="7"/>
      <c r="AJ703" s="2"/>
      <c r="AL703" s="4" t="s">
        <v>167</v>
      </c>
      <c r="AM703" s="4" t="s">
        <v>258</v>
      </c>
      <c r="AO703" s="7"/>
      <c r="AP703" s="7"/>
    </row>
    <row r="704" spans="10:42">
      <c r="J704" s="2"/>
      <c r="K704" s="2"/>
      <c r="L704" s="2"/>
      <c r="M704" s="2"/>
      <c r="N704" s="2"/>
      <c r="X704" s="7"/>
      <c r="Y704" s="7"/>
      <c r="Z704" s="7"/>
      <c r="AA704" s="7"/>
      <c r="AB704" s="7"/>
      <c r="AC704" s="7"/>
      <c r="AD704" s="7"/>
      <c r="AE704" s="7"/>
      <c r="AF704" s="7"/>
      <c r="AG704" s="7"/>
      <c r="AH704" s="7"/>
      <c r="AJ704" s="2"/>
      <c r="AL704" s="4" t="s">
        <v>167</v>
      </c>
      <c r="AM704" s="4" t="s">
        <v>303</v>
      </c>
      <c r="AO704" s="7"/>
      <c r="AP704" s="7"/>
    </row>
    <row r="705" spans="10:42">
      <c r="J705" s="2"/>
      <c r="K705" s="2"/>
      <c r="L705" s="2"/>
      <c r="M705" s="2"/>
      <c r="N705" s="2"/>
      <c r="X705" s="7"/>
      <c r="Y705" s="7"/>
      <c r="Z705" s="7"/>
      <c r="AA705" s="7"/>
      <c r="AB705" s="7"/>
      <c r="AC705" s="7"/>
      <c r="AD705" s="7"/>
      <c r="AE705" s="7"/>
      <c r="AF705" s="7"/>
      <c r="AG705" s="7"/>
      <c r="AH705" s="7"/>
      <c r="AJ705" s="2"/>
      <c r="AL705" s="4" t="s">
        <v>167</v>
      </c>
      <c r="AM705" s="4" t="s">
        <v>376</v>
      </c>
      <c r="AO705" s="7"/>
      <c r="AP705" s="7"/>
    </row>
    <row r="706" spans="10:42">
      <c r="J706" s="2"/>
      <c r="K706" s="2"/>
      <c r="L706" s="2"/>
      <c r="M706" s="2"/>
      <c r="N706" s="2"/>
      <c r="X706" s="7"/>
      <c r="Y706" s="7"/>
      <c r="Z706" s="7"/>
      <c r="AA706" s="7"/>
      <c r="AB706" s="7"/>
      <c r="AC706" s="7"/>
      <c r="AD706" s="7"/>
      <c r="AE706" s="7"/>
      <c r="AF706" s="7"/>
      <c r="AG706" s="7"/>
      <c r="AH706" s="7"/>
      <c r="AJ706" s="2"/>
      <c r="AL706" s="4" t="s">
        <v>167</v>
      </c>
      <c r="AM706" s="4" t="s">
        <v>378</v>
      </c>
      <c r="AO706" s="7"/>
      <c r="AP706" s="7"/>
    </row>
    <row r="707" spans="10:42">
      <c r="J707" s="2"/>
      <c r="K707" s="2"/>
      <c r="L707" s="2"/>
      <c r="M707" s="2"/>
      <c r="N707" s="2"/>
      <c r="X707" s="7"/>
      <c r="Y707" s="7"/>
      <c r="Z707" s="7"/>
      <c r="AA707" s="7"/>
      <c r="AB707" s="7"/>
      <c r="AC707" s="7"/>
      <c r="AD707" s="7"/>
      <c r="AE707" s="7"/>
      <c r="AF707" s="7"/>
      <c r="AG707" s="7"/>
      <c r="AH707" s="7"/>
      <c r="AJ707" s="2"/>
      <c r="AL707" s="4" t="s">
        <v>167</v>
      </c>
      <c r="AM707" s="4" t="s">
        <v>305</v>
      </c>
      <c r="AO707" s="7"/>
      <c r="AP707" s="7"/>
    </row>
    <row r="708" spans="10:42">
      <c r="J708" s="2"/>
      <c r="K708" s="2"/>
      <c r="L708" s="2"/>
      <c r="M708" s="2"/>
      <c r="N708" s="2"/>
      <c r="X708" s="7"/>
      <c r="Y708" s="7"/>
      <c r="Z708" s="7"/>
      <c r="AA708" s="7"/>
      <c r="AB708" s="7"/>
      <c r="AC708" s="7"/>
      <c r="AD708" s="7"/>
      <c r="AE708" s="7"/>
      <c r="AF708" s="7"/>
      <c r="AG708" s="7"/>
      <c r="AH708" s="7"/>
      <c r="AJ708" s="2"/>
      <c r="AL708" s="4" t="s">
        <v>167</v>
      </c>
      <c r="AM708" s="4" t="s">
        <v>307</v>
      </c>
      <c r="AO708" s="7"/>
      <c r="AP708" s="7"/>
    </row>
    <row r="709" spans="10:42">
      <c r="J709" s="2"/>
      <c r="K709" s="2"/>
      <c r="L709" s="2"/>
      <c r="M709" s="2"/>
      <c r="N709" s="2"/>
      <c r="X709" s="7"/>
      <c r="Y709" s="7"/>
      <c r="Z709" s="7"/>
      <c r="AA709" s="7"/>
      <c r="AB709" s="7"/>
      <c r="AC709" s="7"/>
      <c r="AD709" s="7"/>
      <c r="AE709" s="7"/>
      <c r="AF709" s="7"/>
      <c r="AG709" s="7"/>
      <c r="AH709" s="7"/>
      <c r="AJ709" s="2"/>
      <c r="AL709" s="4" t="s">
        <v>167</v>
      </c>
      <c r="AM709" s="4" t="s">
        <v>539</v>
      </c>
      <c r="AO709" s="7"/>
      <c r="AP709" s="7"/>
    </row>
    <row r="710" spans="10:42">
      <c r="J710" s="2"/>
      <c r="K710" s="2"/>
      <c r="L710" s="2"/>
      <c r="M710" s="2"/>
      <c r="N710" s="2"/>
      <c r="X710" s="7"/>
      <c r="Y710" s="7"/>
      <c r="Z710" s="7"/>
      <c r="AA710" s="7"/>
      <c r="AB710" s="7"/>
      <c r="AC710" s="7"/>
      <c r="AD710" s="7"/>
      <c r="AE710" s="7"/>
      <c r="AF710" s="7"/>
      <c r="AG710" s="7"/>
      <c r="AH710" s="7"/>
      <c r="AJ710" s="2"/>
      <c r="AL710" s="4" t="s">
        <v>167</v>
      </c>
      <c r="AM710" s="4" t="s">
        <v>260</v>
      </c>
      <c r="AO710" s="7"/>
      <c r="AP710" s="7"/>
    </row>
    <row r="711" spans="10:42">
      <c r="J711" s="2"/>
      <c r="K711" s="2"/>
      <c r="L711" s="2"/>
      <c r="M711" s="2"/>
      <c r="N711" s="2"/>
      <c r="X711" s="7"/>
      <c r="Y711" s="7"/>
      <c r="Z711" s="7"/>
      <c r="AA711" s="7"/>
      <c r="AB711" s="7"/>
      <c r="AC711" s="7"/>
      <c r="AD711" s="7"/>
      <c r="AE711" s="7"/>
      <c r="AF711" s="7"/>
      <c r="AG711" s="7"/>
      <c r="AH711" s="7"/>
      <c r="AJ711" s="2"/>
      <c r="AL711" s="4" t="s">
        <v>167</v>
      </c>
      <c r="AM711" s="4" t="s">
        <v>380</v>
      </c>
      <c r="AO711" s="7"/>
      <c r="AP711" s="7"/>
    </row>
    <row r="712" spans="10:42">
      <c r="J712" s="2"/>
      <c r="K712" s="2"/>
      <c r="L712" s="2"/>
      <c r="M712" s="2"/>
      <c r="N712" s="2"/>
      <c r="X712" s="7"/>
      <c r="Y712" s="7"/>
      <c r="Z712" s="7"/>
      <c r="AA712" s="7"/>
      <c r="AB712" s="7"/>
      <c r="AC712" s="7"/>
      <c r="AD712" s="7"/>
      <c r="AE712" s="7"/>
      <c r="AF712" s="7"/>
      <c r="AG712" s="7"/>
      <c r="AH712" s="7"/>
      <c r="AJ712" s="2"/>
      <c r="AL712" s="4" t="s">
        <v>167</v>
      </c>
      <c r="AM712" s="4" t="s">
        <v>382</v>
      </c>
      <c r="AO712" s="7"/>
      <c r="AP712" s="7"/>
    </row>
    <row r="713" spans="10:42">
      <c r="J713" s="2"/>
      <c r="K713" s="2"/>
      <c r="L713" s="2"/>
      <c r="M713" s="2"/>
      <c r="N713" s="2"/>
      <c r="X713" s="7"/>
      <c r="Y713" s="7"/>
      <c r="Z713" s="7"/>
      <c r="AA713" s="7"/>
      <c r="AB713" s="7"/>
      <c r="AC713" s="7"/>
      <c r="AD713" s="7"/>
      <c r="AE713" s="7"/>
      <c r="AF713" s="7"/>
      <c r="AG713" s="7"/>
      <c r="AH713" s="7"/>
      <c r="AJ713" s="2"/>
      <c r="AL713" s="4" t="s">
        <v>167</v>
      </c>
      <c r="AM713" s="4" t="s">
        <v>1121</v>
      </c>
      <c r="AO713" s="7"/>
      <c r="AP713" s="7"/>
    </row>
    <row r="714" spans="10:42">
      <c r="J714" s="2"/>
      <c r="K714" s="2"/>
      <c r="L714" s="2"/>
      <c r="M714" s="2"/>
      <c r="N714" s="2"/>
      <c r="X714" s="7"/>
      <c r="Y714" s="7"/>
      <c r="Z714" s="7"/>
      <c r="AA714" s="7"/>
      <c r="AB714" s="7"/>
      <c r="AC714" s="7"/>
      <c r="AD714" s="7"/>
      <c r="AE714" s="7"/>
      <c r="AF714" s="7"/>
      <c r="AG714" s="7"/>
      <c r="AH714" s="7"/>
      <c r="AJ714" s="2"/>
      <c r="AL714" s="4" t="s">
        <v>167</v>
      </c>
      <c r="AM714" s="4" t="s">
        <v>384</v>
      </c>
      <c r="AO714" s="7"/>
      <c r="AP714" s="7"/>
    </row>
    <row r="715" spans="10:42">
      <c r="J715" s="2"/>
      <c r="K715" s="2"/>
      <c r="L715" s="2"/>
      <c r="M715" s="2"/>
      <c r="N715" s="2"/>
      <c r="X715" s="7"/>
      <c r="Y715" s="7"/>
      <c r="Z715" s="7"/>
      <c r="AA715" s="7"/>
      <c r="AB715" s="7"/>
      <c r="AC715" s="7"/>
      <c r="AD715" s="7"/>
      <c r="AE715" s="7"/>
      <c r="AF715" s="7"/>
      <c r="AG715" s="7"/>
      <c r="AH715" s="7"/>
      <c r="AJ715" s="2"/>
      <c r="AL715" s="4" t="s">
        <v>167</v>
      </c>
      <c r="AM715" s="4" t="s">
        <v>1122</v>
      </c>
      <c r="AO715" s="7"/>
      <c r="AP715" s="7"/>
    </row>
    <row r="716" spans="10:42">
      <c r="J716" s="2"/>
      <c r="K716" s="2"/>
      <c r="L716" s="2"/>
      <c r="M716" s="2"/>
      <c r="N716" s="2"/>
      <c r="X716" s="7"/>
      <c r="Y716" s="7"/>
      <c r="Z716" s="7"/>
      <c r="AA716" s="7"/>
      <c r="AB716" s="7"/>
      <c r="AC716" s="7"/>
      <c r="AD716" s="7"/>
      <c r="AE716" s="7"/>
      <c r="AF716" s="7"/>
      <c r="AG716" s="7"/>
      <c r="AH716" s="7"/>
      <c r="AJ716" s="2"/>
      <c r="AL716" s="4" t="s">
        <v>167</v>
      </c>
      <c r="AM716" s="4" t="s">
        <v>386</v>
      </c>
      <c r="AO716" s="7"/>
      <c r="AP716" s="7"/>
    </row>
    <row r="717" spans="10:42">
      <c r="J717" s="2"/>
      <c r="K717" s="2"/>
      <c r="L717" s="2"/>
      <c r="M717" s="2"/>
      <c r="N717" s="2"/>
      <c r="X717" s="7"/>
      <c r="Y717" s="7"/>
      <c r="Z717" s="7"/>
      <c r="AA717" s="7"/>
      <c r="AB717" s="7"/>
      <c r="AC717" s="7"/>
      <c r="AD717" s="7"/>
      <c r="AE717" s="7"/>
      <c r="AF717" s="7"/>
      <c r="AG717" s="7"/>
      <c r="AH717" s="7"/>
      <c r="AJ717" s="2"/>
      <c r="AL717" s="4" t="s">
        <v>167</v>
      </c>
      <c r="AM717" s="4" t="s">
        <v>388</v>
      </c>
      <c r="AO717" s="7"/>
      <c r="AP717" s="7"/>
    </row>
    <row r="718" spans="10:42">
      <c r="J718" s="2"/>
      <c r="K718" s="2"/>
      <c r="L718" s="2"/>
      <c r="M718" s="2"/>
      <c r="N718" s="2"/>
      <c r="X718" s="7"/>
      <c r="Y718" s="7"/>
      <c r="Z718" s="7"/>
      <c r="AA718" s="7"/>
      <c r="AB718" s="7"/>
      <c r="AC718" s="7"/>
      <c r="AD718" s="7"/>
      <c r="AE718" s="7"/>
      <c r="AF718" s="7"/>
      <c r="AG718" s="7"/>
      <c r="AH718" s="7"/>
      <c r="AJ718" s="2"/>
      <c r="AL718" s="4" t="s">
        <v>167</v>
      </c>
      <c r="AM718" s="4" t="s">
        <v>390</v>
      </c>
      <c r="AO718" s="7"/>
      <c r="AP718" s="7"/>
    </row>
    <row r="719" spans="10:42">
      <c r="J719" s="2"/>
      <c r="K719" s="2"/>
      <c r="L719" s="2"/>
      <c r="M719" s="2"/>
      <c r="N719" s="2"/>
      <c r="X719" s="7"/>
      <c r="Y719" s="7"/>
      <c r="Z719" s="7"/>
      <c r="AA719" s="7"/>
      <c r="AB719" s="7"/>
      <c r="AC719" s="7"/>
      <c r="AD719" s="7"/>
      <c r="AE719" s="7"/>
      <c r="AF719" s="7"/>
      <c r="AG719" s="7"/>
      <c r="AH719" s="7"/>
      <c r="AJ719" s="2"/>
      <c r="AL719" s="4" t="s">
        <v>167</v>
      </c>
      <c r="AM719" s="4" t="s">
        <v>541</v>
      </c>
      <c r="AO719" s="7"/>
      <c r="AP719" s="7"/>
    </row>
    <row r="720" spans="10:42">
      <c r="J720" s="2"/>
      <c r="K720" s="2"/>
      <c r="L720" s="2"/>
      <c r="M720" s="2"/>
      <c r="N720" s="2"/>
      <c r="X720" s="7"/>
      <c r="Y720" s="7"/>
      <c r="Z720" s="7"/>
      <c r="AA720" s="7"/>
      <c r="AB720" s="7"/>
      <c r="AC720" s="7"/>
      <c r="AD720" s="7"/>
      <c r="AE720" s="7"/>
      <c r="AF720" s="7"/>
      <c r="AG720" s="7"/>
      <c r="AH720" s="7"/>
      <c r="AJ720" s="2"/>
      <c r="AL720" s="4" t="s">
        <v>167</v>
      </c>
      <c r="AM720" s="4" t="s">
        <v>543</v>
      </c>
      <c r="AO720" s="7"/>
      <c r="AP720" s="7"/>
    </row>
    <row r="721" spans="10:42">
      <c r="J721" s="2"/>
      <c r="K721" s="2"/>
      <c r="L721" s="2"/>
      <c r="M721" s="2"/>
      <c r="N721" s="2"/>
      <c r="X721" s="7"/>
      <c r="Y721" s="7"/>
      <c r="Z721" s="7"/>
      <c r="AA721" s="7"/>
      <c r="AB721" s="7"/>
      <c r="AC721" s="7"/>
      <c r="AD721" s="7"/>
      <c r="AE721" s="7"/>
      <c r="AF721" s="7"/>
      <c r="AG721" s="7"/>
      <c r="AH721" s="7"/>
      <c r="AJ721" s="2"/>
      <c r="AL721" s="4" t="s">
        <v>167</v>
      </c>
      <c r="AM721" s="4" t="s">
        <v>1123</v>
      </c>
      <c r="AO721" s="7"/>
      <c r="AP721" s="7"/>
    </row>
    <row r="722" spans="10:42">
      <c r="J722" s="2"/>
      <c r="K722" s="2"/>
      <c r="L722" s="2"/>
      <c r="M722" s="2"/>
      <c r="N722" s="2"/>
      <c r="X722" s="7"/>
      <c r="Y722" s="7"/>
      <c r="Z722" s="7"/>
      <c r="AA722" s="7"/>
      <c r="AB722" s="7"/>
      <c r="AC722" s="7"/>
      <c r="AD722" s="7"/>
      <c r="AE722" s="7"/>
      <c r="AF722" s="7"/>
      <c r="AG722" s="7"/>
      <c r="AH722" s="7"/>
      <c r="AJ722" s="2"/>
      <c r="AL722" s="4" t="s">
        <v>167</v>
      </c>
      <c r="AM722" s="4" t="s">
        <v>1124</v>
      </c>
      <c r="AO722" s="7"/>
      <c r="AP722" s="7"/>
    </row>
    <row r="723" spans="10:42">
      <c r="J723" s="2"/>
      <c r="K723" s="2"/>
      <c r="L723" s="2"/>
      <c r="M723" s="2"/>
      <c r="N723" s="2"/>
      <c r="X723" s="7"/>
      <c r="Y723" s="7"/>
      <c r="Z723" s="7"/>
      <c r="AA723" s="7"/>
      <c r="AB723" s="7"/>
      <c r="AC723" s="7"/>
      <c r="AD723" s="7"/>
      <c r="AE723" s="7"/>
      <c r="AF723" s="7"/>
      <c r="AG723" s="7"/>
      <c r="AH723" s="7"/>
      <c r="AJ723" s="2"/>
      <c r="AL723" s="4" t="s">
        <v>167</v>
      </c>
      <c r="AM723" s="4" t="s">
        <v>1125</v>
      </c>
      <c r="AO723" s="7"/>
      <c r="AP723" s="7"/>
    </row>
    <row r="724" spans="10:42">
      <c r="J724" s="2"/>
      <c r="K724" s="2"/>
      <c r="L724" s="2"/>
      <c r="M724" s="2"/>
      <c r="N724" s="2"/>
      <c r="X724" s="7"/>
      <c r="Y724" s="7"/>
      <c r="Z724" s="7"/>
      <c r="AA724" s="7"/>
      <c r="AB724" s="7"/>
      <c r="AC724" s="7"/>
      <c r="AD724" s="7"/>
      <c r="AE724" s="7"/>
      <c r="AF724" s="7"/>
      <c r="AG724" s="7"/>
      <c r="AH724" s="7"/>
      <c r="AJ724" s="2"/>
      <c r="AL724" s="4" t="s">
        <v>167</v>
      </c>
      <c r="AM724" s="4" t="s">
        <v>1126</v>
      </c>
      <c r="AO724" s="7"/>
      <c r="AP724" s="7"/>
    </row>
    <row r="725" spans="10:42">
      <c r="J725" s="2"/>
      <c r="K725" s="2"/>
      <c r="L725" s="2"/>
      <c r="M725" s="2"/>
      <c r="N725" s="2"/>
      <c r="X725" s="7"/>
      <c r="Y725" s="7"/>
      <c r="Z725" s="7"/>
      <c r="AA725" s="7"/>
      <c r="AB725" s="7"/>
      <c r="AC725" s="7"/>
      <c r="AD725" s="7"/>
      <c r="AE725" s="7"/>
      <c r="AF725" s="7"/>
      <c r="AG725" s="7"/>
      <c r="AH725" s="7"/>
      <c r="AJ725" s="2"/>
      <c r="AL725" s="4" t="s">
        <v>167</v>
      </c>
      <c r="AM725" s="4" t="s">
        <v>1127</v>
      </c>
      <c r="AO725" s="7"/>
      <c r="AP725" s="7"/>
    </row>
    <row r="726" spans="10:42">
      <c r="J726" s="2"/>
      <c r="K726" s="2"/>
      <c r="L726" s="2"/>
      <c r="M726" s="2"/>
      <c r="N726" s="2"/>
      <c r="X726" s="7"/>
      <c r="Y726" s="7"/>
      <c r="Z726" s="7"/>
      <c r="AA726" s="7"/>
      <c r="AB726" s="7"/>
      <c r="AC726" s="7"/>
      <c r="AD726" s="7"/>
      <c r="AE726" s="7"/>
      <c r="AF726" s="7"/>
      <c r="AG726" s="7"/>
      <c r="AH726" s="7"/>
      <c r="AJ726" s="2"/>
      <c r="AL726" s="4" t="s">
        <v>167</v>
      </c>
      <c r="AM726" s="4" t="s">
        <v>801</v>
      </c>
      <c r="AO726" s="7"/>
      <c r="AP726" s="7"/>
    </row>
    <row r="727" spans="10:42">
      <c r="J727" s="2"/>
      <c r="K727" s="2"/>
      <c r="L727" s="2"/>
      <c r="M727" s="2"/>
      <c r="N727" s="2"/>
      <c r="X727" s="7"/>
      <c r="Y727" s="7"/>
      <c r="Z727" s="7"/>
      <c r="AA727" s="7"/>
      <c r="AB727" s="7"/>
      <c r="AC727" s="7"/>
      <c r="AD727" s="7"/>
      <c r="AE727" s="7"/>
      <c r="AF727" s="7"/>
      <c r="AG727" s="7"/>
      <c r="AH727" s="7"/>
      <c r="AJ727" s="2"/>
      <c r="AL727" s="4" t="s">
        <v>167</v>
      </c>
      <c r="AM727" s="4" t="s">
        <v>1128</v>
      </c>
      <c r="AO727" s="7"/>
      <c r="AP727" s="7"/>
    </row>
    <row r="728" spans="10:42">
      <c r="J728" s="2"/>
      <c r="K728" s="2"/>
      <c r="L728" s="2"/>
      <c r="M728" s="2"/>
      <c r="N728" s="2"/>
      <c r="X728" s="7"/>
      <c r="Y728" s="7"/>
      <c r="Z728" s="7"/>
      <c r="AA728" s="7"/>
      <c r="AB728" s="7"/>
      <c r="AC728" s="7"/>
      <c r="AD728" s="7"/>
      <c r="AE728" s="7"/>
      <c r="AF728" s="7"/>
      <c r="AG728" s="7"/>
      <c r="AH728" s="7"/>
      <c r="AJ728" s="2"/>
      <c r="AL728" s="4" t="s">
        <v>167</v>
      </c>
      <c r="AM728" s="4" t="s">
        <v>1129</v>
      </c>
      <c r="AO728" s="7"/>
      <c r="AP728" s="7"/>
    </row>
    <row r="729" spans="10:42">
      <c r="J729" s="2"/>
      <c r="K729" s="2"/>
      <c r="L729" s="2"/>
      <c r="M729" s="2"/>
      <c r="N729" s="2"/>
      <c r="X729" s="7"/>
      <c r="Y729" s="7"/>
      <c r="Z729" s="7"/>
      <c r="AA729" s="7"/>
      <c r="AB729" s="7"/>
      <c r="AC729" s="7"/>
      <c r="AD729" s="7"/>
      <c r="AE729" s="7"/>
      <c r="AF729" s="7"/>
      <c r="AG729" s="7"/>
      <c r="AH729" s="7"/>
      <c r="AJ729" s="2"/>
      <c r="AL729" s="4" t="s">
        <v>167</v>
      </c>
      <c r="AM729" s="4" t="s">
        <v>392</v>
      </c>
      <c r="AO729" s="7"/>
      <c r="AP729" s="7"/>
    </row>
    <row r="730" spans="10:42">
      <c r="J730" s="2"/>
      <c r="K730" s="2"/>
      <c r="L730" s="2"/>
      <c r="M730" s="2"/>
      <c r="N730" s="2"/>
      <c r="X730" s="7"/>
      <c r="Y730" s="7"/>
      <c r="Z730" s="7"/>
      <c r="AA730" s="7"/>
      <c r="AB730" s="7"/>
      <c r="AC730" s="7"/>
      <c r="AD730" s="7"/>
      <c r="AE730" s="7"/>
      <c r="AF730" s="7"/>
      <c r="AG730" s="7"/>
      <c r="AH730" s="7"/>
      <c r="AJ730" s="2"/>
      <c r="AL730" s="4" t="s">
        <v>167</v>
      </c>
      <c r="AM730" s="4" t="s">
        <v>546</v>
      </c>
      <c r="AO730" s="7"/>
      <c r="AP730" s="7"/>
    </row>
    <row r="731" spans="10:42">
      <c r="J731" s="2"/>
      <c r="K731" s="2"/>
      <c r="L731" s="2"/>
      <c r="M731" s="2"/>
      <c r="N731" s="2"/>
      <c r="X731" s="7"/>
      <c r="Y731" s="7"/>
      <c r="Z731" s="7"/>
      <c r="AA731" s="7"/>
      <c r="AB731" s="7"/>
      <c r="AC731" s="7"/>
      <c r="AD731" s="7"/>
      <c r="AE731" s="7"/>
      <c r="AF731" s="7"/>
      <c r="AG731" s="7"/>
      <c r="AH731" s="7"/>
      <c r="AJ731" s="2"/>
      <c r="AL731" s="4" t="s">
        <v>169</v>
      </c>
      <c r="AM731" s="4" t="s">
        <v>803</v>
      </c>
      <c r="AO731" s="7"/>
      <c r="AP731" s="7"/>
    </row>
    <row r="732" spans="10:42">
      <c r="J732" s="2"/>
      <c r="K732" s="2"/>
      <c r="L732" s="2"/>
      <c r="M732" s="2"/>
      <c r="N732" s="2"/>
      <c r="X732" s="7"/>
      <c r="Y732" s="7"/>
      <c r="Z732" s="7"/>
      <c r="AA732" s="7"/>
      <c r="AB732" s="7"/>
      <c r="AC732" s="7"/>
      <c r="AD732" s="7"/>
      <c r="AE732" s="7"/>
      <c r="AF732" s="7"/>
      <c r="AG732" s="7"/>
      <c r="AH732" s="7"/>
      <c r="AJ732" s="2"/>
      <c r="AL732" s="4" t="s">
        <v>169</v>
      </c>
      <c r="AM732" s="4" t="s">
        <v>1130</v>
      </c>
      <c r="AO732" s="7"/>
      <c r="AP732" s="7"/>
    </row>
    <row r="733" spans="10:42">
      <c r="J733" s="2"/>
      <c r="K733" s="2"/>
      <c r="L733" s="2"/>
      <c r="M733" s="2"/>
      <c r="N733" s="2"/>
      <c r="X733" s="7"/>
      <c r="Y733" s="7"/>
      <c r="Z733" s="7"/>
      <c r="AA733" s="7"/>
      <c r="AB733" s="7"/>
      <c r="AC733" s="7"/>
      <c r="AD733" s="7"/>
      <c r="AE733" s="7"/>
      <c r="AF733" s="7"/>
      <c r="AG733" s="7"/>
      <c r="AH733" s="7"/>
      <c r="AJ733" s="2"/>
      <c r="AL733" s="4" t="s">
        <v>169</v>
      </c>
      <c r="AM733" s="4" t="s">
        <v>1131</v>
      </c>
      <c r="AO733" s="7"/>
      <c r="AP733" s="7"/>
    </row>
    <row r="734" spans="10:42">
      <c r="J734" s="2"/>
      <c r="K734" s="2"/>
      <c r="L734" s="2"/>
      <c r="M734" s="2"/>
      <c r="N734" s="2"/>
      <c r="X734" s="7"/>
      <c r="Y734" s="7"/>
      <c r="Z734" s="7"/>
      <c r="AA734" s="7"/>
      <c r="AB734" s="7"/>
      <c r="AC734" s="7"/>
      <c r="AD734" s="7"/>
      <c r="AE734" s="7"/>
      <c r="AF734" s="7"/>
      <c r="AG734" s="7"/>
      <c r="AH734" s="7"/>
      <c r="AJ734" s="2"/>
      <c r="AL734" s="4" t="s">
        <v>169</v>
      </c>
      <c r="AM734" s="4" t="s">
        <v>1132</v>
      </c>
      <c r="AO734" s="7"/>
      <c r="AP734" s="7"/>
    </row>
    <row r="735" spans="10:42">
      <c r="J735" s="2"/>
      <c r="K735" s="2"/>
      <c r="L735" s="2"/>
      <c r="M735" s="2"/>
      <c r="N735" s="2"/>
      <c r="X735" s="7"/>
      <c r="Y735" s="7"/>
      <c r="Z735" s="7"/>
      <c r="AA735" s="7"/>
      <c r="AB735" s="7"/>
      <c r="AC735" s="7"/>
      <c r="AD735" s="7"/>
      <c r="AE735" s="7"/>
      <c r="AF735" s="7"/>
      <c r="AG735" s="7"/>
      <c r="AH735" s="7"/>
      <c r="AJ735" s="2"/>
      <c r="AL735" s="4" t="s">
        <v>169</v>
      </c>
      <c r="AM735" s="4" t="s">
        <v>1133</v>
      </c>
      <c r="AO735" s="7"/>
      <c r="AP735" s="7"/>
    </row>
    <row r="736" spans="10:42">
      <c r="J736" s="2"/>
      <c r="K736" s="2"/>
      <c r="L736" s="2"/>
      <c r="M736" s="2"/>
      <c r="N736" s="2"/>
      <c r="X736" s="7"/>
      <c r="Y736" s="7"/>
      <c r="Z736" s="7"/>
      <c r="AA736" s="7"/>
      <c r="AB736" s="7"/>
      <c r="AC736" s="7"/>
      <c r="AD736" s="7"/>
      <c r="AE736" s="7"/>
      <c r="AF736" s="7"/>
      <c r="AG736" s="7"/>
      <c r="AH736" s="7"/>
      <c r="AJ736" s="2"/>
      <c r="AL736" s="4" t="s">
        <v>169</v>
      </c>
      <c r="AM736" s="4" t="s">
        <v>1134</v>
      </c>
      <c r="AO736" s="7"/>
      <c r="AP736" s="7"/>
    </row>
    <row r="737" spans="10:42">
      <c r="J737" s="2"/>
      <c r="K737" s="2"/>
      <c r="L737" s="2"/>
      <c r="M737" s="2"/>
      <c r="N737" s="2"/>
      <c r="X737" s="7"/>
      <c r="Y737" s="7"/>
      <c r="Z737" s="7"/>
      <c r="AA737" s="7"/>
      <c r="AB737" s="7"/>
      <c r="AC737" s="7"/>
      <c r="AD737" s="7"/>
      <c r="AE737" s="7"/>
      <c r="AF737" s="7"/>
      <c r="AG737" s="7"/>
      <c r="AH737" s="7"/>
      <c r="AJ737" s="2"/>
      <c r="AL737" s="4" t="s">
        <v>169</v>
      </c>
      <c r="AM737" s="4" t="s">
        <v>1135</v>
      </c>
      <c r="AO737" s="7"/>
      <c r="AP737" s="7"/>
    </row>
    <row r="738" spans="10:42">
      <c r="J738" s="2"/>
      <c r="K738" s="2"/>
      <c r="L738" s="2"/>
      <c r="M738" s="2"/>
      <c r="N738" s="2"/>
      <c r="X738" s="7"/>
      <c r="Y738" s="7"/>
      <c r="Z738" s="7"/>
      <c r="AA738" s="7"/>
      <c r="AB738" s="7"/>
      <c r="AC738" s="7"/>
      <c r="AD738" s="7"/>
      <c r="AE738" s="7"/>
      <c r="AF738" s="7"/>
      <c r="AG738" s="7"/>
      <c r="AH738" s="7"/>
      <c r="AJ738" s="2"/>
      <c r="AL738" s="4" t="s">
        <v>169</v>
      </c>
      <c r="AM738" s="4" t="s">
        <v>1136</v>
      </c>
      <c r="AO738" s="7"/>
      <c r="AP738" s="7"/>
    </row>
    <row r="739" spans="10:42">
      <c r="J739" s="2"/>
      <c r="K739" s="2"/>
      <c r="L739" s="2"/>
      <c r="M739" s="2"/>
      <c r="N739" s="2"/>
      <c r="X739" s="7"/>
      <c r="Y739" s="7"/>
      <c r="Z739" s="7"/>
      <c r="AA739" s="7"/>
      <c r="AB739" s="7"/>
      <c r="AC739" s="7"/>
      <c r="AD739" s="7"/>
      <c r="AE739" s="7"/>
      <c r="AF739" s="7"/>
      <c r="AG739" s="7"/>
      <c r="AH739" s="7"/>
      <c r="AJ739" s="2"/>
      <c r="AL739" s="4" t="s">
        <v>169</v>
      </c>
      <c r="AM739" s="4" t="s">
        <v>1137</v>
      </c>
      <c r="AO739" s="7"/>
      <c r="AP739" s="7"/>
    </row>
    <row r="740" spans="10:42">
      <c r="J740" s="2"/>
      <c r="K740" s="2"/>
      <c r="L740" s="2"/>
      <c r="M740" s="2"/>
      <c r="N740" s="2"/>
      <c r="X740" s="7"/>
      <c r="Y740" s="7"/>
      <c r="Z740" s="7"/>
      <c r="AA740" s="7"/>
      <c r="AB740" s="7"/>
      <c r="AC740" s="7"/>
      <c r="AD740" s="7"/>
      <c r="AE740" s="7"/>
      <c r="AF740" s="7"/>
      <c r="AG740" s="7"/>
      <c r="AH740" s="7"/>
      <c r="AJ740" s="2"/>
      <c r="AL740" s="4" t="s">
        <v>169</v>
      </c>
      <c r="AM740" s="4" t="s">
        <v>1138</v>
      </c>
      <c r="AO740" s="7"/>
      <c r="AP740" s="7"/>
    </row>
    <row r="741" spans="10:42">
      <c r="J741" s="2"/>
      <c r="K741" s="2"/>
      <c r="L741" s="2"/>
      <c r="M741" s="2"/>
      <c r="N741" s="2"/>
      <c r="X741" s="7"/>
      <c r="Y741" s="7"/>
      <c r="Z741" s="7"/>
      <c r="AA741" s="7"/>
      <c r="AB741" s="7"/>
      <c r="AC741" s="7"/>
      <c r="AD741" s="7"/>
      <c r="AE741" s="7"/>
      <c r="AF741" s="7"/>
      <c r="AG741" s="7"/>
      <c r="AH741" s="7"/>
      <c r="AJ741" s="2"/>
      <c r="AL741" s="4" t="s">
        <v>169</v>
      </c>
      <c r="AM741" s="4" t="s">
        <v>1139</v>
      </c>
      <c r="AO741" s="7"/>
      <c r="AP741" s="7"/>
    </row>
    <row r="742" spans="10:42">
      <c r="J742" s="2"/>
      <c r="K742" s="2"/>
      <c r="L742" s="2"/>
      <c r="M742" s="2"/>
      <c r="N742" s="2"/>
      <c r="X742" s="7"/>
      <c r="Y742" s="7"/>
      <c r="Z742" s="7"/>
      <c r="AA742" s="7"/>
      <c r="AB742" s="7"/>
      <c r="AC742" s="7"/>
      <c r="AD742" s="7"/>
      <c r="AE742" s="7"/>
      <c r="AF742" s="7"/>
      <c r="AG742" s="7"/>
      <c r="AH742" s="7"/>
      <c r="AJ742" s="2"/>
      <c r="AL742" s="4" t="s">
        <v>169</v>
      </c>
      <c r="AM742" s="4" t="s">
        <v>1140</v>
      </c>
      <c r="AO742" s="7"/>
      <c r="AP742" s="7"/>
    </row>
    <row r="743" spans="10:42">
      <c r="J743" s="2"/>
      <c r="K743" s="2"/>
      <c r="L743" s="2"/>
      <c r="M743" s="2"/>
      <c r="N743" s="2"/>
      <c r="X743" s="7"/>
      <c r="Y743" s="7"/>
      <c r="Z743" s="7"/>
      <c r="AA743" s="7"/>
      <c r="AB743" s="7"/>
      <c r="AC743" s="7"/>
      <c r="AD743" s="7"/>
      <c r="AE743" s="7"/>
      <c r="AF743" s="7"/>
      <c r="AG743" s="7"/>
      <c r="AH743" s="7"/>
      <c r="AJ743" s="2"/>
      <c r="AL743" s="4" t="s">
        <v>169</v>
      </c>
      <c r="AM743" s="4" t="s">
        <v>1141</v>
      </c>
      <c r="AO743" s="7"/>
      <c r="AP743" s="7"/>
    </row>
    <row r="744" spans="10:42">
      <c r="J744" s="2"/>
      <c r="K744" s="2"/>
      <c r="L744" s="2"/>
      <c r="M744" s="2"/>
      <c r="N744" s="2"/>
      <c r="X744" s="7"/>
      <c r="Y744" s="7"/>
      <c r="Z744" s="7"/>
      <c r="AA744" s="7"/>
      <c r="AB744" s="7"/>
      <c r="AC744" s="7"/>
      <c r="AD744" s="7"/>
      <c r="AE744" s="7"/>
      <c r="AF744" s="7"/>
      <c r="AG744" s="7"/>
      <c r="AH744" s="7"/>
      <c r="AJ744" s="2"/>
      <c r="AL744" s="4" t="s">
        <v>169</v>
      </c>
      <c r="AM744" s="4" t="s">
        <v>1142</v>
      </c>
      <c r="AO744" s="7"/>
      <c r="AP744" s="7"/>
    </row>
    <row r="745" spans="10:42">
      <c r="J745" s="2"/>
      <c r="K745" s="2"/>
      <c r="L745" s="2"/>
      <c r="M745" s="2"/>
      <c r="N745" s="2"/>
      <c r="X745" s="7"/>
      <c r="Y745" s="7"/>
      <c r="Z745" s="7"/>
      <c r="AA745" s="7"/>
      <c r="AB745" s="7"/>
      <c r="AC745" s="7"/>
      <c r="AD745" s="7"/>
      <c r="AE745" s="7"/>
      <c r="AF745" s="7"/>
      <c r="AG745" s="7"/>
      <c r="AH745" s="7"/>
      <c r="AJ745" s="2"/>
      <c r="AL745" s="4" t="s">
        <v>169</v>
      </c>
      <c r="AM745" s="4" t="s">
        <v>1143</v>
      </c>
      <c r="AO745" s="7"/>
      <c r="AP745" s="7"/>
    </row>
    <row r="746" spans="10:42">
      <c r="J746" s="2"/>
      <c r="K746" s="2"/>
      <c r="L746" s="2"/>
      <c r="M746" s="2"/>
      <c r="N746" s="2"/>
      <c r="X746" s="7"/>
      <c r="Y746" s="7"/>
      <c r="Z746" s="7"/>
      <c r="AA746" s="7"/>
      <c r="AB746" s="7"/>
      <c r="AC746" s="7"/>
      <c r="AD746" s="7"/>
      <c r="AE746" s="7"/>
      <c r="AF746" s="7"/>
      <c r="AG746" s="7"/>
      <c r="AH746" s="7"/>
      <c r="AJ746" s="2"/>
      <c r="AL746" s="4" t="s">
        <v>169</v>
      </c>
      <c r="AM746" s="4" t="s">
        <v>1144</v>
      </c>
      <c r="AO746" s="7"/>
      <c r="AP746" s="7"/>
    </row>
    <row r="747" spans="10:42">
      <c r="J747" s="2"/>
      <c r="K747" s="2"/>
      <c r="L747" s="2"/>
      <c r="M747" s="2"/>
      <c r="N747" s="2"/>
      <c r="X747" s="7"/>
      <c r="Y747" s="7"/>
      <c r="Z747" s="7"/>
      <c r="AA747" s="7"/>
      <c r="AB747" s="7"/>
      <c r="AC747" s="7"/>
      <c r="AD747" s="7"/>
      <c r="AE747" s="7"/>
      <c r="AF747" s="7"/>
      <c r="AG747" s="7"/>
      <c r="AH747" s="7"/>
      <c r="AJ747" s="2"/>
      <c r="AL747" s="4" t="s">
        <v>169</v>
      </c>
      <c r="AM747" s="4" t="s">
        <v>1145</v>
      </c>
      <c r="AO747" s="7"/>
      <c r="AP747" s="7"/>
    </row>
    <row r="748" spans="10:42">
      <c r="J748" s="2"/>
      <c r="K748" s="2"/>
      <c r="L748" s="2"/>
      <c r="M748" s="2"/>
      <c r="N748" s="2"/>
      <c r="X748" s="7"/>
      <c r="Y748" s="7"/>
      <c r="Z748" s="7"/>
      <c r="AA748" s="7"/>
      <c r="AB748" s="7"/>
      <c r="AC748" s="7"/>
      <c r="AD748" s="7"/>
      <c r="AE748" s="7"/>
      <c r="AF748" s="7"/>
      <c r="AG748" s="7"/>
      <c r="AH748" s="7"/>
      <c r="AJ748" s="2"/>
      <c r="AL748" s="4" t="s">
        <v>169</v>
      </c>
      <c r="AM748" s="4" t="s">
        <v>1146</v>
      </c>
      <c r="AO748" s="7"/>
      <c r="AP748" s="7"/>
    </row>
    <row r="749" spans="10:42">
      <c r="J749" s="2"/>
      <c r="K749" s="2"/>
      <c r="L749" s="2"/>
      <c r="M749" s="2"/>
      <c r="N749" s="2"/>
      <c r="X749" s="7"/>
      <c r="Y749" s="7"/>
      <c r="Z749" s="7"/>
      <c r="AA749" s="7"/>
      <c r="AB749" s="7"/>
      <c r="AC749" s="7"/>
      <c r="AD749" s="7"/>
      <c r="AE749" s="7"/>
      <c r="AF749" s="7"/>
      <c r="AG749" s="7"/>
      <c r="AH749" s="7"/>
      <c r="AJ749" s="2"/>
      <c r="AL749" s="4" t="s">
        <v>169</v>
      </c>
      <c r="AM749" s="4" t="s">
        <v>1147</v>
      </c>
      <c r="AO749" s="7"/>
      <c r="AP749" s="7"/>
    </row>
    <row r="750" spans="10:42">
      <c r="J750" s="2"/>
      <c r="K750" s="2"/>
      <c r="L750" s="2"/>
      <c r="M750" s="2"/>
      <c r="N750" s="2"/>
      <c r="X750" s="7"/>
      <c r="Y750" s="7"/>
      <c r="Z750" s="7"/>
      <c r="AA750" s="7"/>
      <c r="AB750" s="7"/>
      <c r="AC750" s="7"/>
      <c r="AD750" s="7"/>
      <c r="AE750" s="7"/>
      <c r="AF750" s="7"/>
      <c r="AG750" s="7"/>
      <c r="AH750" s="7"/>
      <c r="AJ750" s="2"/>
      <c r="AL750" s="4" t="s">
        <v>169</v>
      </c>
      <c r="AM750" s="4" t="s">
        <v>1148</v>
      </c>
      <c r="AO750" s="7"/>
      <c r="AP750" s="7"/>
    </row>
    <row r="751" spans="10:42">
      <c r="J751" s="2"/>
      <c r="K751" s="2"/>
      <c r="L751" s="2"/>
      <c r="M751" s="2"/>
      <c r="N751" s="2"/>
      <c r="X751" s="7"/>
      <c r="Y751" s="7"/>
      <c r="Z751" s="7"/>
      <c r="AA751" s="7"/>
      <c r="AB751" s="7"/>
      <c r="AC751" s="7"/>
      <c r="AD751" s="7"/>
      <c r="AE751" s="7"/>
      <c r="AF751" s="7"/>
      <c r="AG751" s="7"/>
      <c r="AH751" s="7"/>
      <c r="AJ751" s="2"/>
      <c r="AL751" s="4" t="s">
        <v>169</v>
      </c>
      <c r="AM751" s="4" t="s">
        <v>1149</v>
      </c>
      <c r="AO751" s="7"/>
      <c r="AP751" s="7"/>
    </row>
    <row r="752" spans="10:42">
      <c r="J752" s="2"/>
      <c r="K752" s="2"/>
      <c r="L752" s="2"/>
      <c r="M752" s="2"/>
      <c r="N752" s="2"/>
      <c r="X752" s="7"/>
      <c r="Y752" s="7"/>
      <c r="Z752" s="7"/>
      <c r="AA752" s="7"/>
      <c r="AB752" s="7"/>
      <c r="AC752" s="7"/>
      <c r="AD752" s="7"/>
      <c r="AE752" s="7"/>
      <c r="AF752" s="7"/>
      <c r="AG752" s="7"/>
      <c r="AH752" s="7"/>
      <c r="AJ752" s="2"/>
      <c r="AL752" s="4" t="s">
        <v>169</v>
      </c>
      <c r="AM752" s="4" t="s">
        <v>1150</v>
      </c>
      <c r="AO752" s="7"/>
      <c r="AP752" s="7"/>
    </row>
    <row r="753" spans="10:42">
      <c r="J753" s="2"/>
      <c r="K753" s="2"/>
      <c r="L753" s="2"/>
      <c r="M753" s="2"/>
      <c r="N753" s="2"/>
      <c r="X753" s="7"/>
      <c r="Y753" s="7"/>
      <c r="Z753" s="7"/>
      <c r="AA753" s="7"/>
      <c r="AB753" s="7"/>
      <c r="AC753" s="7"/>
      <c r="AD753" s="7"/>
      <c r="AE753" s="7"/>
      <c r="AF753" s="7"/>
      <c r="AG753" s="7"/>
      <c r="AH753" s="7"/>
      <c r="AJ753" s="2"/>
      <c r="AL753" s="4" t="s">
        <v>169</v>
      </c>
      <c r="AM753" s="4" t="s">
        <v>1151</v>
      </c>
      <c r="AO753" s="7"/>
      <c r="AP753" s="7"/>
    </row>
    <row r="754" spans="10:42">
      <c r="J754" s="2"/>
      <c r="K754" s="2"/>
      <c r="L754" s="2"/>
      <c r="M754" s="2"/>
      <c r="N754" s="2"/>
      <c r="X754" s="7"/>
      <c r="Y754" s="7"/>
      <c r="Z754" s="7"/>
      <c r="AA754" s="7"/>
      <c r="AB754" s="7"/>
      <c r="AC754" s="7"/>
      <c r="AD754" s="7"/>
      <c r="AE754" s="7"/>
      <c r="AF754" s="7"/>
      <c r="AG754" s="7"/>
      <c r="AH754" s="7"/>
      <c r="AJ754" s="2"/>
      <c r="AL754" s="4" t="s">
        <v>169</v>
      </c>
      <c r="AM754" s="4" t="s">
        <v>1152</v>
      </c>
      <c r="AO754" s="7"/>
      <c r="AP754" s="7"/>
    </row>
    <row r="755" spans="10:42">
      <c r="J755" s="2"/>
      <c r="K755" s="2"/>
      <c r="L755" s="2"/>
      <c r="M755" s="2"/>
      <c r="N755" s="2"/>
      <c r="X755" s="7"/>
      <c r="Y755" s="7"/>
      <c r="Z755" s="7"/>
      <c r="AA755" s="7"/>
      <c r="AB755" s="7"/>
      <c r="AC755" s="7"/>
      <c r="AD755" s="7"/>
      <c r="AE755" s="7"/>
      <c r="AF755" s="7"/>
      <c r="AG755" s="7"/>
      <c r="AH755" s="7"/>
      <c r="AJ755" s="2"/>
      <c r="AL755" s="4" t="s">
        <v>169</v>
      </c>
      <c r="AM755" s="4" t="s">
        <v>1153</v>
      </c>
      <c r="AO755" s="7"/>
      <c r="AP755" s="7"/>
    </row>
    <row r="756" spans="10:42">
      <c r="J756" s="2"/>
      <c r="K756" s="2"/>
      <c r="L756" s="2"/>
      <c r="M756" s="2"/>
      <c r="N756" s="2"/>
      <c r="X756" s="7"/>
      <c r="Y756" s="7"/>
      <c r="Z756" s="7"/>
      <c r="AA756" s="7"/>
      <c r="AB756" s="7"/>
      <c r="AC756" s="7"/>
      <c r="AD756" s="7"/>
      <c r="AE756" s="7"/>
      <c r="AF756" s="7"/>
      <c r="AG756" s="7"/>
      <c r="AH756" s="7"/>
      <c r="AJ756" s="2"/>
      <c r="AL756" s="4" t="s">
        <v>169</v>
      </c>
      <c r="AM756" s="4" t="s">
        <v>1154</v>
      </c>
      <c r="AO756" s="7"/>
      <c r="AP756" s="7"/>
    </row>
    <row r="757" spans="10:42">
      <c r="J757" s="2"/>
      <c r="K757" s="2"/>
      <c r="L757" s="2"/>
      <c r="M757" s="2"/>
      <c r="N757" s="2"/>
      <c r="X757" s="7"/>
      <c r="Y757" s="7"/>
      <c r="Z757" s="7"/>
      <c r="AA757" s="7"/>
      <c r="AB757" s="7"/>
      <c r="AC757" s="7"/>
      <c r="AD757" s="7"/>
      <c r="AE757" s="7"/>
      <c r="AF757" s="7"/>
      <c r="AG757" s="7"/>
      <c r="AH757" s="7"/>
      <c r="AJ757" s="2"/>
      <c r="AL757" s="4" t="s">
        <v>169</v>
      </c>
      <c r="AM757" s="4" t="s">
        <v>1155</v>
      </c>
      <c r="AO757" s="7"/>
      <c r="AP757" s="7"/>
    </row>
    <row r="758" spans="10:42">
      <c r="J758" s="2"/>
      <c r="K758" s="2"/>
      <c r="L758" s="2"/>
      <c r="M758" s="2"/>
      <c r="N758" s="2"/>
      <c r="X758" s="7"/>
      <c r="Y758" s="7"/>
      <c r="Z758" s="7"/>
      <c r="AA758" s="7"/>
      <c r="AB758" s="7"/>
      <c r="AC758" s="7"/>
      <c r="AD758" s="7"/>
      <c r="AE758" s="7"/>
      <c r="AF758" s="7"/>
      <c r="AG758" s="7"/>
      <c r="AH758" s="7"/>
      <c r="AJ758" s="2"/>
      <c r="AL758" s="4" t="s">
        <v>169</v>
      </c>
      <c r="AM758" s="4" t="s">
        <v>1156</v>
      </c>
      <c r="AO758" s="7"/>
      <c r="AP758" s="7"/>
    </row>
    <row r="759" spans="10:42">
      <c r="J759" s="2"/>
      <c r="K759" s="2"/>
      <c r="L759" s="2"/>
      <c r="M759" s="2"/>
      <c r="N759" s="2"/>
      <c r="X759" s="7"/>
      <c r="Y759" s="7"/>
      <c r="Z759" s="7"/>
      <c r="AA759" s="7"/>
      <c r="AB759" s="7"/>
      <c r="AC759" s="7"/>
      <c r="AD759" s="7"/>
      <c r="AE759" s="7"/>
      <c r="AF759" s="7"/>
      <c r="AG759" s="7"/>
      <c r="AH759" s="7"/>
      <c r="AJ759" s="2"/>
      <c r="AL759" s="4" t="s">
        <v>169</v>
      </c>
      <c r="AM759" s="4" t="s">
        <v>1157</v>
      </c>
      <c r="AO759" s="7"/>
      <c r="AP759" s="7"/>
    </row>
    <row r="760" spans="10:42">
      <c r="J760" s="2"/>
      <c r="K760" s="2"/>
      <c r="L760" s="2"/>
      <c r="M760" s="2"/>
      <c r="N760" s="2"/>
      <c r="X760" s="7"/>
      <c r="Y760" s="7"/>
      <c r="Z760" s="7"/>
      <c r="AA760" s="7"/>
      <c r="AB760" s="7"/>
      <c r="AC760" s="7"/>
      <c r="AD760" s="7"/>
      <c r="AE760" s="7"/>
      <c r="AF760" s="7"/>
      <c r="AG760" s="7"/>
      <c r="AH760" s="7"/>
      <c r="AJ760" s="2"/>
      <c r="AL760" s="4" t="s">
        <v>169</v>
      </c>
      <c r="AM760" s="4" t="s">
        <v>1158</v>
      </c>
      <c r="AO760" s="7"/>
      <c r="AP760" s="7"/>
    </row>
    <row r="761" spans="10:42">
      <c r="J761" s="2"/>
      <c r="K761" s="2"/>
      <c r="L761" s="2"/>
      <c r="M761" s="2"/>
      <c r="N761" s="2"/>
      <c r="X761" s="7"/>
      <c r="Y761" s="7"/>
      <c r="Z761" s="7"/>
      <c r="AA761" s="7"/>
      <c r="AB761" s="7"/>
      <c r="AC761" s="7"/>
      <c r="AD761" s="7"/>
      <c r="AE761" s="7"/>
      <c r="AF761" s="7"/>
      <c r="AG761" s="7"/>
      <c r="AH761" s="7"/>
      <c r="AJ761" s="2"/>
      <c r="AL761" s="4" t="s">
        <v>171</v>
      </c>
      <c r="AM761" s="4" t="s">
        <v>805</v>
      </c>
      <c r="AO761" s="7"/>
      <c r="AP761" s="7"/>
    </row>
    <row r="762" spans="10:42">
      <c r="J762" s="2"/>
      <c r="K762" s="2"/>
      <c r="L762" s="2"/>
      <c r="M762" s="2"/>
      <c r="N762" s="2"/>
      <c r="X762" s="7"/>
      <c r="Y762" s="7"/>
      <c r="Z762" s="7"/>
      <c r="AA762" s="7"/>
      <c r="AB762" s="7"/>
      <c r="AC762" s="7"/>
      <c r="AD762" s="7"/>
      <c r="AE762" s="7"/>
      <c r="AF762" s="7"/>
      <c r="AG762" s="7"/>
      <c r="AH762" s="7"/>
      <c r="AJ762" s="2"/>
      <c r="AL762" s="4" t="s">
        <v>171</v>
      </c>
      <c r="AM762" s="4" t="s">
        <v>1159</v>
      </c>
      <c r="AO762" s="7"/>
      <c r="AP762" s="7"/>
    </row>
    <row r="763" spans="10:42">
      <c r="J763" s="2"/>
      <c r="K763" s="2"/>
      <c r="L763" s="2"/>
      <c r="M763" s="2"/>
      <c r="N763" s="2"/>
      <c r="X763" s="7"/>
      <c r="Y763" s="7"/>
      <c r="Z763" s="7"/>
      <c r="AA763" s="7"/>
      <c r="AB763" s="7"/>
      <c r="AC763" s="7"/>
      <c r="AD763" s="7"/>
      <c r="AE763" s="7"/>
      <c r="AF763" s="7"/>
      <c r="AG763" s="7"/>
      <c r="AH763" s="7"/>
      <c r="AJ763" s="2"/>
      <c r="AL763" s="4" t="s">
        <v>171</v>
      </c>
      <c r="AM763" s="4" t="s">
        <v>1160</v>
      </c>
      <c r="AO763" s="7"/>
      <c r="AP763" s="7"/>
    </row>
    <row r="764" spans="10:42">
      <c r="J764" s="2"/>
      <c r="K764" s="2"/>
      <c r="L764" s="2"/>
      <c r="M764" s="2"/>
      <c r="N764" s="2"/>
      <c r="X764" s="7"/>
      <c r="Y764" s="7"/>
      <c r="Z764" s="7"/>
      <c r="AA764" s="7"/>
      <c r="AB764" s="7"/>
      <c r="AC764" s="7"/>
      <c r="AD764" s="7"/>
      <c r="AE764" s="7"/>
      <c r="AF764" s="7"/>
      <c r="AG764" s="7"/>
      <c r="AH764" s="7"/>
      <c r="AJ764" s="2"/>
      <c r="AL764" s="4" t="s">
        <v>171</v>
      </c>
      <c r="AM764" s="4" t="s">
        <v>1161</v>
      </c>
      <c r="AO764" s="7"/>
      <c r="AP764" s="7"/>
    </row>
    <row r="765" spans="10:42">
      <c r="J765" s="2"/>
      <c r="K765" s="2"/>
      <c r="L765" s="2"/>
      <c r="M765" s="2"/>
      <c r="N765" s="2"/>
      <c r="X765" s="7"/>
      <c r="Y765" s="7"/>
      <c r="Z765" s="7"/>
      <c r="AA765" s="7"/>
      <c r="AB765" s="7"/>
      <c r="AC765" s="7"/>
      <c r="AD765" s="7"/>
      <c r="AE765" s="7"/>
      <c r="AF765" s="7"/>
      <c r="AG765" s="7"/>
      <c r="AH765" s="7"/>
      <c r="AJ765" s="2"/>
      <c r="AL765" s="4" t="s">
        <v>171</v>
      </c>
      <c r="AM765" s="4" t="s">
        <v>1162</v>
      </c>
      <c r="AO765" s="7"/>
      <c r="AP765" s="7"/>
    </row>
    <row r="766" spans="10:42">
      <c r="J766" s="2"/>
      <c r="K766" s="2"/>
      <c r="L766" s="2"/>
      <c r="M766" s="2"/>
      <c r="N766" s="2"/>
      <c r="X766" s="7"/>
      <c r="Y766" s="7"/>
      <c r="Z766" s="7"/>
      <c r="AA766" s="7"/>
      <c r="AB766" s="7"/>
      <c r="AC766" s="7"/>
      <c r="AD766" s="7"/>
      <c r="AE766" s="7"/>
      <c r="AF766" s="7"/>
      <c r="AG766" s="7"/>
      <c r="AH766" s="7"/>
      <c r="AJ766" s="2"/>
      <c r="AL766" s="4" t="s">
        <v>171</v>
      </c>
      <c r="AM766" s="4" t="s">
        <v>1163</v>
      </c>
      <c r="AO766" s="7"/>
      <c r="AP766" s="7"/>
    </row>
    <row r="767" spans="10:42">
      <c r="J767" s="2"/>
      <c r="K767" s="2"/>
      <c r="L767" s="2"/>
      <c r="M767" s="2"/>
      <c r="N767" s="2"/>
      <c r="X767" s="7"/>
      <c r="Y767" s="7"/>
      <c r="Z767" s="7"/>
      <c r="AA767" s="7"/>
      <c r="AB767" s="7"/>
      <c r="AC767" s="7"/>
      <c r="AD767" s="7"/>
      <c r="AE767" s="7"/>
      <c r="AF767" s="7"/>
      <c r="AG767" s="7"/>
      <c r="AH767" s="7"/>
      <c r="AJ767" s="2"/>
      <c r="AL767" s="4" t="s">
        <v>171</v>
      </c>
      <c r="AM767" s="4" t="s">
        <v>1164</v>
      </c>
      <c r="AO767" s="7"/>
      <c r="AP767" s="7"/>
    </row>
    <row r="768" spans="10:42">
      <c r="J768" s="2"/>
      <c r="K768" s="2"/>
      <c r="L768" s="2"/>
      <c r="M768" s="2"/>
      <c r="N768" s="2"/>
      <c r="X768" s="7"/>
      <c r="Y768" s="7"/>
      <c r="Z768" s="7"/>
      <c r="AA768" s="7"/>
      <c r="AB768" s="7"/>
      <c r="AC768" s="7"/>
      <c r="AD768" s="7"/>
      <c r="AE768" s="7"/>
      <c r="AF768" s="7"/>
      <c r="AG768" s="7"/>
      <c r="AH768" s="7"/>
      <c r="AJ768" s="2"/>
      <c r="AL768" s="4" t="s">
        <v>171</v>
      </c>
      <c r="AM768" s="4" t="s">
        <v>1165</v>
      </c>
      <c r="AO768" s="7"/>
      <c r="AP768" s="7"/>
    </row>
    <row r="769" spans="10:42">
      <c r="J769" s="2"/>
      <c r="K769" s="2"/>
      <c r="L769" s="2"/>
      <c r="M769" s="2"/>
      <c r="N769" s="2"/>
      <c r="X769" s="7"/>
      <c r="Y769" s="7"/>
      <c r="Z769" s="7"/>
      <c r="AA769" s="7"/>
      <c r="AB769" s="7"/>
      <c r="AC769" s="7"/>
      <c r="AD769" s="7"/>
      <c r="AE769" s="7"/>
      <c r="AF769" s="7"/>
      <c r="AG769" s="7"/>
      <c r="AH769" s="7"/>
      <c r="AJ769" s="2"/>
      <c r="AL769" s="4" t="s">
        <v>171</v>
      </c>
      <c r="AM769" s="4" t="s">
        <v>1166</v>
      </c>
      <c r="AO769" s="7"/>
      <c r="AP769" s="7"/>
    </row>
    <row r="770" spans="10:42">
      <c r="J770" s="2"/>
      <c r="K770" s="2"/>
      <c r="L770" s="2"/>
      <c r="M770" s="2"/>
      <c r="N770" s="2"/>
      <c r="X770" s="7"/>
      <c r="Y770" s="7"/>
      <c r="Z770" s="7"/>
      <c r="AA770" s="7"/>
      <c r="AB770" s="7"/>
      <c r="AC770" s="7"/>
      <c r="AD770" s="7"/>
      <c r="AE770" s="7"/>
      <c r="AF770" s="7"/>
      <c r="AG770" s="7"/>
      <c r="AH770" s="7"/>
      <c r="AJ770" s="2"/>
      <c r="AL770" s="4" t="s">
        <v>171</v>
      </c>
      <c r="AM770" s="4" t="s">
        <v>1167</v>
      </c>
      <c r="AO770" s="7"/>
      <c r="AP770" s="7"/>
    </row>
    <row r="771" spans="10:42">
      <c r="J771" s="2"/>
      <c r="K771" s="2"/>
      <c r="L771" s="2"/>
      <c r="M771" s="2"/>
      <c r="N771" s="2"/>
      <c r="X771" s="7"/>
      <c r="Y771" s="7"/>
      <c r="Z771" s="7"/>
      <c r="AA771" s="7"/>
      <c r="AB771" s="7"/>
      <c r="AC771" s="7"/>
      <c r="AD771" s="7"/>
      <c r="AE771" s="7"/>
      <c r="AF771" s="7"/>
      <c r="AG771" s="7"/>
      <c r="AH771" s="7"/>
      <c r="AJ771" s="2"/>
      <c r="AL771" s="4" t="s">
        <v>171</v>
      </c>
      <c r="AM771" s="4" t="s">
        <v>1168</v>
      </c>
      <c r="AO771" s="7"/>
      <c r="AP771" s="7"/>
    </row>
    <row r="772" spans="10:42">
      <c r="J772" s="2"/>
      <c r="K772" s="2"/>
      <c r="L772" s="2"/>
      <c r="M772" s="2"/>
      <c r="N772" s="2"/>
      <c r="X772" s="7"/>
      <c r="Y772" s="7"/>
      <c r="Z772" s="7"/>
      <c r="AA772" s="7"/>
      <c r="AB772" s="7"/>
      <c r="AC772" s="7"/>
      <c r="AD772" s="7"/>
      <c r="AE772" s="7"/>
      <c r="AF772" s="7"/>
      <c r="AG772" s="7"/>
      <c r="AH772" s="7"/>
      <c r="AJ772" s="2"/>
      <c r="AL772" s="4" t="s">
        <v>171</v>
      </c>
      <c r="AM772" s="4" t="s">
        <v>1169</v>
      </c>
      <c r="AO772" s="7"/>
      <c r="AP772" s="7"/>
    </row>
    <row r="773" spans="10:42">
      <c r="J773" s="2"/>
      <c r="K773" s="2"/>
      <c r="L773" s="2"/>
      <c r="M773" s="2"/>
      <c r="N773" s="2"/>
      <c r="X773" s="7"/>
      <c r="Y773" s="7"/>
      <c r="Z773" s="7"/>
      <c r="AA773" s="7"/>
      <c r="AB773" s="7"/>
      <c r="AC773" s="7"/>
      <c r="AD773" s="7"/>
      <c r="AE773" s="7"/>
      <c r="AF773" s="7"/>
      <c r="AG773" s="7"/>
      <c r="AH773" s="7"/>
      <c r="AJ773" s="2"/>
      <c r="AL773" s="4" t="s">
        <v>171</v>
      </c>
      <c r="AM773" s="4" t="s">
        <v>1170</v>
      </c>
      <c r="AO773" s="7"/>
      <c r="AP773" s="7"/>
    </row>
    <row r="774" spans="10:42">
      <c r="J774" s="2"/>
      <c r="K774" s="2"/>
      <c r="L774" s="2"/>
      <c r="M774" s="2"/>
      <c r="N774" s="2"/>
      <c r="X774" s="7"/>
      <c r="Y774" s="7"/>
      <c r="Z774" s="7"/>
      <c r="AA774" s="7"/>
      <c r="AB774" s="7"/>
      <c r="AC774" s="7"/>
      <c r="AD774" s="7"/>
      <c r="AE774" s="7"/>
      <c r="AF774" s="7"/>
      <c r="AG774" s="7"/>
      <c r="AH774" s="7"/>
      <c r="AJ774" s="2"/>
      <c r="AL774" s="4" t="s">
        <v>171</v>
      </c>
      <c r="AM774" s="4" t="s">
        <v>1171</v>
      </c>
      <c r="AO774" s="7"/>
      <c r="AP774" s="7"/>
    </row>
    <row r="775" spans="10:42">
      <c r="J775" s="2"/>
      <c r="K775" s="2"/>
      <c r="L775" s="2"/>
      <c r="M775" s="2"/>
      <c r="N775" s="2"/>
      <c r="X775" s="7"/>
      <c r="Y775" s="7"/>
      <c r="Z775" s="7"/>
      <c r="AA775" s="7"/>
      <c r="AB775" s="7"/>
      <c r="AC775" s="7"/>
      <c r="AD775" s="7"/>
      <c r="AE775" s="7"/>
      <c r="AF775" s="7"/>
      <c r="AG775" s="7"/>
      <c r="AH775" s="7"/>
      <c r="AJ775" s="2"/>
      <c r="AL775" s="4" t="s">
        <v>171</v>
      </c>
      <c r="AM775" s="4" t="s">
        <v>804</v>
      </c>
      <c r="AO775" s="7"/>
      <c r="AP775" s="7"/>
    </row>
    <row r="776" spans="10:42">
      <c r="J776" s="2"/>
      <c r="K776" s="2"/>
      <c r="L776" s="2"/>
      <c r="M776" s="2"/>
      <c r="N776" s="2"/>
      <c r="X776" s="7"/>
      <c r="Y776" s="7"/>
      <c r="Z776" s="7"/>
      <c r="AA776" s="7"/>
      <c r="AB776" s="7"/>
      <c r="AC776" s="7"/>
      <c r="AD776" s="7"/>
      <c r="AE776" s="7"/>
      <c r="AF776" s="7"/>
      <c r="AG776" s="7"/>
      <c r="AH776" s="7"/>
      <c r="AJ776" s="2"/>
      <c r="AL776" s="4" t="s">
        <v>173</v>
      </c>
      <c r="AM776" s="4" t="s">
        <v>807</v>
      </c>
      <c r="AO776" s="7"/>
      <c r="AP776" s="7"/>
    </row>
    <row r="777" spans="10:42">
      <c r="J777" s="2"/>
      <c r="K777" s="2"/>
      <c r="L777" s="2"/>
      <c r="M777" s="2"/>
      <c r="N777" s="2"/>
      <c r="X777" s="7"/>
      <c r="Y777" s="7"/>
      <c r="Z777" s="7"/>
      <c r="AA777" s="7"/>
      <c r="AB777" s="7"/>
      <c r="AC777" s="7"/>
      <c r="AD777" s="7"/>
      <c r="AE777" s="7"/>
      <c r="AF777" s="7"/>
      <c r="AG777" s="7"/>
      <c r="AH777" s="7"/>
      <c r="AJ777" s="2"/>
      <c r="AL777" s="4" t="s">
        <v>173</v>
      </c>
      <c r="AM777" s="4" t="s">
        <v>1172</v>
      </c>
      <c r="AO777" s="7"/>
      <c r="AP777" s="7"/>
    </row>
    <row r="778" spans="10:42">
      <c r="J778" s="2"/>
      <c r="K778" s="2"/>
      <c r="L778" s="2"/>
      <c r="M778" s="2"/>
      <c r="N778" s="2"/>
      <c r="X778" s="7"/>
      <c r="Y778" s="7"/>
      <c r="Z778" s="7"/>
      <c r="AA778" s="7"/>
      <c r="AB778" s="7"/>
      <c r="AC778" s="7"/>
      <c r="AD778" s="7"/>
      <c r="AE778" s="7"/>
      <c r="AF778" s="7"/>
      <c r="AG778" s="7"/>
      <c r="AH778" s="7"/>
      <c r="AJ778" s="2"/>
      <c r="AL778" s="4" t="s">
        <v>173</v>
      </c>
      <c r="AM778" s="4" t="s">
        <v>1173</v>
      </c>
      <c r="AO778" s="7"/>
      <c r="AP778" s="7"/>
    </row>
    <row r="779" spans="10:42">
      <c r="J779" s="2"/>
      <c r="K779" s="2"/>
      <c r="L779" s="2"/>
      <c r="M779" s="2"/>
      <c r="N779" s="2"/>
      <c r="X779" s="7"/>
      <c r="Y779" s="7"/>
      <c r="Z779" s="7"/>
      <c r="AA779" s="7"/>
      <c r="AB779" s="7"/>
      <c r="AC779" s="7"/>
      <c r="AD779" s="7"/>
      <c r="AE779" s="7"/>
      <c r="AF779" s="7"/>
      <c r="AG779" s="7"/>
      <c r="AH779" s="7"/>
      <c r="AJ779" s="2"/>
      <c r="AL779" s="4" t="s">
        <v>173</v>
      </c>
      <c r="AM779" s="4" t="s">
        <v>1174</v>
      </c>
      <c r="AO779" s="7"/>
      <c r="AP779" s="7"/>
    </row>
    <row r="780" spans="10:42">
      <c r="J780" s="2"/>
      <c r="K780" s="2"/>
      <c r="L780" s="2"/>
      <c r="M780" s="2"/>
      <c r="N780" s="2"/>
      <c r="X780" s="7"/>
      <c r="Y780" s="7"/>
      <c r="Z780" s="7"/>
      <c r="AA780" s="7"/>
      <c r="AB780" s="7"/>
      <c r="AC780" s="7"/>
      <c r="AD780" s="7"/>
      <c r="AE780" s="7"/>
      <c r="AF780" s="7"/>
      <c r="AG780" s="7"/>
      <c r="AH780" s="7"/>
      <c r="AJ780" s="2"/>
      <c r="AL780" s="4" t="s">
        <v>173</v>
      </c>
      <c r="AM780" s="4" t="s">
        <v>1175</v>
      </c>
      <c r="AO780" s="7"/>
      <c r="AP780" s="7"/>
    </row>
    <row r="781" spans="10:42">
      <c r="J781" s="2"/>
      <c r="K781" s="2"/>
      <c r="L781" s="2"/>
      <c r="M781" s="2"/>
      <c r="N781" s="2"/>
      <c r="X781" s="7"/>
      <c r="Y781" s="7"/>
      <c r="Z781" s="7"/>
      <c r="AA781" s="7"/>
      <c r="AB781" s="7"/>
      <c r="AC781" s="7"/>
      <c r="AD781" s="7"/>
      <c r="AE781" s="7"/>
      <c r="AF781" s="7"/>
      <c r="AG781" s="7"/>
      <c r="AH781" s="7"/>
      <c r="AJ781" s="2"/>
      <c r="AL781" s="4" t="s">
        <v>173</v>
      </c>
      <c r="AM781" s="4" t="s">
        <v>1176</v>
      </c>
      <c r="AO781" s="7"/>
      <c r="AP781" s="7"/>
    </row>
    <row r="782" spans="10:42">
      <c r="J782" s="2"/>
      <c r="K782" s="2"/>
      <c r="L782" s="2"/>
      <c r="M782" s="2"/>
      <c r="N782" s="2"/>
      <c r="X782" s="7"/>
      <c r="Y782" s="7"/>
      <c r="Z782" s="7"/>
      <c r="AA782" s="7"/>
      <c r="AB782" s="7"/>
      <c r="AC782" s="7"/>
      <c r="AD782" s="7"/>
      <c r="AE782" s="7"/>
      <c r="AF782" s="7"/>
      <c r="AG782" s="7"/>
      <c r="AH782" s="7"/>
      <c r="AJ782" s="2"/>
      <c r="AL782" s="4" t="s">
        <v>173</v>
      </c>
      <c r="AM782" s="4" t="s">
        <v>1177</v>
      </c>
      <c r="AO782" s="7"/>
      <c r="AP782" s="7"/>
    </row>
    <row r="783" spans="10:42">
      <c r="J783" s="2"/>
      <c r="K783" s="2"/>
      <c r="L783" s="2"/>
      <c r="M783" s="2"/>
      <c r="N783" s="2"/>
      <c r="X783" s="7"/>
      <c r="Y783" s="7"/>
      <c r="Z783" s="7"/>
      <c r="AA783" s="7"/>
      <c r="AB783" s="7"/>
      <c r="AC783" s="7"/>
      <c r="AD783" s="7"/>
      <c r="AE783" s="7"/>
      <c r="AF783" s="7"/>
      <c r="AG783" s="7"/>
      <c r="AH783" s="7"/>
      <c r="AJ783" s="2"/>
      <c r="AL783" s="4" t="s">
        <v>173</v>
      </c>
      <c r="AM783" s="4" t="s">
        <v>1178</v>
      </c>
      <c r="AO783" s="7"/>
      <c r="AP783" s="7"/>
    </row>
    <row r="784" spans="10:42">
      <c r="J784" s="2"/>
      <c r="K784" s="2"/>
      <c r="L784" s="2"/>
      <c r="M784" s="2"/>
      <c r="N784" s="2"/>
      <c r="X784" s="7"/>
      <c r="Y784" s="7"/>
      <c r="Z784" s="7"/>
      <c r="AA784" s="7"/>
      <c r="AB784" s="7"/>
      <c r="AC784" s="7"/>
      <c r="AD784" s="7"/>
      <c r="AE784" s="7"/>
      <c r="AF784" s="7"/>
      <c r="AG784" s="7"/>
      <c r="AH784" s="7"/>
      <c r="AJ784" s="2"/>
      <c r="AL784" s="4" t="s">
        <v>173</v>
      </c>
      <c r="AM784" s="4" t="s">
        <v>1179</v>
      </c>
      <c r="AO784" s="7"/>
      <c r="AP784" s="7"/>
    </row>
    <row r="785" spans="10:42">
      <c r="J785" s="2"/>
      <c r="K785" s="2"/>
      <c r="L785" s="2"/>
      <c r="M785" s="2"/>
      <c r="N785" s="2"/>
      <c r="X785" s="7"/>
      <c r="Y785" s="7"/>
      <c r="Z785" s="7"/>
      <c r="AA785" s="7"/>
      <c r="AB785" s="7"/>
      <c r="AC785" s="7"/>
      <c r="AD785" s="7"/>
      <c r="AE785" s="7"/>
      <c r="AF785" s="7"/>
      <c r="AG785" s="7"/>
      <c r="AH785" s="7"/>
      <c r="AJ785" s="2"/>
      <c r="AL785" s="4" t="s">
        <v>173</v>
      </c>
      <c r="AM785" s="4" t="s">
        <v>1180</v>
      </c>
      <c r="AO785" s="7"/>
      <c r="AP785" s="7"/>
    </row>
    <row r="786" spans="10:42">
      <c r="J786" s="2"/>
      <c r="K786" s="2"/>
      <c r="L786" s="2"/>
      <c r="M786" s="2"/>
      <c r="N786" s="2"/>
      <c r="X786" s="7"/>
      <c r="Y786" s="7"/>
      <c r="Z786" s="7"/>
      <c r="AA786" s="7"/>
      <c r="AB786" s="7"/>
      <c r="AC786" s="7"/>
      <c r="AD786" s="7"/>
      <c r="AE786" s="7"/>
      <c r="AF786" s="7"/>
      <c r="AG786" s="7"/>
      <c r="AH786" s="7"/>
      <c r="AJ786" s="2"/>
      <c r="AL786" s="4" t="s">
        <v>173</v>
      </c>
      <c r="AM786" s="4" t="s">
        <v>1181</v>
      </c>
      <c r="AO786" s="7"/>
      <c r="AP786" s="7"/>
    </row>
    <row r="787" spans="10:42">
      <c r="J787" s="2"/>
      <c r="K787" s="2"/>
      <c r="L787" s="2"/>
      <c r="M787" s="2"/>
      <c r="N787" s="2"/>
      <c r="X787" s="7"/>
      <c r="Y787" s="7"/>
      <c r="Z787" s="7"/>
      <c r="AA787" s="7"/>
      <c r="AB787" s="7"/>
      <c r="AC787" s="7"/>
      <c r="AD787" s="7"/>
      <c r="AE787" s="7"/>
      <c r="AF787" s="7"/>
      <c r="AG787" s="7"/>
      <c r="AH787" s="7"/>
      <c r="AJ787" s="2"/>
      <c r="AL787" s="4" t="s">
        <v>173</v>
      </c>
      <c r="AM787" s="4" t="s">
        <v>1182</v>
      </c>
      <c r="AO787" s="7"/>
      <c r="AP787" s="7"/>
    </row>
    <row r="788" spans="10:42">
      <c r="J788" s="2"/>
      <c r="K788" s="2"/>
      <c r="L788" s="2"/>
      <c r="M788" s="2"/>
      <c r="N788" s="2"/>
      <c r="X788" s="7"/>
      <c r="Y788" s="7"/>
      <c r="Z788" s="7"/>
      <c r="AA788" s="7"/>
      <c r="AB788" s="7"/>
      <c r="AC788" s="7"/>
      <c r="AD788" s="7"/>
      <c r="AE788" s="7"/>
      <c r="AF788" s="7"/>
      <c r="AG788" s="7"/>
      <c r="AH788" s="7"/>
      <c r="AJ788" s="2"/>
      <c r="AL788" s="4" t="s">
        <v>173</v>
      </c>
      <c r="AM788" s="4" t="s">
        <v>1183</v>
      </c>
      <c r="AO788" s="7"/>
      <c r="AP788" s="7"/>
    </row>
    <row r="789" spans="10:42">
      <c r="J789" s="2"/>
      <c r="K789" s="2"/>
      <c r="L789" s="2"/>
      <c r="M789" s="2"/>
      <c r="N789" s="2"/>
      <c r="X789" s="7"/>
      <c r="Y789" s="7"/>
      <c r="Z789" s="7"/>
      <c r="AA789" s="7"/>
      <c r="AB789" s="7"/>
      <c r="AC789" s="7"/>
      <c r="AD789" s="7"/>
      <c r="AE789" s="7"/>
      <c r="AF789" s="7"/>
      <c r="AG789" s="7"/>
      <c r="AH789" s="7"/>
      <c r="AJ789" s="2"/>
      <c r="AL789" s="4" t="s">
        <v>173</v>
      </c>
      <c r="AM789" s="4" t="s">
        <v>809</v>
      </c>
      <c r="AO789" s="7"/>
      <c r="AP789" s="7"/>
    </row>
    <row r="790" spans="10:42">
      <c r="J790" s="2"/>
      <c r="K790" s="2"/>
      <c r="L790" s="2"/>
      <c r="M790" s="2"/>
      <c r="N790" s="2"/>
      <c r="X790" s="7"/>
      <c r="Y790" s="7"/>
      <c r="Z790" s="7"/>
      <c r="AA790" s="7"/>
      <c r="AB790" s="7"/>
      <c r="AC790" s="7"/>
      <c r="AD790" s="7"/>
      <c r="AE790" s="7"/>
      <c r="AF790" s="7"/>
      <c r="AG790" s="7"/>
      <c r="AH790" s="7"/>
      <c r="AJ790" s="2"/>
      <c r="AL790" s="4" t="s">
        <v>173</v>
      </c>
      <c r="AM790" s="4" t="s">
        <v>1184</v>
      </c>
      <c r="AO790" s="7"/>
      <c r="AP790" s="7"/>
    </row>
    <row r="791" spans="10:42">
      <c r="J791" s="2"/>
      <c r="K791" s="2"/>
      <c r="L791" s="2"/>
      <c r="M791" s="2"/>
      <c r="N791" s="2"/>
      <c r="X791" s="7"/>
      <c r="Y791" s="7"/>
      <c r="Z791" s="7"/>
      <c r="AA791" s="7"/>
      <c r="AB791" s="7"/>
      <c r="AC791" s="7"/>
      <c r="AD791" s="7"/>
      <c r="AE791" s="7"/>
      <c r="AF791" s="7"/>
      <c r="AG791" s="7"/>
      <c r="AH791" s="7"/>
      <c r="AJ791" s="2"/>
      <c r="AL791" s="4" t="s">
        <v>173</v>
      </c>
      <c r="AM791" s="4" t="s">
        <v>1185</v>
      </c>
      <c r="AO791" s="7"/>
      <c r="AP791" s="7"/>
    </row>
    <row r="792" spans="10:42">
      <c r="J792" s="2"/>
      <c r="K792" s="2"/>
      <c r="L792" s="2"/>
      <c r="M792" s="2"/>
      <c r="N792" s="2"/>
      <c r="X792" s="7"/>
      <c r="Y792" s="7"/>
      <c r="Z792" s="7"/>
      <c r="AA792" s="7"/>
      <c r="AB792" s="7"/>
      <c r="AC792" s="7"/>
      <c r="AD792" s="7"/>
      <c r="AE792" s="7"/>
      <c r="AF792" s="7"/>
      <c r="AG792" s="7"/>
      <c r="AH792" s="7"/>
      <c r="AJ792" s="2"/>
      <c r="AL792" s="4" t="s">
        <v>173</v>
      </c>
      <c r="AM792" s="4" t="s">
        <v>1186</v>
      </c>
      <c r="AO792" s="7"/>
      <c r="AP792" s="7"/>
    </row>
    <row r="793" spans="10:42">
      <c r="J793" s="2"/>
      <c r="K793" s="2"/>
      <c r="L793" s="2"/>
      <c r="M793" s="2"/>
      <c r="N793" s="2"/>
      <c r="X793" s="7"/>
      <c r="Y793" s="7"/>
      <c r="Z793" s="7"/>
      <c r="AA793" s="7"/>
      <c r="AB793" s="7"/>
      <c r="AC793" s="7"/>
      <c r="AD793" s="7"/>
      <c r="AE793" s="7"/>
      <c r="AF793" s="7"/>
      <c r="AG793" s="7"/>
      <c r="AH793" s="7"/>
      <c r="AJ793" s="2"/>
      <c r="AL793" s="4" t="s">
        <v>173</v>
      </c>
      <c r="AM793" s="4" t="s">
        <v>1187</v>
      </c>
      <c r="AO793" s="7"/>
      <c r="AP793" s="7"/>
    </row>
    <row r="794" spans="10:42">
      <c r="J794" s="2"/>
      <c r="K794" s="2"/>
      <c r="L794" s="2"/>
      <c r="M794" s="2"/>
      <c r="N794" s="2"/>
      <c r="X794" s="7"/>
      <c r="Y794" s="7"/>
      <c r="Z794" s="7"/>
      <c r="AA794" s="7"/>
      <c r="AB794" s="7"/>
      <c r="AC794" s="7"/>
      <c r="AD794" s="7"/>
      <c r="AE794" s="7"/>
      <c r="AF794" s="7"/>
      <c r="AG794" s="7"/>
      <c r="AH794" s="7"/>
      <c r="AJ794" s="2"/>
      <c r="AL794" s="4" t="s">
        <v>173</v>
      </c>
      <c r="AM794" s="4" t="s">
        <v>1188</v>
      </c>
      <c r="AO794" s="7"/>
      <c r="AP794" s="7"/>
    </row>
    <row r="795" spans="10:42">
      <c r="J795" s="2"/>
      <c r="K795" s="2"/>
      <c r="L795" s="2"/>
      <c r="M795" s="2"/>
      <c r="N795" s="2"/>
      <c r="X795" s="7"/>
      <c r="Y795" s="7"/>
      <c r="Z795" s="7"/>
      <c r="AA795" s="7"/>
      <c r="AB795" s="7"/>
      <c r="AC795" s="7"/>
      <c r="AD795" s="7"/>
      <c r="AE795" s="7"/>
      <c r="AF795" s="7"/>
      <c r="AG795" s="7"/>
      <c r="AH795" s="7"/>
      <c r="AJ795" s="2"/>
      <c r="AL795" s="4" t="s">
        <v>175</v>
      </c>
      <c r="AM795" s="4" t="s">
        <v>811</v>
      </c>
      <c r="AO795" s="7"/>
      <c r="AP795" s="7"/>
    </row>
    <row r="796" spans="10:42">
      <c r="J796" s="2"/>
      <c r="K796" s="2"/>
      <c r="L796" s="2"/>
      <c r="M796" s="2"/>
      <c r="N796" s="2"/>
      <c r="X796" s="7"/>
      <c r="Y796" s="7"/>
      <c r="Z796" s="7"/>
      <c r="AA796" s="7"/>
      <c r="AB796" s="7"/>
      <c r="AC796" s="7"/>
      <c r="AD796" s="7"/>
      <c r="AE796" s="7"/>
      <c r="AF796" s="7"/>
      <c r="AG796" s="7"/>
      <c r="AH796" s="7"/>
      <c r="AJ796" s="2"/>
      <c r="AL796" s="4" t="s">
        <v>175</v>
      </c>
      <c r="AM796" s="4" t="s">
        <v>1189</v>
      </c>
      <c r="AO796" s="7"/>
      <c r="AP796" s="7"/>
    </row>
    <row r="797" spans="10:42">
      <c r="J797" s="2"/>
      <c r="K797" s="2"/>
      <c r="L797" s="2"/>
      <c r="M797" s="2"/>
      <c r="N797" s="2"/>
      <c r="X797" s="7"/>
      <c r="Y797" s="7"/>
      <c r="Z797" s="7"/>
      <c r="AA797" s="7"/>
      <c r="AB797" s="7"/>
      <c r="AC797" s="7"/>
      <c r="AD797" s="7"/>
      <c r="AE797" s="7"/>
      <c r="AF797" s="7"/>
      <c r="AG797" s="7"/>
      <c r="AH797" s="7"/>
      <c r="AJ797" s="2"/>
      <c r="AL797" s="4" t="s">
        <v>175</v>
      </c>
      <c r="AM797" s="4" t="s">
        <v>1190</v>
      </c>
      <c r="AO797" s="7"/>
      <c r="AP797" s="7"/>
    </row>
    <row r="798" spans="10:42">
      <c r="J798" s="2"/>
      <c r="K798" s="2"/>
      <c r="L798" s="2"/>
      <c r="M798" s="2"/>
      <c r="N798" s="2"/>
      <c r="X798" s="7"/>
      <c r="Y798" s="7"/>
      <c r="Z798" s="7"/>
      <c r="AA798" s="7"/>
      <c r="AB798" s="7"/>
      <c r="AC798" s="7"/>
      <c r="AD798" s="7"/>
      <c r="AE798" s="7"/>
      <c r="AF798" s="7"/>
      <c r="AG798" s="7"/>
      <c r="AH798" s="7"/>
      <c r="AJ798" s="2"/>
      <c r="AL798" s="4" t="s">
        <v>175</v>
      </c>
      <c r="AM798" s="4" t="s">
        <v>1191</v>
      </c>
      <c r="AO798" s="7"/>
      <c r="AP798" s="7"/>
    </row>
    <row r="799" spans="10:42">
      <c r="J799" s="2"/>
      <c r="K799" s="2"/>
      <c r="L799" s="2"/>
      <c r="M799" s="2"/>
      <c r="N799" s="2"/>
      <c r="X799" s="7"/>
      <c r="Y799" s="7"/>
      <c r="Z799" s="7"/>
      <c r="AA799" s="7"/>
      <c r="AB799" s="7"/>
      <c r="AC799" s="7"/>
      <c r="AD799" s="7"/>
      <c r="AE799" s="7"/>
      <c r="AF799" s="7"/>
      <c r="AG799" s="7"/>
      <c r="AH799" s="7"/>
      <c r="AJ799" s="2"/>
      <c r="AL799" s="4" t="s">
        <v>175</v>
      </c>
      <c r="AM799" s="4" t="s">
        <v>1192</v>
      </c>
      <c r="AO799" s="7"/>
      <c r="AP799" s="7"/>
    </row>
    <row r="800" spans="10:42">
      <c r="J800" s="2"/>
      <c r="K800" s="2"/>
      <c r="L800" s="2"/>
      <c r="M800" s="2"/>
      <c r="N800" s="2"/>
      <c r="X800" s="7"/>
      <c r="Y800" s="7"/>
      <c r="Z800" s="7"/>
      <c r="AA800" s="7"/>
      <c r="AB800" s="7"/>
      <c r="AC800" s="7"/>
      <c r="AD800" s="7"/>
      <c r="AE800" s="7"/>
      <c r="AF800" s="7"/>
      <c r="AG800" s="7"/>
      <c r="AH800" s="7"/>
      <c r="AJ800" s="2"/>
      <c r="AL800" s="4" t="s">
        <v>175</v>
      </c>
      <c r="AM800" s="4" t="s">
        <v>1193</v>
      </c>
      <c r="AO800" s="7"/>
      <c r="AP800" s="7"/>
    </row>
    <row r="801" spans="10:42">
      <c r="J801" s="2"/>
      <c r="K801" s="2"/>
      <c r="L801" s="2"/>
      <c r="M801" s="2"/>
      <c r="N801" s="2"/>
      <c r="X801" s="7"/>
      <c r="Y801" s="7"/>
      <c r="Z801" s="7"/>
      <c r="AA801" s="7"/>
      <c r="AB801" s="7"/>
      <c r="AC801" s="7"/>
      <c r="AD801" s="7"/>
      <c r="AE801" s="7"/>
      <c r="AF801" s="7"/>
      <c r="AG801" s="7"/>
      <c r="AH801" s="7"/>
      <c r="AJ801" s="2"/>
      <c r="AL801" s="4" t="s">
        <v>175</v>
      </c>
      <c r="AM801" s="4" t="s">
        <v>1194</v>
      </c>
      <c r="AO801" s="7"/>
      <c r="AP801" s="7"/>
    </row>
    <row r="802" spans="10:42">
      <c r="J802" s="2"/>
      <c r="K802" s="2"/>
      <c r="L802" s="2"/>
      <c r="M802" s="2"/>
      <c r="N802" s="2"/>
      <c r="X802" s="7"/>
      <c r="Y802" s="7"/>
      <c r="Z802" s="7"/>
      <c r="AA802" s="7"/>
      <c r="AB802" s="7"/>
      <c r="AC802" s="7"/>
      <c r="AD802" s="7"/>
      <c r="AE802" s="7"/>
      <c r="AF802" s="7"/>
      <c r="AG802" s="7"/>
      <c r="AH802" s="7"/>
      <c r="AJ802" s="2"/>
      <c r="AL802" s="4" t="s">
        <v>175</v>
      </c>
      <c r="AM802" s="4" t="s">
        <v>1195</v>
      </c>
      <c r="AO802" s="7"/>
      <c r="AP802" s="7"/>
    </row>
    <row r="803" spans="10:42">
      <c r="J803" s="2"/>
      <c r="K803" s="2"/>
      <c r="L803" s="2"/>
      <c r="M803" s="2"/>
      <c r="N803" s="2"/>
      <c r="X803" s="7"/>
      <c r="Y803" s="7"/>
      <c r="Z803" s="7"/>
      <c r="AA803" s="7"/>
      <c r="AB803" s="7"/>
      <c r="AC803" s="7"/>
      <c r="AD803" s="7"/>
      <c r="AE803" s="7"/>
      <c r="AF803" s="7"/>
      <c r="AG803" s="7"/>
      <c r="AH803" s="7"/>
      <c r="AJ803" s="2"/>
      <c r="AL803" s="4" t="s">
        <v>175</v>
      </c>
      <c r="AM803" s="4" t="s">
        <v>1196</v>
      </c>
      <c r="AO803" s="7"/>
      <c r="AP803" s="7"/>
    </row>
    <row r="804" spans="10:42">
      <c r="J804" s="2"/>
      <c r="K804" s="2"/>
      <c r="L804" s="2"/>
      <c r="M804" s="2"/>
      <c r="N804" s="2"/>
      <c r="X804" s="7"/>
      <c r="Y804" s="7"/>
      <c r="Z804" s="7"/>
      <c r="AA804" s="7"/>
      <c r="AB804" s="7"/>
      <c r="AC804" s="7"/>
      <c r="AD804" s="7"/>
      <c r="AE804" s="7"/>
      <c r="AF804" s="7"/>
      <c r="AG804" s="7"/>
      <c r="AH804" s="7"/>
      <c r="AJ804" s="2"/>
      <c r="AL804" s="4" t="s">
        <v>175</v>
      </c>
      <c r="AM804" s="4" t="s">
        <v>1197</v>
      </c>
      <c r="AO804" s="7"/>
      <c r="AP804" s="7"/>
    </row>
    <row r="805" spans="10:42">
      <c r="J805" s="2"/>
      <c r="K805" s="2"/>
      <c r="L805" s="2"/>
      <c r="M805" s="2"/>
      <c r="N805" s="2"/>
      <c r="X805" s="7"/>
      <c r="Y805" s="7"/>
      <c r="Z805" s="7"/>
      <c r="AA805" s="7"/>
      <c r="AB805" s="7"/>
      <c r="AC805" s="7"/>
      <c r="AD805" s="7"/>
      <c r="AE805" s="7"/>
      <c r="AF805" s="7"/>
      <c r="AG805" s="7"/>
      <c r="AH805" s="7"/>
      <c r="AJ805" s="2"/>
      <c r="AL805" s="4" t="s">
        <v>175</v>
      </c>
      <c r="AM805" s="4" t="s">
        <v>478</v>
      </c>
      <c r="AO805" s="7"/>
      <c r="AP805" s="7"/>
    </row>
    <row r="806" spans="10:42">
      <c r="J806" s="2"/>
      <c r="K806" s="2"/>
      <c r="L806" s="2"/>
      <c r="M806" s="2"/>
      <c r="N806" s="2"/>
      <c r="X806" s="7"/>
      <c r="Y806" s="7"/>
      <c r="Z806" s="7"/>
      <c r="AA806" s="7"/>
      <c r="AB806" s="7"/>
      <c r="AC806" s="7"/>
      <c r="AD806" s="7"/>
      <c r="AE806" s="7"/>
      <c r="AF806" s="7"/>
      <c r="AG806" s="7"/>
      <c r="AH806" s="7"/>
      <c r="AJ806" s="2"/>
      <c r="AL806" s="4" t="s">
        <v>175</v>
      </c>
      <c r="AM806" s="4" t="s">
        <v>1198</v>
      </c>
      <c r="AO806" s="7"/>
      <c r="AP806" s="7"/>
    </row>
    <row r="807" spans="10:42">
      <c r="J807" s="2"/>
      <c r="K807" s="2"/>
      <c r="L807" s="2"/>
      <c r="M807" s="2"/>
      <c r="N807" s="2"/>
      <c r="X807" s="7"/>
      <c r="Y807" s="7"/>
      <c r="Z807" s="7"/>
      <c r="AA807" s="7"/>
      <c r="AB807" s="7"/>
      <c r="AC807" s="7"/>
      <c r="AD807" s="7"/>
      <c r="AE807" s="7"/>
      <c r="AF807" s="7"/>
      <c r="AG807" s="7"/>
      <c r="AH807" s="7"/>
      <c r="AJ807" s="2"/>
      <c r="AL807" s="4" t="s">
        <v>175</v>
      </c>
      <c r="AM807" s="4" t="s">
        <v>1199</v>
      </c>
      <c r="AO807" s="7"/>
      <c r="AP807" s="7"/>
    </row>
    <row r="808" spans="10:42">
      <c r="J808" s="2"/>
      <c r="K808" s="2"/>
      <c r="L808" s="2"/>
      <c r="M808" s="2"/>
      <c r="N808" s="2"/>
      <c r="X808" s="7"/>
      <c r="Y808" s="7"/>
      <c r="Z808" s="7"/>
      <c r="AA808" s="7"/>
      <c r="AB808" s="7"/>
      <c r="AC808" s="7"/>
      <c r="AD808" s="7"/>
      <c r="AE808" s="7"/>
      <c r="AF808" s="7"/>
      <c r="AG808" s="7"/>
      <c r="AH808" s="7"/>
      <c r="AJ808" s="2"/>
      <c r="AL808" s="4" t="s">
        <v>175</v>
      </c>
      <c r="AM808" s="4" t="s">
        <v>1200</v>
      </c>
      <c r="AO808" s="7"/>
      <c r="AP808" s="7"/>
    </row>
    <row r="809" spans="10:42">
      <c r="J809" s="2"/>
      <c r="K809" s="2"/>
      <c r="L809" s="2"/>
      <c r="M809" s="2"/>
      <c r="N809" s="2"/>
      <c r="X809" s="7"/>
      <c r="Y809" s="7"/>
      <c r="Z809" s="7"/>
      <c r="AA809" s="7"/>
      <c r="AB809" s="7"/>
      <c r="AC809" s="7"/>
      <c r="AD809" s="7"/>
      <c r="AE809" s="7"/>
      <c r="AF809" s="7"/>
      <c r="AG809" s="7"/>
      <c r="AH809" s="7"/>
      <c r="AJ809" s="2"/>
      <c r="AL809" s="4" t="s">
        <v>175</v>
      </c>
      <c r="AM809" s="4" t="s">
        <v>1201</v>
      </c>
      <c r="AO809" s="7"/>
      <c r="AP809" s="7"/>
    </row>
    <row r="810" spans="10:42">
      <c r="J810" s="2"/>
      <c r="K810" s="2"/>
      <c r="L810" s="2"/>
      <c r="M810" s="2"/>
      <c r="N810" s="2"/>
      <c r="X810" s="7"/>
      <c r="Y810" s="7"/>
      <c r="Z810" s="7"/>
      <c r="AA810" s="7"/>
      <c r="AB810" s="7"/>
      <c r="AC810" s="7"/>
      <c r="AD810" s="7"/>
      <c r="AE810" s="7"/>
      <c r="AF810" s="7"/>
      <c r="AG810" s="7"/>
      <c r="AH810" s="7"/>
      <c r="AJ810" s="2"/>
      <c r="AL810" s="4" t="s">
        <v>175</v>
      </c>
      <c r="AM810" s="4" t="s">
        <v>1202</v>
      </c>
      <c r="AO810" s="7"/>
      <c r="AP810" s="7"/>
    </row>
    <row r="811" spans="10:42">
      <c r="J811" s="2"/>
      <c r="K811" s="2"/>
      <c r="L811" s="2"/>
      <c r="M811" s="2"/>
      <c r="N811" s="2"/>
      <c r="X811" s="7"/>
      <c r="Y811" s="7"/>
      <c r="Z811" s="7"/>
      <c r="AA811" s="7"/>
      <c r="AB811" s="7"/>
      <c r="AC811" s="7"/>
      <c r="AD811" s="7"/>
      <c r="AE811" s="7"/>
      <c r="AF811" s="7"/>
      <c r="AG811" s="7"/>
      <c r="AH811" s="7"/>
      <c r="AJ811" s="2"/>
      <c r="AL811" s="4" t="s">
        <v>175</v>
      </c>
      <c r="AM811" s="4" t="s">
        <v>1203</v>
      </c>
      <c r="AO811" s="7"/>
      <c r="AP811" s="7"/>
    </row>
    <row r="812" spans="10:42">
      <c r="J812" s="2"/>
      <c r="K812" s="2"/>
      <c r="L812" s="2"/>
      <c r="M812" s="2"/>
      <c r="N812" s="2"/>
      <c r="X812" s="7"/>
      <c r="Y812" s="7"/>
      <c r="Z812" s="7"/>
      <c r="AA812" s="7"/>
      <c r="AB812" s="7"/>
      <c r="AC812" s="7"/>
      <c r="AD812" s="7"/>
      <c r="AE812" s="7"/>
      <c r="AF812" s="7"/>
      <c r="AG812" s="7"/>
      <c r="AH812" s="7"/>
      <c r="AJ812" s="2"/>
      <c r="AL812" s="4" t="s">
        <v>177</v>
      </c>
      <c r="AM812" s="4" t="s">
        <v>813</v>
      </c>
      <c r="AO812" s="7"/>
      <c r="AP812" s="7"/>
    </row>
    <row r="813" spans="10:42">
      <c r="J813" s="2"/>
      <c r="K813" s="2"/>
      <c r="L813" s="2"/>
      <c r="M813" s="2"/>
      <c r="N813" s="2"/>
      <c r="X813" s="7"/>
      <c r="Y813" s="7"/>
      <c r="Z813" s="7"/>
      <c r="AA813" s="7"/>
      <c r="AB813" s="7"/>
      <c r="AC813" s="7"/>
      <c r="AD813" s="7"/>
      <c r="AE813" s="7"/>
      <c r="AF813" s="7"/>
      <c r="AG813" s="7"/>
      <c r="AH813" s="7"/>
      <c r="AJ813" s="2"/>
      <c r="AL813" s="4" t="s">
        <v>177</v>
      </c>
      <c r="AM813" s="4" t="s">
        <v>1204</v>
      </c>
      <c r="AO813" s="7"/>
      <c r="AP813" s="7"/>
    </row>
    <row r="814" spans="10:42">
      <c r="J814" s="2"/>
      <c r="K814" s="2"/>
      <c r="L814" s="2"/>
      <c r="M814" s="2"/>
      <c r="N814" s="2"/>
      <c r="X814" s="7"/>
      <c r="Y814" s="7"/>
      <c r="Z814" s="7"/>
      <c r="AA814" s="7"/>
      <c r="AB814" s="7"/>
      <c r="AC814" s="7"/>
      <c r="AD814" s="7"/>
      <c r="AE814" s="7"/>
      <c r="AF814" s="7"/>
      <c r="AG814" s="7"/>
      <c r="AH814" s="7"/>
      <c r="AJ814" s="2"/>
      <c r="AL814" s="4" t="s">
        <v>177</v>
      </c>
      <c r="AM814" s="4" t="s">
        <v>1205</v>
      </c>
      <c r="AO814" s="7"/>
      <c r="AP814" s="7"/>
    </row>
    <row r="815" spans="10:42">
      <c r="J815" s="2"/>
      <c r="K815" s="2"/>
      <c r="L815" s="2"/>
      <c r="M815" s="2"/>
      <c r="N815" s="2"/>
      <c r="X815" s="7"/>
      <c r="Y815" s="7"/>
      <c r="Z815" s="7"/>
      <c r="AA815" s="7"/>
      <c r="AB815" s="7"/>
      <c r="AC815" s="7"/>
      <c r="AD815" s="7"/>
      <c r="AE815" s="7"/>
      <c r="AF815" s="7"/>
      <c r="AG815" s="7"/>
      <c r="AH815" s="7"/>
      <c r="AJ815" s="2"/>
      <c r="AL815" s="4" t="s">
        <v>177</v>
      </c>
      <c r="AM815" s="4" t="s">
        <v>1206</v>
      </c>
      <c r="AO815" s="7"/>
      <c r="AP815" s="7"/>
    </row>
    <row r="816" spans="10:42">
      <c r="J816" s="2"/>
      <c r="K816" s="2"/>
      <c r="L816" s="2"/>
      <c r="M816" s="2"/>
      <c r="N816" s="2"/>
      <c r="X816" s="7"/>
      <c r="Y816" s="7"/>
      <c r="Z816" s="7"/>
      <c r="AA816" s="7"/>
      <c r="AB816" s="7"/>
      <c r="AC816" s="7"/>
      <c r="AD816" s="7"/>
      <c r="AE816" s="7"/>
      <c r="AF816" s="7"/>
      <c r="AG816" s="7"/>
      <c r="AH816" s="7"/>
      <c r="AJ816" s="2"/>
      <c r="AL816" s="4" t="s">
        <v>177</v>
      </c>
      <c r="AM816" s="4" t="s">
        <v>1207</v>
      </c>
      <c r="AO816" s="7"/>
      <c r="AP816" s="7"/>
    </row>
    <row r="817" spans="10:42">
      <c r="J817" s="2"/>
      <c r="K817" s="2"/>
      <c r="L817" s="2"/>
      <c r="M817" s="2"/>
      <c r="N817" s="2"/>
      <c r="X817" s="7"/>
      <c r="Y817" s="7"/>
      <c r="Z817" s="7"/>
      <c r="AA817" s="7"/>
      <c r="AB817" s="7"/>
      <c r="AC817" s="7"/>
      <c r="AD817" s="7"/>
      <c r="AE817" s="7"/>
      <c r="AF817" s="7"/>
      <c r="AG817" s="7"/>
      <c r="AH817" s="7"/>
      <c r="AJ817" s="2"/>
      <c r="AL817" s="4" t="s">
        <v>177</v>
      </c>
      <c r="AM817" s="4" t="s">
        <v>1208</v>
      </c>
      <c r="AO817" s="7"/>
      <c r="AP817" s="7"/>
    </row>
    <row r="818" spans="10:42">
      <c r="J818" s="2"/>
      <c r="K818" s="2"/>
      <c r="L818" s="2"/>
      <c r="M818" s="2"/>
      <c r="N818" s="2"/>
      <c r="X818" s="7"/>
      <c r="Y818" s="7"/>
      <c r="Z818" s="7"/>
      <c r="AA818" s="7"/>
      <c r="AB818" s="7"/>
      <c r="AC818" s="7"/>
      <c r="AD818" s="7"/>
      <c r="AE818" s="7"/>
      <c r="AF818" s="7"/>
      <c r="AG818" s="7"/>
      <c r="AH818" s="7"/>
      <c r="AJ818" s="2"/>
      <c r="AL818" s="4" t="s">
        <v>177</v>
      </c>
      <c r="AM818" s="4" t="s">
        <v>1209</v>
      </c>
      <c r="AO818" s="7"/>
      <c r="AP818" s="7"/>
    </row>
    <row r="819" spans="10:42">
      <c r="J819" s="2"/>
      <c r="K819" s="2"/>
      <c r="L819" s="2"/>
      <c r="M819" s="2"/>
      <c r="N819" s="2"/>
      <c r="X819" s="7"/>
      <c r="Y819" s="7"/>
      <c r="Z819" s="7"/>
      <c r="AA819" s="7"/>
      <c r="AB819" s="7"/>
      <c r="AC819" s="7"/>
      <c r="AD819" s="7"/>
      <c r="AE819" s="7"/>
      <c r="AF819" s="7"/>
      <c r="AG819" s="7"/>
      <c r="AH819" s="7"/>
      <c r="AJ819" s="2"/>
      <c r="AL819" s="4" t="s">
        <v>177</v>
      </c>
      <c r="AM819" s="4" t="s">
        <v>1210</v>
      </c>
      <c r="AO819" s="7"/>
      <c r="AP819" s="7"/>
    </row>
    <row r="820" spans="10:42">
      <c r="J820" s="2"/>
      <c r="K820" s="2"/>
      <c r="L820" s="2"/>
      <c r="M820" s="2"/>
      <c r="N820" s="2"/>
      <c r="X820" s="7"/>
      <c r="Y820" s="7"/>
      <c r="Z820" s="7"/>
      <c r="AA820" s="7"/>
      <c r="AB820" s="7"/>
      <c r="AC820" s="7"/>
      <c r="AD820" s="7"/>
      <c r="AE820" s="7"/>
      <c r="AF820" s="7"/>
      <c r="AG820" s="7"/>
      <c r="AH820" s="7"/>
      <c r="AJ820" s="2"/>
      <c r="AL820" s="4" t="s">
        <v>177</v>
      </c>
      <c r="AM820" s="4" t="s">
        <v>1211</v>
      </c>
      <c r="AO820" s="7"/>
      <c r="AP820" s="7"/>
    </row>
    <row r="821" spans="10:42">
      <c r="J821" s="2"/>
      <c r="K821" s="2"/>
      <c r="L821" s="2"/>
      <c r="M821" s="2"/>
      <c r="N821" s="2"/>
      <c r="X821" s="7"/>
      <c r="Y821" s="7"/>
      <c r="Z821" s="7"/>
      <c r="AA821" s="7"/>
      <c r="AB821" s="7"/>
      <c r="AC821" s="7"/>
      <c r="AD821" s="7"/>
      <c r="AE821" s="7"/>
      <c r="AF821" s="7"/>
      <c r="AG821" s="7"/>
      <c r="AH821" s="7"/>
      <c r="AJ821" s="2"/>
      <c r="AL821" s="4" t="s">
        <v>177</v>
      </c>
      <c r="AM821" s="4" t="s">
        <v>1212</v>
      </c>
      <c r="AO821" s="7"/>
      <c r="AP821" s="7"/>
    </row>
    <row r="822" spans="10:42">
      <c r="J822" s="2"/>
      <c r="K822" s="2"/>
      <c r="L822" s="2"/>
      <c r="M822" s="2"/>
      <c r="N822" s="2"/>
      <c r="X822" s="7"/>
      <c r="Y822" s="7"/>
      <c r="Z822" s="7"/>
      <c r="AA822" s="7"/>
      <c r="AB822" s="7"/>
      <c r="AC822" s="7"/>
      <c r="AD822" s="7"/>
      <c r="AE822" s="7"/>
      <c r="AF822" s="7"/>
      <c r="AG822" s="7"/>
      <c r="AH822" s="7"/>
      <c r="AJ822" s="2"/>
      <c r="AL822" s="4" t="s">
        <v>177</v>
      </c>
      <c r="AM822" s="4" t="s">
        <v>1213</v>
      </c>
      <c r="AO822" s="7"/>
      <c r="AP822" s="7"/>
    </row>
    <row r="823" spans="10:42">
      <c r="J823" s="2"/>
      <c r="K823" s="2"/>
      <c r="L823" s="2"/>
      <c r="M823" s="2"/>
      <c r="N823" s="2"/>
      <c r="X823" s="7"/>
      <c r="Y823" s="7"/>
      <c r="Z823" s="7"/>
      <c r="AA823" s="7"/>
      <c r="AB823" s="7"/>
      <c r="AC823" s="7"/>
      <c r="AD823" s="7"/>
      <c r="AE823" s="7"/>
      <c r="AF823" s="7"/>
      <c r="AG823" s="7"/>
      <c r="AH823" s="7"/>
      <c r="AJ823" s="2"/>
      <c r="AL823" s="4" t="s">
        <v>177</v>
      </c>
      <c r="AM823" s="4" t="s">
        <v>1214</v>
      </c>
      <c r="AO823" s="7"/>
      <c r="AP823" s="7"/>
    </row>
    <row r="824" spans="10:42">
      <c r="J824" s="2"/>
      <c r="K824" s="2"/>
      <c r="L824" s="2"/>
      <c r="M824" s="2"/>
      <c r="N824" s="2"/>
      <c r="X824" s="7"/>
      <c r="Y824" s="7"/>
      <c r="Z824" s="7"/>
      <c r="AA824" s="7"/>
      <c r="AB824" s="7"/>
      <c r="AC824" s="7"/>
      <c r="AD824" s="7"/>
      <c r="AE824" s="7"/>
      <c r="AF824" s="7"/>
      <c r="AG824" s="7"/>
      <c r="AH824" s="7"/>
      <c r="AJ824" s="2"/>
      <c r="AL824" s="4" t="s">
        <v>177</v>
      </c>
      <c r="AM824" s="4" t="s">
        <v>1215</v>
      </c>
      <c r="AO824" s="7"/>
      <c r="AP824" s="7"/>
    </row>
    <row r="825" spans="10:42">
      <c r="J825" s="2"/>
      <c r="K825" s="2"/>
      <c r="L825" s="2"/>
      <c r="M825" s="2"/>
      <c r="N825" s="2"/>
      <c r="X825" s="7"/>
      <c r="Y825" s="7"/>
      <c r="Z825" s="7"/>
      <c r="AA825" s="7"/>
      <c r="AB825" s="7"/>
      <c r="AC825" s="7"/>
      <c r="AD825" s="7"/>
      <c r="AE825" s="7"/>
      <c r="AF825" s="7"/>
      <c r="AG825" s="7"/>
      <c r="AH825" s="7"/>
      <c r="AJ825" s="2"/>
      <c r="AL825" s="4" t="s">
        <v>177</v>
      </c>
      <c r="AM825" s="4" t="s">
        <v>1216</v>
      </c>
      <c r="AO825" s="7"/>
      <c r="AP825" s="7"/>
    </row>
    <row r="826" spans="10:42">
      <c r="J826" s="2"/>
      <c r="K826" s="2"/>
      <c r="L826" s="2"/>
      <c r="M826" s="2"/>
      <c r="N826" s="2"/>
      <c r="X826" s="7"/>
      <c r="Y826" s="7"/>
      <c r="Z826" s="7"/>
      <c r="AA826" s="7"/>
      <c r="AB826" s="7"/>
      <c r="AC826" s="7"/>
      <c r="AD826" s="7"/>
      <c r="AE826" s="7"/>
      <c r="AF826" s="7"/>
      <c r="AG826" s="7"/>
      <c r="AH826" s="7"/>
      <c r="AJ826" s="2"/>
      <c r="AL826" s="4" t="s">
        <v>177</v>
      </c>
      <c r="AM826" s="4" t="s">
        <v>1217</v>
      </c>
      <c r="AO826" s="7"/>
      <c r="AP826" s="7"/>
    </row>
    <row r="827" spans="10:42">
      <c r="J827" s="2"/>
      <c r="K827" s="2"/>
      <c r="L827" s="2"/>
      <c r="M827" s="2"/>
      <c r="N827" s="2"/>
      <c r="X827" s="7"/>
      <c r="Y827" s="7"/>
      <c r="Z827" s="7"/>
      <c r="AA827" s="7"/>
      <c r="AB827" s="7"/>
      <c r="AC827" s="7"/>
      <c r="AD827" s="7"/>
      <c r="AE827" s="7"/>
      <c r="AF827" s="7"/>
      <c r="AG827" s="7"/>
      <c r="AH827" s="7"/>
      <c r="AJ827" s="2"/>
      <c r="AL827" s="4" t="s">
        <v>177</v>
      </c>
      <c r="AM827" s="4" t="s">
        <v>1218</v>
      </c>
      <c r="AO827" s="7"/>
      <c r="AP827" s="7"/>
    </row>
    <row r="828" spans="10:42">
      <c r="J828" s="2"/>
      <c r="K828" s="2"/>
      <c r="L828" s="2"/>
      <c r="M828" s="2"/>
      <c r="N828" s="2"/>
      <c r="X828" s="7"/>
      <c r="Y828" s="7"/>
      <c r="Z828" s="7"/>
      <c r="AA828" s="7"/>
      <c r="AB828" s="7"/>
      <c r="AC828" s="7"/>
      <c r="AD828" s="7"/>
      <c r="AE828" s="7"/>
      <c r="AF828" s="7"/>
      <c r="AG828" s="7"/>
      <c r="AH828" s="7"/>
      <c r="AJ828" s="2"/>
      <c r="AL828" s="4" t="s">
        <v>177</v>
      </c>
      <c r="AM828" s="4" t="s">
        <v>591</v>
      </c>
      <c r="AO828" s="7"/>
      <c r="AP828" s="7"/>
    </row>
    <row r="829" spans="10:42">
      <c r="J829" s="2"/>
      <c r="K829" s="2"/>
      <c r="L829" s="2"/>
      <c r="M829" s="2"/>
      <c r="N829" s="2"/>
      <c r="X829" s="7"/>
      <c r="Y829" s="7"/>
      <c r="Z829" s="7"/>
      <c r="AA829" s="7"/>
      <c r="AB829" s="7"/>
      <c r="AC829" s="7"/>
      <c r="AD829" s="7"/>
      <c r="AE829" s="7"/>
      <c r="AF829" s="7"/>
      <c r="AG829" s="7"/>
      <c r="AH829" s="7"/>
      <c r="AJ829" s="2"/>
      <c r="AL829" s="4" t="s">
        <v>177</v>
      </c>
      <c r="AM829" s="4" t="s">
        <v>1219</v>
      </c>
      <c r="AO829" s="7"/>
      <c r="AP829" s="7"/>
    </row>
    <row r="830" spans="10:42">
      <c r="J830" s="2"/>
      <c r="K830" s="2"/>
      <c r="L830" s="2"/>
      <c r="M830" s="2"/>
      <c r="N830" s="2"/>
      <c r="X830" s="7"/>
      <c r="Y830" s="7"/>
      <c r="Z830" s="7"/>
      <c r="AA830" s="7"/>
      <c r="AB830" s="7"/>
      <c r="AC830" s="7"/>
      <c r="AD830" s="7"/>
      <c r="AE830" s="7"/>
      <c r="AF830" s="7"/>
      <c r="AG830" s="7"/>
      <c r="AH830" s="7"/>
      <c r="AJ830" s="2"/>
      <c r="AL830" s="4" t="s">
        <v>177</v>
      </c>
      <c r="AM830" s="4" t="s">
        <v>1220</v>
      </c>
      <c r="AO830" s="7"/>
      <c r="AP830" s="7"/>
    </row>
    <row r="831" spans="10:42">
      <c r="J831" s="2"/>
      <c r="K831" s="2"/>
      <c r="L831" s="2"/>
      <c r="M831" s="2"/>
      <c r="N831" s="2"/>
      <c r="X831" s="7"/>
      <c r="Y831" s="7"/>
      <c r="Z831" s="7"/>
      <c r="AA831" s="7"/>
      <c r="AB831" s="7"/>
      <c r="AC831" s="7"/>
      <c r="AD831" s="7"/>
      <c r="AE831" s="7"/>
      <c r="AF831" s="7"/>
      <c r="AG831" s="7"/>
      <c r="AH831" s="7"/>
      <c r="AJ831" s="2"/>
      <c r="AL831" s="4" t="s">
        <v>177</v>
      </c>
      <c r="AM831" s="4" t="s">
        <v>1221</v>
      </c>
      <c r="AO831" s="7"/>
      <c r="AP831" s="7"/>
    </row>
    <row r="832" spans="10:42">
      <c r="J832" s="2"/>
      <c r="K832" s="2"/>
      <c r="L832" s="2"/>
      <c r="M832" s="2"/>
      <c r="N832" s="2"/>
      <c r="X832" s="7"/>
      <c r="Y832" s="7"/>
      <c r="Z832" s="7"/>
      <c r="AA832" s="7"/>
      <c r="AB832" s="7"/>
      <c r="AC832" s="7"/>
      <c r="AD832" s="7"/>
      <c r="AE832" s="7"/>
      <c r="AF832" s="7"/>
      <c r="AG832" s="7"/>
      <c r="AH832" s="7"/>
      <c r="AJ832" s="2"/>
      <c r="AL832" s="4" t="s">
        <v>177</v>
      </c>
      <c r="AM832" s="4" t="s">
        <v>1222</v>
      </c>
      <c r="AO832" s="7"/>
      <c r="AP832" s="7"/>
    </row>
    <row r="833" spans="10:42">
      <c r="J833" s="2"/>
      <c r="K833" s="2"/>
      <c r="L833" s="2"/>
      <c r="M833" s="2"/>
      <c r="N833" s="2"/>
      <c r="X833" s="7"/>
      <c r="Y833" s="7"/>
      <c r="Z833" s="7"/>
      <c r="AA833" s="7"/>
      <c r="AB833" s="7"/>
      <c r="AC833" s="7"/>
      <c r="AD833" s="7"/>
      <c r="AE833" s="7"/>
      <c r="AF833" s="7"/>
      <c r="AG833" s="7"/>
      <c r="AH833" s="7"/>
      <c r="AJ833" s="2"/>
      <c r="AL833" s="4" t="s">
        <v>177</v>
      </c>
      <c r="AM833" s="4" t="s">
        <v>1223</v>
      </c>
      <c r="AO833" s="7"/>
      <c r="AP833" s="7"/>
    </row>
    <row r="834" spans="10:42">
      <c r="J834" s="2"/>
      <c r="K834" s="2"/>
      <c r="L834" s="2"/>
      <c r="M834" s="2"/>
      <c r="N834" s="2"/>
      <c r="X834" s="7"/>
      <c r="Y834" s="7"/>
      <c r="Z834" s="7"/>
      <c r="AA834" s="7"/>
      <c r="AB834" s="7"/>
      <c r="AC834" s="7"/>
      <c r="AD834" s="7"/>
      <c r="AE834" s="7"/>
      <c r="AF834" s="7"/>
      <c r="AG834" s="7"/>
      <c r="AH834" s="7"/>
      <c r="AJ834" s="2"/>
      <c r="AL834" s="4" t="s">
        <v>177</v>
      </c>
      <c r="AM834" s="4" t="s">
        <v>1224</v>
      </c>
      <c r="AO834" s="7"/>
      <c r="AP834" s="7"/>
    </row>
    <row r="835" spans="10:42">
      <c r="J835" s="2"/>
      <c r="K835" s="2"/>
      <c r="L835" s="2"/>
      <c r="M835" s="2"/>
      <c r="N835" s="2"/>
      <c r="X835" s="7"/>
      <c r="Y835" s="7"/>
      <c r="Z835" s="7"/>
      <c r="AA835" s="7"/>
      <c r="AB835" s="7"/>
      <c r="AC835" s="7"/>
      <c r="AD835" s="7"/>
      <c r="AE835" s="7"/>
      <c r="AF835" s="7"/>
      <c r="AG835" s="7"/>
      <c r="AH835" s="7"/>
      <c r="AJ835" s="2"/>
      <c r="AL835" s="4" t="s">
        <v>177</v>
      </c>
      <c r="AM835" s="4" t="s">
        <v>1225</v>
      </c>
      <c r="AO835" s="7"/>
      <c r="AP835" s="7"/>
    </row>
    <row r="836" spans="10:42">
      <c r="J836" s="2"/>
      <c r="K836" s="2"/>
      <c r="L836" s="2"/>
      <c r="M836" s="2"/>
      <c r="N836" s="2"/>
      <c r="X836" s="7"/>
      <c r="Y836" s="7"/>
      <c r="Z836" s="7"/>
      <c r="AA836" s="7"/>
      <c r="AB836" s="7"/>
      <c r="AC836" s="7"/>
      <c r="AD836" s="7"/>
      <c r="AE836" s="7"/>
      <c r="AF836" s="7"/>
      <c r="AG836" s="7"/>
      <c r="AH836" s="7"/>
      <c r="AJ836" s="2"/>
      <c r="AL836" s="4" t="s">
        <v>177</v>
      </c>
      <c r="AM836" s="4" t="s">
        <v>1226</v>
      </c>
      <c r="AO836" s="7"/>
      <c r="AP836" s="7"/>
    </row>
    <row r="837" spans="10:42">
      <c r="J837" s="2"/>
      <c r="K837" s="2"/>
      <c r="L837" s="2"/>
      <c r="M837" s="2"/>
      <c r="N837" s="2"/>
      <c r="X837" s="7"/>
      <c r="Y837" s="7"/>
      <c r="Z837" s="7"/>
      <c r="AA837" s="7"/>
      <c r="AB837" s="7"/>
      <c r="AC837" s="7"/>
      <c r="AD837" s="7"/>
      <c r="AE837" s="7"/>
      <c r="AF837" s="7"/>
      <c r="AG837" s="7"/>
      <c r="AH837" s="7"/>
      <c r="AJ837" s="2"/>
      <c r="AL837" s="4" t="s">
        <v>177</v>
      </c>
      <c r="AM837" s="4" t="s">
        <v>1227</v>
      </c>
      <c r="AO837" s="7"/>
      <c r="AP837" s="7"/>
    </row>
    <row r="838" spans="10:42">
      <c r="J838" s="2"/>
      <c r="K838" s="2"/>
      <c r="L838" s="2"/>
      <c r="M838" s="2"/>
      <c r="N838" s="2"/>
      <c r="X838" s="7"/>
      <c r="Y838" s="7"/>
      <c r="Z838" s="7"/>
      <c r="AA838" s="7"/>
      <c r="AB838" s="7"/>
      <c r="AC838" s="7"/>
      <c r="AD838" s="7"/>
      <c r="AE838" s="7"/>
      <c r="AF838" s="7"/>
      <c r="AG838" s="7"/>
      <c r="AH838" s="7"/>
      <c r="AJ838" s="2"/>
      <c r="AL838" s="4" t="s">
        <v>177</v>
      </c>
      <c r="AM838" s="4" t="s">
        <v>1228</v>
      </c>
      <c r="AO838" s="7"/>
      <c r="AP838" s="7"/>
    </row>
    <row r="839" spans="10:42">
      <c r="J839" s="2"/>
      <c r="K839" s="2"/>
      <c r="L839" s="2"/>
      <c r="M839" s="2"/>
      <c r="N839" s="2"/>
      <c r="X839" s="7"/>
      <c r="Y839" s="7"/>
      <c r="Z839" s="7"/>
      <c r="AA839" s="7"/>
      <c r="AB839" s="7"/>
      <c r="AC839" s="7"/>
      <c r="AD839" s="7"/>
      <c r="AE839" s="7"/>
      <c r="AF839" s="7"/>
      <c r="AG839" s="7"/>
      <c r="AH839" s="7"/>
      <c r="AJ839" s="2"/>
      <c r="AL839" s="4" t="s">
        <v>179</v>
      </c>
      <c r="AM839" s="4" t="s">
        <v>817</v>
      </c>
      <c r="AO839" s="7"/>
      <c r="AP839" s="7"/>
    </row>
    <row r="840" spans="10:42">
      <c r="J840" s="2"/>
      <c r="K840" s="2"/>
      <c r="L840" s="2"/>
      <c r="M840" s="2"/>
      <c r="N840" s="2"/>
      <c r="X840" s="7"/>
      <c r="Y840" s="7"/>
      <c r="Z840" s="7"/>
      <c r="AA840" s="7"/>
      <c r="AB840" s="7"/>
      <c r="AC840" s="7"/>
      <c r="AD840" s="7"/>
      <c r="AE840" s="7"/>
      <c r="AF840" s="7"/>
      <c r="AG840" s="7"/>
      <c r="AH840" s="7"/>
      <c r="AJ840" s="2"/>
      <c r="AL840" s="4" t="s">
        <v>179</v>
      </c>
      <c r="AM840" s="4" t="s">
        <v>819</v>
      </c>
      <c r="AO840" s="7"/>
      <c r="AP840" s="7"/>
    </row>
    <row r="841" spans="10:42">
      <c r="J841" s="2"/>
      <c r="K841" s="2"/>
      <c r="L841" s="2"/>
      <c r="M841" s="2"/>
      <c r="N841" s="2"/>
      <c r="X841" s="7"/>
      <c r="Y841" s="7"/>
      <c r="Z841" s="7"/>
      <c r="AA841" s="7"/>
      <c r="AB841" s="7"/>
      <c r="AC841" s="7"/>
      <c r="AD841" s="7"/>
      <c r="AE841" s="7"/>
      <c r="AF841" s="7"/>
      <c r="AG841" s="7"/>
      <c r="AH841" s="7"/>
      <c r="AJ841" s="2"/>
      <c r="AL841" s="4" t="s">
        <v>179</v>
      </c>
      <c r="AM841" s="4" t="s">
        <v>1229</v>
      </c>
      <c r="AO841" s="7"/>
      <c r="AP841" s="7"/>
    </row>
    <row r="842" spans="10:42">
      <c r="J842" s="2"/>
      <c r="K842" s="2"/>
      <c r="L842" s="2"/>
      <c r="M842" s="2"/>
      <c r="N842" s="2"/>
      <c r="X842" s="7"/>
      <c r="Y842" s="7"/>
      <c r="Z842" s="7"/>
      <c r="AA842" s="7"/>
      <c r="AB842" s="7"/>
      <c r="AC842" s="7"/>
      <c r="AD842" s="7"/>
      <c r="AE842" s="7"/>
      <c r="AF842" s="7"/>
      <c r="AG842" s="7"/>
      <c r="AH842" s="7"/>
      <c r="AJ842" s="2"/>
      <c r="AL842" s="4" t="s">
        <v>179</v>
      </c>
      <c r="AM842" s="4" t="s">
        <v>1230</v>
      </c>
      <c r="AO842" s="7"/>
      <c r="AP842" s="7"/>
    </row>
    <row r="843" spans="10:42">
      <c r="J843" s="2"/>
      <c r="K843" s="2"/>
      <c r="L843" s="2"/>
      <c r="M843" s="2"/>
      <c r="N843" s="2"/>
      <c r="X843" s="7"/>
      <c r="Y843" s="7"/>
      <c r="Z843" s="7"/>
      <c r="AA843" s="7"/>
      <c r="AB843" s="7"/>
      <c r="AC843" s="7"/>
      <c r="AD843" s="7"/>
      <c r="AE843" s="7"/>
      <c r="AF843" s="7"/>
      <c r="AG843" s="7"/>
      <c r="AH843" s="7"/>
      <c r="AJ843" s="2"/>
      <c r="AL843" s="4" t="s">
        <v>179</v>
      </c>
      <c r="AM843" s="4" t="s">
        <v>1231</v>
      </c>
      <c r="AO843" s="7"/>
      <c r="AP843" s="7"/>
    </row>
    <row r="844" spans="10:42">
      <c r="J844" s="2"/>
      <c r="K844" s="2"/>
      <c r="L844" s="2"/>
      <c r="M844" s="2"/>
      <c r="N844" s="2"/>
      <c r="X844" s="7"/>
      <c r="Y844" s="7"/>
      <c r="Z844" s="7"/>
      <c r="AA844" s="7"/>
      <c r="AB844" s="7"/>
      <c r="AC844" s="7"/>
      <c r="AD844" s="7"/>
      <c r="AE844" s="7"/>
      <c r="AF844" s="7"/>
      <c r="AG844" s="7"/>
      <c r="AH844" s="7"/>
      <c r="AJ844" s="2"/>
      <c r="AL844" s="4" t="s">
        <v>179</v>
      </c>
      <c r="AM844" s="4" t="s">
        <v>1232</v>
      </c>
      <c r="AO844" s="7"/>
      <c r="AP844" s="7"/>
    </row>
    <row r="845" spans="10:42">
      <c r="J845" s="2"/>
      <c r="K845" s="2"/>
      <c r="L845" s="2"/>
      <c r="M845" s="2"/>
      <c r="N845" s="2"/>
      <c r="X845" s="7"/>
      <c r="Y845" s="7"/>
      <c r="Z845" s="7"/>
      <c r="AA845" s="7"/>
      <c r="AB845" s="7"/>
      <c r="AC845" s="7"/>
      <c r="AD845" s="7"/>
      <c r="AE845" s="7"/>
      <c r="AF845" s="7"/>
      <c r="AG845" s="7"/>
      <c r="AH845" s="7"/>
      <c r="AJ845" s="2"/>
      <c r="AL845" s="4" t="s">
        <v>179</v>
      </c>
      <c r="AM845" s="4" t="s">
        <v>1233</v>
      </c>
      <c r="AO845" s="7"/>
      <c r="AP845" s="7"/>
    </row>
    <row r="846" spans="10:42">
      <c r="J846" s="2"/>
      <c r="K846" s="2"/>
      <c r="L846" s="2"/>
      <c r="M846" s="2"/>
      <c r="N846" s="2"/>
      <c r="X846" s="7"/>
      <c r="Y846" s="7"/>
      <c r="Z846" s="7"/>
      <c r="AA846" s="7"/>
      <c r="AB846" s="7"/>
      <c r="AC846" s="7"/>
      <c r="AD846" s="7"/>
      <c r="AE846" s="7"/>
      <c r="AF846" s="7"/>
      <c r="AG846" s="7"/>
      <c r="AH846" s="7"/>
      <c r="AJ846" s="2"/>
      <c r="AL846" s="4" t="s">
        <v>179</v>
      </c>
      <c r="AM846" s="4" t="s">
        <v>1234</v>
      </c>
      <c r="AO846" s="7"/>
      <c r="AP846" s="7"/>
    </row>
    <row r="847" spans="10:42">
      <c r="J847" s="2"/>
      <c r="K847" s="2"/>
      <c r="L847" s="2"/>
      <c r="M847" s="2"/>
      <c r="N847" s="2"/>
      <c r="X847" s="7"/>
      <c r="Y847" s="7"/>
      <c r="Z847" s="7"/>
      <c r="AA847" s="7"/>
      <c r="AB847" s="7"/>
      <c r="AC847" s="7"/>
      <c r="AD847" s="7"/>
      <c r="AE847" s="7"/>
      <c r="AF847" s="7"/>
      <c r="AG847" s="7"/>
      <c r="AH847" s="7"/>
      <c r="AJ847" s="2"/>
      <c r="AL847" s="4" t="s">
        <v>179</v>
      </c>
      <c r="AM847" s="4" t="s">
        <v>1235</v>
      </c>
      <c r="AO847" s="7"/>
      <c r="AP847" s="7"/>
    </row>
    <row r="848" spans="10:42">
      <c r="J848" s="2"/>
      <c r="K848" s="2"/>
      <c r="L848" s="2"/>
      <c r="M848" s="2"/>
      <c r="N848" s="2"/>
      <c r="X848" s="7"/>
      <c r="Y848" s="7"/>
      <c r="Z848" s="7"/>
      <c r="AA848" s="7"/>
      <c r="AB848" s="7"/>
      <c r="AC848" s="7"/>
      <c r="AD848" s="7"/>
      <c r="AE848" s="7"/>
      <c r="AF848" s="7"/>
      <c r="AG848" s="7"/>
      <c r="AH848" s="7"/>
      <c r="AJ848" s="2"/>
      <c r="AL848" s="4" t="s">
        <v>179</v>
      </c>
      <c r="AM848" s="4" t="s">
        <v>1236</v>
      </c>
      <c r="AO848" s="7"/>
      <c r="AP848" s="7"/>
    </row>
    <row r="849" spans="10:42">
      <c r="J849" s="2"/>
      <c r="K849" s="2"/>
      <c r="L849" s="2"/>
      <c r="M849" s="2"/>
      <c r="N849" s="2"/>
      <c r="X849" s="7"/>
      <c r="Y849" s="7"/>
      <c r="Z849" s="7"/>
      <c r="AA849" s="7"/>
      <c r="AB849" s="7"/>
      <c r="AC849" s="7"/>
      <c r="AD849" s="7"/>
      <c r="AE849" s="7"/>
      <c r="AF849" s="7"/>
      <c r="AG849" s="7"/>
      <c r="AH849" s="7"/>
      <c r="AJ849" s="2"/>
      <c r="AL849" s="4" t="s">
        <v>179</v>
      </c>
      <c r="AM849" s="4" t="s">
        <v>1237</v>
      </c>
      <c r="AO849" s="7"/>
      <c r="AP849" s="7"/>
    </row>
    <row r="850" spans="10:42">
      <c r="J850" s="2"/>
      <c r="K850" s="2"/>
      <c r="L850" s="2"/>
      <c r="M850" s="2"/>
      <c r="N850" s="2"/>
      <c r="X850" s="7"/>
      <c r="Y850" s="7"/>
      <c r="Z850" s="7"/>
      <c r="AA850" s="7"/>
      <c r="AB850" s="7"/>
      <c r="AC850" s="7"/>
      <c r="AD850" s="7"/>
      <c r="AE850" s="7"/>
      <c r="AF850" s="7"/>
      <c r="AG850" s="7"/>
      <c r="AH850" s="7"/>
      <c r="AJ850" s="2"/>
      <c r="AL850" s="4" t="s">
        <v>179</v>
      </c>
      <c r="AM850" s="4" t="s">
        <v>1238</v>
      </c>
      <c r="AO850" s="7"/>
      <c r="AP850" s="7"/>
    </row>
    <row r="851" spans="10:42">
      <c r="J851" s="2"/>
      <c r="K851" s="2"/>
      <c r="L851" s="2"/>
      <c r="M851" s="2"/>
      <c r="N851" s="2"/>
      <c r="X851" s="7"/>
      <c r="Y851" s="7"/>
      <c r="Z851" s="7"/>
      <c r="AA851" s="7"/>
      <c r="AB851" s="7"/>
      <c r="AC851" s="7"/>
      <c r="AD851" s="7"/>
      <c r="AE851" s="7"/>
      <c r="AF851" s="7"/>
      <c r="AG851" s="7"/>
      <c r="AH851" s="7"/>
      <c r="AJ851" s="2"/>
      <c r="AL851" s="4" t="s">
        <v>179</v>
      </c>
      <c r="AM851" s="4" t="s">
        <v>1239</v>
      </c>
      <c r="AO851" s="7"/>
      <c r="AP851" s="7"/>
    </row>
    <row r="852" spans="10:42">
      <c r="J852" s="2"/>
      <c r="K852" s="2"/>
      <c r="L852" s="2"/>
      <c r="M852" s="2"/>
      <c r="N852" s="2"/>
      <c r="X852" s="7"/>
      <c r="Y852" s="7"/>
      <c r="Z852" s="7"/>
      <c r="AA852" s="7"/>
      <c r="AB852" s="7"/>
      <c r="AC852" s="7"/>
      <c r="AD852" s="7"/>
      <c r="AE852" s="7"/>
      <c r="AF852" s="7"/>
      <c r="AG852" s="7"/>
      <c r="AH852" s="7"/>
      <c r="AJ852" s="2"/>
      <c r="AL852" s="4" t="s">
        <v>179</v>
      </c>
      <c r="AM852" s="4" t="s">
        <v>1240</v>
      </c>
      <c r="AO852" s="7"/>
      <c r="AP852" s="7"/>
    </row>
    <row r="853" spans="10:42">
      <c r="J853" s="2"/>
      <c r="K853" s="2"/>
      <c r="L853" s="2"/>
      <c r="M853" s="2"/>
      <c r="N853" s="2"/>
      <c r="X853" s="7"/>
      <c r="Y853" s="7"/>
      <c r="Z853" s="7"/>
      <c r="AA853" s="7"/>
      <c r="AB853" s="7"/>
      <c r="AC853" s="7"/>
      <c r="AD853" s="7"/>
      <c r="AE853" s="7"/>
      <c r="AF853" s="7"/>
      <c r="AG853" s="7"/>
      <c r="AH853" s="7"/>
      <c r="AJ853" s="2"/>
      <c r="AL853" s="4" t="s">
        <v>179</v>
      </c>
      <c r="AM853" s="4" t="s">
        <v>821</v>
      </c>
      <c r="AO853" s="7"/>
      <c r="AP853" s="7"/>
    </row>
    <row r="854" spans="10:42">
      <c r="J854" s="2"/>
      <c r="K854" s="2"/>
      <c r="L854" s="2"/>
      <c r="M854" s="2"/>
      <c r="N854" s="2"/>
      <c r="X854" s="7"/>
      <c r="Y854" s="7"/>
      <c r="Z854" s="7"/>
      <c r="AA854" s="7"/>
      <c r="AB854" s="7"/>
      <c r="AC854" s="7"/>
      <c r="AD854" s="7"/>
      <c r="AE854" s="7"/>
      <c r="AF854" s="7"/>
      <c r="AG854" s="7"/>
      <c r="AH854" s="7"/>
      <c r="AJ854" s="2"/>
      <c r="AL854" s="4" t="s">
        <v>179</v>
      </c>
      <c r="AM854" s="4" t="s">
        <v>1241</v>
      </c>
      <c r="AO854" s="7"/>
      <c r="AP854" s="7"/>
    </row>
    <row r="855" spans="10:42">
      <c r="J855" s="2"/>
      <c r="K855" s="2"/>
      <c r="L855" s="2"/>
      <c r="M855" s="2"/>
      <c r="N855" s="2"/>
      <c r="X855" s="7"/>
      <c r="Y855" s="7"/>
      <c r="Z855" s="7"/>
      <c r="AA855" s="7"/>
      <c r="AB855" s="7"/>
      <c r="AC855" s="7"/>
      <c r="AD855" s="7"/>
      <c r="AE855" s="7"/>
      <c r="AF855" s="7"/>
      <c r="AG855" s="7"/>
      <c r="AH855" s="7"/>
      <c r="AJ855" s="2"/>
      <c r="AL855" s="4" t="s">
        <v>179</v>
      </c>
      <c r="AM855" s="4" t="s">
        <v>1242</v>
      </c>
      <c r="AO855" s="7"/>
      <c r="AP855" s="7"/>
    </row>
    <row r="856" spans="10:42">
      <c r="J856" s="2"/>
      <c r="K856" s="2"/>
      <c r="L856" s="2"/>
      <c r="M856" s="2"/>
      <c r="N856" s="2"/>
      <c r="X856" s="7"/>
      <c r="Y856" s="7"/>
      <c r="Z856" s="7"/>
      <c r="AA856" s="7"/>
      <c r="AB856" s="7"/>
      <c r="AC856" s="7"/>
      <c r="AD856" s="7"/>
      <c r="AE856" s="7"/>
      <c r="AF856" s="7"/>
      <c r="AG856" s="7"/>
      <c r="AH856" s="7"/>
      <c r="AJ856" s="2"/>
      <c r="AL856" s="4" t="s">
        <v>179</v>
      </c>
      <c r="AM856" s="4" t="s">
        <v>1243</v>
      </c>
      <c r="AO856" s="7"/>
      <c r="AP856" s="7"/>
    </row>
    <row r="857" spans="10:42">
      <c r="J857" s="2"/>
      <c r="K857" s="2"/>
      <c r="L857" s="2"/>
      <c r="M857" s="2"/>
      <c r="N857" s="2"/>
      <c r="X857" s="7"/>
      <c r="Y857" s="7"/>
      <c r="Z857" s="7"/>
      <c r="AA857" s="7"/>
      <c r="AB857" s="7"/>
      <c r="AC857" s="7"/>
      <c r="AD857" s="7"/>
      <c r="AE857" s="7"/>
      <c r="AF857" s="7"/>
      <c r="AG857" s="7"/>
      <c r="AH857" s="7"/>
      <c r="AJ857" s="2"/>
      <c r="AL857" s="4" t="s">
        <v>179</v>
      </c>
      <c r="AM857" s="4" t="s">
        <v>1244</v>
      </c>
      <c r="AO857" s="7"/>
      <c r="AP857" s="7"/>
    </row>
    <row r="858" spans="10:42">
      <c r="J858" s="2"/>
      <c r="K858" s="2"/>
      <c r="L858" s="2"/>
      <c r="M858" s="2"/>
      <c r="N858" s="2"/>
      <c r="X858" s="7"/>
      <c r="Y858" s="7"/>
      <c r="Z858" s="7"/>
      <c r="AA858" s="7"/>
      <c r="AB858" s="7"/>
      <c r="AC858" s="7"/>
      <c r="AD858" s="7"/>
      <c r="AE858" s="7"/>
      <c r="AF858" s="7"/>
      <c r="AG858" s="7"/>
      <c r="AH858" s="7"/>
      <c r="AJ858" s="2"/>
      <c r="AL858" s="4" t="s">
        <v>179</v>
      </c>
      <c r="AM858" s="4" t="s">
        <v>1245</v>
      </c>
      <c r="AO858" s="7"/>
      <c r="AP858" s="7"/>
    </row>
    <row r="859" spans="10:42">
      <c r="J859" s="2"/>
      <c r="K859" s="2"/>
      <c r="L859" s="2"/>
      <c r="M859" s="2"/>
      <c r="N859" s="2"/>
      <c r="X859" s="7"/>
      <c r="Y859" s="7"/>
      <c r="Z859" s="7"/>
      <c r="AA859" s="7"/>
      <c r="AB859" s="7"/>
      <c r="AC859" s="7"/>
      <c r="AD859" s="7"/>
      <c r="AE859" s="7"/>
      <c r="AF859" s="7"/>
      <c r="AG859" s="7"/>
      <c r="AH859" s="7"/>
      <c r="AJ859" s="2"/>
      <c r="AL859" s="4" t="s">
        <v>179</v>
      </c>
      <c r="AM859" s="4" t="s">
        <v>1246</v>
      </c>
      <c r="AO859" s="7"/>
      <c r="AP859" s="7"/>
    </row>
    <row r="860" spans="10:42">
      <c r="J860" s="2"/>
      <c r="K860" s="2"/>
      <c r="L860" s="2"/>
      <c r="M860" s="2"/>
      <c r="N860" s="2"/>
      <c r="X860" s="7"/>
      <c r="Y860" s="7"/>
      <c r="Z860" s="7"/>
      <c r="AA860" s="7"/>
      <c r="AB860" s="7"/>
      <c r="AC860" s="7"/>
      <c r="AD860" s="7"/>
      <c r="AE860" s="7"/>
      <c r="AF860" s="7"/>
      <c r="AG860" s="7"/>
      <c r="AH860" s="7"/>
      <c r="AJ860" s="2"/>
      <c r="AL860" s="4" t="s">
        <v>179</v>
      </c>
      <c r="AM860" s="4" t="s">
        <v>1025</v>
      </c>
      <c r="AO860" s="7"/>
      <c r="AP860" s="7"/>
    </row>
    <row r="861" spans="10:42">
      <c r="J861" s="2"/>
      <c r="K861" s="2"/>
      <c r="L861" s="2"/>
      <c r="M861" s="2"/>
      <c r="N861" s="2"/>
      <c r="X861" s="7"/>
      <c r="Y861" s="7"/>
      <c r="Z861" s="7"/>
      <c r="AA861" s="7"/>
      <c r="AB861" s="7"/>
      <c r="AC861" s="7"/>
      <c r="AD861" s="7"/>
      <c r="AE861" s="7"/>
      <c r="AF861" s="7"/>
      <c r="AG861" s="7"/>
      <c r="AH861" s="7"/>
      <c r="AJ861" s="2"/>
      <c r="AL861" s="4" t="s">
        <v>179</v>
      </c>
      <c r="AM861" s="4" t="s">
        <v>1247</v>
      </c>
      <c r="AO861" s="7"/>
      <c r="AP861" s="7"/>
    </row>
    <row r="862" spans="10:42">
      <c r="J862" s="2"/>
      <c r="K862" s="2"/>
      <c r="L862" s="2"/>
      <c r="M862" s="2"/>
      <c r="N862" s="2"/>
      <c r="X862" s="7"/>
      <c r="Y862" s="7"/>
      <c r="Z862" s="7"/>
      <c r="AA862" s="7"/>
      <c r="AB862" s="7"/>
      <c r="AC862" s="7"/>
      <c r="AD862" s="7"/>
      <c r="AE862" s="7"/>
      <c r="AF862" s="7"/>
      <c r="AG862" s="7"/>
      <c r="AH862" s="7"/>
      <c r="AJ862" s="2"/>
      <c r="AL862" s="4" t="s">
        <v>179</v>
      </c>
      <c r="AM862" s="4" t="s">
        <v>1248</v>
      </c>
      <c r="AO862" s="7"/>
      <c r="AP862" s="7"/>
    </row>
    <row r="863" spans="10:42">
      <c r="J863" s="2"/>
      <c r="K863" s="2"/>
      <c r="L863" s="2"/>
      <c r="M863" s="2"/>
      <c r="N863" s="2"/>
      <c r="X863" s="7"/>
      <c r="Y863" s="7"/>
      <c r="Z863" s="7"/>
      <c r="AA863" s="7"/>
      <c r="AB863" s="7"/>
      <c r="AC863" s="7"/>
      <c r="AD863" s="7"/>
      <c r="AE863" s="7"/>
      <c r="AF863" s="7"/>
      <c r="AG863" s="7"/>
      <c r="AH863" s="7"/>
      <c r="AJ863" s="2"/>
      <c r="AL863" s="4" t="s">
        <v>179</v>
      </c>
      <c r="AM863" s="4" t="s">
        <v>1249</v>
      </c>
      <c r="AO863" s="7"/>
      <c r="AP863" s="7"/>
    </row>
    <row r="864" spans="10:42">
      <c r="J864" s="2"/>
      <c r="K864" s="2"/>
      <c r="L864" s="2"/>
      <c r="M864" s="2"/>
      <c r="N864" s="2"/>
      <c r="X864" s="7"/>
      <c r="Y864" s="7"/>
      <c r="Z864" s="7"/>
      <c r="AA864" s="7"/>
      <c r="AB864" s="7"/>
      <c r="AC864" s="7"/>
      <c r="AD864" s="7"/>
      <c r="AE864" s="7"/>
      <c r="AF864" s="7"/>
      <c r="AG864" s="7"/>
      <c r="AH864" s="7"/>
      <c r="AJ864" s="2"/>
      <c r="AL864" s="4" t="s">
        <v>179</v>
      </c>
      <c r="AM864" s="4" t="s">
        <v>1250</v>
      </c>
      <c r="AO864" s="7"/>
      <c r="AP864" s="7"/>
    </row>
    <row r="865" spans="10:42">
      <c r="J865" s="2"/>
      <c r="K865" s="2"/>
      <c r="L865" s="2"/>
      <c r="M865" s="2"/>
      <c r="N865" s="2"/>
      <c r="X865" s="7"/>
      <c r="Y865" s="7"/>
      <c r="Z865" s="7"/>
      <c r="AA865" s="7"/>
      <c r="AB865" s="7"/>
      <c r="AC865" s="7"/>
      <c r="AD865" s="7"/>
      <c r="AE865" s="7"/>
      <c r="AF865" s="7"/>
      <c r="AG865" s="7"/>
      <c r="AH865" s="7"/>
      <c r="AJ865" s="2"/>
      <c r="AL865" s="4" t="s">
        <v>179</v>
      </c>
      <c r="AM865" s="4" t="s">
        <v>1251</v>
      </c>
      <c r="AO865" s="7"/>
      <c r="AP865" s="7"/>
    </row>
    <row r="866" spans="10:42">
      <c r="J866" s="2"/>
      <c r="K866" s="2"/>
      <c r="L866" s="2"/>
      <c r="M866" s="2"/>
      <c r="N866" s="2"/>
      <c r="X866" s="7"/>
      <c r="Y866" s="7"/>
      <c r="Z866" s="7"/>
      <c r="AA866" s="7"/>
      <c r="AB866" s="7"/>
      <c r="AC866" s="7"/>
      <c r="AD866" s="7"/>
      <c r="AE866" s="7"/>
      <c r="AF866" s="7"/>
      <c r="AG866" s="7"/>
      <c r="AH866" s="7"/>
      <c r="AJ866" s="2"/>
      <c r="AL866" s="4" t="s">
        <v>179</v>
      </c>
      <c r="AM866" s="4" t="s">
        <v>1252</v>
      </c>
      <c r="AO866" s="7"/>
      <c r="AP866" s="7"/>
    </row>
    <row r="867" spans="10:42">
      <c r="J867" s="2"/>
      <c r="K867" s="2"/>
      <c r="L867" s="2"/>
      <c r="M867" s="2"/>
      <c r="N867" s="2"/>
      <c r="X867" s="7"/>
      <c r="Y867" s="7"/>
      <c r="Z867" s="7"/>
      <c r="AA867" s="7"/>
      <c r="AB867" s="7"/>
      <c r="AC867" s="7"/>
      <c r="AD867" s="7"/>
      <c r="AE867" s="7"/>
      <c r="AF867" s="7"/>
      <c r="AG867" s="7"/>
      <c r="AH867" s="7"/>
      <c r="AJ867" s="2"/>
      <c r="AL867" s="4" t="s">
        <v>179</v>
      </c>
      <c r="AM867" s="4" t="s">
        <v>1253</v>
      </c>
      <c r="AO867" s="7"/>
      <c r="AP867" s="7"/>
    </row>
    <row r="868" spans="10:42">
      <c r="J868" s="2"/>
      <c r="K868" s="2"/>
      <c r="L868" s="2"/>
      <c r="M868" s="2"/>
      <c r="N868" s="2"/>
      <c r="X868" s="7"/>
      <c r="Y868" s="7"/>
      <c r="Z868" s="7"/>
      <c r="AA868" s="7"/>
      <c r="AB868" s="7"/>
      <c r="AC868" s="7"/>
      <c r="AD868" s="7"/>
      <c r="AE868" s="7"/>
      <c r="AF868" s="7"/>
      <c r="AG868" s="7"/>
      <c r="AH868" s="7"/>
      <c r="AJ868" s="2"/>
      <c r="AL868" s="4" t="s">
        <v>179</v>
      </c>
      <c r="AM868" s="4" t="s">
        <v>1254</v>
      </c>
      <c r="AO868" s="7"/>
      <c r="AP868" s="7"/>
    </row>
    <row r="869" spans="10:42">
      <c r="J869" s="2"/>
      <c r="K869" s="2"/>
      <c r="L869" s="2"/>
      <c r="M869" s="2"/>
      <c r="N869" s="2"/>
      <c r="X869" s="7"/>
      <c r="Y869" s="7"/>
      <c r="Z869" s="7"/>
      <c r="AA869" s="7"/>
      <c r="AB869" s="7"/>
      <c r="AC869" s="7"/>
      <c r="AD869" s="7"/>
      <c r="AE869" s="7"/>
      <c r="AF869" s="7"/>
      <c r="AG869" s="7"/>
      <c r="AH869" s="7"/>
      <c r="AJ869" s="2"/>
      <c r="AL869" s="4" t="s">
        <v>179</v>
      </c>
      <c r="AM869" s="4" t="s">
        <v>1255</v>
      </c>
      <c r="AO869" s="7"/>
      <c r="AP869" s="7"/>
    </row>
    <row r="870" spans="10:42">
      <c r="J870" s="2"/>
      <c r="K870" s="2"/>
      <c r="L870" s="2"/>
      <c r="M870" s="2"/>
      <c r="N870" s="2"/>
      <c r="X870" s="7"/>
      <c r="Y870" s="7"/>
      <c r="Z870" s="7"/>
      <c r="AA870" s="7"/>
      <c r="AB870" s="7"/>
      <c r="AC870" s="7"/>
      <c r="AD870" s="7"/>
      <c r="AE870" s="7"/>
      <c r="AF870" s="7"/>
      <c r="AG870" s="7"/>
      <c r="AH870" s="7"/>
      <c r="AJ870" s="2"/>
      <c r="AL870" s="4" t="s">
        <v>179</v>
      </c>
      <c r="AM870" s="4" t="s">
        <v>1256</v>
      </c>
      <c r="AO870" s="7"/>
      <c r="AP870" s="7"/>
    </row>
    <row r="871" spans="10:42">
      <c r="J871" s="2"/>
      <c r="K871" s="2"/>
      <c r="L871" s="2"/>
      <c r="M871" s="2"/>
      <c r="N871" s="2"/>
      <c r="X871" s="7"/>
      <c r="Y871" s="7"/>
      <c r="Z871" s="7"/>
      <c r="AA871" s="7"/>
      <c r="AB871" s="7"/>
      <c r="AC871" s="7"/>
      <c r="AD871" s="7"/>
      <c r="AE871" s="7"/>
      <c r="AF871" s="7"/>
      <c r="AG871" s="7"/>
      <c r="AH871" s="7"/>
      <c r="AJ871" s="2"/>
      <c r="AL871" s="4" t="s">
        <v>179</v>
      </c>
      <c r="AM871" s="4" t="s">
        <v>1257</v>
      </c>
      <c r="AO871" s="7"/>
      <c r="AP871" s="7"/>
    </row>
    <row r="872" spans="10:42">
      <c r="J872" s="2"/>
      <c r="K872" s="2"/>
      <c r="L872" s="2"/>
      <c r="M872" s="2"/>
      <c r="N872" s="2"/>
      <c r="X872" s="7"/>
      <c r="Y872" s="7"/>
      <c r="Z872" s="7"/>
      <c r="AA872" s="7"/>
      <c r="AB872" s="7"/>
      <c r="AC872" s="7"/>
      <c r="AD872" s="7"/>
      <c r="AE872" s="7"/>
      <c r="AF872" s="7"/>
      <c r="AG872" s="7"/>
      <c r="AH872" s="7"/>
      <c r="AJ872" s="2"/>
      <c r="AL872" s="4" t="s">
        <v>179</v>
      </c>
      <c r="AM872" s="4" t="s">
        <v>1258</v>
      </c>
      <c r="AO872" s="7"/>
      <c r="AP872" s="7"/>
    </row>
    <row r="873" spans="10:42">
      <c r="J873" s="2"/>
      <c r="K873" s="2"/>
      <c r="L873" s="2"/>
      <c r="M873" s="2"/>
      <c r="N873" s="2"/>
      <c r="X873" s="7"/>
      <c r="Y873" s="7"/>
      <c r="Z873" s="7"/>
      <c r="AA873" s="7"/>
      <c r="AB873" s="7"/>
      <c r="AC873" s="7"/>
      <c r="AD873" s="7"/>
      <c r="AE873" s="7"/>
      <c r="AF873" s="7"/>
      <c r="AG873" s="7"/>
      <c r="AH873" s="7"/>
      <c r="AJ873" s="2"/>
      <c r="AL873" s="4" t="s">
        <v>179</v>
      </c>
      <c r="AM873" s="4" t="s">
        <v>1259</v>
      </c>
      <c r="AO873" s="7"/>
      <c r="AP873" s="7"/>
    </row>
    <row r="874" spans="10:42">
      <c r="J874" s="2"/>
      <c r="K874" s="2"/>
      <c r="L874" s="2"/>
      <c r="M874" s="2"/>
      <c r="N874" s="2"/>
      <c r="X874" s="7"/>
      <c r="Y874" s="7"/>
      <c r="Z874" s="7"/>
      <c r="AA874" s="7"/>
      <c r="AB874" s="7"/>
      <c r="AC874" s="7"/>
      <c r="AD874" s="7"/>
      <c r="AE874" s="7"/>
      <c r="AF874" s="7"/>
      <c r="AG874" s="7"/>
      <c r="AH874" s="7"/>
      <c r="AJ874" s="2"/>
      <c r="AL874" s="4" t="s">
        <v>179</v>
      </c>
      <c r="AM874" s="4" t="s">
        <v>1260</v>
      </c>
      <c r="AO874" s="7"/>
      <c r="AP874" s="7"/>
    </row>
    <row r="875" spans="10:42">
      <c r="J875" s="2"/>
      <c r="K875" s="2"/>
      <c r="L875" s="2"/>
      <c r="M875" s="2"/>
      <c r="N875" s="2"/>
      <c r="X875" s="7"/>
      <c r="Y875" s="7"/>
      <c r="Z875" s="7"/>
      <c r="AA875" s="7"/>
      <c r="AB875" s="7"/>
      <c r="AC875" s="7"/>
      <c r="AD875" s="7"/>
      <c r="AE875" s="7"/>
      <c r="AF875" s="7"/>
      <c r="AG875" s="7"/>
      <c r="AH875" s="7"/>
      <c r="AJ875" s="2"/>
      <c r="AL875" s="4" t="s">
        <v>179</v>
      </c>
      <c r="AM875" s="4" t="s">
        <v>1261</v>
      </c>
      <c r="AO875" s="7"/>
      <c r="AP875" s="7"/>
    </row>
    <row r="876" spans="10:42">
      <c r="J876" s="2"/>
      <c r="K876" s="2"/>
      <c r="L876" s="2"/>
      <c r="M876" s="2"/>
      <c r="N876" s="2"/>
      <c r="X876" s="7"/>
      <c r="Y876" s="7"/>
      <c r="Z876" s="7"/>
      <c r="AA876" s="7"/>
      <c r="AB876" s="7"/>
      <c r="AC876" s="7"/>
      <c r="AD876" s="7"/>
      <c r="AE876" s="7"/>
      <c r="AF876" s="7"/>
      <c r="AG876" s="7"/>
      <c r="AH876" s="7"/>
      <c r="AJ876" s="2"/>
      <c r="AL876" s="4" t="s">
        <v>179</v>
      </c>
      <c r="AM876" s="4" t="s">
        <v>1262</v>
      </c>
      <c r="AO876" s="7"/>
      <c r="AP876" s="7"/>
    </row>
    <row r="877" spans="10:42">
      <c r="J877" s="2"/>
      <c r="K877" s="2"/>
      <c r="L877" s="2"/>
      <c r="M877" s="2"/>
      <c r="N877" s="2"/>
      <c r="X877" s="7"/>
      <c r="Y877" s="7"/>
      <c r="Z877" s="7"/>
      <c r="AA877" s="7"/>
      <c r="AB877" s="7"/>
      <c r="AC877" s="7"/>
      <c r="AD877" s="7"/>
      <c r="AE877" s="7"/>
      <c r="AF877" s="7"/>
      <c r="AG877" s="7"/>
      <c r="AH877" s="7"/>
      <c r="AJ877" s="2"/>
      <c r="AL877" s="4" t="s">
        <v>179</v>
      </c>
      <c r="AM877" s="4" t="s">
        <v>1263</v>
      </c>
      <c r="AO877" s="7"/>
      <c r="AP877" s="7"/>
    </row>
    <row r="878" spans="10:42">
      <c r="J878" s="2"/>
      <c r="K878" s="2"/>
      <c r="L878" s="2"/>
      <c r="M878" s="2"/>
      <c r="N878" s="2"/>
      <c r="X878" s="7"/>
      <c r="Y878" s="7"/>
      <c r="Z878" s="7"/>
      <c r="AA878" s="7"/>
      <c r="AB878" s="7"/>
      <c r="AC878" s="7"/>
      <c r="AD878" s="7"/>
      <c r="AE878" s="7"/>
      <c r="AF878" s="7"/>
      <c r="AG878" s="7"/>
      <c r="AH878" s="7"/>
      <c r="AJ878" s="2"/>
      <c r="AL878" s="4" t="s">
        <v>179</v>
      </c>
      <c r="AM878" s="4" t="s">
        <v>1264</v>
      </c>
      <c r="AO878" s="7"/>
      <c r="AP878" s="7"/>
    </row>
    <row r="879" spans="10:42">
      <c r="J879" s="2"/>
      <c r="K879" s="2"/>
      <c r="L879" s="2"/>
      <c r="M879" s="2"/>
      <c r="N879" s="2"/>
      <c r="X879" s="7"/>
      <c r="Y879" s="7"/>
      <c r="Z879" s="7"/>
      <c r="AA879" s="7"/>
      <c r="AB879" s="7"/>
      <c r="AC879" s="7"/>
      <c r="AD879" s="7"/>
      <c r="AE879" s="7"/>
      <c r="AF879" s="7"/>
      <c r="AG879" s="7"/>
      <c r="AH879" s="7"/>
      <c r="AJ879" s="2"/>
      <c r="AL879" s="4" t="s">
        <v>179</v>
      </c>
      <c r="AM879" s="4" t="s">
        <v>1265</v>
      </c>
      <c r="AO879" s="7"/>
      <c r="AP879" s="7"/>
    </row>
    <row r="880" spans="10:42">
      <c r="J880" s="2"/>
      <c r="K880" s="2"/>
      <c r="L880" s="2"/>
      <c r="M880" s="2"/>
      <c r="N880" s="2"/>
      <c r="X880" s="7"/>
      <c r="Y880" s="7"/>
      <c r="Z880" s="7"/>
      <c r="AA880" s="7"/>
      <c r="AB880" s="7"/>
      <c r="AC880" s="7"/>
      <c r="AD880" s="7"/>
      <c r="AE880" s="7"/>
      <c r="AF880" s="7"/>
      <c r="AG880" s="7"/>
      <c r="AH880" s="7"/>
      <c r="AJ880" s="2"/>
      <c r="AL880" s="4" t="s">
        <v>179</v>
      </c>
      <c r="AM880" s="4" t="s">
        <v>1266</v>
      </c>
      <c r="AO880" s="7"/>
      <c r="AP880" s="7"/>
    </row>
    <row r="881" spans="10:42">
      <c r="J881" s="2"/>
      <c r="K881" s="2"/>
      <c r="L881" s="2"/>
      <c r="M881" s="2"/>
      <c r="N881" s="2"/>
      <c r="X881" s="7"/>
      <c r="Y881" s="7"/>
      <c r="Z881" s="7"/>
      <c r="AA881" s="7"/>
      <c r="AB881" s="7"/>
      <c r="AC881" s="7"/>
      <c r="AD881" s="7"/>
      <c r="AE881" s="7"/>
      <c r="AF881" s="7"/>
      <c r="AG881" s="7"/>
      <c r="AH881" s="7"/>
      <c r="AJ881" s="2"/>
      <c r="AL881" s="4" t="s">
        <v>179</v>
      </c>
      <c r="AM881" s="4" t="s">
        <v>1267</v>
      </c>
      <c r="AO881" s="7"/>
      <c r="AP881" s="7"/>
    </row>
    <row r="882" spans="10:42">
      <c r="J882" s="2"/>
      <c r="K882" s="2"/>
      <c r="L882" s="2"/>
      <c r="M882" s="2"/>
      <c r="N882" s="2"/>
      <c r="X882" s="7"/>
      <c r="Y882" s="7"/>
      <c r="Z882" s="7"/>
      <c r="AA882" s="7"/>
      <c r="AB882" s="7"/>
      <c r="AC882" s="7"/>
      <c r="AD882" s="7"/>
      <c r="AE882" s="7"/>
      <c r="AF882" s="7"/>
      <c r="AG882" s="7"/>
      <c r="AH882" s="7"/>
      <c r="AJ882" s="2"/>
      <c r="AL882" s="4" t="s">
        <v>179</v>
      </c>
      <c r="AM882" s="4" t="s">
        <v>1268</v>
      </c>
      <c r="AO882" s="7"/>
      <c r="AP882" s="7"/>
    </row>
    <row r="883" spans="10:42">
      <c r="J883" s="2"/>
      <c r="K883" s="2"/>
      <c r="L883" s="2"/>
      <c r="M883" s="2"/>
      <c r="N883" s="2"/>
      <c r="X883" s="7"/>
      <c r="Y883" s="7"/>
      <c r="Z883" s="7"/>
      <c r="AA883" s="7"/>
      <c r="AB883" s="7"/>
      <c r="AC883" s="7"/>
      <c r="AD883" s="7"/>
      <c r="AE883" s="7"/>
      <c r="AF883" s="7"/>
      <c r="AG883" s="7"/>
      <c r="AH883" s="7"/>
      <c r="AJ883" s="2"/>
      <c r="AL883" s="4" t="s">
        <v>179</v>
      </c>
      <c r="AM883" s="4" t="s">
        <v>1269</v>
      </c>
      <c r="AO883" s="7"/>
      <c r="AP883" s="7"/>
    </row>
    <row r="884" spans="10:42">
      <c r="J884" s="2"/>
      <c r="K884" s="2"/>
      <c r="L884" s="2"/>
      <c r="M884" s="2"/>
      <c r="N884" s="2"/>
      <c r="X884" s="7"/>
      <c r="Y884" s="7"/>
      <c r="Z884" s="7"/>
      <c r="AA884" s="7"/>
      <c r="AB884" s="7"/>
      <c r="AC884" s="7"/>
      <c r="AD884" s="7"/>
      <c r="AE884" s="7"/>
      <c r="AF884" s="7"/>
      <c r="AG884" s="7"/>
      <c r="AH884" s="7"/>
      <c r="AJ884" s="2"/>
      <c r="AL884" s="4" t="s">
        <v>179</v>
      </c>
      <c r="AM884" s="4" t="s">
        <v>1270</v>
      </c>
      <c r="AO884" s="7"/>
      <c r="AP884" s="7"/>
    </row>
    <row r="885" spans="10:42">
      <c r="J885" s="2"/>
      <c r="K885" s="2"/>
      <c r="L885" s="2"/>
      <c r="M885" s="2"/>
      <c r="N885" s="2"/>
      <c r="X885" s="7"/>
      <c r="Y885" s="7"/>
      <c r="Z885" s="7"/>
      <c r="AA885" s="7"/>
      <c r="AB885" s="7"/>
      <c r="AC885" s="7"/>
      <c r="AD885" s="7"/>
      <c r="AE885" s="7"/>
      <c r="AF885" s="7"/>
      <c r="AG885" s="7"/>
      <c r="AH885" s="7"/>
      <c r="AJ885" s="2"/>
      <c r="AL885" s="4" t="s">
        <v>179</v>
      </c>
      <c r="AM885" s="4" t="s">
        <v>1271</v>
      </c>
      <c r="AO885" s="7"/>
      <c r="AP885" s="7"/>
    </row>
    <row r="886" spans="10:42">
      <c r="J886" s="2"/>
      <c r="K886" s="2"/>
      <c r="L886" s="2"/>
      <c r="M886" s="2"/>
      <c r="N886" s="2"/>
      <c r="X886" s="7"/>
      <c r="Y886" s="7"/>
      <c r="Z886" s="7"/>
      <c r="AA886" s="7"/>
      <c r="AB886" s="7"/>
      <c r="AC886" s="7"/>
      <c r="AD886" s="7"/>
      <c r="AE886" s="7"/>
      <c r="AF886" s="7"/>
      <c r="AG886" s="7"/>
      <c r="AH886" s="7"/>
      <c r="AJ886" s="2"/>
      <c r="AL886" s="4" t="s">
        <v>179</v>
      </c>
      <c r="AM886" s="4" t="s">
        <v>1272</v>
      </c>
      <c r="AO886" s="7"/>
      <c r="AP886" s="7"/>
    </row>
    <row r="887" spans="10:42">
      <c r="J887" s="2"/>
      <c r="K887" s="2"/>
      <c r="L887" s="2"/>
      <c r="M887" s="2"/>
      <c r="N887" s="2"/>
      <c r="X887" s="7"/>
      <c r="Y887" s="7"/>
      <c r="Z887" s="7"/>
      <c r="AA887" s="7"/>
      <c r="AB887" s="7"/>
      <c r="AC887" s="7"/>
      <c r="AD887" s="7"/>
      <c r="AE887" s="7"/>
      <c r="AF887" s="7"/>
      <c r="AG887" s="7"/>
      <c r="AH887" s="7"/>
      <c r="AJ887" s="2"/>
      <c r="AL887" s="4" t="s">
        <v>179</v>
      </c>
      <c r="AM887" s="4" t="s">
        <v>1273</v>
      </c>
      <c r="AO887" s="7"/>
      <c r="AP887" s="7"/>
    </row>
    <row r="888" spans="10:42">
      <c r="J888" s="2"/>
      <c r="K888" s="2"/>
      <c r="L888" s="2"/>
      <c r="M888" s="2"/>
      <c r="N888" s="2"/>
      <c r="X888" s="7"/>
      <c r="Y888" s="7"/>
      <c r="Z888" s="7"/>
      <c r="AA888" s="7"/>
      <c r="AB888" s="7"/>
      <c r="AC888" s="7"/>
      <c r="AD888" s="7"/>
      <c r="AE888" s="7"/>
      <c r="AF888" s="7"/>
      <c r="AG888" s="7"/>
      <c r="AH888" s="7"/>
      <c r="AJ888" s="2"/>
      <c r="AL888" s="4" t="s">
        <v>179</v>
      </c>
      <c r="AM888" s="4" t="s">
        <v>1274</v>
      </c>
      <c r="AO888" s="7"/>
      <c r="AP888" s="7"/>
    </row>
    <row r="889" spans="10:42">
      <c r="J889" s="2"/>
      <c r="K889" s="2"/>
      <c r="L889" s="2"/>
      <c r="M889" s="2"/>
      <c r="N889" s="2"/>
      <c r="X889" s="7"/>
      <c r="Y889" s="7"/>
      <c r="Z889" s="7"/>
      <c r="AA889" s="7"/>
      <c r="AB889" s="7"/>
      <c r="AC889" s="7"/>
      <c r="AD889" s="7"/>
      <c r="AE889" s="7"/>
      <c r="AF889" s="7"/>
      <c r="AG889" s="7"/>
      <c r="AH889" s="7"/>
      <c r="AJ889" s="2"/>
      <c r="AL889" s="4" t="s">
        <v>179</v>
      </c>
      <c r="AM889" s="4" t="s">
        <v>1275</v>
      </c>
      <c r="AO889" s="7"/>
      <c r="AP889" s="7"/>
    </row>
    <row r="890" spans="10:42">
      <c r="J890" s="2"/>
      <c r="K890" s="2"/>
      <c r="L890" s="2"/>
      <c r="M890" s="2"/>
      <c r="N890" s="2"/>
      <c r="X890" s="7"/>
      <c r="Y890" s="7"/>
      <c r="Z890" s="7"/>
      <c r="AA890" s="7"/>
      <c r="AB890" s="7"/>
      <c r="AC890" s="7"/>
      <c r="AD890" s="7"/>
      <c r="AE890" s="7"/>
      <c r="AF890" s="7"/>
      <c r="AG890" s="7"/>
      <c r="AH890" s="7"/>
      <c r="AJ890" s="2"/>
      <c r="AL890" s="4" t="s">
        <v>179</v>
      </c>
      <c r="AM890" s="4" t="s">
        <v>1276</v>
      </c>
      <c r="AO890" s="7"/>
      <c r="AP890" s="7"/>
    </row>
    <row r="891" spans="10:42">
      <c r="J891" s="2"/>
      <c r="K891" s="2"/>
      <c r="L891" s="2"/>
      <c r="M891" s="2"/>
      <c r="N891" s="2"/>
      <c r="X891" s="7"/>
      <c r="Y891" s="7"/>
      <c r="Z891" s="7"/>
      <c r="AA891" s="7"/>
      <c r="AB891" s="7"/>
      <c r="AC891" s="7"/>
      <c r="AD891" s="7"/>
      <c r="AE891" s="7"/>
      <c r="AF891" s="7"/>
      <c r="AG891" s="7"/>
      <c r="AH891" s="7"/>
      <c r="AJ891" s="2"/>
      <c r="AL891" s="4" t="s">
        <v>179</v>
      </c>
      <c r="AM891" s="4" t="s">
        <v>1277</v>
      </c>
      <c r="AO891" s="7"/>
      <c r="AP891" s="7"/>
    </row>
    <row r="892" spans="10:42">
      <c r="J892" s="2"/>
      <c r="K892" s="2"/>
      <c r="L892" s="2"/>
      <c r="M892" s="2"/>
      <c r="N892" s="2"/>
      <c r="X892" s="7"/>
      <c r="Y892" s="7"/>
      <c r="Z892" s="7"/>
      <c r="AA892" s="7"/>
      <c r="AB892" s="7"/>
      <c r="AC892" s="7"/>
      <c r="AD892" s="7"/>
      <c r="AE892" s="7"/>
      <c r="AF892" s="7"/>
      <c r="AG892" s="7"/>
      <c r="AH892" s="7"/>
      <c r="AJ892" s="2"/>
      <c r="AL892" s="4" t="s">
        <v>179</v>
      </c>
      <c r="AM892" s="4" t="s">
        <v>1278</v>
      </c>
      <c r="AO892" s="7"/>
      <c r="AP892" s="7"/>
    </row>
    <row r="893" spans="10:42">
      <c r="J893" s="2"/>
      <c r="K893" s="2"/>
      <c r="L893" s="2"/>
      <c r="M893" s="2"/>
      <c r="N893" s="2"/>
      <c r="X893" s="7"/>
      <c r="Y893" s="7"/>
      <c r="Z893" s="7"/>
      <c r="AA893" s="7"/>
      <c r="AB893" s="7"/>
      <c r="AC893" s="7"/>
      <c r="AD893" s="7"/>
      <c r="AE893" s="7"/>
      <c r="AF893" s="7"/>
      <c r="AG893" s="7"/>
      <c r="AH893" s="7"/>
      <c r="AJ893" s="2"/>
      <c r="AL893" s="4" t="s">
        <v>179</v>
      </c>
      <c r="AM893" s="4" t="s">
        <v>1279</v>
      </c>
      <c r="AO893" s="7"/>
      <c r="AP893" s="7"/>
    </row>
    <row r="894" spans="10:42">
      <c r="J894" s="2"/>
      <c r="K894" s="2"/>
      <c r="L894" s="2"/>
      <c r="M894" s="2"/>
      <c r="N894" s="2"/>
      <c r="X894" s="7"/>
      <c r="Y894" s="7"/>
      <c r="Z894" s="7"/>
      <c r="AA894" s="7"/>
      <c r="AB894" s="7"/>
      <c r="AC894" s="7"/>
      <c r="AD894" s="7"/>
      <c r="AE894" s="7"/>
      <c r="AF894" s="7"/>
      <c r="AG894" s="7"/>
      <c r="AH894" s="7"/>
      <c r="AJ894" s="2"/>
      <c r="AL894" s="4" t="s">
        <v>179</v>
      </c>
      <c r="AM894" s="4" t="s">
        <v>1280</v>
      </c>
      <c r="AO894" s="7"/>
      <c r="AP894" s="7"/>
    </row>
    <row r="895" spans="10:42">
      <c r="J895" s="2"/>
      <c r="K895" s="2"/>
      <c r="L895" s="2"/>
      <c r="M895" s="2"/>
      <c r="N895" s="2"/>
      <c r="X895" s="7"/>
      <c r="Y895" s="7"/>
      <c r="Z895" s="7"/>
      <c r="AA895" s="7"/>
      <c r="AB895" s="7"/>
      <c r="AC895" s="7"/>
      <c r="AD895" s="7"/>
      <c r="AE895" s="7"/>
      <c r="AF895" s="7"/>
      <c r="AG895" s="7"/>
      <c r="AH895" s="7"/>
      <c r="AJ895" s="2"/>
      <c r="AL895" s="4" t="s">
        <v>179</v>
      </c>
      <c r="AM895" s="4" t="s">
        <v>1281</v>
      </c>
      <c r="AO895" s="7"/>
      <c r="AP895" s="7"/>
    </row>
    <row r="896" spans="10:42">
      <c r="J896" s="2"/>
      <c r="K896" s="2"/>
      <c r="L896" s="2"/>
      <c r="M896" s="2"/>
      <c r="N896" s="2"/>
      <c r="X896" s="7"/>
      <c r="Y896" s="7"/>
      <c r="Z896" s="7"/>
      <c r="AA896" s="7"/>
      <c r="AB896" s="7"/>
      <c r="AC896" s="7"/>
      <c r="AD896" s="7"/>
      <c r="AE896" s="7"/>
      <c r="AF896" s="7"/>
      <c r="AG896" s="7"/>
      <c r="AH896" s="7"/>
      <c r="AJ896" s="2"/>
      <c r="AL896" s="4" t="s">
        <v>179</v>
      </c>
      <c r="AM896" s="4" t="s">
        <v>1282</v>
      </c>
      <c r="AO896" s="7"/>
      <c r="AP896" s="7"/>
    </row>
    <row r="897" spans="10:42">
      <c r="J897" s="2"/>
      <c r="K897" s="2"/>
      <c r="L897" s="2"/>
      <c r="M897" s="2"/>
      <c r="N897" s="2"/>
      <c r="X897" s="7"/>
      <c r="Y897" s="7"/>
      <c r="Z897" s="7"/>
      <c r="AA897" s="7"/>
      <c r="AB897" s="7"/>
      <c r="AC897" s="7"/>
      <c r="AD897" s="7"/>
      <c r="AE897" s="7"/>
      <c r="AF897" s="7"/>
      <c r="AG897" s="7"/>
      <c r="AH897" s="7"/>
      <c r="AJ897" s="2"/>
      <c r="AL897" s="4" t="s">
        <v>179</v>
      </c>
      <c r="AM897" s="4" t="s">
        <v>1283</v>
      </c>
      <c r="AO897" s="7"/>
      <c r="AP897" s="7"/>
    </row>
    <row r="898" spans="10:42">
      <c r="J898" s="2"/>
      <c r="K898" s="2"/>
      <c r="L898" s="2"/>
      <c r="M898" s="2"/>
      <c r="N898" s="2"/>
      <c r="X898" s="7"/>
      <c r="Y898" s="7"/>
      <c r="Z898" s="7"/>
      <c r="AA898" s="7"/>
      <c r="AB898" s="7"/>
      <c r="AC898" s="7"/>
      <c r="AD898" s="7"/>
      <c r="AE898" s="7"/>
      <c r="AF898" s="7"/>
      <c r="AG898" s="7"/>
      <c r="AH898" s="7"/>
      <c r="AJ898" s="2"/>
      <c r="AL898" s="4" t="s">
        <v>179</v>
      </c>
      <c r="AM898" s="4" t="s">
        <v>1284</v>
      </c>
      <c r="AO898" s="7"/>
      <c r="AP898" s="7"/>
    </row>
    <row r="899" spans="10:42">
      <c r="J899" s="2"/>
      <c r="K899" s="2"/>
      <c r="L899" s="2"/>
      <c r="M899" s="2"/>
      <c r="N899" s="2"/>
      <c r="X899" s="7"/>
      <c r="Y899" s="7"/>
      <c r="Z899" s="7"/>
      <c r="AA899" s="7"/>
      <c r="AB899" s="7"/>
      <c r="AC899" s="7"/>
      <c r="AD899" s="7"/>
      <c r="AE899" s="7"/>
      <c r="AF899" s="7"/>
      <c r="AG899" s="7"/>
      <c r="AH899" s="7"/>
      <c r="AJ899" s="2"/>
      <c r="AL899" s="4" t="s">
        <v>179</v>
      </c>
      <c r="AM899" s="4" t="s">
        <v>1285</v>
      </c>
      <c r="AO899" s="7"/>
      <c r="AP899" s="7"/>
    </row>
    <row r="900" spans="10:42">
      <c r="J900" s="2"/>
      <c r="K900" s="2"/>
      <c r="L900" s="2"/>
      <c r="M900" s="2"/>
      <c r="N900" s="2"/>
      <c r="X900" s="7"/>
      <c r="Y900" s="7"/>
      <c r="Z900" s="7"/>
      <c r="AA900" s="7"/>
      <c r="AB900" s="7"/>
      <c r="AC900" s="7"/>
      <c r="AD900" s="7"/>
      <c r="AE900" s="7"/>
      <c r="AF900" s="7"/>
      <c r="AG900" s="7"/>
      <c r="AH900" s="7"/>
      <c r="AJ900" s="2"/>
      <c r="AL900" s="4" t="s">
        <v>179</v>
      </c>
      <c r="AM900" s="4" t="s">
        <v>1286</v>
      </c>
      <c r="AO900" s="7"/>
      <c r="AP900" s="7"/>
    </row>
    <row r="901" spans="10:42">
      <c r="J901" s="2"/>
      <c r="K901" s="2"/>
      <c r="L901" s="2"/>
      <c r="M901" s="2"/>
      <c r="N901" s="2"/>
      <c r="X901" s="7"/>
      <c r="Y901" s="7"/>
      <c r="Z901" s="7"/>
      <c r="AA901" s="7"/>
      <c r="AB901" s="7"/>
      <c r="AC901" s="7"/>
      <c r="AD901" s="7"/>
      <c r="AE901" s="7"/>
      <c r="AF901" s="7"/>
      <c r="AG901" s="7"/>
      <c r="AH901" s="7"/>
      <c r="AJ901" s="2"/>
      <c r="AL901" s="4" t="s">
        <v>179</v>
      </c>
      <c r="AM901" s="4" t="s">
        <v>1287</v>
      </c>
      <c r="AO901" s="7"/>
      <c r="AP901" s="7"/>
    </row>
    <row r="902" spans="10:42">
      <c r="J902" s="2"/>
      <c r="K902" s="2"/>
      <c r="L902" s="2"/>
      <c r="M902" s="2"/>
      <c r="N902" s="2"/>
      <c r="X902" s="7"/>
      <c r="Y902" s="7"/>
      <c r="Z902" s="7"/>
      <c r="AA902" s="7"/>
      <c r="AB902" s="7"/>
      <c r="AC902" s="7"/>
      <c r="AD902" s="7"/>
      <c r="AE902" s="7"/>
      <c r="AF902" s="7"/>
      <c r="AG902" s="7"/>
      <c r="AH902" s="7"/>
      <c r="AJ902" s="2"/>
      <c r="AL902" s="4" t="s">
        <v>179</v>
      </c>
      <c r="AM902" s="4" t="s">
        <v>478</v>
      </c>
      <c r="AO902" s="7"/>
      <c r="AP902" s="7"/>
    </row>
    <row r="903" spans="10:42">
      <c r="J903" s="2"/>
      <c r="K903" s="2"/>
      <c r="L903" s="2"/>
      <c r="M903" s="2"/>
      <c r="N903" s="2"/>
      <c r="X903" s="7"/>
      <c r="Y903" s="7"/>
      <c r="Z903" s="7"/>
      <c r="AA903" s="7"/>
      <c r="AB903" s="7"/>
      <c r="AC903" s="7"/>
      <c r="AD903" s="7"/>
      <c r="AE903" s="7"/>
      <c r="AF903" s="7"/>
      <c r="AG903" s="7"/>
      <c r="AH903" s="7"/>
      <c r="AJ903" s="2"/>
      <c r="AL903" s="4" t="s">
        <v>179</v>
      </c>
      <c r="AM903" s="4" t="s">
        <v>1288</v>
      </c>
      <c r="AO903" s="7"/>
      <c r="AP903" s="7"/>
    </row>
    <row r="904" spans="10:42">
      <c r="J904" s="2"/>
      <c r="K904" s="2"/>
      <c r="L904" s="2"/>
      <c r="M904" s="2"/>
      <c r="N904" s="2"/>
      <c r="X904" s="7"/>
      <c r="Y904" s="7"/>
      <c r="Z904" s="7"/>
      <c r="AA904" s="7"/>
      <c r="AB904" s="7"/>
      <c r="AC904" s="7"/>
      <c r="AD904" s="7"/>
      <c r="AE904" s="7"/>
      <c r="AF904" s="7"/>
      <c r="AG904" s="7"/>
      <c r="AH904" s="7"/>
      <c r="AJ904" s="2"/>
      <c r="AL904" s="4" t="s">
        <v>179</v>
      </c>
      <c r="AM904" s="4" t="s">
        <v>1289</v>
      </c>
      <c r="AO904" s="7"/>
      <c r="AP904" s="7"/>
    </row>
    <row r="905" spans="10:42">
      <c r="J905" s="2"/>
      <c r="K905" s="2"/>
      <c r="L905" s="2"/>
      <c r="M905" s="2"/>
      <c r="N905" s="2"/>
      <c r="X905" s="7"/>
      <c r="Y905" s="7"/>
      <c r="Z905" s="7"/>
      <c r="AA905" s="7"/>
      <c r="AB905" s="7"/>
      <c r="AC905" s="7"/>
      <c r="AD905" s="7"/>
      <c r="AE905" s="7"/>
      <c r="AF905" s="7"/>
      <c r="AG905" s="7"/>
      <c r="AH905" s="7"/>
      <c r="AJ905" s="2"/>
      <c r="AL905" s="4" t="s">
        <v>179</v>
      </c>
      <c r="AM905" s="4" t="s">
        <v>1290</v>
      </c>
      <c r="AO905" s="7"/>
      <c r="AP905" s="7"/>
    </row>
    <row r="906" spans="10:42">
      <c r="J906" s="2"/>
      <c r="K906" s="2"/>
      <c r="L906" s="2"/>
      <c r="M906" s="2"/>
      <c r="N906" s="2"/>
      <c r="X906" s="7"/>
      <c r="Y906" s="7"/>
      <c r="Z906" s="7"/>
      <c r="AA906" s="7"/>
      <c r="AB906" s="7"/>
      <c r="AC906" s="7"/>
      <c r="AD906" s="7"/>
      <c r="AE906" s="7"/>
      <c r="AF906" s="7"/>
      <c r="AG906" s="7"/>
      <c r="AH906" s="7"/>
      <c r="AJ906" s="2"/>
      <c r="AL906" s="4" t="s">
        <v>179</v>
      </c>
      <c r="AM906" s="4" t="s">
        <v>1291</v>
      </c>
      <c r="AO906" s="7"/>
      <c r="AP906" s="7"/>
    </row>
    <row r="907" spans="10:42">
      <c r="J907" s="2"/>
      <c r="K907" s="2"/>
      <c r="L907" s="2"/>
      <c r="M907" s="2"/>
      <c r="N907" s="2"/>
      <c r="X907" s="7"/>
      <c r="Y907" s="7"/>
      <c r="Z907" s="7"/>
      <c r="AA907" s="7"/>
      <c r="AB907" s="7"/>
      <c r="AC907" s="7"/>
      <c r="AD907" s="7"/>
      <c r="AE907" s="7"/>
      <c r="AF907" s="7"/>
      <c r="AG907" s="7"/>
      <c r="AH907" s="7"/>
      <c r="AJ907" s="2"/>
      <c r="AL907" s="4" t="s">
        <v>179</v>
      </c>
      <c r="AM907" s="4" t="s">
        <v>1292</v>
      </c>
      <c r="AO907" s="7"/>
      <c r="AP907" s="7"/>
    </row>
    <row r="908" spans="10:42">
      <c r="J908" s="2"/>
      <c r="K908" s="2"/>
      <c r="L908" s="2"/>
      <c r="M908" s="2"/>
      <c r="N908" s="2"/>
      <c r="X908" s="7"/>
      <c r="Y908" s="7"/>
      <c r="Z908" s="7"/>
      <c r="AA908" s="7"/>
      <c r="AB908" s="7"/>
      <c r="AC908" s="7"/>
      <c r="AD908" s="7"/>
      <c r="AE908" s="7"/>
      <c r="AF908" s="7"/>
      <c r="AG908" s="7"/>
      <c r="AH908" s="7"/>
      <c r="AJ908" s="2"/>
      <c r="AL908" s="4" t="s">
        <v>179</v>
      </c>
      <c r="AM908" s="4" t="s">
        <v>1031</v>
      </c>
      <c r="AO908" s="7"/>
      <c r="AP908" s="7"/>
    </row>
    <row r="909" spans="10:42">
      <c r="J909" s="2"/>
      <c r="K909" s="2"/>
      <c r="L909" s="2"/>
      <c r="M909" s="2"/>
      <c r="N909" s="2"/>
      <c r="X909" s="7"/>
      <c r="Y909" s="7"/>
      <c r="Z909" s="7"/>
      <c r="AA909" s="7"/>
      <c r="AB909" s="7"/>
      <c r="AC909" s="7"/>
      <c r="AD909" s="7"/>
      <c r="AE909" s="7"/>
      <c r="AF909" s="7"/>
      <c r="AG909" s="7"/>
      <c r="AH909" s="7"/>
      <c r="AJ909" s="2"/>
      <c r="AL909" s="4" t="s">
        <v>179</v>
      </c>
      <c r="AM909" s="4" t="s">
        <v>1293</v>
      </c>
      <c r="AO909" s="7"/>
      <c r="AP909" s="7"/>
    </row>
    <row r="910" spans="10:42">
      <c r="J910" s="2"/>
      <c r="K910" s="2"/>
      <c r="L910" s="2"/>
      <c r="M910" s="2"/>
      <c r="N910" s="2"/>
      <c r="X910" s="7"/>
      <c r="Y910" s="7"/>
      <c r="Z910" s="7"/>
      <c r="AA910" s="7"/>
      <c r="AB910" s="7"/>
      <c r="AC910" s="7"/>
      <c r="AD910" s="7"/>
      <c r="AE910" s="7"/>
      <c r="AF910" s="7"/>
      <c r="AG910" s="7"/>
      <c r="AH910" s="7"/>
      <c r="AJ910" s="2"/>
      <c r="AL910" s="4" t="s">
        <v>179</v>
      </c>
      <c r="AM910" s="4" t="s">
        <v>1294</v>
      </c>
      <c r="AO910" s="7"/>
      <c r="AP910" s="7"/>
    </row>
    <row r="911" spans="10:42">
      <c r="J911" s="2"/>
      <c r="K911" s="2"/>
      <c r="L911" s="2"/>
      <c r="M911" s="2"/>
      <c r="N911" s="2"/>
      <c r="X911" s="7"/>
      <c r="Y911" s="7"/>
      <c r="Z911" s="7"/>
      <c r="AA911" s="7"/>
      <c r="AB911" s="7"/>
      <c r="AC911" s="7"/>
      <c r="AD911" s="7"/>
      <c r="AE911" s="7"/>
      <c r="AF911" s="7"/>
      <c r="AG911" s="7"/>
      <c r="AH911" s="7"/>
      <c r="AJ911" s="2"/>
      <c r="AL911" s="4" t="s">
        <v>179</v>
      </c>
      <c r="AM911" s="4" t="s">
        <v>1295</v>
      </c>
      <c r="AO911" s="7"/>
      <c r="AP911" s="7"/>
    </row>
    <row r="912" spans="10:42">
      <c r="J912" s="2"/>
      <c r="K912" s="2"/>
      <c r="L912" s="2"/>
      <c r="M912" s="2"/>
      <c r="N912" s="2"/>
      <c r="X912" s="7"/>
      <c r="Y912" s="7"/>
      <c r="Z912" s="7"/>
      <c r="AA912" s="7"/>
      <c r="AB912" s="7"/>
      <c r="AC912" s="7"/>
      <c r="AD912" s="7"/>
      <c r="AE912" s="7"/>
      <c r="AF912" s="7"/>
      <c r="AG912" s="7"/>
      <c r="AH912" s="7"/>
      <c r="AJ912" s="2"/>
      <c r="AL912" s="4" t="s">
        <v>179</v>
      </c>
      <c r="AM912" s="4" t="s">
        <v>1296</v>
      </c>
      <c r="AO912" s="7"/>
      <c r="AP912" s="7"/>
    </row>
    <row r="913" spans="10:42">
      <c r="J913" s="2"/>
      <c r="K913" s="2"/>
      <c r="L913" s="2"/>
      <c r="M913" s="2"/>
      <c r="N913" s="2"/>
      <c r="X913" s="7"/>
      <c r="Y913" s="7"/>
      <c r="Z913" s="7"/>
      <c r="AA913" s="7"/>
      <c r="AB913" s="7"/>
      <c r="AC913" s="7"/>
      <c r="AD913" s="7"/>
      <c r="AE913" s="7"/>
      <c r="AF913" s="7"/>
      <c r="AG913" s="7"/>
      <c r="AH913" s="7"/>
      <c r="AJ913" s="2"/>
      <c r="AL913" s="4" t="s">
        <v>179</v>
      </c>
      <c r="AM913" s="4" t="s">
        <v>1297</v>
      </c>
      <c r="AO913" s="7"/>
      <c r="AP913" s="7"/>
    </row>
    <row r="914" spans="10:42">
      <c r="J914" s="2"/>
      <c r="K914" s="2"/>
      <c r="L914" s="2"/>
      <c r="M914" s="2"/>
      <c r="N914" s="2"/>
      <c r="X914" s="7"/>
      <c r="Y914" s="7"/>
      <c r="Z914" s="7"/>
      <c r="AA914" s="7"/>
      <c r="AB914" s="7"/>
      <c r="AC914" s="7"/>
      <c r="AD914" s="7"/>
      <c r="AE914" s="7"/>
      <c r="AF914" s="7"/>
      <c r="AG914" s="7"/>
      <c r="AH914" s="7"/>
      <c r="AJ914" s="2"/>
      <c r="AL914" s="4" t="s">
        <v>179</v>
      </c>
      <c r="AM914" s="4" t="s">
        <v>1298</v>
      </c>
      <c r="AO914" s="7"/>
      <c r="AP914" s="7"/>
    </row>
    <row r="915" spans="10:42">
      <c r="J915" s="2"/>
      <c r="K915" s="2"/>
      <c r="L915" s="2"/>
      <c r="M915" s="2"/>
      <c r="N915" s="2"/>
      <c r="X915" s="7"/>
      <c r="Y915" s="7"/>
      <c r="Z915" s="7"/>
      <c r="AA915" s="7"/>
      <c r="AB915" s="7"/>
      <c r="AC915" s="7"/>
      <c r="AD915" s="7"/>
      <c r="AE915" s="7"/>
      <c r="AF915" s="7"/>
      <c r="AG915" s="7"/>
      <c r="AH915" s="7"/>
      <c r="AJ915" s="2"/>
      <c r="AL915" s="4" t="s">
        <v>179</v>
      </c>
      <c r="AM915" s="4" t="s">
        <v>1299</v>
      </c>
      <c r="AO915" s="7"/>
      <c r="AP915" s="7"/>
    </row>
    <row r="916" spans="10:42">
      <c r="J916" s="2"/>
      <c r="K916" s="2"/>
      <c r="L916" s="2"/>
      <c r="M916" s="2"/>
      <c r="N916" s="2"/>
      <c r="X916" s="7"/>
      <c r="Y916" s="7"/>
      <c r="Z916" s="7"/>
      <c r="AA916" s="7"/>
      <c r="AB916" s="7"/>
      <c r="AC916" s="7"/>
      <c r="AD916" s="7"/>
      <c r="AE916" s="7"/>
      <c r="AF916" s="7"/>
      <c r="AG916" s="7"/>
      <c r="AH916" s="7"/>
      <c r="AJ916" s="2"/>
      <c r="AL916" s="4" t="s">
        <v>180</v>
      </c>
      <c r="AM916" s="4" t="s">
        <v>548</v>
      </c>
      <c r="AO916" s="7"/>
      <c r="AP916" s="7"/>
    </row>
    <row r="917" spans="10:42">
      <c r="J917" s="2"/>
      <c r="K917" s="2"/>
      <c r="L917" s="2"/>
      <c r="M917" s="2"/>
      <c r="N917" s="2"/>
      <c r="X917" s="7"/>
      <c r="Y917" s="7"/>
      <c r="Z917" s="7"/>
      <c r="AA917" s="7"/>
      <c r="AB917" s="7"/>
      <c r="AC917" s="7"/>
      <c r="AD917" s="7"/>
      <c r="AE917" s="7"/>
      <c r="AF917" s="7"/>
      <c r="AG917" s="7"/>
      <c r="AH917" s="7"/>
      <c r="AJ917" s="2"/>
      <c r="AL917" s="4" t="s">
        <v>180</v>
      </c>
      <c r="AM917" s="4" t="s">
        <v>823</v>
      </c>
      <c r="AO917" s="7"/>
      <c r="AP917" s="7"/>
    </row>
    <row r="918" spans="10:42">
      <c r="J918" s="2"/>
      <c r="K918" s="2"/>
      <c r="L918" s="2"/>
      <c r="M918" s="2"/>
      <c r="N918" s="2"/>
      <c r="X918" s="7"/>
      <c r="Y918" s="7"/>
      <c r="Z918" s="7"/>
      <c r="AA918" s="7"/>
      <c r="AB918" s="7"/>
      <c r="AC918" s="7"/>
      <c r="AD918" s="7"/>
      <c r="AE918" s="7"/>
      <c r="AF918" s="7"/>
      <c r="AG918" s="7"/>
      <c r="AH918" s="7"/>
      <c r="AJ918" s="2"/>
      <c r="AL918" s="4" t="s">
        <v>180</v>
      </c>
      <c r="AM918" s="4" t="s">
        <v>1300</v>
      </c>
      <c r="AO918" s="7"/>
      <c r="AP918" s="7"/>
    </row>
    <row r="919" spans="10:42">
      <c r="J919" s="2"/>
      <c r="K919" s="2"/>
      <c r="L919" s="2"/>
      <c r="M919" s="2"/>
      <c r="N919" s="2"/>
      <c r="X919" s="7"/>
      <c r="Y919" s="7"/>
      <c r="Z919" s="7"/>
      <c r="AA919" s="7"/>
      <c r="AB919" s="7"/>
      <c r="AC919" s="7"/>
      <c r="AD919" s="7"/>
      <c r="AE919" s="7"/>
      <c r="AF919" s="7"/>
      <c r="AG919" s="7"/>
      <c r="AH919" s="7"/>
      <c r="AJ919" s="2"/>
      <c r="AL919" s="4" t="s">
        <v>180</v>
      </c>
      <c r="AM919" s="4" t="s">
        <v>825</v>
      </c>
      <c r="AO919" s="7"/>
      <c r="AP919" s="7"/>
    </row>
    <row r="920" spans="10:42">
      <c r="J920" s="2"/>
      <c r="K920" s="2"/>
      <c r="L920" s="2"/>
      <c r="M920" s="2"/>
      <c r="N920" s="2"/>
      <c r="X920" s="7"/>
      <c r="Y920" s="7"/>
      <c r="Z920" s="7"/>
      <c r="AA920" s="7"/>
      <c r="AB920" s="7"/>
      <c r="AC920" s="7"/>
      <c r="AD920" s="7"/>
      <c r="AE920" s="7"/>
      <c r="AF920" s="7"/>
      <c r="AG920" s="7"/>
      <c r="AH920" s="7"/>
      <c r="AJ920" s="2"/>
      <c r="AL920" s="4" t="s">
        <v>180</v>
      </c>
      <c r="AM920" s="4" t="s">
        <v>1301</v>
      </c>
      <c r="AO920" s="7"/>
      <c r="AP920" s="7"/>
    </row>
    <row r="921" spans="10:42">
      <c r="J921" s="2"/>
      <c r="K921" s="2"/>
      <c r="L921" s="2"/>
      <c r="M921" s="2"/>
      <c r="N921" s="2"/>
      <c r="X921" s="7"/>
      <c r="Y921" s="7"/>
      <c r="Z921" s="7"/>
      <c r="AA921" s="7"/>
      <c r="AB921" s="7"/>
      <c r="AC921" s="7"/>
      <c r="AD921" s="7"/>
      <c r="AE921" s="7"/>
      <c r="AF921" s="7"/>
      <c r="AG921" s="7"/>
      <c r="AH921" s="7"/>
      <c r="AJ921" s="2"/>
      <c r="AL921" s="4" t="s">
        <v>180</v>
      </c>
      <c r="AM921" s="4" t="s">
        <v>1302</v>
      </c>
      <c r="AO921" s="7"/>
      <c r="AP921" s="7"/>
    </row>
    <row r="922" spans="10:42">
      <c r="J922" s="2"/>
      <c r="K922" s="2"/>
      <c r="L922" s="2"/>
      <c r="M922" s="2"/>
      <c r="N922" s="2"/>
      <c r="X922" s="7"/>
      <c r="Y922" s="7"/>
      <c r="Z922" s="7"/>
      <c r="AA922" s="7"/>
      <c r="AB922" s="7"/>
      <c r="AC922" s="7"/>
      <c r="AD922" s="7"/>
      <c r="AE922" s="7"/>
      <c r="AF922" s="7"/>
      <c r="AG922" s="7"/>
      <c r="AH922" s="7"/>
      <c r="AJ922" s="2"/>
      <c r="AL922" s="4" t="s">
        <v>180</v>
      </c>
      <c r="AM922" s="4" t="s">
        <v>1303</v>
      </c>
      <c r="AO922" s="7"/>
      <c r="AP922" s="7"/>
    </row>
    <row r="923" spans="10:42">
      <c r="J923" s="2"/>
      <c r="K923" s="2"/>
      <c r="L923" s="2"/>
      <c r="M923" s="2"/>
      <c r="N923" s="2"/>
      <c r="X923" s="7"/>
      <c r="Y923" s="7"/>
      <c r="Z923" s="7"/>
      <c r="AA923" s="7"/>
      <c r="AB923" s="7"/>
      <c r="AC923" s="7"/>
      <c r="AD923" s="7"/>
      <c r="AE923" s="7"/>
      <c r="AF923" s="7"/>
      <c r="AG923" s="7"/>
      <c r="AH923" s="7"/>
      <c r="AJ923" s="2"/>
      <c r="AL923" s="4" t="s">
        <v>180</v>
      </c>
      <c r="AM923" s="4" t="s">
        <v>1304</v>
      </c>
      <c r="AO923" s="7"/>
      <c r="AP923" s="7"/>
    </row>
    <row r="924" spans="10:42">
      <c r="J924" s="2"/>
      <c r="K924" s="2"/>
      <c r="L924" s="2"/>
      <c r="M924" s="2"/>
      <c r="N924" s="2"/>
      <c r="X924" s="7"/>
      <c r="Y924" s="7"/>
      <c r="Z924" s="7"/>
      <c r="AA924" s="7"/>
      <c r="AB924" s="7"/>
      <c r="AC924" s="7"/>
      <c r="AD924" s="7"/>
      <c r="AE924" s="7"/>
      <c r="AF924" s="7"/>
      <c r="AG924" s="7"/>
      <c r="AH924" s="7"/>
      <c r="AJ924" s="2"/>
      <c r="AL924" s="4" t="s">
        <v>180</v>
      </c>
      <c r="AM924" s="4" t="s">
        <v>1305</v>
      </c>
      <c r="AO924" s="7"/>
      <c r="AP924" s="7"/>
    </row>
    <row r="925" spans="10:42">
      <c r="J925" s="2"/>
      <c r="K925" s="2"/>
      <c r="L925" s="2"/>
      <c r="M925" s="2"/>
      <c r="N925" s="2"/>
      <c r="X925" s="7"/>
      <c r="Y925" s="7"/>
      <c r="Z925" s="7"/>
      <c r="AA925" s="7"/>
      <c r="AB925" s="7"/>
      <c r="AC925" s="7"/>
      <c r="AD925" s="7"/>
      <c r="AE925" s="7"/>
      <c r="AF925" s="7"/>
      <c r="AG925" s="7"/>
      <c r="AH925" s="7"/>
      <c r="AJ925" s="2"/>
      <c r="AL925" s="4" t="s">
        <v>180</v>
      </c>
      <c r="AM925" s="4" t="s">
        <v>1306</v>
      </c>
      <c r="AO925" s="7"/>
      <c r="AP925" s="7"/>
    </row>
    <row r="926" spans="10:42">
      <c r="J926" s="2"/>
      <c r="K926" s="2"/>
      <c r="L926" s="2"/>
      <c r="M926" s="2"/>
      <c r="N926" s="2"/>
      <c r="X926" s="7"/>
      <c r="Y926" s="7"/>
      <c r="Z926" s="7"/>
      <c r="AA926" s="7"/>
      <c r="AB926" s="7"/>
      <c r="AC926" s="7"/>
      <c r="AD926" s="7"/>
      <c r="AE926" s="7"/>
      <c r="AF926" s="7"/>
      <c r="AG926" s="7"/>
      <c r="AH926" s="7"/>
      <c r="AJ926" s="2"/>
      <c r="AL926" s="4" t="s">
        <v>180</v>
      </c>
      <c r="AM926" s="4" t="s">
        <v>1307</v>
      </c>
      <c r="AO926" s="7"/>
      <c r="AP926" s="7"/>
    </row>
    <row r="927" spans="10:42">
      <c r="J927" s="2"/>
      <c r="K927" s="2"/>
      <c r="L927" s="2"/>
      <c r="M927" s="2"/>
      <c r="N927" s="2"/>
      <c r="X927" s="7"/>
      <c r="Y927" s="7"/>
      <c r="Z927" s="7"/>
      <c r="AA927" s="7"/>
      <c r="AB927" s="7"/>
      <c r="AC927" s="7"/>
      <c r="AD927" s="7"/>
      <c r="AE927" s="7"/>
      <c r="AF927" s="7"/>
      <c r="AG927" s="7"/>
      <c r="AH927" s="7"/>
      <c r="AJ927" s="2"/>
      <c r="AL927" s="4" t="s">
        <v>180</v>
      </c>
      <c r="AM927" s="4" t="s">
        <v>1308</v>
      </c>
      <c r="AO927" s="7"/>
      <c r="AP927" s="7"/>
    </row>
    <row r="928" spans="10:42">
      <c r="J928" s="2"/>
      <c r="K928" s="2"/>
      <c r="L928" s="2"/>
      <c r="M928" s="2"/>
      <c r="N928" s="2"/>
      <c r="X928" s="7"/>
      <c r="Y928" s="7"/>
      <c r="Z928" s="7"/>
      <c r="AA928" s="7"/>
      <c r="AB928" s="7"/>
      <c r="AC928" s="7"/>
      <c r="AD928" s="7"/>
      <c r="AE928" s="7"/>
      <c r="AF928" s="7"/>
      <c r="AG928" s="7"/>
      <c r="AH928" s="7"/>
      <c r="AJ928" s="2"/>
      <c r="AL928" s="4" t="s">
        <v>180</v>
      </c>
      <c r="AM928" s="4" t="s">
        <v>828</v>
      </c>
      <c r="AO928" s="7"/>
      <c r="AP928" s="7"/>
    </row>
    <row r="929" spans="10:42">
      <c r="J929" s="2"/>
      <c r="K929" s="2"/>
      <c r="L929" s="2"/>
      <c r="M929" s="2"/>
      <c r="N929" s="2"/>
      <c r="X929" s="7"/>
      <c r="Y929" s="7"/>
      <c r="Z929" s="7"/>
      <c r="AA929" s="7"/>
      <c r="AB929" s="7"/>
      <c r="AC929" s="7"/>
      <c r="AD929" s="7"/>
      <c r="AE929" s="7"/>
      <c r="AF929" s="7"/>
      <c r="AG929" s="7"/>
      <c r="AH929" s="7"/>
      <c r="AJ929" s="2"/>
      <c r="AL929" s="4" t="s">
        <v>180</v>
      </c>
      <c r="AM929" s="4" t="s">
        <v>830</v>
      </c>
      <c r="AO929" s="7"/>
      <c r="AP929" s="7"/>
    </row>
    <row r="930" spans="10:42">
      <c r="J930" s="2"/>
      <c r="K930" s="2"/>
      <c r="L930" s="2"/>
      <c r="M930" s="2"/>
      <c r="N930" s="2"/>
      <c r="X930" s="7"/>
      <c r="Y930" s="7"/>
      <c r="Z930" s="7"/>
      <c r="AA930" s="7"/>
      <c r="AB930" s="7"/>
      <c r="AC930" s="7"/>
      <c r="AD930" s="7"/>
      <c r="AE930" s="7"/>
      <c r="AF930" s="7"/>
      <c r="AG930" s="7"/>
      <c r="AH930" s="7"/>
      <c r="AJ930" s="2"/>
      <c r="AL930" s="4" t="s">
        <v>180</v>
      </c>
      <c r="AM930" s="4" t="s">
        <v>1309</v>
      </c>
      <c r="AO930" s="7"/>
      <c r="AP930" s="7"/>
    </row>
    <row r="931" spans="10:42">
      <c r="J931" s="2"/>
      <c r="K931" s="2"/>
      <c r="L931" s="2"/>
      <c r="M931" s="2"/>
      <c r="N931" s="2"/>
      <c r="X931" s="7"/>
      <c r="Y931" s="7"/>
      <c r="Z931" s="7"/>
      <c r="AA931" s="7"/>
      <c r="AB931" s="7"/>
      <c r="AC931" s="7"/>
      <c r="AD931" s="7"/>
      <c r="AE931" s="7"/>
      <c r="AF931" s="7"/>
      <c r="AG931" s="7"/>
      <c r="AH931" s="7"/>
      <c r="AJ931" s="2"/>
      <c r="AL931" s="4" t="s">
        <v>180</v>
      </c>
      <c r="AM931" s="4" t="s">
        <v>1310</v>
      </c>
      <c r="AO931" s="7"/>
      <c r="AP931" s="7"/>
    </row>
    <row r="932" spans="10:42">
      <c r="J932" s="2"/>
      <c r="K932" s="2"/>
      <c r="L932" s="2"/>
      <c r="M932" s="2"/>
      <c r="N932" s="2"/>
      <c r="X932" s="7"/>
      <c r="Y932" s="7"/>
      <c r="Z932" s="7"/>
      <c r="AA932" s="7"/>
      <c r="AB932" s="7"/>
      <c r="AC932" s="7"/>
      <c r="AD932" s="7"/>
      <c r="AE932" s="7"/>
      <c r="AF932" s="7"/>
      <c r="AG932" s="7"/>
      <c r="AH932" s="7"/>
      <c r="AJ932" s="2"/>
      <c r="AL932" s="4" t="s">
        <v>180</v>
      </c>
      <c r="AM932" s="4" t="s">
        <v>1311</v>
      </c>
      <c r="AO932" s="7"/>
      <c r="AP932" s="7"/>
    </row>
    <row r="933" spans="10:42">
      <c r="J933" s="2"/>
      <c r="K933" s="2"/>
      <c r="L933" s="2"/>
      <c r="M933" s="2"/>
      <c r="N933" s="2"/>
      <c r="X933" s="7"/>
      <c r="Y933" s="7"/>
      <c r="Z933" s="7"/>
      <c r="AA933" s="7"/>
      <c r="AB933" s="7"/>
      <c r="AC933" s="7"/>
      <c r="AD933" s="7"/>
      <c r="AE933" s="7"/>
      <c r="AF933" s="7"/>
      <c r="AG933" s="7"/>
      <c r="AH933" s="7"/>
      <c r="AJ933" s="2"/>
      <c r="AL933" s="4" t="s">
        <v>180</v>
      </c>
      <c r="AM933" s="4" t="s">
        <v>1312</v>
      </c>
      <c r="AO933" s="7"/>
      <c r="AP933" s="7"/>
    </row>
    <row r="934" spans="10:42">
      <c r="J934" s="2"/>
      <c r="K934" s="2"/>
      <c r="L934" s="2"/>
      <c r="M934" s="2"/>
      <c r="N934" s="2"/>
      <c r="X934" s="7"/>
      <c r="Y934" s="7"/>
      <c r="Z934" s="7"/>
      <c r="AA934" s="7"/>
      <c r="AB934" s="7"/>
      <c r="AC934" s="7"/>
      <c r="AD934" s="7"/>
      <c r="AE934" s="7"/>
      <c r="AF934" s="7"/>
      <c r="AG934" s="7"/>
      <c r="AH934" s="7"/>
      <c r="AJ934" s="2"/>
      <c r="AL934" s="4" t="s">
        <v>180</v>
      </c>
      <c r="AM934" s="4" t="s">
        <v>1313</v>
      </c>
      <c r="AO934" s="7"/>
      <c r="AP934" s="7"/>
    </row>
    <row r="935" spans="10:42">
      <c r="J935" s="2"/>
      <c r="K935" s="2"/>
      <c r="L935" s="2"/>
      <c r="M935" s="2"/>
      <c r="N935" s="2"/>
      <c r="X935" s="7"/>
      <c r="Y935" s="7"/>
      <c r="Z935" s="7"/>
      <c r="AA935" s="7"/>
      <c r="AB935" s="7"/>
      <c r="AC935" s="7"/>
      <c r="AD935" s="7"/>
      <c r="AE935" s="7"/>
      <c r="AF935" s="7"/>
      <c r="AG935" s="7"/>
      <c r="AH935" s="7"/>
      <c r="AJ935" s="2"/>
      <c r="AL935" s="4" t="s">
        <v>180</v>
      </c>
      <c r="AM935" s="4" t="s">
        <v>1314</v>
      </c>
      <c r="AO935" s="7"/>
      <c r="AP935" s="7"/>
    </row>
    <row r="936" spans="10:42">
      <c r="J936" s="2"/>
      <c r="K936" s="2"/>
      <c r="L936" s="2"/>
      <c r="M936" s="2"/>
      <c r="N936" s="2"/>
      <c r="X936" s="7"/>
      <c r="Y936" s="7"/>
      <c r="Z936" s="7"/>
      <c r="AA936" s="7"/>
      <c r="AB936" s="7"/>
      <c r="AC936" s="7"/>
      <c r="AD936" s="7"/>
      <c r="AE936" s="7"/>
      <c r="AF936" s="7"/>
      <c r="AG936" s="7"/>
      <c r="AH936" s="7"/>
      <c r="AJ936" s="2"/>
      <c r="AL936" s="4" t="s">
        <v>180</v>
      </c>
      <c r="AM936" s="4" t="s">
        <v>1315</v>
      </c>
      <c r="AO936" s="7"/>
      <c r="AP936" s="7"/>
    </row>
    <row r="937" spans="10:42">
      <c r="J937" s="2"/>
      <c r="K937" s="2"/>
      <c r="L937" s="2"/>
      <c r="M937" s="2"/>
      <c r="N937" s="2"/>
      <c r="X937" s="7"/>
      <c r="Y937" s="7"/>
      <c r="Z937" s="7"/>
      <c r="AA937" s="7"/>
      <c r="AB937" s="7"/>
      <c r="AC937" s="7"/>
      <c r="AD937" s="7"/>
      <c r="AE937" s="7"/>
      <c r="AF937" s="7"/>
      <c r="AG937" s="7"/>
      <c r="AH937" s="7"/>
      <c r="AJ937" s="2"/>
      <c r="AL937" s="4" t="s">
        <v>180</v>
      </c>
      <c r="AM937" s="4" t="s">
        <v>1316</v>
      </c>
      <c r="AO937" s="7"/>
      <c r="AP937" s="7"/>
    </row>
    <row r="938" spans="10:42">
      <c r="J938" s="2"/>
      <c r="K938" s="2"/>
      <c r="L938" s="2"/>
      <c r="M938" s="2"/>
      <c r="N938" s="2"/>
      <c r="X938" s="7"/>
      <c r="Y938" s="7"/>
      <c r="Z938" s="7"/>
      <c r="AA938" s="7"/>
      <c r="AB938" s="7"/>
      <c r="AC938" s="7"/>
      <c r="AD938" s="7"/>
      <c r="AE938" s="7"/>
      <c r="AF938" s="7"/>
      <c r="AG938" s="7"/>
      <c r="AH938" s="7"/>
      <c r="AJ938" s="2"/>
      <c r="AL938" s="4" t="s">
        <v>180</v>
      </c>
      <c r="AM938" s="4" t="s">
        <v>1317</v>
      </c>
      <c r="AO938" s="7"/>
      <c r="AP938" s="7"/>
    </row>
    <row r="939" spans="10:42">
      <c r="J939" s="2"/>
      <c r="K939" s="2"/>
      <c r="L939" s="2"/>
      <c r="M939" s="2"/>
      <c r="N939" s="2"/>
      <c r="X939" s="7"/>
      <c r="Y939" s="7"/>
      <c r="Z939" s="7"/>
      <c r="AA939" s="7"/>
      <c r="AB939" s="7"/>
      <c r="AC939" s="7"/>
      <c r="AD939" s="7"/>
      <c r="AE939" s="7"/>
      <c r="AF939" s="7"/>
      <c r="AG939" s="7"/>
      <c r="AH939" s="7"/>
      <c r="AJ939" s="2"/>
      <c r="AL939" s="4" t="s">
        <v>180</v>
      </c>
      <c r="AM939" s="4" t="s">
        <v>1318</v>
      </c>
      <c r="AO939" s="7"/>
      <c r="AP939" s="7"/>
    </row>
    <row r="940" spans="10:42">
      <c r="J940" s="2"/>
      <c r="K940" s="2"/>
      <c r="L940" s="2"/>
      <c r="M940" s="2"/>
      <c r="N940" s="2"/>
      <c r="X940" s="7"/>
      <c r="Y940" s="7"/>
      <c r="Z940" s="7"/>
      <c r="AA940" s="7"/>
      <c r="AB940" s="7"/>
      <c r="AC940" s="7"/>
      <c r="AD940" s="7"/>
      <c r="AE940" s="7"/>
      <c r="AF940" s="7"/>
      <c r="AG940" s="7"/>
      <c r="AH940" s="7"/>
      <c r="AJ940" s="2"/>
      <c r="AL940" s="4" t="s">
        <v>180</v>
      </c>
      <c r="AM940" s="4" t="s">
        <v>1319</v>
      </c>
      <c r="AO940" s="7"/>
      <c r="AP940" s="7"/>
    </row>
    <row r="941" spans="10:42">
      <c r="J941" s="2"/>
      <c r="K941" s="2"/>
      <c r="L941" s="2"/>
      <c r="M941" s="2"/>
      <c r="N941" s="2"/>
      <c r="X941" s="7"/>
      <c r="Y941" s="7"/>
      <c r="Z941" s="7"/>
      <c r="AA941" s="7"/>
      <c r="AB941" s="7"/>
      <c r="AC941" s="7"/>
      <c r="AD941" s="7"/>
      <c r="AE941" s="7"/>
      <c r="AF941" s="7"/>
      <c r="AG941" s="7"/>
      <c r="AH941" s="7"/>
      <c r="AJ941" s="2"/>
      <c r="AL941" s="4" t="s">
        <v>180</v>
      </c>
      <c r="AM941" s="4" t="s">
        <v>1320</v>
      </c>
      <c r="AO941" s="7"/>
      <c r="AP941" s="7"/>
    </row>
    <row r="942" spans="10:42">
      <c r="J942" s="2"/>
      <c r="K942" s="2"/>
      <c r="L942" s="2"/>
      <c r="M942" s="2"/>
      <c r="N942" s="2"/>
      <c r="X942" s="7"/>
      <c r="Y942" s="7"/>
      <c r="Z942" s="7"/>
      <c r="AA942" s="7"/>
      <c r="AB942" s="7"/>
      <c r="AC942" s="7"/>
      <c r="AD942" s="7"/>
      <c r="AE942" s="7"/>
      <c r="AF942" s="7"/>
      <c r="AG942" s="7"/>
      <c r="AH942" s="7"/>
      <c r="AJ942" s="2"/>
      <c r="AL942" s="4" t="s">
        <v>180</v>
      </c>
      <c r="AM942" s="4" t="s">
        <v>1321</v>
      </c>
      <c r="AO942" s="7"/>
      <c r="AP942" s="7"/>
    </row>
    <row r="943" spans="10:42">
      <c r="J943" s="2"/>
      <c r="K943" s="2"/>
      <c r="L943" s="2"/>
      <c r="M943" s="2"/>
      <c r="N943" s="2"/>
      <c r="X943" s="7"/>
      <c r="Y943" s="7"/>
      <c r="Z943" s="7"/>
      <c r="AA943" s="7"/>
      <c r="AB943" s="7"/>
      <c r="AC943" s="7"/>
      <c r="AD943" s="7"/>
      <c r="AE943" s="7"/>
      <c r="AF943" s="7"/>
      <c r="AG943" s="7"/>
      <c r="AH943" s="7"/>
      <c r="AJ943" s="2"/>
      <c r="AL943" s="4" t="s">
        <v>180</v>
      </c>
      <c r="AM943" s="4" t="s">
        <v>1322</v>
      </c>
      <c r="AO943" s="7"/>
      <c r="AP943" s="7"/>
    </row>
    <row r="944" spans="10:42">
      <c r="J944" s="2"/>
      <c r="K944" s="2"/>
      <c r="L944" s="2"/>
      <c r="M944" s="2"/>
      <c r="N944" s="2"/>
      <c r="X944" s="7"/>
      <c r="Y944" s="7"/>
      <c r="Z944" s="7"/>
      <c r="AA944" s="7"/>
      <c r="AB944" s="7"/>
      <c r="AC944" s="7"/>
      <c r="AD944" s="7"/>
      <c r="AE944" s="7"/>
      <c r="AF944" s="7"/>
      <c r="AG944" s="7"/>
      <c r="AH944" s="7"/>
      <c r="AJ944" s="2"/>
      <c r="AL944" s="4" t="s">
        <v>180</v>
      </c>
      <c r="AM944" s="4" t="s">
        <v>1323</v>
      </c>
      <c r="AO944" s="7"/>
      <c r="AP944" s="7"/>
    </row>
    <row r="945" spans="10:42">
      <c r="J945" s="2"/>
      <c r="K945" s="2"/>
      <c r="L945" s="2"/>
      <c r="M945" s="2"/>
      <c r="N945" s="2"/>
      <c r="X945" s="7"/>
      <c r="Y945" s="7"/>
      <c r="Z945" s="7"/>
      <c r="AA945" s="7"/>
      <c r="AB945" s="7"/>
      <c r="AC945" s="7"/>
      <c r="AD945" s="7"/>
      <c r="AE945" s="7"/>
      <c r="AF945" s="7"/>
      <c r="AG945" s="7"/>
      <c r="AH945" s="7"/>
      <c r="AJ945" s="2"/>
      <c r="AL945" s="4" t="s">
        <v>180</v>
      </c>
      <c r="AM945" s="4" t="s">
        <v>1324</v>
      </c>
      <c r="AO945" s="7"/>
      <c r="AP945" s="7"/>
    </row>
    <row r="946" spans="10:42">
      <c r="J946" s="2"/>
      <c r="K946" s="2"/>
      <c r="L946" s="2"/>
      <c r="M946" s="2"/>
      <c r="N946" s="2"/>
      <c r="X946" s="7"/>
      <c r="Y946" s="7"/>
      <c r="Z946" s="7"/>
      <c r="AA946" s="7"/>
      <c r="AB946" s="7"/>
      <c r="AC946" s="7"/>
      <c r="AD946" s="7"/>
      <c r="AE946" s="7"/>
      <c r="AF946" s="7"/>
      <c r="AG946" s="7"/>
      <c r="AH946" s="7"/>
      <c r="AJ946" s="2"/>
      <c r="AL946" s="4" t="s">
        <v>180</v>
      </c>
      <c r="AM946" s="4" t="s">
        <v>1325</v>
      </c>
      <c r="AO946" s="7"/>
      <c r="AP946" s="7"/>
    </row>
    <row r="947" spans="10:42">
      <c r="J947" s="2"/>
      <c r="K947" s="2"/>
      <c r="L947" s="2"/>
      <c r="M947" s="2"/>
      <c r="N947" s="2"/>
      <c r="X947" s="7"/>
      <c r="Y947" s="7"/>
      <c r="Z947" s="7"/>
      <c r="AA947" s="7"/>
      <c r="AB947" s="7"/>
      <c r="AC947" s="7"/>
      <c r="AD947" s="7"/>
      <c r="AE947" s="7"/>
      <c r="AF947" s="7"/>
      <c r="AG947" s="7"/>
      <c r="AH947" s="7"/>
      <c r="AJ947" s="2"/>
      <c r="AL947" s="4" t="s">
        <v>180</v>
      </c>
      <c r="AM947" s="4" t="s">
        <v>478</v>
      </c>
      <c r="AO947" s="7"/>
      <c r="AP947" s="7"/>
    </row>
    <row r="948" spans="10:42">
      <c r="J948" s="2"/>
      <c r="K948" s="2"/>
      <c r="L948" s="2"/>
      <c r="M948" s="2"/>
      <c r="N948" s="2"/>
      <c r="X948" s="7"/>
      <c r="Y948" s="7"/>
      <c r="Z948" s="7"/>
      <c r="AA948" s="7"/>
      <c r="AB948" s="7"/>
      <c r="AC948" s="7"/>
      <c r="AD948" s="7"/>
      <c r="AE948" s="7"/>
      <c r="AF948" s="7"/>
      <c r="AG948" s="7"/>
      <c r="AH948" s="7"/>
      <c r="AJ948" s="2"/>
      <c r="AL948" s="4" t="s">
        <v>180</v>
      </c>
      <c r="AM948" s="4" t="s">
        <v>1326</v>
      </c>
      <c r="AO948" s="7"/>
      <c r="AP948" s="7"/>
    </row>
    <row r="949" spans="10:42">
      <c r="J949" s="2"/>
      <c r="K949" s="2"/>
      <c r="L949" s="2"/>
      <c r="M949" s="2"/>
      <c r="N949" s="2"/>
      <c r="X949" s="7"/>
      <c r="Y949" s="7"/>
      <c r="Z949" s="7"/>
      <c r="AA949" s="7"/>
      <c r="AB949" s="7"/>
      <c r="AC949" s="7"/>
      <c r="AD949" s="7"/>
      <c r="AE949" s="7"/>
      <c r="AF949" s="7"/>
      <c r="AG949" s="7"/>
      <c r="AH949" s="7"/>
      <c r="AJ949" s="2"/>
      <c r="AL949" s="4" t="s">
        <v>180</v>
      </c>
      <c r="AM949" s="4" t="s">
        <v>1327</v>
      </c>
      <c r="AO949" s="7"/>
      <c r="AP949" s="7"/>
    </row>
    <row r="950" spans="10:42">
      <c r="J950" s="2"/>
      <c r="K950" s="2"/>
      <c r="L950" s="2"/>
      <c r="M950" s="2"/>
      <c r="N950" s="2"/>
      <c r="X950" s="7"/>
      <c r="Y950" s="7"/>
      <c r="Z950" s="7"/>
      <c r="AA950" s="7"/>
      <c r="AB950" s="7"/>
      <c r="AC950" s="7"/>
      <c r="AD950" s="7"/>
      <c r="AE950" s="7"/>
      <c r="AF950" s="7"/>
      <c r="AG950" s="7"/>
      <c r="AH950" s="7"/>
      <c r="AJ950" s="2"/>
      <c r="AL950" s="4" t="s">
        <v>180</v>
      </c>
      <c r="AM950" s="4" t="s">
        <v>1328</v>
      </c>
      <c r="AO950" s="7"/>
      <c r="AP950" s="7"/>
    </row>
    <row r="951" spans="10:42">
      <c r="J951" s="2"/>
      <c r="K951" s="2"/>
      <c r="L951" s="2"/>
      <c r="M951" s="2"/>
      <c r="N951" s="2"/>
      <c r="X951" s="7"/>
      <c r="Y951" s="7"/>
      <c r="Z951" s="7"/>
      <c r="AA951" s="7"/>
      <c r="AB951" s="7"/>
      <c r="AC951" s="7"/>
      <c r="AD951" s="7"/>
      <c r="AE951" s="7"/>
      <c r="AF951" s="7"/>
      <c r="AG951" s="7"/>
      <c r="AH951" s="7"/>
      <c r="AJ951" s="2"/>
      <c r="AL951" s="4" t="s">
        <v>180</v>
      </c>
      <c r="AM951" s="4" t="s">
        <v>1329</v>
      </c>
      <c r="AO951" s="7"/>
      <c r="AP951" s="7"/>
    </row>
    <row r="952" spans="10:42">
      <c r="J952" s="2"/>
      <c r="K952" s="2"/>
      <c r="L952" s="2"/>
      <c r="M952" s="2"/>
      <c r="N952" s="2"/>
      <c r="X952" s="7"/>
      <c r="Y952" s="7"/>
      <c r="Z952" s="7"/>
      <c r="AA952" s="7"/>
      <c r="AB952" s="7"/>
      <c r="AC952" s="7"/>
      <c r="AD952" s="7"/>
      <c r="AE952" s="7"/>
      <c r="AF952" s="7"/>
      <c r="AG952" s="7"/>
      <c r="AH952" s="7"/>
      <c r="AJ952" s="2"/>
      <c r="AL952" s="4" t="s">
        <v>180</v>
      </c>
      <c r="AM952" s="4" t="s">
        <v>1330</v>
      </c>
      <c r="AO952" s="7"/>
      <c r="AP952" s="7"/>
    </row>
    <row r="953" spans="10:42">
      <c r="J953" s="2"/>
      <c r="K953" s="2"/>
      <c r="L953" s="2"/>
      <c r="M953" s="2"/>
      <c r="N953" s="2"/>
      <c r="X953" s="7"/>
      <c r="Y953" s="7"/>
      <c r="Z953" s="7"/>
      <c r="AA953" s="7"/>
      <c r="AB953" s="7"/>
      <c r="AC953" s="7"/>
      <c r="AD953" s="7"/>
      <c r="AE953" s="7"/>
      <c r="AF953" s="7"/>
      <c r="AG953" s="7"/>
      <c r="AH953" s="7"/>
      <c r="AJ953" s="2"/>
      <c r="AL953" s="4" t="s">
        <v>180</v>
      </c>
      <c r="AM953" s="4" t="s">
        <v>1331</v>
      </c>
      <c r="AO953" s="7"/>
      <c r="AP953" s="7"/>
    </row>
    <row r="954" spans="10:42">
      <c r="J954" s="2"/>
      <c r="K954" s="2"/>
      <c r="L954" s="2"/>
      <c r="M954" s="2"/>
      <c r="N954" s="2"/>
      <c r="X954" s="7"/>
      <c r="Y954" s="7"/>
      <c r="Z954" s="7"/>
      <c r="AA954" s="7"/>
      <c r="AB954" s="7"/>
      <c r="AC954" s="7"/>
      <c r="AD954" s="7"/>
      <c r="AE954" s="7"/>
      <c r="AF954" s="7"/>
      <c r="AG954" s="7"/>
      <c r="AH954" s="7"/>
      <c r="AJ954" s="2"/>
      <c r="AL954" s="4" t="s">
        <v>180</v>
      </c>
      <c r="AM954" s="4" t="s">
        <v>1332</v>
      </c>
      <c r="AO954" s="7"/>
      <c r="AP954" s="7"/>
    </row>
    <row r="955" spans="10:42">
      <c r="J955" s="2"/>
      <c r="K955" s="2"/>
      <c r="L955" s="2"/>
      <c r="M955" s="2"/>
      <c r="N955" s="2"/>
      <c r="X955" s="7"/>
      <c r="Y955" s="7"/>
      <c r="Z955" s="7"/>
      <c r="AA955" s="7"/>
      <c r="AB955" s="7"/>
      <c r="AC955" s="7"/>
      <c r="AD955" s="7"/>
      <c r="AE955" s="7"/>
      <c r="AF955" s="7"/>
      <c r="AG955" s="7"/>
      <c r="AH955" s="7"/>
      <c r="AJ955" s="2"/>
      <c r="AL955" s="4" t="s">
        <v>180</v>
      </c>
      <c r="AM955" s="4" t="s">
        <v>1333</v>
      </c>
      <c r="AO955" s="7"/>
      <c r="AP955" s="7"/>
    </row>
    <row r="956" spans="10:42">
      <c r="J956" s="2"/>
      <c r="K956" s="2"/>
      <c r="L956" s="2"/>
      <c r="M956" s="2"/>
      <c r="N956" s="2"/>
      <c r="X956" s="7"/>
      <c r="Y956" s="7"/>
      <c r="Z956" s="7"/>
      <c r="AA956" s="7"/>
      <c r="AB956" s="7"/>
      <c r="AC956" s="7"/>
      <c r="AD956" s="7"/>
      <c r="AE956" s="7"/>
      <c r="AF956" s="7"/>
      <c r="AG956" s="7"/>
      <c r="AH956" s="7"/>
      <c r="AJ956" s="2"/>
      <c r="AL956" s="4" t="s">
        <v>180</v>
      </c>
      <c r="AM956" s="4" t="s">
        <v>1334</v>
      </c>
      <c r="AO956" s="7"/>
      <c r="AP956" s="7"/>
    </row>
    <row r="957" spans="10:42">
      <c r="J957" s="2"/>
      <c r="K957" s="2"/>
      <c r="L957" s="2"/>
      <c r="M957" s="2"/>
      <c r="N957" s="2"/>
      <c r="X957" s="7"/>
      <c r="Y957" s="7"/>
      <c r="Z957" s="7"/>
      <c r="AA957" s="7"/>
      <c r="AB957" s="7"/>
      <c r="AC957" s="7"/>
      <c r="AD957" s="7"/>
      <c r="AE957" s="7"/>
      <c r="AF957" s="7"/>
      <c r="AG957" s="7"/>
      <c r="AH957" s="7"/>
      <c r="AJ957" s="2"/>
      <c r="AL957" s="4" t="s">
        <v>180</v>
      </c>
      <c r="AM957" s="4" t="s">
        <v>1335</v>
      </c>
      <c r="AO957" s="7"/>
      <c r="AP957" s="7"/>
    </row>
    <row r="958" spans="10:42">
      <c r="J958" s="2"/>
      <c r="K958" s="2"/>
      <c r="L958" s="2"/>
      <c r="M958" s="2"/>
      <c r="N958" s="2"/>
      <c r="X958" s="7"/>
      <c r="Y958" s="7"/>
      <c r="Z958" s="7"/>
      <c r="AA958" s="7"/>
      <c r="AB958" s="7"/>
      <c r="AC958" s="7"/>
      <c r="AD958" s="7"/>
      <c r="AE958" s="7"/>
      <c r="AF958" s="7"/>
      <c r="AG958" s="7"/>
      <c r="AH958" s="7"/>
      <c r="AJ958" s="2"/>
      <c r="AL958" s="4" t="s">
        <v>182</v>
      </c>
      <c r="AM958" s="4" t="s">
        <v>550</v>
      </c>
      <c r="AO958" s="7"/>
      <c r="AP958" s="7"/>
    </row>
    <row r="959" spans="10:42">
      <c r="J959" s="2"/>
      <c r="K959" s="2"/>
      <c r="L959" s="2"/>
      <c r="M959" s="2"/>
      <c r="N959" s="2"/>
      <c r="X959" s="7"/>
      <c r="Y959" s="7"/>
      <c r="Z959" s="7"/>
      <c r="AA959" s="7"/>
      <c r="AB959" s="7"/>
      <c r="AC959" s="7"/>
      <c r="AD959" s="7"/>
      <c r="AE959" s="7"/>
      <c r="AF959" s="7"/>
      <c r="AG959" s="7"/>
      <c r="AH959" s="7"/>
      <c r="AJ959" s="2"/>
      <c r="AL959" s="4" t="s">
        <v>182</v>
      </c>
      <c r="AM959" s="4" t="s">
        <v>832</v>
      </c>
      <c r="AO959" s="7"/>
      <c r="AP959" s="7"/>
    </row>
    <row r="960" spans="10:42">
      <c r="J960" s="2"/>
      <c r="K960" s="2"/>
      <c r="L960" s="2"/>
      <c r="M960" s="2"/>
      <c r="N960" s="2"/>
      <c r="X960" s="7"/>
      <c r="Y960" s="7"/>
      <c r="Z960" s="7"/>
      <c r="AA960" s="7"/>
      <c r="AB960" s="7"/>
      <c r="AC960" s="7"/>
      <c r="AD960" s="7"/>
      <c r="AE960" s="7"/>
      <c r="AF960" s="7"/>
      <c r="AG960" s="7"/>
      <c r="AH960" s="7"/>
      <c r="AJ960" s="2"/>
      <c r="AL960" s="4" t="s">
        <v>182</v>
      </c>
      <c r="AM960" s="4" t="s">
        <v>834</v>
      </c>
      <c r="AO960" s="7"/>
      <c r="AP960" s="7"/>
    </row>
    <row r="961" spans="10:42">
      <c r="J961" s="2"/>
      <c r="K961" s="2"/>
      <c r="L961" s="2"/>
      <c r="M961" s="2"/>
      <c r="N961" s="2"/>
      <c r="X961" s="7"/>
      <c r="Y961" s="7"/>
      <c r="Z961" s="7"/>
      <c r="AA961" s="7"/>
      <c r="AB961" s="7"/>
      <c r="AC961" s="7"/>
      <c r="AD961" s="7"/>
      <c r="AE961" s="7"/>
      <c r="AF961" s="7"/>
      <c r="AG961" s="7"/>
      <c r="AH961" s="7"/>
      <c r="AJ961" s="2"/>
      <c r="AL961" s="4" t="s">
        <v>182</v>
      </c>
      <c r="AM961" s="4" t="s">
        <v>1336</v>
      </c>
      <c r="AO961" s="7"/>
      <c r="AP961" s="7"/>
    </row>
    <row r="962" spans="10:42">
      <c r="J962" s="2"/>
      <c r="K962" s="2"/>
      <c r="L962" s="2"/>
      <c r="M962" s="2"/>
      <c r="N962" s="2"/>
      <c r="X962" s="7"/>
      <c r="Y962" s="7"/>
      <c r="Z962" s="7"/>
      <c r="AA962" s="7"/>
      <c r="AB962" s="7"/>
      <c r="AC962" s="7"/>
      <c r="AD962" s="7"/>
      <c r="AE962" s="7"/>
      <c r="AF962" s="7"/>
      <c r="AG962" s="7"/>
      <c r="AH962" s="7"/>
      <c r="AJ962" s="2"/>
      <c r="AL962" s="4" t="s">
        <v>182</v>
      </c>
      <c r="AM962" s="4" t="s">
        <v>836</v>
      </c>
      <c r="AO962" s="7"/>
      <c r="AP962" s="7"/>
    </row>
    <row r="963" spans="10:42">
      <c r="J963" s="2"/>
      <c r="K963" s="2"/>
      <c r="L963" s="2"/>
      <c r="M963" s="2"/>
      <c r="N963" s="2"/>
      <c r="X963" s="7"/>
      <c r="Y963" s="7"/>
      <c r="Z963" s="7"/>
      <c r="AA963" s="7"/>
      <c r="AB963" s="7"/>
      <c r="AC963" s="7"/>
      <c r="AD963" s="7"/>
      <c r="AE963" s="7"/>
      <c r="AF963" s="7"/>
      <c r="AG963" s="7"/>
      <c r="AH963" s="7"/>
      <c r="AJ963" s="2"/>
      <c r="AL963" s="4" t="s">
        <v>182</v>
      </c>
      <c r="AM963" s="4" t="s">
        <v>838</v>
      </c>
      <c r="AO963" s="7"/>
      <c r="AP963" s="7"/>
    </row>
    <row r="964" spans="10:42">
      <c r="J964" s="2"/>
      <c r="K964" s="2"/>
      <c r="L964" s="2"/>
      <c r="M964" s="2"/>
      <c r="N964" s="2"/>
      <c r="X964" s="7"/>
      <c r="Y964" s="7"/>
      <c r="Z964" s="7"/>
      <c r="AA964" s="7"/>
      <c r="AB964" s="7"/>
      <c r="AC964" s="7"/>
      <c r="AD964" s="7"/>
      <c r="AE964" s="7"/>
      <c r="AF964" s="7"/>
      <c r="AG964" s="7"/>
      <c r="AH964" s="7"/>
      <c r="AJ964" s="2"/>
      <c r="AL964" s="4" t="s">
        <v>182</v>
      </c>
      <c r="AM964" s="4" t="s">
        <v>1337</v>
      </c>
      <c r="AO964" s="7"/>
      <c r="AP964" s="7"/>
    </row>
    <row r="965" spans="10:42">
      <c r="J965" s="2"/>
      <c r="K965" s="2"/>
      <c r="L965" s="2"/>
      <c r="M965" s="2"/>
      <c r="N965" s="2"/>
      <c r="X965" s="7"/>
      <c r="Y965" s="7"/>
      <c r="Z965" s="7"/>
      <c r="AA965" s="7"/>
      <c r="AB965" s="7"/>
      <c r="AC965" s="7"/>
      <c r="AD965" s="7"/>
      <c r="AE965" s="7"/>
      <c r="AF965" s="7"/>
      <c r="AG965" s="7"/>
      <c r="AH965" s="7"/>
      <c r="AJ965" s="2"/>
      <c r="AL965" s="4" t="s">
        <v>182</v>
      </c>
      <c r="AM965" s="4" t="s">
        <v>840</v>
      </c>
      <c r="AO965" s="7"/>
      <c r="AP965" s="7"/>
    </row>
    <row r="966" spans="10:42">
      <c r="J966" s="2"/>
      <c r="K966" s="2"/>
      <c r="L966" s="2"/>
      <c r="M966" s="2"/>
      <c r="N966" s="2"/>
      <c r="X966" s="7"/>
      <c r="Y966" s="7"/>
      <c r="Z966" s="7"/>
      <c r="AA966" s="7"/>
      <c r="AB966" s="7"/>
      <c r="AC966" s="7"/>
      <c r="AD966" s="7"/>
      <c r="AE966" s="7"/>
      <c r="AF966" s="7"/>
      <c r="AG966" s="7"/>
      <c r="AH966" s="7"/>
      <c r="AJ966" s="2"/>
      <c r="AL966" s="4" t="s">
        <v>182</v>
      </c>
      <c r="AM966" s="4" t="s">
        <v>842</v>
      </c>
      <c r="AO966" s="7"/>
      <c r="AP966" s="7"/>
    </row>
    <row r="967" spans="10:42">
      <c r="J967" s="2"/>
      <c r="K967" s="2"/>
      <c r="L967" s="2"/>
      <c r="M967" s="2"/>
      <c r="N967" s="2"/>
      <c r="X967" s="7"/>
      <c r="Y967" s="7"/>
      <c r="Z967" s="7"/>
      <c r="AA967" s="7"/>
      <c r="AB967" s="7"/>
      <c r="AC967" s="7"/>
      <c r="AD967" s="7"/>
      <c r="AE967" s="7"/>
      <c r="AF967" s="7"/>
      <c r="AG967" s="7"/>
      <c r="AH967" s="7"/>
      <c r="AJ967" s="2"/>
      <c r="AL967" s="4" t="s">
        <v>182</v>
      </c>
      <c r="AM967" s="4" t="s">
        <v>844</v>
      </c>
      <c r="AO967" s="7"/>
      <c r="AP967" s="7"/>
    </row>
    <row r="968" spans="10:42">
      <c r="J968" s="2"/>
      <c r="K968" s="2"/>
      <c r="L968" s="2"/>
      <c r="M968" s="2"/>
      <c r="N968" s="2"/>
      <c r="X968" s="7"/>
      <c r="Y968" s="7"/>
      <c r="Z968" s="7"/>
      <c r="AA968" s="7"/>
      <c r="AB968" s="7"/>
      <c r="AC968" s="7"/>
      <c r="AD968" s="7"/>
      <c r="AE968" s="7"/>
      <c r="AF968" s="7"/>
      <c r="AG968" s="7"/>
      <c r="AH968" s="7"/>
      <c r="AJ968" s="2"/>
      <c r="AL968" s="4" t="s">
        <v>182</v>
      </c>
      <c r="AM968" s="4" t="s">
        <v>846</v>
      </c>
      <c r="AO968" s="7"/>
      <c r="AP968" s="7"/>
    </row>
    <row r="969" spans="10:42">
      <c r="J969" s="2"/>
      <c r="K969" s="2"/>
      <c r="L969" s="2"/>
      <c r="M969" s="2"/>
      <c r="N969" s="2"/>
      <c r="X969" s="7"/>
      <c r="Y969" s="7"/>
      <c r="Z969" s="7"/>
      <c r="AA969" s="7"/>
      <c r="AB969" s="7"/>
      <c r="AC969" s="7"/>
      <c r="AD969" s="7"/>
      <c r="AE969" s="7"/>
      <c r="AF969" s="7"/>
      <c r="AG969" s="7"/>
      <c r="AH969" s="7"/>
      <c r="AJ969" s="2"/>
      <c r="AL969" s="4" t="s">
        <v>182</v>
      </c>
      <c r="AM969" s="4" t="s">
        <v>848</v>
      </c>
      <c r="AO969" s="7"/>
      <c r="AP969" s="7"/>
    </row>
    <row r="970" spans="10:42">
      <c r="J970" s="2"/>
      <c r="K970" s="2"/>
      <c r="L970" s="2"/>
      <c r="M970" s="2"/>
      <c r="N970" s="2"/>
      <c r="X970" s="7"/>
      <c r="Y970" s="7"/>
      <c r="Z970" s="7"/>
      <c r="AA970" s="7"/>
      <c r="AB970" s="7"/>
      <c r="AC970" s="7"/>
      <c r="AD970" s="7"/>
      <c r="AE970" s="7"/>
      <c r="AF970" s="7"/>
      <c r="AG970" s="7"/>
      <c r="AH970" s="7"/>
      <c r="AJ970" s="2"/>
      <c r="AL970" s="4" t="s">
        <v>182</v>
      </c>
      <c r="AM970" s="4" t="s">
        <v>850</v>
      </c>
      <c r="AO970" s="7"/>
      <c r="AP970" s="7"/>
    </row>
    <row r="971" spans="10:42">
      <c r="J971" s="2"/>
      <c r="K971" s="2"/>
      <c r="L971" s="2"/>
      <c r="M971" s="2"/>
      <c r="N971" s="2"/>
      <c r="X971" s="7"/>
      <c r="Y971" s="7"/>
      <c r="Z971" s="7"/>
      <c r="AA971" s="7"/>
      <c r="AB971" s="7"/>
      <c r="AC971" s="7"/>
      <c r="AD971" s="7"/>
      <c r="AE971" s="7"/>
      <c r="AF971" s="7"/>
      <c r="AG971" s="7"/>
      <c r="AH971" s="7"/>
      <c r="AJ971" s="2"/>
      <c r="AL971" s="4" t="s">
        <v>182</v>
      </c>
      <c r="AM971" s="4" t="s">
        <v>852</v>
      </c>
      <c r="AO971" s="7"/>
      <c r="AP971" s="7"/>
    </row>
    <row r="972" spans="10:42">
      <c r="J972" s="2"/>
      <c r="K972" s="2"/>
      <c r="L972" s="2"/>
      <c r="M972" s="2"/>
      <c r="N972" s="2"/>
      <c r="X972" s="7"/>
      <c r="Y972" s="7"/>
      <c r="Z972" s="7"/>
      <c r="AA972" s="7"/>
      <c r="AB972" s="7"/>
      <c r="AC972" s="7"/>
      <c r="AD972" s="7"/>
      <c r="AE972" s="7"/>
      <c r="AF972" s="7"/>
      <c r="AG972" s="7"/>
      <c r="AH972" s="7"/>
      <c r="AJ972" s="2"/>
      <c r="AL972" s="4" t="s">
        <v>182</v>
      </c>
      <c r="AM972" s="4" t="s">
        <v>854</v>
      </c>
      <c r="AO972" s="7"/>
      <c r="AP972" s="7"/>
    </row>
    <row r="973" spans="10:42">
      <c r="J973" s="2"/>
      <c r="K973" s="2"/>
      <c r="L973" s="2"/>
      <c r="M973" s="2"/>
      <c r="N973" s="2"/>
      <c r="X973" s="7"/>
      <c r="Y973" s="7"/>
      <c r="Z973" s="7"/>
      <c r="AA973" s="7"/>
      <c r="AB973" s="7"/>
      <c r="AC973" s="7"/>
      <c r="AD973" s="7"/>
      <c r="AE973" s="7"/>
      <c r="AF973" s="7"/>
      <c r="AG973" s="7"/>
      <c r="AH973" s="7"/>
      <c r="AJ973" s="2"/>
      <c r="AL973" s="4" t="s">
        <v>182</v>
      </c>
      <c r="AM973" s="4" t="s">
        <v>1338</v>
      </c>
      <c r="AO973" s="7"/>
      <c r="AP973" s="7"/>
    </row>
    <row r="974" spans="10:42">
      <c r="J974" s="2"/>
      <c r="K974" s="2"/>
      <c r="L974" s="2"/>
      <c r="M974" s="2"/>
      <c r="N974" s="2"/>
      <c r="X974" s="7"/>
      <c r="Y974" s="7"/>
      <c r="Z974" s="7"/>
      <c r="AA974" s="7"/>
      <c r="AB974" s="7"/>
      <c r="AC974" s="7"/>
      <c r="AD974" s="7"/>
      <c r="AE974" s="7"/>
      <c r="AF974" s="7"/>
      <c r="AG974" s="7"/>
      <c r="AH974" s="7"/>
      <c r="AJ974" s="2"/>
      <c r="AL974" s="4" t="s">
        <v>182</v>
      </c>
      <c r="AM974" s="4" t="s">
        <v>856</v>
      </c>
      <c r="AO974" s="7"/>
      <c r="AP974" s="7"/>
    </row>
    <row r="975" spans="10:42">
      <c r="J975" s="2"/>
      <c r="K975" s="2"/>
      <c r="L975" s="2"/>
      <c r="M975" s="2"/>
      <c r="N975" s="2"/>
      <c r="X975" s="7"/>
      <c r="Y975" s="7"/>
      <c r="Z975" s="7"/>
      <c r="AA975" s="7"/>
      <c r="AB975" s="7"/>
      <c r="AC975" s="7"/>
      <c r="AD975" s="7"/>
      <c r="AE975" s="7"/>
      <c r="AF975" s="7"/>
      <c r="AG975" s="7"/>
      <c r="AH975" s="7"/>
      <c r="AJ975" s="2"/>
      <c r="AL975" s="4" t="s">
        <v>182</v>
      </c>
      <c r="AM975" s="4" t="s">
        <v>1339</v>
      </c>
      <c r="AO975" s="7"/>
      <c r="AP975" s="7"/>
    </row>
    <row r="976" spans="10:42">
      <c r="J976" s="2"/>
      <c r="K976" s="2"/>
      <c r="L976" s="2"/>
      <c r="M976" s="2"/>
      <c r="N976" s="2"/>
      <c r="X976" s="7"/>
      <c r="Y976" s="7"/>
      <c r="Z976" s="7"/>
      <c r="AA976" s="7"/>
      <c r="AB976" s="7"/>
      <c r="AC976" s="7"/>
      <c r="AD976" s="7"/>
      <c r="AE976" s="7"/>
      <c r="AF976" s="7"/>
      <c r="AG976" s="7"/>
      <c r="AH976" s="7"/>
      <c r="AJ976" s="2"/>
      <c r="AL976" s="4" t="s">
        <v>182</v>
      </c>
      <c r="AM976" s="4" t="s">
        <v>1340</v>
      </c>
      <c r="AO976" s="7"/>
      <c r="AP976" s="7"/>
    </row>
    <row r="977" spans="10:42">
      <c r="J977" s="2"/>
      <c r="K977" s="2"/>
      <c r="L977" s="2"/>
      <c r="M977" s="2"/>
      <c r="N977" s="2"/>
      <c r="X977" s="7"/>
      <c r="Y977" s="7"/>
      <c r="Z977" s="7"/>
      <c r="AA977" s="7"/>
      <c r="AB977" s="7"/>
      <c r="AC977" s="7"/>
      <c r="AD977" s="7"/>
      <c r="AE977" s="7"/>
      <c r="AF977" s="7"/>
      <c r="AG977" s="7"/>
      <c r="AH977" s="7"/>
      <c r="AJ977" s="2"/>
      <c r="AL977" s="4" t="s">
        <v>182</v>
      </c>
      <c r="AM977" s="4" t="s">
        <v>1341</v>
      </c>
      <c r="AO977" s="7"/>
      <c r="AP977" s="7"/>
    </row>
    <row r="978" spans="10:42">
      <c r="J978" s="2"/>
      <c r="K978" s="2"/>
      <c r="L978" s="2"/>
      <c r="M978" s="2"/>
      <c r="N978" s="2"/>
      <c r="X978" s="7"/>
      <c r="Y978" s="7"/>
      <c r="Z978" s="7"/>
      <c r="AA978" s="7"/>
      <c r="AB978" s="7"/>
      <c r="AC978" s="7"/>
      <c r="AD978" s="7"/>
      <c r="AE978" s="7"/>
      <c r="AF978" s="7"/>
      <c r="AG978" s="7"/>
      <c r="AH978" s="7"/>
      <c r="AJ978" s="2"/>
      <c r="AL978" s="4" t="s">
        <v>182</v>
      </c>
      <c r="AM978" s="4" t="s">
        <v>1342</v>
      </c>
      <c r="AO978" s="7"/>
      <c r="AP978" s="7"/>
    </row>
    <row r="979" spans="10:42">
      <c r="J979" s="2"/>
      <c r="K979" s="2"/>
      <c r="L979" s="2"/>
      <c r="M979" s="2"/>
      <c r="N979" s="2"/>
      <c r="X979" s="7"/>
      <c r="Y979" s="7"/>
      <c r="Z979" s="7"/>
      <c r="AA979" s="7"/>
      <c r="AB979" s="7"/>
      <c r="AC979" s="7"/>
      <c r="AD979" s="7"/>
      <c r="AE979" s="7"/>
      <c r="AF979" s="7"/>
      <c r="AG979" s="7"/>
      <c r="AH979" s="7"/>
      <c r="AJ979" s="2"/>
      <c r="AL979" s="4" t="s">
        <v>182</v>
      </c>
      <c r="AM979" s="4" t="s">
        <v>1343</v>
      </c>
      <c r="AO979" s="7"/>
      <c r="AP979" s="7"/>
    </row>
    <row r="980" spans="10:42">
      <c r="J980" s="2"/>
      <c r="K980" s="2"/>
      <c r="L980" s="2"/>
      <c r="M980" s="2"/>
      <c r="N980" s="2"/>
      <c r="X980" s="7"/>
      <c r="Y980" s="7"/>
      <c r="Z980" s="7"/>
      <c r="AA980" s="7"/>
      <c r="AB980" s="7"/>
      <c r="AC980" s="7"/>
      <c r="AD980" s="7"/>
      <c r="AE980" s="7"/>
      <c r="AF980" s="7"/>
      <c r="AG980" s="7"/>
      <c r="AH980" s="7"/>
      <c r="AJ980" s="2"/>
      <c r="AL980" s="4" t="s">
        <v>182</v>
      </c>
      <c r="AM980" s="4" t="s">
        <v>1344</v>
      </c>
      <c r="AO980" s="7"/>
      <c r="AP980" s="7"/>
    </row>
    <row r="981" spans="10:42">
      <c r="J981" s="2"/>
      <c r="K981" s="2"/>
      <c r="L981" s="2"/>
      <c r="M981" s="2"/>
      <c r="N981" s="2"/>
      <c r="X981" s="7"/>
      <c r="Y981" s="7"/>
      <c r="Z981" s="7"/>
      <c r="AA981" s="7"/>
      <c r="AB981" s="7"/>
      <c r="AC981" s="7"/>
      <c r="AD981" s="7"/>
      <c r="AE981" s="7"/>
      <c r="AF981" s="7"/>
      <c r="AG981" s="7"/>
      <c r="AH981" s="7"/>
      <c r="AJ981" s="2"/>
      <c r="AL981" s="4" t="s">
        <v>182</v>
      </c>
      <c r="AM981" s="4" t="s">
        <v>1345</v>
      </c>
      <c r="AO981" s="7"/>
      <c r="AP981" s="7"/>
    </row>
    <row r="982" spans="10:42">
      <c r="J982" s="2"/>
      <c r="K982" s="2"/>
      <c r="L982" s="2"/>
      <c r="M982" s="2"/>
      <c r="N982" s="2"/>
      <c r="X982" s="7"/>
      <c r="Y982" s="7"/>
      <c r="Z982" s="7"/>
      <c r="AA982" s="7"/>
      <c r="AB982" s="7"/>
      <c r="AC982" s="7"/>
      <c r="AD982" s="7"/>
      <c r="AE982" s="7"/>
      <c r="AF982" s="7"/>
      <c r="AG982" s="7"/>
      <c r="AH982" s="7"/>
      <c r="AJ982" s="2"/>
      <c r="AL982" s="4" t="s">
        <v>182</v>
      </c>
      <c r="AM982" s="4" t="s">
        <v>1346</v>
      </c>
      <c r="AO982" s="7"/>
      <c r="AP982" s="7"/>
    </row>
    <row r="983" spans="10:42">
      <c r="J983" s="2"/>
      <c r="K983" s="2"/>
      <c r="L983" s="2"/>
      <c r="M983" s="2"/>
      <c r="N983" s="2"/>
      <c r="X983" s="7"/>
      <c r="Y983" s="7"/>
      <c r="Z983" s="7"/>
      <c r="AA983" s="7"/>
      <c r="AB983" s="7"/>
      <c r="AC983" s="7"/>
      <c r="AD983" s="7"/>
      <c r="AE983" s="7"/>
      <c r="AF983" s="7"/>
      <c r="AG983" s="7"/>
      <c r="AH983" s="7"/>
      <c r="AJ983" s="2"/>
      <c r="AL983" s="4" t="s">
        <v>182</v>
      </c>
      <c r="AM983" s="4" t="s">
        <v>1347</v>
      </c>
      <c r="AO983" s="7"/>
      <c r="AP983" s="7"/>
    </row>
    <row r="984" spans="10:42">
      <c r="J984" s="2"/>
      <c r="K984" s="2"/>
      <c r="L984" s="2"/>
      <c r="M984" s="2"/>
      <c r="N984" s="2"/>
      <c r="X984" s="7"/>
      <c r="Y984" s="7"/>
      <c r="Z984" s="7"/>
      <c r="AA984" s="7"/>
      <c r="AB984" s="7"/>
      <c r="AC984" s="7"/>
      <c r="AD984" s="7"/>
      <c r="AE984" s="7"/>
      <c r="AF984" s="7"/>
      <c r="AG984" s="7"/>
      <c r="AH984" s="7"/>
      <c r="AJ984" s="2"/>
      <c r="AL984" s="4" t="s">
        <v>182</v>
      </c>
      <c r="AM984" s="4" t="s">
        <v>1348</v>
      </c>
      <c r="AO984" s="7"/>
      <c r="AP984" s="7"/>
    </row>
    <row r="985" spans="10:42">
      <c r="J985" s="2"/>
      <c r="K985" s="2"/>
      <c r="L985" s="2"/>
      <c r="M985" s="2"/>
      <c r="N985" s="2"/>
      <c r="X985" s="7"/>
      <c r="Y985" s="7"/>
      <c r="Z985" s="7"/>
      <c r="AA985" s="7"/>
      <c r="AB985" s="7"/>
      <c r="AC985" s="7"/>
      <c r="AD985" s="7"/>
      <c r="AE985" s="7"/>
      <c r="AF985" s="7"/>
      <c r="AG985" s="7"/>
      <c r="AH985" s="7"/>
      <c r="AJ985" s="2"/>
      <c r="AL985" s="4" t="s">
        <v>182</v>
      </c>
      <c r="AM985" s="4" t="s">
        <v>1349</v>
      </c>
      <c r="AO985" s="7"/>
      <c r="AP985" s="7"/>
    </row>
    <row r="986" spans="10:42">
      <c r="J986" s="2"/>
      <c r="K986" s="2"/>
      <c r="L986" s="2"/>
      <c r="M986" s="2"/>
      <c r="N986" s="2"/>
      <c r="X986" s="7"/>
      <c r="Y986" s="7"/>
      <c r="Z986" s="7"/>
      <c r="AA986" s="7"/>
      <c r="AB986" s="7"/>
      <c r="AC986" s="7"/>
      <c r="AD986" s="7"/>
      <c r="AE986" s="7"/>
      <c r="AF986" s="7"/>
      <c r="AG986" s="7"/>
      <c r="AH986" s="7"/>
      <c r="AJ986" s="2"/>
      <c r="AL986" s="4" t="s">
        <v>182</v>
      </c>
      <c r="AM986" s="4" t="s">
        <v>858</v>
      </c>
      <c r="AO986" s="7"/>
      <c r="AP986" s="7"/>
    </row>
    <row r="987" spans="10:42">
      <c r="J987" s="2"/>
      <c r="K987" s="2"/>
      <c r="L987" s="2"/>
      <c r="M987" s="2"/>
      <c r="N987" s="2"/>
      <c r="X987" s="7"/>
      <c r="Y987" s="7"/>
      <c r="Z987" s="7"/>
      <c r="AA987" s="7"/>
      <c r="AB987" s="7"/>
      <c r="AC987" s="7"/>
      <c r="AD987" s="7"/>
      <c r="AE987" s="7"/>
      <c r="AF987" s="7"/>
      <c r="AG987" s="7"/>
      <c r="AH987" s="7"/>
      <c r="AJ987" s="2"/>
      <c r="AL987" s="4" t="s">
        <v>182</v>
      </c>
      <c r="AM987" s="4" t="s">
        <v>464</v>
      </c>
      <c r="AO987" s="7"/>
      <c r="AP987" s="7"/>
    </row>
    <row r="988" spans="10:42">
      <c r="J988" s="2"/>
      <c r="K988" s="2"/>
      <c r="L988" s="2"/>
      <c r="M988" s="2"/>
      <c r="N988" s="2"/>
      <c r="X988" s="7"/>
      <c r="Y988" s="7"/>
      <c r="Z988" s="7"/>
      <c r="AA988" s="7"/>
      <c r="AB988" s="7"/>
      <c r="AC988" s="7"/>
      <c r="AD988" s="7"/>
      <c r="AE988" s="7"/>
      <c r="AF988" s="7"/>
      <c r="AG988" s="7"/>
      <c r="AH988" s="7"/>
      <c r="AJ988" s="2"/>
      <c r="AL988" s="4" t="s">
        <v>182</v>
      </c>
      <c r="AM988" s="4" t="s">
        <v>860</v>
      </c>
      <c r="AO988" s="7"/>
      <c r="AP988" s="7"/>
    </row>
    <row r="989" spans="10:42">
      <c r="J989" s="2"/>
      <c r="K989" s="2"/>
      <c r="L989" s="2"/>
      <c r="M989" s="2"/>
      <c r="N989" s="2"/>
      <c r="X989" s="7"/>
      <c r="Y989" s="7"/>
      <c r="Z989" s="7"/>
      <c r="AA989" s="7"/>
      <c r="AB989" s="7"/>
      <c r="AC989" s="7"/>
      <c r="AD989" s="7"/>
      <c r="AE989" s="7"/>
      <c r="AF989" s="7"/>
      <c r="AG989" s="7"/>
      <c r="AH989" s="7"/>
      <c r="AJ989" s="2"/>
      <c r="AL989" s="4" t="s">
        <v>182</v>
      </c>
      <c r="AM989" s="4" t="s">
        <v>862</v>
      </c>
      <c r="AO989" s="7"/>
      <c r="AP989" s="7"/>
    </row>
    <row r="990" spans="10:42">
      <c r="J990" s="2"/>
      <c r="K990" s="2"/>
      <c r="L990" s="2"/>
      <c r="M990" s="2"/>
      <c r="N990" s="2"/>
      <c r="X990" s="7"/>
      <c r="Y990" s="7"/>
      <c r="Z990" s="7"/>
      <c r="AA990" s="7"/>
      <c r="AB990" s="7"/>
      <c r="AC990" s="7"/>
      <c r="AD990" s="7"/>
      <c r="AE990" s="7"/>
      <c r="AF990" s="7"/>
      <c r="AG990" s="7"/>
      <c r="AH990" s="7"/>
      <c r="AJ990" s="2"/>
      <c r="AL990" s="4" t="s">
        <v>182</v>
      </c>
      <c r="AM990" s="4" t="s">
        <v>1350</v>
      </c>
      <c r="AO990" s="7"/>
      <c r="AP990" s="7"/>
    </row>
    <row r="991" spans="10:42">
      <c r="J991" s="2"/>
      <c r="K991" s="2"/>
      <c r="L991" s="2"/>
      <c r="M991" s="2"/>
      <c r="N991" s="2"/>
      <c r="X991" s="7"/>
      <c r="Y991" s="7"/>
      <c r="Z991" s="7"/>
      <c r="AA991" s="7"/>
      <c r="AB991" s="7"/>
      <c r="AC991" s="7"/>
      <c r="AD991" s="7"/>
      <c r="AE991" s="7"/>
      <c r="AF991" s="7"/>
      <c r="AG991" s="7"/>
      <c r="AH991" s="7"/>
      <c r="AJ991" s="2"/>
      <c r="AL991" s="4" t="s">
        <v>182</v>
      </c>
      <c r="AM991" s="4" t="s">
        <v>864</v>
      </c>
      <c r="AO991" s="7"/>
      <c r="AP991" s="7"/>
    </row>
    <row r="992" spans="10:42">
      <c r="J992" s="2"/>
      <c r="K992" s="2"/>
      <c r="L992" s="2"/>
      <c r="M992" s="2"/>
      <c r="N992" s="2"/>
      <c r="X992" s="7"/>
      <c r="Y992" s="7"/>
      <c r="Z992" s="7"/>
      <c r="AA992" s="7"/>
      <c r="AB992" s="7"/>
      <c r="AC992" s="7"/>
      <c r="AD992" s="7"/>
      <c r="AE992" s="7"/>
      <c r="AF992" s="7"/>
      <c r="AG992" s="7"/>
      <c r="AH992" s="7"/>
      <c r="AJ992" s="2"/>
      <c r="AL992" s="4" t="s">
        <v>182</v>
      </c>
      <c r="AM992" s="4" t="s">
        <v>245</v>
      </c>
      <c r="AO992" s="7"/>
      <c r="AP992" s="7"/>
    </row>
    <row r="993" spans="10:42">
      <c r="J993" s="2"/>
      <c r="K993" s="2"/>
      <c r="L993" s="2"/>
      <c r="M993" s="2"/>
      <c r="N993" s="2"/>
      <c r="X993" s="7"/>
      <c r="Y993" s="7"/>
      <c r="Z993" s="7"/>
      <c r="AA993" s="7"/>
      <c r="AB993" s="7"/>
      <c r="AC993" s="7"/>
      <c r="AD993" s="7"/>
      <c r="AE993" s="7"/>
      <c r="AF993" s="7"/>
      <c r="AG993" s="7"/>
      <c r="AH993" s="7"/>
      <c r="AJ993" s="2"/>
      <c r="AL993" s="4" t="s">
        <v>184</v>
      </c>
      <c r="AM993" s="4" t="s">
        <v>262</v>
      </c>
      <c r="AO993" s="7"/>
      <c r="AP993" s="7"/>
    </row>
    <row r="994" spans="10:42">
      <c r="J994" s="2"/>
      <c r="K994" s="2"/>
      <c r="L994" s="2"/>
      <c r="M994" s="2"/>
      <c r="N994" s="2"/>
      <c r="X994" s="7"/>
      <c r="Y994" s="7"/>
      <c r="Z994" s="7"/>
      <c r="AA994" s="7"/>
      <c r="AB994" s="7"/>
      <c r="AC994" s="7"/>
      <c r="AD994" s="7"/>
      <c r="AE994" s="7"/>
      <c r="AF994" s="7"/>
      <c r="AG994" s="7"/>
      <c r="AH994" s="7"/>
      <c r="AJ994" s="2"/>
      <c r="AL994" s="4" t="s">
        <v>184</v>
      </c>
      <c r="AM994" s="4" t="s">
        <v>867</v>
      </c>
      <c r="AO994" s="7"/>
      <c r="AP994" s="7"/>
    </row>
    <row r="995" spans="10:42">
      <c r="J995" s="2"/>
      <c r="K995" s="2"/>
      <c r="L995" s="2"/>
      <c r="M995" s="2"/>
      <c r="N995" s="2"/>
      <c r="X995" s="7"/>
      <c r="Y995" s="7"/>
      <c r="Z995" s="7"/>
      <c r="AA995" s="7"/>
      <c r="AB995" s="7"/>
      <c r="AC995" s="7"/>
      <c r="AD995" s="7"/>
      <c r="AE995" s="7"/>
      <c r="AF995" s="7"/>
      <c r="AG995" s="7"/>
      <c r="AH995" s="7"/>
      <c r="AJ995" s="2"/>
      <c r="AL995" s="4" t="s">
        <v>184</v>
      </c>
      <c r="AM995" s="4" t="s">
        <v>552</v>
      </c>
      <c r="AO995" s="7"/>
      <c r="AP995" s="7"/>
    </row>
    <row r="996" spans="10:42">
      <c r="J996" s="2"/>
      <c r="K996" s="2"/>
      <c r="L996" s="2"/>
      <c r="M996" s="2"/>
      <c r="N996" s="2"/>
      <c r="X996" s="7"/>
      <c r="Y996" s="7"/>
      <c r="Z996" s="7"/>
      <c r="AA996" s="7"/>
      <c r="AB996" s="7"/>
      <c r="AC996" s="7"/>
      <c r="AD996" s="7"/>
      <c r="AE996" s="7"/>
      <c r="AF996" s="7"/>
      <c r="AG996" s="7"/>
      <c r="AH996" s="7"/>
      <c r="AJ996" s="2"/>
      <c r="AL996" s="4" t="s">
        <v>184</v>
      </c>
      <c r="AM996" s="4" t="s">
        <v>554</v>
      </c>
      <c r="AO996" s="7"/>
      <c r="AP996" s="7"/>
    </row>
    <row r="997" spans="10:42">
      <c r="J997" s="2"/>
      <c r="K997" s="2"/>
      <c r="L997" s="2"/>
      <c r="M997" s="2"/>
      <c r="N997" s="2"/>
      <c r="X997" s="7"/>
      <c r="Y997" s="7"/>
      <c r="Z997" s="7"/>
      <c r="AA997" s="7"/>
      <c r="AB997" s="7"/>
      <c r="AC997" s="7"/>
      <c r="AD997" s="7"/>
      <c r="AE997" s="7"/>
      <c r="AF997" s="7"/>
      <c r="AG997" s="7"/>
      <c r="AH997" s="7"/>
      <c r="AJ997" s="2"/>
      <c r="AL997" s="4" t="s">
        <v>184</v>
      </c>
      <c r="AM997" s="4" t="s">
        <v>1351</v>
      </c>
      <c r="AO997" s="7"/>
      <c r="AP997" s="7"/>
    </row>
    <row r="998" spans="10:42">
      <c r="J998" s="2"/>
      <c r="K998" s="2"/>
      <c r="L998" s="2"/>
      <c r="M998" s="2"/>
      <c r="N998" s="2"/>
      <c r="X998" s="7"/>
      <c r="Y998" s="7"/>
      <c r="Z998" s="7"/>
      <c r="AA998" s="7"/>
      <c r="AB998" s="7"/>
      <c r="AC998" s="7"/>
      <c r="AD998" s="7"/>
      <c r="AE998" s="7"/>
      <c r="AF998" s="7"/>
      <c r="AG998" s="7"/>
      <c r="AH998" s="7"/>
      <c r="AJ998" s="2"/>
      <c r="AL998" s="4" t="s">
        <v>184</v>
      </c>
      <c r="AM998" s="4" t="s">
        <v>869</v>
      </c>
      <c r="AO998" s="7"/>
      <c r="AP998" s="7"/>
    </row>
    <row r="999" spans="10:42">
      <c r="J999" s="2"/>
      <c r="K999" s="2"/>
      <c r="L999" s="2"/>
      <c r="M999" s="2"/>
      <c r="N999" s="2"/>
      <c r="X999" s="7"/>
      <c r="Y999" s="7"/>
      <c r="Z999" s="7"/>
      <c r="AA999" s="7"/>
      <c r="AB999" s="7"/>
      <c r="AC999" s="7"/>
      <c r="AD999" s="7"/>
      <c r="AE999" s="7"/>
      <c r="AF999" s="7"/>
      <c r="AG999" s="7"/>
      <c r="AH999" s="7"/>
      <c r="AJ999" s="2"/>
      <c r="AL999" s="4" t="s">
        <v>184</v>
      </c>
      <c r="AM999" s="4" t="s">
        <v>557</v>
      </c>
      <c r="AO999" s="7"/>
      <c r="AP999" s="7"/>
    </row>
    <row r="1000" spans="10:42">
      <c r="J1000" s="2"/>
      <c r="K1000" s="2"/>
      <c r="L1000" s="2"/>
      <c r="M1000" s="2"/>
      <c r="N1000" s="2"/>
      <c r="X1000" s="7"/>
      <c r="Y1000" s="7"/>
      <c r="Z1000" s="7"/>
      <c r="AA1000" s="7"/>
      <c r="AB1000" s="7"/>
      <c r="AC1000" s="7"/>
      <c r="AD1000" s="7"/>
      <c r="AE1000" s="7"/>
      <c r="AF1000" s="7"/>
      <c r="AG1000" s="7"/>
      <c r="AH1000" s="7"/>
      <c r="AJ1000" s="2"/>
      <c r="AL1000" s="4" t="s">
        <v>184</v>
      </c>
      <c r="AM1000" s="4" t="s">
        <v>871</v>
      </c>
      <c r="AO1000" s="7"/>
      <c r="AP1000" s="7"/>
    </row>
    <row r="1001" spans="10:42">
      <c r="J1001" s="2"/>
      <c r="K1001" s="2"/>
      <c r="L1001" s="2"/>
      <c r="M1001" s="2"/>
      <c r="N1001" s="2"/>
      <c r="X1001" s="7"/>
      <c r="Y1001" s="7"/>
      <c r="Z1001" s="7"/>
      <c r="AA1001" s="7"/>
      <c r="AB1001" s="7"/>
      <c r="AC1001" s="7"/>
      <c r="AD1001" s="7"/>
      <c r="AE1001" s="7"/>
      <c r="AF1001" s="7"/>
      <c r="AG1001" s="7"/>
      <c r="AH1001" s="7"/>
      <c r="AJ1001" s="2"/>
      <c r="AL1001" s="4" t="s">
        <v>184</v>
      </c>
      <c r="AM1001" s="4" t="s">
        <v>559</v>
      </c>
      <c r="AO1001" s="7"/>
      <c r="AP1001" s="7"/>
    </row>
    <row r="1002" spans="10:42">
      <c r="J1002" s="2"/>
      <c r="K1002" s="2"/>
      <c r="L1002" s="2"/>
      <c r="M1002" s="2"/>
      <c r="N1002" s="2"/>
      <c r="X1002" s="7"/>
      <c r="Y1002" s="7"/>
      <c r="Z1002" s="7"/>
      <c r="AA1002" s="7"/>
      <c r="AB1002" s="7"/>
      <c r="AC1002" s="7"/>
      <c r="AD1002" s="7"/>
      <c r="AE1002" s="7"/>
      <c r="AF1002" s="7"/>
      <c r="AG1002" s="7"/>
      <c r="AH1002" s="7"/>
      <c r="AJ1002" s="2"/>
      <c r="AL1002" s="4" t="s">
        <v>184</v>
      </c>
      <c r="AM1002" s="4" t="s">
        <v>561</v>
      </c>
      <c r="AO1002" s="7"/>
      <c r="AP1002" s="7"/>
    </row>
    <row r="1003" spans="10:42">
      <c r="J1003" s="2"/>
      <c r="K1003" s="2"/>
      <c r="L1003" s="2"/>
      <c r="M1003" s="2"/>
      <c r="N1003" s="2"/>
      <c r="X1003" s="7"/>
      <c r="Y1003" s="7"/>
      <c r="Z1003" s="7"/>
      <c r="AA1003" s="7"/>
      <c r="AB1003" s="7"/>
      <c r="AC1003" s="7"/>
      <c r="AD1003" s="7"/>
      <c r="AE1003" s="7"/>
      <c r="AF1003" s="7"/>
      <c r="AG1003" s="7"/>
      <c r="AH1003" s="7"/>
      <c r="AJ1003" s="2"/>
      <c r="AL1003" s="4" t="s">
        <v>184</v>
      </c>
      <c r="AM1003" s="4" t="s">
        <v>264</v>
      </c>
      <c r="AO1003" s="7"/>
      <c r="AP1003" s="7"/>
    </row>
    <row r="1004" spans="10:42">
      <c r="J1004" s="2"/>
      <c r="K1004" s="2"/>
      <c r="L1004" s="2"/>
      <c r="M1004" s="2"/>
      <c r="N1004" s="2"/>
      <c r="X1004" s="7"/>
      <c r="Y1004" s="7"/>
      <c r="Z1004" s="7"/>
      <c r="AA1004" s="7"/>
      <c r="AB1004" s="7"/>
      <c r="AC1004" s="7"/>
      <c r="AD1004" s="7"/>
      <c r="AE1004" s="7"/>
      <c r="AF1004" s="7"/>
      <c r="AG1004" s="7"/>
      <c r="AH1004" s="7"/>
      <c r="AJ1004" s="2"/>
      <c r="AL1004" s="4" t="s">
        <v>184</v>
      </c>
      <c r="AM1004" s="4" t="s">
        <v>266</v>
      </c>
      <c r="AO1004" s="7"/>
      <c r="AP1004" s="7"/>
    </row>
    <row r="1005" spans="10:42">
      <c r="J1005" s="2"/>
      <c r="K1005" s="2"/>
      <c r="L1005" s="2"/>
      <c r="M1005" s="2"/>
      <c r="N1005" s="2"/>
      <c r="X1005" s="7"/>
      <c r="Y1005" s="7"/>
      <c r="Z1005" s="7"/>
      <c r="AA1005" s="7"/>
      <c r="AB1005" s="7"/>
      <c r="AC1005" s="7"/>
      <c r="AD1005" s="7"/>
      <c r="AE1005" s="7"/>
      <c r="AF1005" s="7"/>
      <c r="AG1005" s="7"/>
      <c r="AH1005" s="7"/>
      <c r="AJ1005" s="2"/>
      <c r="AL1005" s="4" t="s">
        <v>184</v>
      </c>
      <c r="AM1005" s="4" t="s">
        <v>563</v>
      </c>
      <c r="AO1005" s="7"/>
      <c r="AP1005" s="7"/>
    </row>
    <row r="1006" spans="10:42">
      <c r="J1006" s="2"/>
      <c r="K1006" s="2"/>
      <c r="L1006" s="2"/>
      <c r="M1006" s="2"/>
      <c r="N1006" s="2"/>
      <c r="X1006" s="7"/>
      <c r="Y1006" s="7"/>
      <c r="Z1006" s="7"/>
      <c r="AA1006" s="7"/>
      <c r="AB1006" s="7"/>
      <c r="AC1006" s="7"/>
      <c r="AD1006" s="7"/>
      <c r="AE1006" s="7"/>
      <c r="AF1006" s="7"/>
      <c r="AG1006" s="7"/>
      <c r="AH1006" s="7"/>
      <c r="AJ1006" s="2"/>
      <c r="AL1006" s="4" t="s">
        <v>184</v>
      </c>
      <c r="AM1006" s="4" t="s">
        <v>565</v>
      </c>
      <c r="AO1006" s="7"/>
      <c r="AP1006" s="7"/>
    </row>
    <row r="1007" spans="10:42">
      <c r="J1007" s="2"/>
      <c r="K1007" s="2"/>
      <c r="L1007" s="2"/>
      <c r="M1007" s="2"/>
      <c r="N1007" s="2"/>
      <c r="X1007" s="7"/>
      <c r="Y1007" s="7"/>
      <c r="Z1007" s="7"/>
      <c r="AA1007" s="7"/>
      <c r="AB1007" s="7"/>
      <c r="AC1007" s="7"/>
      <c r="AD1007" s="7"/>
      <c r="AE1007" s="7"/>
      <c r="AF1007" s="7"/>
      <c r="AG1007" s="7"/>
      <c r="AH1007" s="7"/>
      <c r="AJ1007" s="2"/>
      <c r="AL1007" s="4" t="s">
        <v>184</v>
      </c>
      <c r="AM1007" s="4" t="s">
        <v>873</v>
      </c>
      <c r="AO1007" s="7"/>
      <c r="AP1007" s="7"/>
    </row>
    <row r="1008" spans="10:42">
      <c r="J1008" s="2"/>
      <c r="K1008" s="2"/>
      <c r="L1008" s="2"/>
      <c r="M1008" s="2"/>
      <c r="N1008" s="2"/>
      <c r="X1008" s="7"/>
      <c r="Y1008" s="7"/>
      <c r="Z1008" s="7"/>
      <c r="AA1008" s="7"/>
      <c r="AB1008" s="7"/>
      <c r="AC1008" s="7"/>
      <c r="AD1008" s="7"/>
      <c r="AE1008" s="7"/>
      <c r="AF1008" s="7"/>
      <c r="AG1008" s="7"/>
      <c r="AH1008" s="7"/>
      <c r="AJ1008" s="2"/>
      <c r="AL1008" s="4" t="s">
        <v>184</v>
      </c>
      <c r="AM1008" s="4" t="s">
        <v>567</v>
      </c>
      <c r="AO1008" s="7"/>
      <c r="AP1008" s="7"/>
    </row>
    <row r="1009" spans="10:42">
      <c r="J1009" s="2"/>
      <c r="K1009" s="2"/>
      <c r="L1009" s="2"/>
      <c r="M1009" s="2"/>
      <c r="N1009" s="2"/>
      <c r="X1009" s="7"/>
      <c r="Y1009" s="7"/>
      <c r="Z1009" s="7"/>
      <c r="AA1009" s="7"/>
      <c r="AB1009" s="7"/>
      <c r="AC1009" s="7"/>
      <c r="AD1009" s="7"/>
      <c r="AE1009" s="7"/>
      <c r="AF1009" s="7"/>
      <c r="AG1009" s="7"/>
      <c r="AH1009" s="7"/>
      <c r="AJ1009" s="2"/>
      <c r="AL1009" s="4" t="s">
        <v>184</v>
      </c>
      <c r="AM1009" s="4" t="s">
        <v>875</v>
      </c>
      <c r="AO1009" s="7"/>
      <c r="AP1009" s="7"/>
    </row>
    <row r="1010" spans="10:42">
      <c r="J1010" s="2"/>
      <c r="K1010" s="2"/>
      <c r="L1010" s="2"/>
      <c r="M1010" s="2"/>
      <c r="N1010" s="2"/>
      <c r="X1010" s="7"/>
      <c r="Y1010" s="7"/>
      <c r="Z1010" s="7"/>
      <c r="AA1010" s="7"/>
      <c r="AB1010" s="7"/>
      <c r="AC1010" s="7"/>
      <c r="AD1010" s="7"/>
      <c r="AE1010" s="7"/>
      <c r="AF1010" s="7"/>
      <c r="AG1010" s="7"/>
      <c r="AH1010" s="7"/>
      <c r="AJ1010" s="2"/>
      <c r="AL1010" s="4" t="s">
        <v>184</v>
      </c>
      <c r="AM1010" s="4" t="s">
        <v>569</v>
      </c>
      <c r="AO1010" s="7"/>
      <c r="AP1010" s="7"/>
    </row>
    <row r="1011" spans="10:42">
      <c r="J1011" s="2"/>
      <c r="K1011" s="2"/>
      <c r="L1011" s="2"/>
      <c r="M1011" s="2"/>
      <c r="N1011" s="2"/>
      <c r="X1011" s="7"/>
      <c r="Y1011" s="7"/>
      <c r="Z1011" s="7"/>
      <c r="AA1011" s="7"/>
      <c r="AB1011" s="7"/>
      <c r="AC1011" s="7"/>
      <c r="AD1011" s="7"/>
      <c r="AE1011" s="7"/>
      <c r="AF1011" s="7"/>
      <c r="AG1011" s="7"/>
      <c r="AH1011" s="7"/>
      <c r="AJ1011" s="2"/>
      <c r="AL1011" s="4" t="s">
        <v>184</v>
      </c>
      <c r="AM1011" s="4" t="s">
        <v>877</v>
      </c>
      <c r="AO1011" s="7"/>
      <c r="AP1011" s="7"/>
    </row>
    <row r="1012" spans="10:42">
      <c r="J1012" s="2"/>
      <c r="K1012" s="2"/>
      <c r="L1012" s="2"/>
      <c r="M1012" s="2"/>
      <c r="N1012" s="2"/>
      <c r="X1012" s="7"/>
      <c r="Y1012" s="7"/>
      <c r="Z1012" s="7"/>
      <c r="AA1012" s="7"/>
      <c r="AB1012" s="7"/>
      <c r="AC1012" s="7"/>
      <c r="AD1012" s="7"/>
      <c r="AE1012" s="7"/>
      <c r="AF1012" s="7"/>
      <c r="AG1012" s="7"/>
      <c r="AH1012" s="7"/>
      <c r="AJ1012" s="2"/>
      <c r="AL1012" s="4" t="s">
        <v>184</v>
      </c>
      <c r="AM1012" s="4" t="s">
        <v>571</v>
      </c>
      <c r="AO1012" s="7"/>
      <c r="AP1012" s="7"/>
    </row>
    <row r="1013" spans="10:42">
      <c r="J1013" s="2"/>
      <c r="K1013" s="2"/>
      <c r="L1013" s="2"/>
      <c r="M1013" s="2"/>
      <c r="N1013" s="2"/>
      <c r="X1013" s="7"/>
      <c r="Y1013" s="7"/>
      <c r="Z1013" s="7"/>
      <c r="AA1013" s="7"/>
      <c r="AB1013" s="7"/>
      <c r="AC1013" s="7"/>
      <c r="AD1013" s="7"/>
      <c r="AE1013" s="7"/>
      <c r="AF1013" s="7"/>
      <c r="AG1013" s="7"/>
      <c r="AH1013" s="7"/>
      <c r="AJ1013" s="2"/>
      <c r="AL1013" s="4" t="s">
        <v>184</v>
      </c>
      <c r="AM1013" s="4" t="s">
        <v>879</v>
      </c>
      <c r="AO1013" s="7"/>
      <c r="AP1013" s="7"/>
    </row>
    <row r="1014" spans="10:42">
      <c r="J1014" s="2"/>
      <c r="K1014" s="2"/>
      <c r="L1014" s="2"/>
      <c r="M1014" s="2"/>
      <c r="N1014" s="2"/>
      <c r="X1014" s="7"/>
      <c r="Y1014" s="7"/>
      <c r="Z1014" s="7"/>
      <c r="AA1014" s="7"/>
      <c r="AB1014" s="7"/>
      <c r="AC1014" s="7"/>
      <c r="AD1014" s="7"/>
      <c r="AE1014" s="7"/>
      <c r="AF1014" s="7"/>
      <c r="AG1014" s="7"/>
      <c r="AH1014" s="7"/>
      <c r="AJ1014" s="2"/>
      <c r="AL1014" s="4" t="s">
        <v>184</v>
      </c>
      <c r="AM1014" s="4" t="s">
        <v>881</v>
      </c>
      <c r="AO1014" s="7"/>
      <c r="AP1014" s="7"/>
    </row>
    <row r="1015" spans="10:42">
      <c r="J1015" s="2"/>
      <c r="K1015" s="2"/>
      <c r="L1015" s="2"/>
      <c r="M1015" s="2"/>
      <c r="N1015" s="2"/>
      <c r="X1015" s="7"/>
      <c r="Y1015" s="7"/>
      <c r="Z1015" s="7"/>
      <c r="AA1015" s="7"/>
      <c r="AB1015" s="7"/>
      <c r="AC1015" s="7"/>
      <c r="AD1015" s="7"/>
      <c r="AE1015" s="7"/>
      <c r="AF1015" s="7"/>
      <c r="AG1015" s="7"/>
      <c r="AH1015" s="7"/>
      <c r="AJ1015" s="2"/>
      <c r="AL1015" s="4" t="s">
        <v>184</v>
      </c>
      <c r="AM1015" s="4" t="s">
        <v>883</v>
      </c>
      <c r="AO1015" s="7"/>
      <c r="AP1015" s="7"/>
    </row>
    <row r="1016" spans="10:42">
      <c r="J1016" s="2"/>
      <c r="K1016" s="2"/>
      <c r="L1016" s="2"/>
      <c r="M1016" s="2"/>
      <c r="N1016" s="2"/>
      <c r="X1016" s="7"/>
      <c r="Y1016" s="7"/>
      <c r="Z1016" s="7"/>
      <c r="AA1016" s="7"/>
      <c r="AB1016" s="7"/>
      <c r="AC1016" s="7"/>
      <c r="AD1016" s="7"/>
      <c r="AE1016" s="7"/>
      <c r="AF1016" s="7"/>
      <c r="AG1016" s="7"/>
      <c r="AH1016" s="7"/>
      <c r="AJ1016" s="2"/>
      <c r="AL1016" s="4" t="s">
        <v>184</v>
      </c>
      <c r="AM1016" s="4" t="s">
        <v>885</v>
      </c>
      <c r="AO1016" s="7"/>
      <c r="AP1016" s="7"/>
    </row>
    <row r="1017" spans="10:42">
      <c r="J1017" s="2"/>
      <c r="K1017" s="2"/>
      <c r="L1017" s="2"/>
      <c r="M1017" s="2"/>
      <c r="N1017" s="2"/>
      <c r="X1017" s="7"/>
      <c r="Y1017" s="7"/>
      <c r="Z1017" s="7"/>
      <c r="AA1017" s="7"/>
      <c r="AB1017" s="7"/>
      <c r="AC1017" s="7"/>
      <c r="AD1017" s="7"/>
      <c r="AE1017" s="7"/>
      <c r="AF1017" s="7"/>
      <c r="AG1017" s="7"/>
      <c r="AH1017" s="7"/>
      <c r="AJ1017" s="2"/>
      <c r="AL1017" s="4" t="s">
        <v>184</v>
      </c>
      <c r="AM1017" s="4" t="s">
        <v>394</v>
      </c>
      <c r="AO1017" s="7"/>
      <c r="AP1017" s="7"/>
    </row>
    <row r="1018" spans="10:42">
      <c r="J1018" s="2"/>
      <c r="K1018" s="2"/>
      <c r="L1018" s="2"/>
      <c r="M1018" s="2"/>
      <c r="N1018" s="2"/>
      <c r="X1018" s="7"/>
      <c r="Y1018" s="7"/>
      <c r="Z1018" s="7"/>
      <c r="AA1018" s="7"/>
      <c r="AB1018" s="7"/>
      <c r="AC1018" s="7"/>
      <c r="AD1018" s="7"/>
      <c r="AE1018" s="7"/>
      <c r="AF1018" s="7"/>
      <c r="AG1018" s="7"/>
      <c r="AH1018" s="7"/>
      <c r="AJ1018" s="2"/>
      <c r="AL1018" s="4" t="s">
        <v>184</v>
      </c>
      <c r="AM1018" s="4" t="s">
        <v>573</v>
      </c>
      <c r="AO1018" s="7"/>
      <c r="AP1018" s="7"/>
    </row>
    <row r="1019" spans="10:42">
      <c r="J1019" s="2"/>
      <c r="K1019" s="2"/>
      <c r="L1019" s="2"/>
      <c r="M1019" s="2"/>
      <c r="N1019" s="2"/>
      <c r="X1019" s="7"/>
      <c r="Y1019" s="7"/>
      <c r="Z1019" s="7"/>
      <c r="AA1019" s="7"/>
      <c r="AB1019" s="7"/>
      <c r="AC1019" s="7"/>
      <c r="AD1019" s="7"/>
      <c r="AE1019" s="7"/>
      <c r="AF1019" s="7"/>
      <c r="AG1019" s="7"/>
      <c r="AH1019" s="7"/>
      <c r="AJ1019" s="2"/>
      <c r="AL1019" s="4" t="s">
        <v>184</v>
      </c>
      <c r="AM1019" s="4" t="s">
        <v>887</v>
      </c>
      <c r="AO1019" s="7"/>
      <c r="AP1019" s="7"/>
    </row>
    <row r="1020" spans="10:42">
      <c r="J1020" s="2"/>
      <c r="K1020" s="2"/>
      <c r="L1020" s="2"/>
      <c r="M1020" s="2"/>
      <c r="N1020" s="2"/>
      <c r="X1020" s="7"/>
      <c r="Y1020" s="7"/>
      <c r="Z1020" s="7"/>
      <c r="AA1020" s="7"/>
      <c r="AB1020" s="7"/>
      <c r="AC1020" s="7"/>
      <c r="AD1020" s="7"/>
      <c r="AE1020" s="7"/>
      <c r="AF1020" s="7"/>
      <c r="AG1020" s="7"/>
      <c r="AH1020" s="7"/>
      <c r="AJ1020" s="2"/>
      <c r="AL1020" s="4" t="s">
        <v>184</v>
      </c>
      <c r="AM1020" s="4" t="s">
        <v>575</v>
      </c>
      <c r="AO1020" s="7"/>
      <c r="AP1020" s="7"/>
    </row>
    <row r="1021" spans="10:42">
      <c r="J1021" s="2"/>
      <c r="K1021" s="2"/>
      <c r="L1021" s="2"/>
      <c r="M1021" s="2"/>
      <c r="N1021" s="2"/>
      <c r="X1021" s="7"/>
      <c r="Y1021" s="7"/>
      <c r="Z1021" s="7"/>
      <c r="AA1021" s="7"/>
      <c r="AB1021" s="7"/>
      <c r="AC1021" s="7"/>
      <c r="AD1021" s="7"/>
      <c r="AE1021" s="7"/>
      <c r="AF1021" s="7"/>
      <c r="AG1021" s="7"/>
      <c r="AH1021" s="7"/>
      <c r="AJ1021" s="2"/>
      <c r="AL1021" s="4" t="s">
        <v>184</v>
      </c>
      <c r="AM1021" s="4" t="s">
        <v>396</v>
      </c>
      <c r="AO1021" s="7"/>
      <c r="AP1021" s="7"/>
    </row>
    <row r="1022" spans="10:42">
      <c r="J1022" s="2"/>
      <c r="K1022" s="2"/>
      <c r="L1022" s="2"/>
      <c r="M1022" s="2"/>
      <c r="N1022" s="2"/>
      <c r="X1022" s="7"/>
      <c r="Y1022" s="7"/>
      <c r="Z1022" s="7"/>
      <c r="AA1022" s="7"/>
      <c r="AB1022" s="7"/>
      <c r="AC1022" s="7"/>
      <c r="AD1022" s="7"/>
      <c r="AE1022" s="7"/>
      <c r="AF1022" s="7"/>
      <c r="AG1022" s="7"/>
      <c r="AH1022" s="7"/>
      <c r="AJ1022" s="2"/>
      <c r="AL1022" s="4" t="s">
        <v>184</v>
      </c>
      <c r="AM1022" s="4" t="s">
        <v>577</v>
      </c>
      <c r="AO1022" s="7"/>
      <c r="AP1022" s="7"/>
    </row>
    <row r="1023" spans="10:42">
      <c r="J1023" s="2"/>
      <c r="K1023" s="2"/>
      <c r="L1023" s="2"/>
      <c r="M1023" s="2"/>
      <c r="N1023" s="2"/>
      <c r="X1023" s="7"/>
      <c r="Y1023" s="7"/>
      <c r="Z1023" s="7"/>
      <c r="AA1023" s="7"/>
      <c r="AB1023" s="7"/>
      <c r="AC1023" s="7"/>
      <c r="AD1023" s="7"/>
      <c r="AE1023" s="7"/>
      <c r="AF1023" s="7"/>
      <c r="AG1023" s="7"/>
      <c r="AH1023" s="7"/>
      <c r="AJ1023" s="2"/>
      <c r="AL1023" s="4" t="s">
        <v>184</v>
      </c>
      <c r="AM1023" s="4" t="s">
        <v>889</v>
      </c>
      <c r="AO1023" s="7"/>
      <c r="AP1023" s="7"/>
    </row>
    <row r="1024" spans="10:42">
      <c r="J1024" s="2"/>
      <c r="K1024" s="2"/>
      <c r="L1024" s="2"/>
      <c r="M1024" s="2"/>
      <c r="N1024" s="2"/>
      <c r="X1024" s="7"/>
      <c r="Y1024" s="7"/>
      <c r="Z1024" s="7"/>
      <c r="AA1024" s="7"/>
      <c r="AB1024" s="7"/>
      <c r="AC1024" s="7"/>
      <c r="AD1024" s="7"/>
      <c r="AE1024" s="7"/>
      <c r="AF1024" s="7"/>
      <c r="AG1024" s="7"/>
      <c r="AH1024" s="7"/>
      <c r="AJ1024" s="2"/>
      <c r="AL1024" s="4" t="s">
        <v>184</v>
      </c>
      <c r="AM1024" s="4" t="s">
        <v>579</v>
      </c>
      <c r="AO1024" s="7"/>
      <c r="AP1024" s="7"/>
    </row>
    <row r="1025" spans="10:42">
      <c r="J1025" s="2"/>
      <c r="K1025" s="2"/>
      <c r="L1025" s="2"/>
      <c r="M1025" s="2"/>
      <c r="N1025" s="2"/>
      <c r="X1025" s="7"/>
      <c r="Y1025" s="7"/>
      <c r="Z1025" s="7"/>
      <c r="AA1025" s="7"/>
      <c r="AB1025" s="7"/>
      <c r="AC1025" s="7"/>
      <c r="AD1025" s="7"/>
      <c r="AE1025" s="7"/>
      <c r="AF1025" s="7"/>
      <c r="AG1025" s="7"/>
      <c r="AH1025" s="7"/>
      <c r="AJ1025" s="2"/>
      <c r="AL1025" s="4" t="s">
        <v>184</v>
      </c>
      <c r="AM1025" s="4" t="s">
        <v>1352</v>
      </c>
      <c r="AO1025" s="7"/>
      <c r="AP1025" s="7"/>
    </row>
    <row r="1026" spans="10:42">
      <c r="J1026" s="2"/>
      <c r="K1026" s="2"/>
      <c r="L1026" s="2"/>
      <c r="M1026" s="2"/>
      <c r="N1026" s="2"/>
      <c r="X1026" s="7"/>
      <c r="Y1026" s="7"/>
      <c r="Z1026" s="7"/>
      <c r="AA1026" s="7"/>
      <c r="AB1026" s="7"/>
      <c r="AC1026" s="7"/>
      <c r="AD1026" s="7"/>
      <c r="AE1026" s="7"/>
      <c r="AF1026" s="7"/>
      <c r="AG1026" s="7"/>
      <c r="AH1026" s="7"/>
      <c r="AJ1026" s="2"/>
      <c r="AL1026" s="4" t="s">
        <v>184</v>
      </c>
      <c r="AM1026" s="4" t="s">
        <v>582</v>
      </c>
      <c r="AO1026" s="7"/>
      <c r="AP1026" s="7"/>
    </row>
    <row r="1027" spans="10:42">
      <c r="J1027" s="2"/>
      <c r="K1027" s="2"/>
      <c r="L1027" s="2"/>
      <c r="M1027" s="2"/>
      <c r="N1027" s="2"/>
      <c r="X1027" s="7"/>
      <c r="Y1027" s="7"/>
      <c r="Z1027" s="7"/>
      <c r="AA1027" s="7"/>
      <c r="AB1027" s="7"/>
      <c r="AC1027" s="7"/>
      <c r="AD1027" s="7"/>
      <c r="AE1027" s="7"/>
      <c r="AF1027" s="7"/>
      <c r="AG1027" s="7"/>
      <c r="AH1027" s="7"/>
      <c r="AJ1027" s="2"/>
      <c r="AL1027" s="4" t="s">
        <v>184</v>
      </c>
      <c r="AM1027" s="4" t="s">
        <v>584</v>
      </c>
      <c r="AO1027" s="7"/>
      <c r="AP1027" s="7"/>
    </row>
    <row r="1028" spans="10:42">
      <c r="J1028" s="2"/>
      <c r="K1028" s="2"/>
      <c r="L1028" s="2"/>
      <c r="M1028" s="2"/>
      <c r="N1028" s="2"/>
      <c r="X1028" s="7"/>
      <c r="Y1028" s="7"/>
      <c r="Z1028" s="7"/>
      <c r="AA1028" s="7"/>
      <c r="AB1028" s="7"/>
      <c r="AC1028" s="7"/>
      <c r="AD1028" s="7"/>
      <c r="AE1028" s="7"/>
      <c r="AF1028" s="7"/>
      <c r="AG1028" s="7"/>
      <c r="AH1028" s="7"/>
      <c r="AJ1028" s="2"/>
      <c r="AL1028" s="4" t="s">
        <v>184</v>
      </c>
      <c r="AM1028" s="4" t="s">
        <v>1353</v>
      </c>
      <c r="AO1028" s="7"/>
      <c r="AP1028" s="7"/>
    </row>
    <row r="1029" spans="10:42">
      <c r="J1029" s="2"/>
      <c r="K1029" s="2"/>
      <c r="L1029" s="2"/>
      <c r="M1029" s="2"/>
      <c r="N1029" s="2"/>
      <c r="X1029" s="7"/>
      <c r="Y1029" s="7"/>
      <c r="Z1029" s="7"/>
      <c r="AA1029" s="7"/>
      <c r="AB1029" s="7"/>
      <c r="AC1029" s="7"/>
      <c r="AD1029" s="7"/>
      <c r="AE1029" s="7"/>
      <c r="AF1029" s="7"/>
      <c r="AG1029" s="7"/>
      <c r="AH1029" s="7"/>
      <c r="AJ1029" s="2"/>
      <c r="AL1029" s="4" t="s">
        <v>184</v>
      </c>
      <c r="AM1029" s="4" t="s">
        <v>586</v>
      </c>
      <c r="AO1029" s="7"/>
      <c r="AP1029" s="7"/>
    </row>
    <row r="1030" spans="10:42">
      <c r="J1030" s="2"/>
      <c r="K1030" s="2"/>
      <c r="L1030" s="2"/>
      <c r="M1030" s="2"/>
      <c r="N1030" s="2"/>
      <c r="X1030" s="7"/>
      <c r="Y1030" s="7"/>
      <c r="Z1030" s="7"/>
      <c r="AA1030" s="7"/>
      <c r="AB1030" s="7"/>
      <c r="AC1030" s="7"/>
      <c r="AD1030" s="7"/>
      <c r="AE1030" s="7"/>
      <c r="AF1030" s="7"/>
      <c r="AG1030" s="7"/>
      <c r="AH1030" s="7"/>
      <c r="AJ1030" s="2"/>
      <c r="AL1030" s="4" t="s">
        <v>184</v>
      </c>
      <c r="AM1030" s="4" t="s">
        <v>588</v>
      </c>
      <c r="AO1030" s="7"/>
      <c r="AP1030" s="7"/>
    </row>
    <row r="1031" spans="10:42">
      <c r="J1031" s="2"/>
      <c r="K1031" s="2"/>
      <c r="L1031" s="2"/>
      <c r="M1031" s="2"/>
      <c r="N1031" s="2"/>
      <c r="X1031" s="7"/>
      <c r="Y1031" s="7"/>
      <c r="Z1031" s="7"/>
      <c r="AA1031" s="7"/>
      <c r="AB1031" s="7"/>
      <c r="AC1031" s="7"/>
      <c r="AD1031" s="7"/>
      <c r="AE1031" s="7"/>
      <c r="AF1031" s="7"/>
      <c r="AG1031" s="7"/>
      <c r="AH1031" s="7"/>
      <c r="AJ1031" s="2"/>
      <c r="AL1031" s="4" t="s">
        <v>184</v>
      </c>
      <c r="AM1031" s="4" t="s">
        <v>590</v>
      </c>
      <c r="AO1031" s="7"/>
      <c r="AP1031" s="7"/>
    </row>
    <row r="1032" spans="10:42">
      <c r="J1032" s="2"/>
      <c r="K1032" s="2"/>
      <c r="L1032" s="2"/>
      <c r="M1032" s="2"/>
      <c r="N1032" s="2"/>
      <c r="X1032" s="7"/>
      <c r="Y1032" s="7"/>
      <c r="Z1032" s="7"/>
      <c r="AA1032" s="7"/>
      <c r="AB1032" s="7"/>
      <c r="AC1032" s="7"/>
      <c r="AD1032" s="7"/>
      <c r="AE1032" s="7"/>
      <c r="AF1032" s="7"/>
      <c r="AG1032" s="7"/>
      <c r="AH1032" s="7"/>
      <c r="AJ1032" s="2"/>
      <c r="AL1032" s="4" t="s">
        <v>184</v>
      </c>
      <c r="AM1032" s="4" t="s">
        <v>1354</v>
      </c>
      <c r="AO1032" s="7"/>
      <c r="AP1032" s="7"/>
    </row>
    <row r="1033" spans="10:42">
      <c r="J1033" s="2"/>
      <c r="K1033" s="2"/>
      <c r="L1033" s="2"/>
      <c r="M1033" s="2"/>
      <c r="N1033" s="2"/>
      <c r="X1033" s="7"/>
      <c r="Y1033" s="7"/>
      <c r="Z1033" s="7"/>
      <c r="AA1033" s="7"/>
      <c r="AB1033" s="7"/>
      <c r="AC1033" s="7"/>
      <c r="AD1033" s="7"/>
      <c r="AE1033" s="7"/>
      <c r="AF1033" s="7"/>
      <c r="AG1033" s="7"/>
      <c r="AH1033" s="7"/>
      <c r="AJ1033" s="2"/>
      <c r="AL1033" s="4" t="s">
        <v>184</v>
      </c>
      <c r="AM1033" s="4" t="s">
        <v>891</v>
      </c>
      <c r="AO1033" s="7"/>
      <c r="AP1033" s="7"/>
    </row>
    <row r="1034" spans="10:42">
      <c r="J1034" s="2"/>
      <c r="K1034" s="2"/>
      <c r="L1034" s="2"/>
      <c r="M1034" s="2"/>
      <c r="N1034" s="2"/>
      <c r="X1034" s="7"/>
      <c r="Y1034" s="7"/>
      <c r="Z1034" s="7"/>
      <c r="AA1034" s="7"/>
      <c r="AB1034" s="7"/>
      <c r="AC1034" s="7"/>
      <c r="AD1034" s="7"/>
      <c r="AE1034" s="7"/>
      <c r="AF1034" s="7"/>
      <c r="AG1034" s="7"/>
      <c r="AH1034" s="7"/>
      <c r="AJ1034" s="2"/>
      <c r="AL1034" s="4" t="s">
        <v>184</v>
      </c>
      <c r="AM1034" s="4" t="s">
        <v>893</v>
      </c>
      <c r="AO1034" s="7"/>
      <c r="AP1034" s="7"/>
    </row>
    <row r="1035" spans="10:42">
      <c r="J1035" s="2"/>
      <c r="K1035" s="2"/>
      <c r="L1035" s="2"/>
      <c r="M1035" s="2"/>
      <c r="N1035" s="2"/>
      <c r="X1035" s="7"/>
      <c r="Y1035" s="7"/>
      <c r="Z1035" s="7"/>
      <c r="AA1035" s="7"/>
      <c r="AB1035" s="7"/>
      <c r="AC1035" s="7"/>
      <c r="AD1035" s="7"/>
      <c r="AE1035" s="7"/>
      <c r="AF1035" s="7"/>
      <c r="AG1035" s="7"/>
      <c r="AH1035" s="7"/>
      <c r="AJ1035" s="2"/>
      <c r="AL1035" s="4" t="s">
        <v>184</v>
      </c>
      <c r="AM1035" s="4" t="s">
        <v>592</v>
      </c>
      <c r="AO1035" s="7"/>
      <c r="AP1035" s="7"/>
    </row>
    <row r="1036" spans="10:42">
      <c r="J1036" s="2"/>
      <c r="K1036" s="2"/>
      <c r="L1036" s="2"/>
      <c r="M1036" s="2"/>
      <c r="N1036" s="2"/>
      <c r="X1036" s="7"/>
      <c r="Y1036" s="7"/>
      <c r="Z1036" s="7"/>
      <c r="AA1036" s="7"/>
      <c r="AB1036" s="7"/>
      <c r="AC1036" s="7"/>
      <c r="AD1036" s="7"/>
      <c r="AE1036" s="7"/>
      <c r="AF1036" s="7"/>
      <c r="AG1036" s="7"/>
      <c r="AH1036" s="7"/>
      <c r="AJ1036" s="2"/>
      <c r="AL1036" s="4" t="s">
        <v>184</v>
      </c>
      <c r="AM1036" s="4" t="s">
        <v>594</v>
      </c>
      <c r="AO1036" s="7"/>
      <c r="AP1036" s="7"/>
    </row>
    <row r="1037" spans="10:42">
      <c r="J1037" s="2"/>
      <c r="K1037" s="2"/>
      <c r="L1037" s="2"/>
      <c r="M1037" s="2"/>
      <c r="N1037" s="2"/>
      <c r="X1037" s="7"/>
      <c r="Y1037" s="7"/>
      <c r="Z1037" s="7"/>
      <c r="AA1037" s="7"/>
      <c r="AB1037" s="7"/>
      <c r="AC1037" s="7"/>
      <c r="AD1037" s="7"/>
      <c r="AE1037" s="7"/>
      <c r="AF1037" s="7"/>
      <c r="AG1037" s="7"/>
      <c r="AH1037" s="7"/>
      <c r="AJ1037" s="2"/>
      <c r="AL1037" s="4" t="s">
        <v>184</v>
      </c>
      <c r="AM1037" s="4" t="s">
        <v>1355</v>
      </c>
      <c r="AO1037" s="7"/>
      <c r="AP1037" s="7"/>
    </row>
    <row r="1038" spans="10:42">
      <c r="J1038" s="2"/>
      <c r="K1038" s="2"/>
      <c r="L1038" s="2"/>
      <c r="M1038" s="2"/>
      <c r="N1038" s="2"/>
      <c r="X1038" s="7"/>
      <c r="Y1038" s="7"/>
      <c r="Z1038" s="7"/>
      <c r="AA1038" s="7"/>
      <c r="AB1038" s="7"/>
      <c r="AC1038" s="7"/>
      <c r="AD1038" s="7"/>
      <c r="AE1038" s="7"/>
      <c r="AF1038" s="7"/>
      <c r="AG1038" s="7"/>
      <c r="AH1038" s="7"/>
      <c r="AJ1038" s="2"/>
      <c r="AL1038" s="4" t="s">
        <v>184</v>
      </c>
      <c r="AM1038" s="4" t="s">
        <v>895</v>
      </c>
      <c r="AO1038" s="7"/>
      <c r="AP1038" s="7"/>
    </row>
    <row r="1039" spans="10:42">
      <c r="J1039" s="2"/>
      <c r="K1039" s="2"/>
      <c r="L1039" s="2"/>
      <c r="M1039" s="2"/>
      <c r="N1039" s="2"/>
      <c r="X1039" s="7"/>
      <c r="Y1039" s="7"/>
      <c r="Z1039" s="7"/>
      <c r="AA1039" s="7"/>
      <c r="AB1039" s="7"/>
      <c r="AC1039" s="7"/>
      <c r="AD1039" s="7"/>
      <c r="AE1039" s="7"/>
      <c r="AF1039" s="7"/>
      <c r="AG1039" s="7"/>
      <c r="AH1039" s="7"/>
      <c r="AJ1039" s="2"/>
      <c r="AL1039" s="4" t="s">
        <v>184</v>
      </c>
      <c r="AM1039" s="4" t="s">
        <v>896</v>
      </c>
      <c r="AO1039" s="7"/>
      <c r="AP1039" s="7"/>
    </row>
    <row r="1040" spans="10:42">
      <c r="J1040" s="2"/>
      <c r="K1040" s="2"/>
      <c r="L1040" s="2"/>
      <c r="M1040" s="2"/>
      <c r="N1040" s="2"/>
      <c r="X1040" s="7"/>
      <c r="Y1040" s="7"/>
      <c r="Z1040" s="7"/>
      <c r="AA1040" s="7"/>
      <c r="AB1040" s="7"/>
      <c r="AC1040" s="7"/>
      <c r="AD1040" s="7"/>
      <c r="AE1040" s="7"/>
      <c r="AF1040" s="7"/>
      <c r="AG1040" s="7"/>
      <c r="AH1040" s="7"/>
      <c r="AJ1040" s="2"/>
      <c r="AL1040" s="4" t="s">
        <v>184</v>
      </c>
      <c r="AM1040" s="4" t="s">
        <v>1356</v>
      </c>
      <c r="AO1040" s="7"/>
      <c r="AP1040" s="7"/>
    </row>
    <row r="1041" spans="10:42">
      <c r="J1041" s="2"/>
      <c r="K1041" s="2"/>
      <c r="L1041" s="2"/>
      <c r="M1041" s="2"/>
      <c r="N1041" s="2"/>
      <c r="X1041" s="7"/>
      <c r="Y1041" s="7"/>
      <c r="Z1041" s="7"/>
      <c r="AA1041" s="7"/>
      <c r="AB1041" s="7"/>
      <c r="AC1041" s="7"/>
      <c r="AD1041" s="7"/>
      <c r="AE1041" s="7"/>
      <c r="AF1041" s="7"/>
      <c r="AG1041" s="7"/>
      <c r="AH1041" s="7"/>
      <c r="AJ1041" s="2"/>
      <c r="AL1041" s="4" t="s">
        <v>184</v>
      </c>
      <c r="AM1041" s="4" t="s">
        <v>1200</v>
      </c>
      <c r="AO1041" s="7"/>
      <c r="AP1041" s="7"/>
    </row>
    <row r="1042" spans="10:42">
      <c r="J1042" s="2"/>
      <c r="K1042" s="2"/>
      <c r="L1042" s="2"/>
      <c r="M1042" s="2"/>
      <c r="N1042" s="2"/>
      <c r="X1042" s="7"/>
      <c r="Y1042" s="7"/>
      <c r="Z1042" s="7"/>
      <c r="AA1042" s="7"/>
      <c r="AB1042" s="7"/>
      <c r="AC1042" s="7"/>
      <c r="AD1042" s="7"/>
      <c r="AE1042" s="7"/>
      <c r="AF1042" s="7"/>
      <c r="AG1042" s="7"/>
      <c r="AH1042" s="7"/>
      <c r="AJ1042" s="2"/>
      <c r="AL1042" s="4" t="s">
        <v>184</v>
      </c>
      <c r="AM1042" s="4" t="s">
        <v>1357</v>
      </c>
      <c r="AO1042" s="7"/>
      <c r="AP1042" s="7"/>
    </row>
    <row r="1043" spans="10:42">
      <c r="J1043" s="2"/>
      <c r="K1043" s="2"/>
      <c r="L1043" s="2"/>
      <c r="M1043" s="2"/>
      <c r="N1043" s="2"/>
      <c r="X1043" s="7"/>
      <c r="Y1043" s="7"/>
      <c r="Z1043" s="7"/>
      <c r="AA1043" s="7"/>
      <c r="AB1043" s="7"/>
      <c r="AC1043" s="7"/>
      <c r="AD1043" s="7"/>
      <c r="AE1043" s="7"/>
      <c r="AF1043" s="7"/>
      <c r="AG1043" s="7"/>
      <c r="AH1043" s="7"/>
      <c r="AJ1043" s="2"/>
      <c r="AL1043" s="4" t="s">
        <v>184</v>
      </c>
      <c r="AM1043" s="4" t="s">
        <v>899</v>
      </c>
      <c r="AO1043" s="7"/>
      <c r="AP1043" s="7"/>
    </row>
    <row r="1044" spans="10:42">
      <c r="J1044" s="2"/>
      <c r="K1044" s="2"/>
      <c r="L1044" s="2"/>
      <c r="M1044" s="2"/>
      <c r="N1044" s="2"/>
      <c r="X1044" s="7"/>
      <c r="Y1044" s="7"/>
      <c r="Z1044" s="7"/>
      <c r="AA1044" s="7"/>
      <c r="AB1044" s="7"/>
      <c r="AC1044" s="7"/>
      <c r="AD1044" s="7"/>
      <c r="AE1044" s="7"/>
      <c r="AF1044" s="7"/>
      <c r="AG1044" s="7"/>
      <c r="AH1044" s="7"/>
      <c r="AJ1044" s="2"/>
      <c r="AL1044" s="4" t="s">
        <v>184</v>
      </c>
      <c r="AM1044" s="4" t="s">
        <v>901</v>
      </c>
      <c r="AO1044" s="7"/>
      <c r="AP1044" s="7"/>
    </row>
    <row r="1045" spans="10:42">
      <c r="J1045" s="2"/>
      <c r="K1045" s="2"/>
      <c r="L1045" s="2"/>
      <c r="M1045" s="2"/>
      <c r="N1045" s="2"/>
      <c r="X1045" s="7"/>
      <c r="Y1045" s="7"/>
      <c r="Z1045" s="7"/>
      <c r="AA1045" s="7"/>
      <c r="AB1045" s="7"/>
      <c r="AC1045" s="7"/>
      <c r="AD1045" s="7"/>
      <c r="AE1045" s="7"/>
      <c r="AF1045" s="7"/>
      <c r="AG1045" s="7"/>
      <c r="AH1045" s="7"/>
      <c r="AJ1045" s="2"/>
      <c r="AL1045" s="4" t="s">
        <v>184</v>
      </c>
      <c r="AM1045" s="4" t="s">
        <v>903</v>
      </c>
      <c r="AO1045" s="7"/>
      <c r="AP1045" s="7"/>
    </row>
    <row r="1046" spans="10:42">
      <c r="J1046" s="2"/>
      <c r="K1046" s="2"/>
      <c r="L1046" s="2"/>
      <c r="M1046" s="2"/>
      <c r="N1046" s="2"/>
      <c r="X1046" s="7"/>
      <c r="Y1046" s="7"/>
      <c r="Z1046" s="7"/>
      <c r="AA1046" s="7"/>
      <c r="AB1046" s="7"/>
      <c r="AC1046" s="7"/>
      <c r="AD1046" s="7"/>
      <c r="AE1046" s="7"/>
      <c r="AF1046" s="7"/>
      <c r="AG1046" s="7"/>
      <c r="AH1046" s="7"/>
      <c r="AJ1046" s="2"/>
      <c r="AL1046" s="4" t="s">
        <v>184</v>
      </c>
      <c r="AM1046" s="4" t="s">
        <v>905</v>
      </c>
      <c r="AO1046" s="7"/>
      <c r="AP1046" s="7"/>
    </row>
    <row r="1047" spans="10:42">
      <c r="J1047" s="2"/>
      <c r="K1047" s="2"/>
      <c r="L1047" s="2"/>
      <c r="M1047" s="2"/>
      <c r="N1047" s="2"/>
      <c r="X1047" s="7"/>
      <c r="Y1047" s="7"/>
      <c r="Z1047" s="7"/>
      <c r="AA1047" s="7"/>
      <c r="AB1047" s="7"/>
      <c r="AC1047" s="7"/>
      <c r="AD1047" s="7"/>
      <c r="AE1047" s="7"/>
      <c r="AF1047" s="7"/>
      <c r="AG1047" s="7"/>
      <c r="AH1047" s="7"/>
      <c r="AJ1047" s="2"/>
      <c r="AL1047" s="4" t="s">
        <v>186</v>
      </c>
      <c r="AM1047" s="4" t="s">
        <v>598</v>
      </c>
      <c r="AO1047" s="7"/>
      <c r="AP1047" s="7"/>
    </row>
    <row r="1048" spans="10:42">
      <c r="J1048" s="2"/>
      <c r="K1048" s="2"/>
      <c r="L1048" s="2"/>
      <c r="M1048" s="2"/>
      <c r="N1048" s="2"/>
      <c r="X1048" s="7"/>
      <c r="Y1048" s="7"/>
      <c r="Z1048" s="7"/>
      <c r="AA1048" s="7"/>
      <c r="AB1048" s="7"/>
      <c r="AC1048" s="7"/>
      <c r="AD1048" s="7"/>
      <c r="AE1048" s="7"/>
      <c r="AF1048" s="7"/>
      <c r="AG1048" s="7"/>
      <c r="AH1048" s="7"/>
      <c r="AJ1048" s="2"/>
      <c r="AL1048" s="4" t="s">
        <v>186</v>
      </c>
      <c r="AM1048" s="4" t="s">
        <v>600</v>
      </c>
      <c r="AO1048" s="7"/>
      <c r="AP1048" s="7"/>
    </row>
    <row r="1049" spans="10:42">
      <c r="J1049" s="2"/>
      <c r="K1049" s="2"/>
      <c r="L1049" s="2"/>
      <c r="M1049" s="2"/>
      <c r="N1049" s="2"/>
      <c r="X1049" s="7"/>
      <c r="Y1049" s="7"/>
      <c r="Z1049" s="7"/>
      <c r="AA1049" s="7"/>
      <c r="AB1049" s="7"/>
      <c r="AC1049" s="7"/>
      <c r="AD1049" s="7"/>
      <c r="AE1049" s="7"/>
      <c r="AF1049" s="7"/>
      <c r="AG1049" s="7"/>
      <c r="AH1049" s="7"/>
      <c r="AJ1049" s="2"/>
      <c r="AL1049" s="4" t="s">
        <v>186</v>
      </c>
      <c r="AM1049" s="4" t="s">
        <v>1358</v>
      </c>
      <c r="AO1049" s="7"/>
      <c r="AP1049" s="7"/>
    </row>
    <row r="1050" spans="10:42">
      <c r="J1050" s="2"/>
      <c r="K1050" s="2"/>
      <c r="L1050" s="2"/>
      <c r="M1050" s="2"/>
      <c r="N1050" s="2"/>
      <c r="X1050" s="7"/>
      <c r="Y1050" s="7"/>
      <c r="Z1050" s="7"/>
      <c r="AA1050" s="7"/>
      <c r="AB1050" s="7"/>
      <c r="AC1050" s="7"/>
      <c r="AD1050" s="7"/>
      <c r="AE1050" s="7"/>
      <c r="AF1050" s="7"/>
      <c r="AG1050" s="7"/>
      <c r="AH1050" s="7"/>
      <c r="AJ1050" s="2"/>
      <c r="AL1050" s="4" t="s">
        <v>186</v>
      </c>
      <c r="AM1050" s="4" t="s">
        <v>1359</v>
      </c>
      <c r="AO1050" s="7"/>
      <c r="AP1050" s="7"/>
    </row>
    <row r="1051" spans="10:42">
      <c r="J1051" s="2"/>
      <c r="K1051" s="2"/>
      <c r="L1051" s="2"/>
      <c r="M1051" s="2"/>
      <c r="N1051" s="2"/>
      <c r="X1051" s="7"/>
      <c r="Y1051" s="7"/>
      <c r="Z1051" s="7"/>
      <c r="AA1051" s="7"/>
      <c r="AB1051" s="7"/>
      <c r="AC1051" s="7"/>
      <c r="AD1051" s="7"/>
      <c r="AE1051" s="7"/>
      <c r="AF1051" s="7"/>
      <c r="AG1051" s="7"/>
      <c r="AH1051" s="7"/>
      <c r="AJ1051" s="2"/>
      <c r="AL1051" s="4" t="s">
        <v>186</v>
      </c>
      <c r="AM1051" s="4" t="s">
        <v>602</v>
      </c>
      <c r="AO1051" s="7"/>
      <c r="AP1051" s="7"/>
    </row>
    <row r="1052" spans="10:42">
      <c r="J1052" s="2"/>
      <c r="K1052" s="2"/>
      <c r="L1052" s="2"/>
      <c r="M1052" s="2"/>
      <c r="N1052" s="2"/>
      <c r="X1052" s="7"/>
      <c r="Y1052" s="7"/>
      <c r="Z1052" s="7"/>
      <c r="AA1052" s="7"/>
      <c r="AB1052" s="7"/>
      <c r="AC1052" s="7"/>
      <c r="AD1052" s="7"/>
      <c r="AE1052" s="7"/>
      <c r="AF1052" s="7"/>
      <c r="AG1052" s="7"/>
      <c r="AH1052" s="7"/>
      <c r="AJ1052" s="2"/>
      <c r="AL1052" s="4" t="s">
        <v>186</v>
      </c>
      <c r="AM1052" s="4" t="s">
        <v>604</v>
      </c>
      <c r="AO1052" s="7"/>
      <c r="AP1052" s="7"/>
    </row>
    <row r="1053" spans="10:42">
      <c r="J1053" s="2"/>
      <c r="K1053" s="2"/>
      <c r="L1053" s="2"/>
      <c r="M1053" s="2"/>
      <c r="N1053" s="2"/>
      <c r="X1053" s="7"/>
      <c r="Y1053" s="7"/>
      <c r="Z1053" s="7"/>
      <c r="AA1053" s="7"/>
      <c r="AB1053" s="7"/>
      <c r="AC1053" s="7"/>
      <c r="AD1053" s="7"/>
      <c r="AE1053" s="7"/>
      <c r="AF1053" s="7"/>
      <c r="AG1053" s="7"/>
      <c r="AH1053" s="7"/>
      <c r="AJ1053" s="2"/>
      <c r="AL1053" s="4" t="s">
        <v>186</v>
      </c>
      <c r="AM1053" s="4" t="s">
        <v>907</v>
      </c>
      <c r="AO1053" s="7"/>
      <c r="AP1053" s="7"/>
    </row>
    <row r="1054" spans="10:42">
      <c r="J1054" s="2"/>
      <c r="K1054" s="2"/>
      <c r="L1054" s="2"/>
      <c r="M1054" s="2"/>
      <c r="N1054" s="2"/>
      <c r="X1054" s="7"/>
      <c r="Y1054" s="7"/>
      <c r="Z1054" s="7"/>
      <c r="AA1054" s="7"/>
      <c r="AB1054" s="7"/>
      <c r="AC1054" s="7"/>
      <c r="AD1054" s="7"/>
      <c r="AE1054" s="7"/>
      <c r="AF1054" s="7"/>
      <c r="AG1054" s="7"/>
      <c r="AH1054" s="7"/>
      <c r="AJ1054" s="2"/>
      <c r="AL1054" s="4" t="s">
        <v>186</v>
      </c>
      <c r="AM1054" s="4" t="s">
        <v>1360</v>
      </c>
      <c r="AO1054" s="7"/>
      <c r="AP1054" s="7"/>
    </row>
    <row r="1055" spans="10:42">
      <c r="J1055" s="2"/>
      <c r="K1055" s="2"/>
      <c r="L1055" s="2"/>
      <c r="M1055" s="2"/>
      <c r="N1055" s="2"/>
      <c r="X1055" s="7"/>
      <c r="Y1055" s="7"/>
      <c r="Z1055" s="7"/>
      <c r="AA1055" s="7"/>
      <c r="AB1055" s="7"/>
      <c r="AC1055" s="7"/>
      <c r="AD1055" s="7"/>
      <c r="AE1055" s="7"/>
      <c r="AF1055" s="7"/>
      <c r="AG1055" s="7"/>
      <c r="AH1055" s="7"/>
      <c r="AJ1055" s="2"/>
      <c r="AL1055" s="4" t="s">
        <v>186</v>
      </c>
      <c r="AM1055" s="4" t="s">
        <v>606</v>
      </c>
      <c r="AO1055" s="7"/>
      <c r="AP1055" s="7"/>
    </row>
    <row r="1056" spans="10:42">
      <c r="J1056" s="2"/>
      <c r="K1056" s="2"/>
      <c r="L1056" s="2"/>
      <c r="M1056" s="2"/>
      <c r="N1056" s="2"/>
      <c r="X1056" s="7"/>
      <c r="Y1056" s="7"/>
      <c r="Z1056" s="7"/>
      <c r="AA1056" s="7"/>
      <c r="AB1056" s="7"/>
      <c r="AC1056" s="7"/>
      <c r="AD1056" s="7"/>
      <c r="AE1056" s="7"/>
      <c r="AF1056" s="7"/>
      <c r="AG1056" s="7"/>
      <c r="AH1056" s="7"/>
      <c r="AJ1056" s="2"/>
      <c r="AL1056" s="4" t="s">
        <v>186</v>
      </c>
      <c r="AM1056" s="4" t="s">
        <v>1361</v>
      </c>
      <c r="AO1056" s="7"/>
      <c r="AP1056" s="7"/>
    </row>
    <row r="1057" spans="10:42">
      <c r="J1057" s="2"/>
      <c r="K1057" s="2"/>
      <c r="L1057" s="2"/>
      <c r="M1057" s="2"/>
      <c r="N1057" s="2"/>
      <c r="X1057" s="7"/>
      <c r="Y1057" s="7"/>
      <c r="Z1057" s="7"/>
      <c r="AA1057" s="7"/>
      <c r="AB1057" s="7"/>
      <c r="AC1057" s="7"/>
      <c r="AD1057" s="7"/>
      <c r="AE1057" s="7"/>
      <c r="AF1057" s="7"/>
      <c r="AG1057" s="7"/>
      <c r="AH1057" s="7"/>
      <c r="AJ1057" s="2"/>
      <c r="AL1057" s="4" t="s">
        <v>186</v>
      </c>
      <c r="AM1057" s="4" t="s">
        <v>1362</v>
      </c>
      <c r="AO1057" s="7"/>
      <c r="AP1057" s="7"/>
    </row>
    <row r="1058" spans="10:42">
      <c r="J1058" s="2"/>
      <c r="K1058" s="2"/>
      <c r="L1058" s="2"/>
      <c r="M1058" s="2"/>
      <c r="N1058" s="2"/>
      <c r="X1058" s="7"/>
      <c r="Y1058" s="7"/>
      <c r="Z1058" s="7"/>
      <c r="AA1058" s="7"/>
      <c r="AB1058" s="7"/>
      <c r="AC1058" s="7"/>
      <c r="AD1058" s="7"/>
      <c r="AE1058" s="7"/>
      <c r="AF1058" s="7"/>
      <c r="AG1058" s="7"/>
      <c r="AH1058" s="7"/>
      <c r="AJ1058" s="2"/>
      <c r="AL1058" s="4" t="s">
        <v>186</v>
      </c>
      <c r="AM1058" s="4" t="s">
        <v>909</v>
      </c>
      <c r="AO1058" s="7"/>
      <c r="AP1058" s="7"/>
    </row>
    <row r="1059" spans="10:42">
      <c r="J1059" s="2"/>
      <c r="K1059" s="2"/>
      <c r="L1059" s="2"/>
      <c r="M1059" s="2"/>
      <c r="N1059" s="2"/>
      <c r="X1059" s="7"/>
      <c r="Y1059" s="7"/>
      <c r="Z1059" s="7"/>
      <c r="AA1059" s="7"/>
      <c r="AB1059" s="7"/>
      <c r="AC1059" s="7"/>
      <c r="AD1059" s="7"/>
      <c r="AE1059" s="7"/>
      <c r="AF1059" s="7"/>
      <c r="AG1059" s="7"/>
      <c r="AH1059" s="7"/>
      <c r="AJ1059" s="2"/>
      <c r="AL1059" s="4" t="s">
        <v>186</v>
      </c>
      <c r="AM1059" s="4" t="s">
        <v>1363</v>
      </c>
      <c r="AO1059" s="7"/>
      <c r="AP1059" s="7"/>
    </row>
    <row r="1060" spans="10:42">
      <c r="J1060" s="2"/>
      <c r="K1060" s="2"/>
      <c r="L1060" s="2"/>
      <c r="M1060" s="2"/>
      <c r="N1060" s="2"/>
      <c r="X1060" s="7"/>
      <c r="Y1060" s="7"/>
      <c r="Z1060" s="7"/>
      <c r="AA1060" s="7"/>
      <c r="AB1060" s="7"/>
      <c r="AC1060" s="7"/>
      <c r="AD1060" s="7"/>
      <c r="AE1060" s="7"/>
      <c r="AF1060" s="7"/>
      <c r="AG1060" s="7"/>
      <c r="AH1060" s="7"/>
      <c r="AJ1060" s="2"/>
      <c r="AL1060" s="4" t="s">
        <v>186</v>
      </c>
      <c r="AM1060" s="4" t="s">
        <v>911</v>
      </c>
      <c r="AO1060" s="7"/>
      <c r="AP1060" s="7"/>
    </row>
    <row r="1061" spans="10:42">
      <c r="J1061" s="2"/>
      <c r="K1061" s="2"/>
      <c r="L1061" s="2"/>
      <c r="M1061" s="2"/>
      <c r="N1061" s="2"/>
      <c r="X1061" s="7"/>
      <c r="Y1061" s="7"/>
      <c r="Z1061" s="7"/>
      <c r="AA1061" s="7"/>
      <c r="AB1061" s="7"/>
      <c r="AC1061" s="7"/>
      <c r="AD1061" s="7"/>
      <c r="AE1061" s="7"/>
      <c r="AF1061" s="7"/>
      <c r="AG1061" s="7"/>
      <c r="AH1061" s="7"/>
      <c r="AJ1061" s="2"/>
      <c r="AL1061" s="4" t="s">
        <v>186</v>
      </c>
      <c r="AM1061" s="4" t="s">
        <v>913</v>
      </c>
      <c r="AO1061" s="7"/>
      <c r="AP1061" s="7"/>
    </row>
    <row r="1062" spans="10:42">
      <c r="J1062" s="2"/>
      <c r="K1062" s="2"/>
      <c r="L1062" s="2"/>
      <c r="M1062" s="2"/>
      <c r="N1062" s="2"/>
      <c r="X1062" s="7"/>
      <c r="Y1062" s="7"/>
      <c r="Z1062" s="7"/>
      <c r="AA1062" s="7"/>
      <c r="AB1062" s="7"/>
      <c r="AC1062" s="7"/>
      <c r="AD1062" s="7"/>
      <c r="AE1062" s="7"/>
      <c r="AF1062" s="7"/>
      <c r="AG1062" s="7"/>
      <c r="AH1062" s="7"/>
      <c r="AJ1062" s="2"/>
      <c r="AL1062" s="4" t="s">
        <v>186</v>
      </c>
      <c r="AM1062" s="4" t="s">
        <v>915</v>
      </c>
      <c r="AO1062" s="7"/>
      <c r="AP1062" s="7"/>
    </row>
    <row r="1063" spans="10:42">
      <c r="J1063" s="2"/>
      <c r="K1063" s="2"/>
      <c r="L1063" s="2"/>
      <c r="M1063" s="2"/>
      <c r="N1063" s="2"/>
      <c r="X1063" s="7"/>
      <c r="Y1063" s="7"/>
      <c r="Z1063" s="7"/>
      <c r="AA1063" s="7"/>
      <c r="AB1063" s="7"/>
      <c r="AC1063" s="7"/>
      <c r="AD1063" s="7"/>
      <c r="AE1063" s="7"/>
      <c r="AF1063" s="7"/>
      <c r="AG1063" s="7"/>
      <c r="AH1063" s="7"/>
      <c r="AJ1063" s="2"/>
      <c r="AL1063" s="4" t="s">
        <v>186</v>
      </c>
      <c r="AM1063" s="4" t="s">
        <v>917</v>
      </c>
      <c r="AO1063" s="7"/>
      <c r="AP1063" s="7"/>
    </row>
    <row r="1064" spans="10:42">
      <c r="J1064" s="2"/>
      <c r="K1064" s="2"/>
      <c r="L1064" s="2"/>
      <c r="M1064" s="2"/>
      <c r="N1064" s="2"/>
      <c r="X1064" s="7"/>
      <c r="Y1064" s="7"/>
      <c r="Z1064" s="7"/>
      <c r="AA1064" s="7"/>
      <c r="AB1064" s="7"/>
      <c r="AC1064" s="7"/>
      <c r="AD1064" s="7"/>
      <c r="AE1064" s="7"/>
      <c r="AF1064" s="7"/>
      <c r="AG1064" s="7"/>
      <c r="AH1064" s="7"/>
      <c r="AJ1064" s="2"/>
      <c r="AL1064" s="4" t="s">
        <v>186</v>
      </c>
      <c r="AM1064" s="4" t="s">
        <v>804</v>
      </c>
      <c r="AO1064" s="7"/>
      <c r="AP1064" s="7"/>
    </row>
    <row r="1065" spans="10:42">
      <c r="J1065" s="2"/>
      <c r="K1065" s="2"/>
      <c r="L1065" s="2"/>
      <c r="M1065" s="2"/>
      <c r="N1065" s="2"/>
      <c r="X1065" s="7"/>
      <c r="Y1065" s="7"/>
      <c r="Z1065" s="7"/>
      <c r="AA1065" s="7"/>
      <c r="AB1065" s="7"/>
      <c r="AC1065" s="7"/>
      <c r="AD1065" s="7"/>
      <c r="AE1065" s="7"/>
      <c r="AF1065" s="7"/>
      <c r="AG1065" s="7"/>
      <c r="AH1065" s="7"/>
      <c r="AJ1065" s="2"/>
      <c r="AL1065" s="4" t="s">
        <v>186</v>
      </c>
      <c r="AM1065" s="4" t="s">
        <v>920</v>
      </c>
      <c r="AO1065" s="7"/>
      <c r="AP1065" s="7"/>
    </row>
    <row r="1066" spans="10:42">
      <c r="J1066" s="2"/>
      <c r="K1066" s="2"/>
      <c r="L1066" s="2"/>
      <c r="M1066" s="2"/>
      <c r="N1066" s="2"/>
      <c r="X1066" s="7"/>
      <c r="Y1066" s="7"/>
      <c r="Z1066" s="7"/>
      <c r="AA1066" s="7"/>
      <c r="AB1066" s="7"/>
      <c r="AC1066" s="7"/>
      <c r="AD1066" s="7"/>
      <c r="AE1066" s="7"/>
      <c r="AF1066" s="7"/>
      <c r="AG1066" s="7"/>
      <c r="AH1066" s="7"/>
      <c r="AJ1066" s="2"/>
      <c r="AL1066" s="4" t="s">
        <v>186</v>
      </c>
      <c r="AM1066" s="4" t="s">
        <v>1364</v>
      </c>
      <c r="AO1066" s="7"/>
      <c r="AP1066" s="7"/>
    </row>
    <row r="1067" spans="10:42">
      <c r="J1067" s="2"/>
      <c r="K1067" s="2"/>
      <c r="L1067" s="2"/>
      <c r="M1067" s="2"/>
      <c r="N1067" s="2"/>
      <c r="X1067" s="7"/>
      <c r="Y1067" s="7"/>
      <c r="Z1067" s="7"/>
      <c r="AA1067" s="7"/>
      <c r="AB1067" s="7"/>
      <c r="AC1067" s="7"/>
      <c r="AD1067" s="7"/>
      <c r="AE1067" s="7"/>
      <c r="AF1067" s="7"/>
      <c r="AG1067" s="7"/>
      <c r="AH1067" s="7"/>
      <c r="AJ1067" s="2"/>
      <c r="AL1067" s="4" t="s">
        <v>186</v>
      </c>
      <c r="AM1067" s="4" t="s">
        <v>1037</v>
      </c>
      <c r="AO1067" s="7"/>
      <c r="AP1067" s="7"/>
    </row>
    <row r="1068" spans="10:42">
      <c r="J1068" s="2"/>
      <c r="K1068" s="2"/>
      <c r="L1068" s="2"/>
      <c r="M1068" s="2"/>
      <c r="N1068" s="2"/>
      <c r="X1068" s="7"/>
      <c r="Y1068" s="7"/>
      <c r="Z1068" s="7"/>
      <c r="AA1068" s="7"/>
      <c r="AB1068" s="7"/>
      <c r="AC1068" s="7"/>
      <c r="AD1068" s="7"/>
      <c r="AE1068" s="7"/>
      <c r="AF1068" s="7"/>
      <c r="AG1068" s="7"/>
      <c r="AH1068" s="7"/>
      <c r="AJ1068" s="2"/>
      <c r="AL1068" s="4" t="s">
        <v>186</v>
      </c>
      <c r="AM1068" s="4" t="s">
        <v>1365</v>
      </c>
      <c r="AO1068" s="7"/>
      <c r="AP1068" s="7"/>
    </row>
    <row r="1069" spans="10:42">
      <c r="J1069" s="2"/>
      <c r="K1069" s="2"/>
      <c r="L1069" s="2"/>
      <c r="M1069" s="2"/>
      <c r="N1069" s="2"/>
      <c r="X1069" s="7"/>
      <c r="Y1069" s="7"/>
      <c r="Z1069" s="7"/>
      <c r="AA1069" s="7"/>
      <c r="AB1069" s="7"/>
      <c r="AC1069" s="7"/>
      <c r="AD1069" s="7"/>
      <c r="AE1069" s="7"/>
      <c r="AF1069" s="7"/>
      <c r="AG1069" s="7"/>
      <c r="AH1069" s="7"/>
      <c r="AJ1069" s="2"/>
      <c r="AL1069" s="4" t="s">
        <v>186</v>
      </c>
      <c r="AM1069" s="4" t="s">
        <v>1366</v>
      </c>
      <c r="AO1069" s="7"/>
      <c r="AP1069" s="7"/>
    </row>
    <row r="1070" spans="10:42">
      <c r="J1070" s="2"/>
      <c r="K1070" s="2"/>
      <c r="L1070" s="2"/>
      <c r="M1070" s="2"/>
      <c r="N1070" s="2"/>
      <c r="X1070" s="7"/>
      <c r="Y1070" s="7"/>
      <c r="Z1070" s="7"/>
      <c r="AA1070" s="7"/>
      <c r="AB1070" s="7"/>
      <c r="AC1070" s="7"/>
      <c r="AD1070" s="7"/>
      <c r="AE1070" s="7"/>
      <c r="AF1070" s="7"/>
      <c r="AG1070" s="7"/>
      <c r="AH1070" s="7"/>
      <c r="AJ1070" s="2"/>
      <c r="AL1070" s="4" t="s">
        <v>186</v>
      </c>
      <c r="AM1070" s="4" t="s">
        <v>1367</v>
      </c>
      <c r="AO1070" s="7"/>
      <c r="AP1070" s="7"/>
    </row>
    <row r="1071" spans="10:42">
      <c r="J1071" s="2"/>
      <c r="K1071" s="2"/>
      <c r="L1071" s="2"/>
      <c r="M1071" s="2"/>
      <c r="N1071" s="2"/>
      <c r="X1071" s="7"/>
      <c r="Y1071" s="7"/>
      <c r="Z1071" s="7"/>
      <c r="AA1071" s="7"/>
      <c r="AB1071" s="7"/>
      <c r="AC1071" s="7"/>
      <c r="AD1071" s="7"/>
      <c r="AE1071" s="7"/>
      <c r="AF1071" s="7"/>
      <c r="AG1071" s="7"/>
      <c r="AH1071" s="7"/>
      <c r="AJ1071" s="2"/>
      <c r="AL1071" s="4" t="s">
        <v>186</v>
      </c>
      <c r="AM1071" s="4" t="s">
        <v>1368</v>
      </c>
      <c r="AO1071" s="7"/>
      <c r="AP1071" s="7"/>
    </row>
    <row r="1072" spans="10:42">
      <c r="J1072" s="2"/>
      <c r="K1072" s="2"/>
      <c r="L1072" s="2"/>
      <c r="M1072" s="2"/>
      <c r="N1072" s="2"/>
      <c r="X1072" s="7"/>
      <c r="Y1072" s="7"/>
      <c r="Z1072" s="7"/>
      <c r="AA1072" s="7"/>
      <c r="AB1072" s="7"/>
      <c r="AC1072" s="7"/>
      <c r="AD1072" s="7"/>
      <c r="AE1072" s="7"/>
      <c r="AF1072" s="7"/>
      <c r="AG1072" s="7"/>
      <c r="AH1072" s="7"/>
      <c r="AJ1072" s="2"/>
      <c r="AL1072" s="4" t="s">
        <v>186</v>
      </c>
      <c r="AM1072" s="4" t="s">
        <v>1369</v>
      </c>
      <c r="AO1072" s="7"/>
      <c r="AP1072" s="7"/>
    </row>
    <row r="1073" spans="10:42">
      <c r="J1073" s="2"/>
      <c r="K1073" s="2"/>
      <c r="L1073" s="2"/>
      <c r="M1073" s="2"/>
      <c r="N1073" s="2"/>
      <c r="X1073" s="7"/>
      <c r="Y1073" s="7"/>
      <c r="Z1073" s="7"/>
      <c r="AA1073" s="7"/>
      <c r="AB1073" s="7"/>
      <c r="AC1073" s="7"/>
      <c r="AD1073" s="7"/>
      <c r="AE1073" s="7"/>
      <c r="AF1073" s="7"/>
      <c r="AG1073" s="7"/>
      <c r="AH1073" s="7"/>
      <c r="AJ1073" s="2"/>
      <c r="AL1073" s="4" t="s">
        <v>186</v>
      </c>
      <c r="AM1073" s="4" t="s">
        <v>1370</v>
      </c>
      <c r="AO1073" s="7"/>
      <c r="AP1073" s="7"/>
    </row>
    <row r="1074" spans="10:42">
      <c r="J1074" s="2"/>
      <c r="K1074" s="2"/>
      <c r="L1074" s="2"/>
      <c r="M1074" s="2"/>
      <c r="N1074" s="2"/>
      <c r="X1074" s="7"/>
      <c r="Y1074" s="7"/>
      <c r="Z1074" s="7"/>
      <c r="AA1074" s="7"/>
      <c r="AB1074" s="7"/>
      <c r="AC1074" s="7"/>
      <c r="AD1074" s="7"/>
      <c r="AE1074" s="7"/>
      <c r="AF1074" s="7"/>
      <c r="AG1074" s="7"/>
      <c r="AH1074" s="7"/>
      <c r="AJ1074" s="2"/>
      <c r="AL1074" s="4" t="s">
        <v>186</v>
      </c>
      <c r="AM1074" s="4" t="s">
        <v>1371</v>
      </c>
      <c r="AO1074" s="7"/>
      <c r="AP1074" s="7"/>
    </row>
    <row r="1075" spans="10:42">
      <c r="J1075" s="2"/>
      <c r="K1075" s="2"/>
      <c r="L1075" s="2"/>
      <c r="M1075" s="2"/>
      <c r="N1075" s="2"/>
      <c r="X1075" s="7"/>
      <c r="Y1075" s="7"/>
      <c r="Z1075" s="7"/>
      <c r="AA1075" s="7"/>
      <c r="AB1075" s="7"/>
      <c r="AC1075" s="7"/>
      <c r="AD1075" s="7"/>
      <c r="AE1075" s="7"/>
      <c r="AF1075" s="7"/>
      <c r="AG1075" s="7"/>
      <c r="AH1075" s="7"/>
      <c r="AJ1075" s="2"/>
      <c r="AL1075" s="4" t="s">
        <v>186</v>
      </c>
      <c r="AM1075" s="4" t="s">
        <v>1372</v>
      </c>
      <c r="AO1075" s="7"/>
      <c r="AP1075" s="7"/>
    </row>
    <row r="1076" spans="10:42">
      <c r="J1076" s="2"/>
      <c r="K1076" s="2"/>
      <c r="L1076" s="2"/>
      <c r="M1076" s="2"/>
      <c r="N1076" s="2"/>
      <c r="X1076" s="7"/>
      <c r="Y1076" s="7"/>
      <c r="Z1076" s="7"/>
      <c r="AA1076" s="7"/>
      <c r="AB1076" s="7"/>
      <c r="AC1076" s="7"/>
      <c r="AD1076" s="7"/>
      <c r="AE1076" s="7"/>
      <c r="AF1076" s="7"/>
      <c r="AG1076" s="7"/>
      <c r="AH1076" s="7"/>
      <c r="AJ1076" s="2"/>
      <c r="AL1076" s="4" t="s">
        <v>190</v>
      </c>
      <c r="AM1076" s="4" t="s">
        <v>399</v>
      </c>
      <c r="AO1076" s="7"/>
      <c r="AP1076" s="7"/>
    </row>
    <row r="1077" spans="10:42">
      <c r="J1077" s="2"/>
      <c r="K1077" s="2"/>
      <c r="L1077" s="2"/>
      <c r="M1077" s="2"/>
      <c r="N1077" s="2"/>
      <c r="X1077" s="7"/>
      <c r="Y1077" s="7"/>
      <c r="Z1077" s="7"/>
      <c r="AA1077" s="7"/>
      <c r="AB1077" s="7"/>
      <c r="AC1077" s="7"/>
      <c r="AD1077" s="7"/>
      <c r="AE1077" s="7"/>
      <c r="AF1077" s="7"/>
      <c r="AG1077" s="7"/>
      <c r="AH1077" s="7"/>
      <c r="AJ1077" s="2"/>
      <c r="AL1077" s="4" t="s">
        <v>190</v>
      </c>
      <c r="AM1077" s="4" t="s">
        <v>608</v>
      </c>
      <c r="AO1077" s="7"/>
      <c r="AP1077" s="7"/>
    </row>
    <row r="1078" spans="10:42">
      <c r="J1078" s="2"/>
      <c r="K1078" s="2"/>
      <c r="L1078" s="2"/>
      <c r="M1078" s="2"/>
      <c r="N1078" s="2"/>
      <c r="X1078" s="7"/>
      <c r="Y1078" s="7"/>
      <c r="Z1078" s="7"/>
      <c r="AA1078" s="7"/>
      <c r="AB1078" s="7"/>
      <c r="AC1078" s="7"/>
      <c r="AD1078" s="7"/>
      <c r="AE1078" s="7"/>
      <c r="AF1078" s="7"/>
      <c r="AG1078" s="7"/>
      <c r="AH1078" s="7"/>
      <c r="AJ1078" s="2"/>
      <c r="AL1078" s="4" t="s">
        <v>190</v>
      </c>
      <c r="AM1078" s="4" t="s">
        <v>922</v>
      </c>
      <c r="AO1078" s="7"/>
      <c r="AP1078" s="7"/>
    </row>
    <row r="1079" spans="10:42">
      <c r="J1079" s="2"/>
      <c r="K1079" s="2"/>
      <c r="L1079" s="2"/>
      <c r="M1079" s="2"/>
      <c r="N1079" s="2"/>
      <c r="X1079" s="7"/>
      <c r="Y1079" s="7"/>
      <c r="Z1079" s="7"/>
      <c r="AA1079" s="7"/>
      <c r="AB1079" s="7"/>
      <c r="AC1079" s="7"/>
      <c r="AD1079" s="7"/>
      <c r="AE1079" s="7"/>
      <c r="AF1079" s="7"/>
      <c r="AG1079" s="7"/>
      <c r="AH1079" s="7"/>
      <c r="AJ1079" s="2"/>
      <c r="AL1079" s="4" t="s">
        <v>190</v>
      </c>
      <c r="AM1079" s="4" t="s">
        <v>1373</v>
      </c>
      <c r="AO1079" s="7"/>
      <c r="AP1079" s="7"/>
    </row>
    <row r="1080" spans="10:42">
      <c r="J1080" s="2"/>
      <c r="K1080" s="2"/>
      <c r="L1080" s="2"/>
      <c r="M1080" s="2"/>
      <c r="N1080" s="2"/>
      <c r="X1080" s="7"/>
      <c r="Y1080" s="7"/>
      <c r="Z1080" s="7"/>
      <c r="AA1080" s="7"/>
      <c r="AB1080" s="7"/>
      <c r="AC1080" s="7"/>
      <c r="AD1080" s="7"/>
      <c r="AE1080" s="7"/>
      <c r="AF1080" s="7"/>
      <c r="AG1080" s="7"/>
      <c r="AH1080" s="7"/>
      <c r="AJ1080" s="2"/>
      <c r="AL1080" s="4" t="s">
        <v>190</v>
      </c>
      <c r="AM1080" s="4" t="s">
        <v>401</v>
      </c>
      <c r="AO1080" s="7"/>
      <c r="AP1080" s="7"/>
    </row>
    <row r="1081" spans="10:42">
      <c r="J1081" s="2"/>
      <c r="K1081" s="2"/>
      <c r="L1081" s="2"/>
      <c r="M1081" s="2"/>
      <c r="N1081" s="2"/>
      <c r="X1081" s="7"/>
      <c r="Y1081" s="7"/>
      <c r="Z1081" s="7"/>
      <c r="AA1081" s="7"/>
      <c r="AB1081" s="7"/>
      <c r="AC1081" s="7"/>
      <c r="AD1081" s="7"/>
      <c r="AE1081" s="7"/>
      <c r="AF1081" s="7"/>
      <c r="AG1081" s="7"/>
      <c r="AH1081" s="7"/>
      <c r="AJ1081" s="2"/>
      <c r="AL1081" s="4" t="s">
        <v>190</v>
      </c>
      <c r="AM1081" s="4" t="s">
        <v>610</v>
      </c>
      <c r="AO1081" s="7"/>
      <c r="AP1081" s="7"/>
    </row>
    <row r="1082" spans="10:42">
      <c r="J1082" s="2"/>
      <c r="K1082" s="2"/>
      <c r="L1082" s="2"/>
      <c r="M1082" s="2"/>
      <c r="N1082" s="2"/>
      <c r="X1082" s="7"/>
      <c r="Y1082" s="7"/>
      <c r="Z1082" s="7"/>
      <c r="AA1082" s="7"/>
      <c r="AB1082" s="7"/>
      <c r="AC1082" s="7"/>
      <c r="AD1082" s="7"/>
      <c r="AE1082" s="7"/>
      <c r="AF1082" s="7"/>
      <c r="AG1082" s="7"/>
      <c r="AH1082" s="7"/>
      <c r="AJ1082" s="2"/>
      <c r="AL1082" s="4" t="s">
        <v>190</v>
      </c>
      <c r="AM1082" s="4" t="s">
        <v>1374</v>
      </c>
      <c r="AO1082" s="7"/>
      <c r="AP1082" s="7"/>
    </row>
    <row r="1083" spans="10:42">
      <c r="J1083" s="2"/>
      <c r="K1083" s="2"/>
      <c r="L1083" s="2"/>
      <c r="M1083" s="2"/>
      <c r="N1083" s="2"/>
      <c r="X1083" s="7"/>
      <c r="Y1083" s="7"/>
      <c r="Z1083" s="7"/>
      <c r="AA1083" s="7"/>
      <c r="AB1083" s="7"/>
      <c r="AC1083" s="7"/>
      <c r="AD1083" s="7"/>
      <c r="AE1083" s="7"/>
      <c r="AF1083" s="7"/>
      <c r="AG1083" s="7"/>
      <c r="AH1083" s="7"/>
      <c r="AJ1083" s="2"/>
      <c r="AL1083" s="4" t="s">
        <v>190</v>
      </c>
      <c r="AM1083" s="4" t="s">
        <v>612</v>
      </c>
      <c r="AO1083" s="7"/>
      <c r="AP1083" s="7"/>
    </row>
    <row r="1084" spans="10:42">
      <c r="J1084" s="2"/>
      <c r="K1084" s="2"/>
      <c r="L1084" s="2"/>
      <c r="M1084" s="2"/>
      <c r="N1084" s="2"/>
      <c r="X1084" s="7"/>
      <c r="Y1084" s="7"/>
      <c r="Z1084" s="7"/>
      <c r="AA1084" s="7"/>
      <c r="AB1084" s="7"/>
      <c r="AC1084" s="7"/>
      <c r="AD1084" s="7"/>
      <c r="AE1084" s="7"/>
      <c r="AF1084" s="7"/>
      <c r="AG1084" s="7"/>
      <c r="AH1084" s="7"/>
      <c r="AJ1084" s="2"/>
      <c r="AL1084" s="4" t="s">
        <v>190</v>
      </c>
      <c r="AM1084" s="4" t="s">
        <v>925</v>
      </c>
      <c r="AO1084" s="7"/>
      <c r="AP1084" s="7"/>
    </row>
    <row r="1085" spans="10:42">
      <c r="J1085" s="2"/>
      <c r="K1085" s="2"/>
      <c r="L1085" s="2"/>
      <c r="M1085" s="2"/>
      <c r="N1085" s="2"/>
      <c r="X1085" s="7"/>
      <c r="Y1085" s="7"/>
      <c r="Z1085" s="7"/>
      <c r="AA1085" s="7"/>
      <c r="AB1085" s="7"/>
      <c r="AC1085" s="7"/>
      <c r="AD1085" s="7"/>
      <c r="AE1085" s="7"/>
      <c r="AF1085" s="7"/>
      <c r="AG1085" s="7"/>
      <c r="AH1085" s="7"/>
      <c r="AJ1085" s="2"/>
      <c r="AL1085" s="4" t="s">
        <v>190</v>
      </c>
      <c r="AM1085" s="4" t="s">
        <v>927</v>
      </c>
      <c r="AO1085" s="7"/>
      <c r="AP1085" s="7"/>
    </row>
    <row r="1086" spans="10:42">
      <c r="J1086" s="2"/>
      <c r="K1086" s="2"/>
      <c r="L1086" s="2"/>
      <c r="M1086" s="2"/>
      <c r="N1086" s="2"/>
      <c r="X1086" s="7"/>
      <c r="Y1086" s="7"/>
      <c r="Z1086" s="7"/>
      <c r="AA1086" s="7"/>
      <c r="AB1086" s="7"/>
      <c r="AC1086" s="7"/>
      <c r="AD1086" s="7"/>
      <c r="AE1086" s="7"/>
      <c r="AF1086" s="7"/>
      <c r="AG1086" s="7"/>
      <c r="AH1086" s="7"/>
      <c r="AJ1086" s="2"/>
      <c r="AL1086" s="4" t="s">
        <v>190</v>
      </c>
      <c r="AM1086" s="4" t="s">
        <v>1375</v>
      </c>
      <c r="AO1086" s="7"/>
      <c r="AP1086" s="7"/>
    </row>
    <row r="1087" spans="10:42">
      <c r="J1087" s="2"/>
      <c r="K1087" s="2"/>
      <c r="L1087" s="2"/>
      <c r="M1087" s="2"/>
      <c r="N1087" s="2"/>
      <c r="X1087" s="7"/>
      <c r="Y1087" s="7"/>
      <c r="Z1087" s="7"/>
      <c r="AA1087" s="7"/>
      <c r="AB1087" s="7"/>
      <c r="AC1087" s="7"/>
      <c r="AD1087" s="7"/>
      <c r="AE1087" s="7"/>
      <c r="AF1087" s="7"/>
      <c r="AG1087" s="7"/>
      <c r="AH1087" s="7"/>
      <c r="AJ1087" s="2"/>
      <c r="AL1087" s="4" t="s">
        <v>190</v>
      </c>
      <c r="AM1087" s="4" t="s">
        <v>930</v>
      </c>
      <c r="AO1087" s="7"/>
      <c r="AP1087" s="7"/>
    </row>
    <row r="1088" spans="10:42">
      <c r="J1088" s="2"/>
      <c r="K1088" s="2"/>
      <c r="L1088" s="2"/>
      <c r="M1088" s="2"/>
      <c r="N1088" s="2"/>
      <c r="X1088" s="7"/>
      <c r="Y1088" s="7"/>
      <c r="Z1088" s="7"/>
      <c r="AA1088" s="7"/>
      <c r="AB1088" s="7"/>
      <c r="AC1088" s="7"/>
      <c r="AD1088" s="7"/>
      <c r="AE1088" s="7"/>
      <c r="AF1088" s="7"/>
      <c r="AG1088" s="7"/>
      <c r="AH1088" s="7"/>
      <c r="AJ1088" s="2"/>
      <c r="AL1088" s="4" t="s">
        <v>190</v>
      </c>
      <c r="AM1088" s="4" t="s">
        <v>1376</v>
      </c>
      <c r="AO1088" s="7"/>
      <c r="AP1088" s="7"/>
    </row>
    <row r="1089" spans="10:42">
      <c r="J1089" s="2"/>
      <c r="K1089" s="2"/>
      <c r="L1089" s="2"/>
      <c r="M1089" s="2"/>
      <c r="N1089" s="2"/>
      <c r="X1089" s="7"/>
      <c r="Y1089" s="7"/>
      <c r="Z1089" s="7"/>
      <c r="AA1089" s="7"/>
      <c r="AB1089" s="7"/>
      <c r="AC1089" s="7"/>
      <c r="AD1089" s="7"/>
      <c r="AE1089" s="7"/>
      <c r="AF1089" s="7"/>
      <c r="AG1089" s="7"/>
      <c r="AH1089" s="7"/>
      <c r="AJ1089" s="2"/>
      <c r="AL1089" s="4" t="s">
        <v>190</v>
      </c>
      <c r="AM1089" s="4" t="s">
        <v>1377</v>
      </c>
      <c r="AO1089" s="7"/>
      <c r="AP1089" s="7"/>
    </row>
    <row r="1090" spans="10:42">
      <c r="J1090" s="2"/>
      <c r="K1090" s="2"/>
      <c r="L1090" s="2"/>
      <c r="M1090" s="2"/>
      <c r="N1090" s="2"/>
      <c r="X1090" s="7"/>
      <c r="Y1090" s="7"/>
      <c r="Z1090" s="7"/>
      <c r="AA1090" s="7"/>
      <c r="AB1090" s="7"/>
      <c r="AC1090" s="7"/>
      <c r="AD1090" s="7"/>
      <c r="AE1090" s="7"/>
      <c r="AF1090" s="7"/>
      <c r="AG1090" s="7"/>
      <c r="AH1090" s="7"/>
      <c r="AJ1090" s="2"/>
      <c r="AL1090" s="4" t="s">
        <v>190</v>
      </c>
      <c r="AM1090" s="4" t="s">
        <v>1378</v>
      </c>
      <c r="AO1090" s="7"/>
      <c r="AP1090" s="7"/>
    </row>
    <row r="1091" spans="10:42">
      <c r="J1091" s="2"/>
      <c r="K1091" s="2"/>
      <c r="L1091" s="2"/>
      <c r="M1091" s="2"/>
      <c r="N1091" s="2"/>
      <c r="X1091" s="7"/>
      <c r="Y1091" s="7"/>
      <c r="Z1091" s="7"/>
      <c r="AA1091" s="7"/>
      <c r="AB1091" s="7"/>
      <c r="AC1091" s="7"/>
      <c r="AD1091" s="7"/>
      <c r="AE1091" s="7"/>
      <c r="AF1091" s="7"/>
      <c r="AG1091" s="7"/>
      <c r="AH1091" s="7"/>
      <c r="AJ1091" s="2"/>
      <c r="AL1091" s="4" t="s">
        <v>190</v>
      </c>
      <c r="AM1091" s="4" t="s">
        <v>1379</v>
      </c>
      <c r="AO1091" s="7"/>
      <c r="AP1091" s="7"/>
    </row>
    <row r="1092" spans="10:42">
      <c r="J1092" s="2"/>
      <c r="K1092" s="2"/>
      <c r="L1092" s="2"/>
      <c r="M1092" s="2"/>
      <c r="N1092" s="2"/>
      <c r="X1092" s="7"/>
      <c r="Y1092" s="7"/>
      <c r="Z1092" s="7"/>
      <c r="AA1092" s="7"/>
      <c r="AB1092" s="7"/>
      <c r="AC1092" s="7"/>
      <c r="AD1092" s="7"/>
      <c r="AE1092" s="7"/>
      <c r="AF1092" s="7"/>
      <c r="AG1092" s="7"/>
      <c r="AH1092" s="7"/>
      <c r="AJ1092" s="2"/>
      <c r="AL1092" s="4" t="s">
        <v>190</v>
      </c>
      <c r="AM1092" s="4" t="s">
        <v>1380</v>
      </c>
      <c r="AO1092" s="7"/>
      <c r="AP1092" s="7"/>
    </row>
    <row r="1093" spans="10:42">
      <c r="J1093" s="2"/>
      <c r="K1093" s="2"/>
      <c r="L1093" s="2"/>
      <c r="M1093" s="2"/>
      <c r="N1093" s="2"/>
      <c r="X1093" s="7"/>
      <c r="Y1093" s="7"/>
      <c r="Z1093" s="7"/>
      <c r="AA1093" s="7"/>
      <c r="AB1093" s="7"/>
      <c r="AC1093" s="7"/>
      <c r="AD1093" s="7"/>
      <c r="AE1093" s="7"/>
      <c r="AF1093" s="7"/>
      <c r="AG1093" s="7"/>
      <c r="AH1093" s="7"/>
      <c r="AJ1093" s="2"/>
      <c r="AL1093" s="4" t="s">
        <v>190</v>
      </c>
      <c r="AM1093" s="4" t="s">
        <v>1381</v>
      </c>
      <c r="AO1093" s="7"/>
      <c r="AP1093" s="7"/>
    </row>
    <row r="1094" spans="10:42">
      <c r="J1094" s="2"/>
      <c r="K1094" s="2"/>
      <c r="L1094" s="2"/>
      <c r="M1094" s="2"/>
      <c r="N1094" s="2"/>
      <c r="X1094" s="7"/>
      <c r="Y1094" s="7"/>
      <c r="Z1094" s="7"/>
      <c r="AA1094" s="7"/>
      <c r="AB1094" s="7"/>
      <c r="AC1094" s="7"/>
      <c r="AD1094" s="7"/>
      <c r="AE1094" s="7"/>
      <c r="AF1094" s="7"/>
      <c r="AG1094" s="7"/>
      <c r="AH1094" s="7"/>
      <c r="AJ1094" s="2"/>
      <c r="AL1094" s="4" t="s">
        <v>190</v>
      </c>
      <c r="AM1094" s="4" t="s">
        <v>1382</v>
      </c>
      <c r="AO1094" s="7"/>
      <c r="AP1094" s="7"/>
    </row>
    <row r="1095" spans="10:42">
      <c r="J1095" s="2"/>
      <c r="K1095" s="2"/>
      <c r="L1095" s="2"/>
      <c r="M1095" s="2"/>
      <c r="N1095" s="2"/>
      <c r="X1095" s="7"/>
      <c r="Y1095" s="7"/>
      <c r="Z1095" s="7"/>
      <c r="AA1095" s="7"/>
      <c r="AB1095" s="7"/>
      <c r="AC1095" s="7"/>
      <c r="AD1095" s="7"/>
      <c r="AE1095" s="7"/>
      <c r="AF1095" s="7"/>
      <c r="AG1095" s="7"/>
      <c r="AH1095" s="7"/>
      <c r="AJ1095" s="2"/>
      <c r="AL1095" s="4" t="s">
        <v>192</v>
      </c>
      <c r="AM1095" s="4" t="s">
        <v>404</v>
      </c>
      <c r="AO1095" s="7"/>
      <c r="AP1095" s="7"/>
    </row>
    <row r="1096" spans="10:42">
      <c r="J1096" s="2"/>
      <c r="K1096" s="2"/>
      <c r="L1096" s="2"/>
      <c r="M1096" s="2"/>
      <c r="N1096" s="2"/>
      <c r="X1096" s="7"/>
      <c r="Y1096" s="7"/>
      <c r="Z1096" s="7"/>
      <c r="AA1096" s="7"/>
      <c r="AB1096" s="7"/>
      <c r="AC1096" s="7"/>
      <c r="AD1096" s="7"/>
      <c r="AE1096" s="7"/>
      <c r="AF1096" s="7"/>
      <c r="AG1096" s="7"/>
      <c r="AH1096" s="7"/>
      <c r="AJ1096" s="2"/>
      <c r="AL1096" s="4" t="s">
        <v>192</v>
      </c>
      <c r="AM1096" s="4" t="s">
        <v>1383</v>
      </c>
      <c r="AO1096" s="7"/>
      <c r="AP1096" s="7"/>
    </row>
    <row r="1097" spans="10:42">
      <c r="J1097" s="2"/>
      <c r="K1097" s="2"/>
      <c r="L1097" s="2"/>
      <c r="M1097" s="2"/>
      <c r="N1097" s="2"/>
      <c r="X1097" s="7"/>
      <c r="Y1097" s="7"/>
      <c r="Z1097" s="7"/>
      <c r="AA1097" s="7"/>
      <c r="AB1097" s="7"/>
      <c r="AC1097" s="7"/>
      <c r="AD1097" s="7"/>
      <c r="AE1097" s="7"/>
      <c r="AF1097" s="7"/>
      <c r="AG1097" s="7"/>
      <c r="AH1097" s="7"/>
      <c r="AJ1097" s="2"/>
      <c r="AL1097" s="4" t="s">
        <v>192</v>
      </c>
      <c r="AM1097" s="4" t="s">
        <v>1384</v>
      </c>
      <c r="AO1097" s="7"/>
      <c r="AP1097" s="7"/>
    </row>
    <row r="1098" spans="10:42">
      <c r="J1098" s="2"/>
      <c r="K1098" s="2"/>
      <c r="L1098" s="2"/>
      <c r="M1098" s="2"/>
      <c r="N1098" s="2"/>
      <c r="X1098" s="7"/>
      <c r="Y1098" s="7"/>
      <c r="Z1098" s="7"/>
      <c r="AA1098" s="7"/>
      <c r="AB1098" s="7"/>
      <c r="AC1098" s="7"/>
      <c r="AD1098" s="7"/>
      <c r="AE1098" s="7"/>
      <c r="AF1098" s="7"/>
      <c r="AG1098" s="7"/>
      <c r="AH1098" s="7"/>
      <c r="AJ1098" s="2"/>
      <c r="AL1098" s="4" t="s">
        <v>192</v>
      </c>
      <c r="AM1098" s="4" t="s">
        <v>1385</v>
      </c>
      <c r="AO1098" s="7"/>
      <c r="AP1098" s="7"/>
    </row>
    <row r="1099" spans="10:42">
      <c r="J1099" s="2"/>
      <c r="K1099" s="2"/>
      <c r="L1099" s="2"/>
      <c r="M1099" s="2"/>
      <c r="N1099" s="2"/>
      <c r="X1099" s="7"/>
      <c r="Y1099" s="7"/>
      <c r="Z1099" s="7"/>
      <c r="AA1099" s="7"/>
      <c r="AB1099" s="7"/>
      <c r="AC1099" s="7"/>
      <c r="AD1099" s="7"/>
      <c r="AE1099" s="7"/>
      <c r="AF1099" s="7"/>
      <c r="AG1099" s="7"/>
      <c r="AH1099" s="7"/>
      <c r="AJ1099" s="2"/>
      <c r="AL1099" s="4" t="s">
        <v>192</v>
      </c>
      <c r="AM1099" s="4" t="s">
        <v>614</v>
      </c>
      <c r="AO1099" s="7"/>
      <c r="AP1099" s="7"/>
    </row>
    <row r="1100" spans="10:42">
      <c r="J1100" s="2"/>
      <c r="K1100" s="2"/>
      <c r="L1100" s="2"/>
      <c r="M1100" s="2"/>
      <c r="N1100" s="2"/>
      <c r="X1100" s="7"/>
      <c r="Y1100" s="7"/>
      <c r="Z1100" s="7"/>
      <c r="AA1100" s="7"/>
      <c r="AB1100" s="7"/>
      <c r="AC1100" s="7"/>
      <c r="AD1100" s="7"/>
      <c r="AE1100" s="7"/>
      <c r="AF1100" s="7"/>
      <c r="AG1100" s="7"/>
      <c r="AH1100" s="7"/>
      <c r="AJ1100" s="2"/>
      <c r="AL1100" s="4" t="s">
        <v>192</v>
      </c>
      <c r="AM1100" s="4" t="s">
        <v>1386</v>
      </c>
      <c r="AO1100" s="7"/>
      <c r="AP1100" s="7"/>
    </row>
    <row r="1101" spans="10:42">
      <c r="J1101" s="2"/>
      <c r="K1101" s="2"/>
      <c r="L1101" s="2"/>
      <c r="M1101" s="2"/>
      <c r="N1101" s="2"/>
      <c r="X1101" s="7"/>
      <c r="Y1101" s="7"/>
      <c r="Z1101" s="7"/>
      <c r="AA1101" s="7"/>
      <c r="AB1101" s="7"/>
      <c r="AC1101" s="7"/>
      <c r="AD1101" s="7"/>
      <c r="AE1101" s="7"/>
      <c r="AF1101" s="7"/>
      <c r="AG1101" s="7"/>
      <c r="AH1101" s="7"/>
      <c r="AJ1101" s="2"/>
      <c r="AL1101" s="4" t="s">
        <v>192</v>
      </c>
      <c r="AM1101" s="4" t="s">
        <v>616</v>
      </c>
      <c r="AO1101" s="7"/>
      <c r="AP1101" s="7"/>
    </row>
    <row r="1102" spans="10:42">
      <c r="J1102" s="2"/>
      <c r="K1102" s="2"/>
      <c r="L1102" s="2"/>
      <c r="M1102" s="2"/>
      <c r="N1102" s="2"/>
      <c r="X1102" s="7"/>
      <c r="Y1102" s="7"/>
      <c r="Z1102" s="7"/>
      <c r="AA1102" s="7"/>
      <c r="AB1102" s="7"/>
      <c r="AC1102" s="7"/>
      <c r="AD1102" s="7"/>
      <c r="AE1102" s="7"/>
      <c r="AF1102" s="7"/>
      <c r="AG1102" s="7"/>
      <c r="AH1102" s="7"/>
      <c r="AJ1102" s="2"/>
      <c r="AL1102" s="4" t="s">
        <v>192</v>
      </c>
      <c r="AM1102" s="4" t="s">
        <v>618</v>
      </c>
      <c r="AO1102" s="7"/>
      <c r="AP1102" s="7"/>
    </row>
    <row r="1103" spans="10:42">
      <c r="J1103" s="2"/>
      <c r="K1103" s="2"/>
      <c r="L1103" s="2"/>
      <c r="M1103" s="2"/>
      <c r="N1103" s="2"/>
      <c r="X1103" s="7"/>
      <c r="Y1103" s="7"/>
      <c r="Z1103" s="7"/>
      <c r="AA1103" s="7"/>
      <c r="AB1103" s="7"/>
      <c r="AC1103" s="7"/>
      <c r="AD1103" s="7"/>
      <c r="AE1103" s="7"/>
      <c r="AF1103" s="7"/>
      <c r="AG1103" s="7"/>
      <c r="AH1103" s="7"/>
      <c r="AJ1103" s="2"/>
      <c r="AL1103" s="4" t="s">
        <v>192</v>
      </c>
      <c r="AM1103" s="4" t="s">
        <v>620</v>
      </c>
      <c r="AO1103" s="7"/>
      <c r="AP1103" s="7"/>
    </row>
    <row r="1104" spans="10:42">
      <c r="J1104" s="2"/>
      <c r="K1104" s="2"/>
      <c r="L1104" s="2"/>
      <c r="M1104" s="2"/>
      <c r="N1104" s="2"/>
      <c r="X1104" s="7"/>
      <c r="Y1104" s="7"/>
      <c r="Z1104" s="7"/>
      <c r="AA1104" s="7"/>
      <c r="AB1104" s="7"/>
      <c r="AC1104" s="7"/>
      <c r="AD1104" s="7"/>
      <c r="AE1104" s="7"/>
      <c r="AF1104" s="7"/>
      <c r="AG1104" s="7"/>
      <c r="AH1104" s="7"/>
      <c r="AJ1104" s="2"/>
      <c r="AL1104" s="4" t="s">
        <v>192</v>
      </c>
      <c r="AM1104" s="4" t="s">
        <v>406</v>
      </c>
      <c r="AO1104" s="7"/>
      <c r="AP1104" s="7"/>
    </row>
    <row r="1105" spans="10:42">
      <c r="J1105" s="2"/>
      <c r="K1105" s="2"/>
      <c r="L1105" s="2"/>
      <c r="M1105" s="2"/>
      <c r="N1105" s="2"/>
      <c r="X1105" s="7"/>
      <c r="Y1105" s="7"/>
      <c r="Z1105" s="7"/>
      <c r="AA1105" s="7"/>
      <c r="AB1105" s="7"/>
      <c r="AC1105" s="7"/>
      <c r="AD1105" s="7"/>
      <c r="AE1105" s="7"/>
      <c r="AF1105" s="7"/>
      <c r="AG1105" s="7"/>
      <c r="AH1105" s="7"/>
      <c r="AJ1105" s="2"/>
      <c r="AL1105" s="4" t="s">
        <v>192</v>
      </c>
      <c r="AM1105" s="4" t="s">
        <v>621</v>
      </c>
      <c r="AO1105" s="7"/>
      <c r="AP1105" s="7"/>
    </row>
    <row r="1106" spans="10:42">
      <c r="J1106" s="2"/>
      <c r="K1106" s="2"/>
      <c r="L1106" s="2"/>
      <c r="M1106" s="2"/>
      <c r="N1106" s="2"/>
      <c r="X1106" s="7"/>
      <c r="Y1106" s="7"/>
      <c r="Z1106" s="7"/>
      <c r="AA1106" s="7"/>
      <c r="AB1106" s="7"/>
      <c r="AC1106" s="7"/>
      <c r="AD1106" s="7"/>
      <c r="AE1106" s="7"/>
      <c r="AF1106" s="7"/>
      <c r="AG1106" s="7"/>
      <c r="AH1106" s="7"/>
      <c r="AJ1106" s="2"/>
      <c r="AL1106" s="4" t="s">
        <v>192</v>
      </c>
      <c r="AM1106" s="4" t="s">
        <v>623</v>
      </c>
      <c r="AO1106" s="7"/>
      <c r="AP1106" s="7"/>
    </row>
    <row r="1107" spans="10:42">
      <c r="J1107" s="2"/>
      <c r="K1107" s="2"/>
      <c r="L1107" s="2"/>
      <c r="M1107" s="2"/>
      <c r="N1107" s="2"/>
      <c r="X1107" s="7"/>
      <c r="Y1107" s="7"/>
      <c r="Z1107" s="7"/>
      <c r="AA1107" s="7"/>
      <c r="AB1107" s="7"/>
      <c r="AC1107" s="7"/>
      <c r="AD1107" s="7"/>
      <c r="AE1107" s="7"/>
      <c r="AF1107" s="7"/>
      <c r="AG1107" s="7"/>
      <c r="AH1107" s="7"/>
      <c r="AJ1107" s="2"/>
      <c r="AL1107" s="4" t="s">
        <v>192</v>
      </c>
      <c r="AM1107" s="4" t="s">
        <v>1387</v>
      </c>
      <c r="AO1107" s="7"/>
      <c r="AP1107" s="7"/>
    </row>
    <row r="1108" spans="10:42">
      <c r="J1108" s="2"/>
      <c r="K1108" s="2"/>
      <c r="L1108" s="2"/>
      <c r="M1108" s="2"/>
      <c r="N1108" s="2"/>
      <c r="X1108" s="7"/>
      <c r="Y1108" s="7"/>
      <c r="Z1108" s="7"/>
      <c r="AA1108" s="7"/>
      <c r="AB1108" s="7"/>
      <c r="AC1108" s="7"/>
      <c r="AD1108" s="7"/>
      <c r="AE1108" s="7"/>
      <c r="AF1108" s="7"/>
      <c r="AG1108" s="7"/>
      <c r="AH1108" s="7"/>
      <c r="AJ1108" s="2"/>
      <c r="AL1108" s="4" t="s">
        <v>192</v>
      </c>
      <c r="AM1108" s="4" t="s">
        <v>1388</v>
      </c>
      <c r="AO1108" s="7"/>
      <c r="AP1108" s="7"/>
    </row>
    <row r="1109" spans="10:42">
      <c r="J1109" s="2"/>
      <c r="K1109" s="2"/>
      <c r="L1109" s="2"/>
      <c r="M1109" s="2"/>
      <c r="N1109" s="2"/>
      <c r="X1109" s="7"/>
      <c r="Y1109" s="7"/>
      <c r="Z1109" s="7"/>
      <c r="AA1109" s="7"/>
      <c r="AB1109" s="7"/>
      <c r="AC1109" s="7"/>
      <c r="AD1109" s="7"/>
      <c r="AE1109" s="7"/>
      <c r="AF1109" s="7"/>
      <c r="AG1109" s="7"/>
      <c r="AH1109" s="7"/>
      <c r="AJ1109" s="2"/>
      <c r="AL1109" s="4" t="s">
        <v>192</v>
      </c>
      <c r="AM1109" s="4" t="s">
        <v>625</v>
      </c>
      <c r="AO1109" s="7"/>
      <c r="AP1109" s="7"/>
    </row>
    <row r="1110" spans="10:42">
      <c r="J1110" s="2"/>
      <c r="K1110" s="2"/>
      <c r="L1110" s="2"/>
      <c r="M1110" s="2"/>
      <c r="N1110" s="2"/>
      <c r="X1110" s="7"/>
      <c r="Y1110" s="7"/>
      <c r="Z1110" s="7"/>
      <c r="AA1110" s="7"/>
      <c r="AB1110" s="7"/>
      <c r="AC1110" s="7"/>
      <c r="AD1110" s="7"/>
      <c r="AE1110" s="7"/>
      <c r="AF1110" s="7"/>
      <c r="AG1110" s="7"/>
      <c r="AH1110" s="7"/>
      <c r="AJ1110" s="2"/>
      <c r="AL1110" s="4" t="s">
        <v>192</v>
      </c>
      <c r="AM1110" s="4" t="s">
        <v>627</v>
      </c>
      <c r="AO1110" s="7"/>
      <c r="AP1110" s="7"/>
    </row>
    <row r="1111" spans="10:42">
      <c r="J1111" s="2"/>
      <c r="K1111" s="2"/>
      <c r="L1111" s="2"/>
      <c r="M1111" s="2"/>
      <c r="N1111" s="2"/>
      <c r="X1111" s="7"/>
      <c r="Y1111" s="7"/>
      <c r="Z1111" s="7"/>
      <c r="AA1111" s="7"/>
      <c r="AB1111" s="7"/>
      <c r="AC1111" s="7"/>
      <c r="AD1111" s="7"/>
      <c r="AE1111" s="7"/>
      <c r="AF1111" s="7"/>
      <c r="AG1111" s="7"/>
      <c r="AH1111" s="7"/>
      <c r="AJ1111" s="2"/>
      <c r="AL1111" s="4" t="s">
        <v>192</v>
      </c>
      <c r="AM1111" s="4" t="s">
        <v>934</v>
      </c>
      <c r="AO1111" s="7"/>
      <c r="AP1111" s="7"/>
    </row>
    <row r="1112" spans="10:42">
      <c r="J1112" s="2"/>
      <c r="K1112" s="2"/>
      <c r="L1112" s="2"/>
      <c r="M1112" s="2"/>
      <c r="N1112" s="2"/>
      <c r="X1112" s="7"/>
      <c r="Y1112" s="7"/>
      <c r="Z1112" s="7"/>
      <c r="AA1112" s="7"/>
      <c r="AB1112" s="7"/>
      <c r="AC1112" s="7"/>
      <c r="AD1112" s="7"/>
      <c r="AE1112" s="7"/>
      <c r="AF1112" s="7"/>
      <c r="AG1112" s="7"/>
      <c r="AH1112" s="7"/>
      <c r="AJ1112" s="2"/>
      <c r="AL1112" s="4" t="s">
        <v>192</v>
      </c>
      <c r="AM1112" s="4" t="s">
        <v>1389</v>
      </c>
      <c r="AO1112" s="7"/>
      <c r="AP1112" s="7"/>
    </row>
    <row r="1113" spans="10:42">
      <c r="J1113" s="2"/>
      <c r="K1113" s="2"/>
      <c r="L1113" s="2"/>
      <c r="M1113" s="2"/>
      <c r="N1113" s="2"/>
      <c r="X1113" s="7"/>
      <c r="Y1113" s="7"/>
      <c r="Z1113" s="7"/>
      <c r="AA1113" s="7"/>
      <c r="AB1113" s="7"/>
      <c r="AC1113" s="7"/>
      <c r="AD1113" s="7"/>
      <c r="AE1113" s="7"/>
      <c r="AF1113" s="7"/>
      <c r="AG1113" s="7"/>
      <c r="AH1113" s="7"/>
      <c r="AJ1113" s="2"/>
      <c r="AL1113" s="4" t="s">
        <v>192</v>
      </c>
      <c r="AM1113" s="4" t="s">
        <v>1390</v>
      </c>
      <c r="AO1113" s="7"/>
      <c r="AP1113" s="7"/>
    </row>
    <row r="1114" spans="10:42">
      <c r="J1114" s="2"/>
      <c r="K1114" s="2"/>
      <c r="L1114" s="2"/>
      <c r="M1114" s="2"/>
      <c r="N1114" s="2"/>
      <c r="X1114" s="7"/>
      <c r="Y1114" s="7"/>
      <c r="Z1114" s="7"/>
      <c r="AA1114" s="7"/>
      <c r="AB1114" s="7"/>
      <c r="AC1114" s="7"/>
      <c r="AD1114" s="7"/>
      <c r="AE1114" s="7"/>
      <c r="AF1114" s="7"/>
      <c r="AG1114" s="7"/>
      <c r="AH1114" s="7"/>
      <c r="AJ1114" s="2"/>
      <c r="AL1114" s="4" t="s">
        <v>192</v>
      </c>
      <c r="AM1114" s="4" t="s">
        <v>1391</v>
      </c>
      <c r="AO1114" s="7"/>
      <c r="AP1114" s="7"/>
    </row>
    <row r="1115" spans="10:42">
      <c r="J1115" s="2"/>
      <c r="K1115" s="2"/>
      <c r="L1115" s="2"/>
      <c r="M1115" s="2"/>
      <c r="N1115" s="2"/>
      <c r="X1115" s="7"/>
      <c r="Y1115" s="7"/>
      <c r="Z1115" s="7"/>
      <c r="AA1115" s="7"/>
      <c r="AB1115" s="7"/>
      <c r="AC1115" s="7"/>
      <c r="AD1115" s="7"/>
      <c r="AE1115" s="7"/>
      <c r="AF1115" s="7"/>
      <c r="AG1115" s="7"/>
      <c r="AH1115" s="7"/>
      <c r="AJ1115" s="2"/>
      <c r="AL1115" s="4" t="s">
        <v>192</v>
      </c>
      <c r="AM1115" s="4" t="s">
        <v>1392</v>
      </c>
      <c r="AO1115" s="7"/>
      <c r="AP1115" s="7"/>
    </row>
    <row r="1116" spans="10:42">
      <c r="J1116" s="2"/>
      <c r="K1116" s="2"/>
      <c r="L1116" s="2"/>
      <c r="M1116" s="2"/>
      <c r="N1116" s="2"/>
      <c r="X1116" s="7"/>
      <c r="Y1116" s="7"/>
      <c r="Z1116" s="7"/>
      <c r="AA1116" s="7"/>
      <c r="AB1116" s="7"/>
      <c r="AC1116" s="7"/>
      <c r="AD1116" s="7"/>
      <c r="AE1116" s="7"/>
      <c r="AF1116" s="7"/>
      <c r="AG1116" s="7"/>
      <c r="AH1116" s="7"/>
      <c r="AJ1116" s="2"/>
      <c r="AL1116" s="4" t="s">
        <v>192</v>
      </c>
      <c r="AM1116" s="4" t="s">
        <v>629</v>
      </c>
      <c r="AO1116" s="7"/>
      <c r="AP1116" s="7"/>
    </row>
    <row r="1117" spans="10:42">
      <c r="J1117" s="2"/>
      <c r="K1117" s="2"/>
      <c r="L1117" s="2"/>
      <c r="M1117" s="2"/>
      <c r="N1117" s="2"/>
      <c r="X1117" s="7"/>
      <c r="Y1117" s="7"/>
      <c r="Z1117" s="7"/>
      <c r="AA1117" s="7"/>
      <c r="AB1117" s="7"/>
      <c r="AC1117" s="7"/>
      <c r="AD1117" s="7"/>
      <c r="AE1117" s="7"/>
      <c r="AF1117" s="7"/>
      <c r="AG1117" s="7"/>
      <c r="AH1117" s="7"/>
      <c r="AJ1117" s="2"/>
      <c r="AL1117" s="4" t="s">
        <v>192</v>
      </c>
      <c r="AM1117" s="4" t="s">
        <v>1393</v>
      </c>
      <c r="AO1117" s="7"/>
      <c r="AP1117" s="7"/>
    </row>
    <row r="1118" spans="10:42">
      <c r="J1118" s="2"/>
      <c r="K1118" s="2"/>
      <c r="L1118" s="2"/>
      <c r="M1118" s="2"/>
      <c r="N1118" s="2"/>
      <c r="X1118" s="7"/>
      <c r="Y1118" s="7"/>
      <c r="Z1118" s="7"/>
      <c r="AA1118" s="7"/>
      <c r="AB1118" s="7"/>
      <c r="AC1118" s="7"/>
      <c r="AD1118" s="7"/>
      <c r="AE1118" s="7"/>
      <c r="AF1118" s="7"/>
      <c r="AG1118" s="7"/>
      <c r="AH1118" s="7"/>
      <c r="AJ1118" s="2"/>
      <c r="AL1118" s="4" t="s">
        <v>192</v>
      </c>
      <c r="AM1118" s="4" t="s">
        <v>1394</v>
      </c>
      <c r="AO1118" s="7"/>
      <c r="AP1118" s="7"/>
    </row>
    <row r="1119" spans="10:42">
      <c r="J1119" s="2"/>
      <c r="K1119" s="2"/>
      <c r="L1119" s="2"/>
      <c r="M1119" s="2"/>
      <c r="N1119" s="2"/>
      <c r="X1119" s="7"/>
      <c r="Y1119" s="7"/>
      <c r="Z1119" s="7"/>
      <c r="AA1119" s="7"/>
      <c r="AB1119" s="7"/>
      <c r="AC1119" s="7"/>
      <c r="AD1119" s="7"/>
      <c r="AE1119" s="7"/>
      <c r="AF1119" s="7"/>
      <c r="AG1119" s="7"/>
      <c r="AH1119" s="7"/>
      <c r="AJ1119" s="2"/>
      <c r="AL1119" s="4" t="s">
        <v>192</v>
      </c>
      <c r="AM1119" s="4" t="s">
        <v>1395</v>
      </c>
      <c r="AO1119" s="7"/>
      <c r="AP1119" s="7"/>
    </row>
    <row r="1120" spans="10:42">
      <c r="J1120" s="2"/>
      <c r="K1120" s="2"/>
      <c r="L1120" s="2"/>
      <c r="M1120" s="2"/>
      <c r="N1120" s="2"/>
      <c r="X1120" s="7"/>
      <c r="Y1120" s="7"/>
      <c r="Z1120" s="7"/>
      <c r="AA1120" s="7"/>
      <c r="AB1120" s="7"/>
      <c r="AC1120" s="7"/>
      <c r="AD1120" s="7"/>
      <c r="AE1120" s="7"/>
      <c r="AF1120" s="7"/>
      <c r="AG1120" s="7"/>
      <c r="AH1120" s="7"/>
      <c r="AJ1120" s="2"/>
      <c r="AL1120" s="4" t="s">
        <v>192</v>
      </c>
      <c r="AM1120" s="4" t="s">
        <v>1396</v>
      </c>
      <c r="AO1120" s="7"/>
      <c r="AP1120" s="7"/>
    </row>
    <row r="1121" spans="10:42">
      <c r="J1121" s="2"/>
      <c r="K1121" s="2"/>
      <c r="L1121" s="2"/>
      <c r="M1121" s="2"/>
      <c r="N1121" s="2"/>
      <c r="X1121" s="7"/>
      <c r="Y1121" s="7"/>
      <c r="Z1121" s="7"/>
      <c r="AA1121" s="7"/>
      <c r="AB1121" s="7"/>
      <c r="AC1121" s="7"/>
      <c r="AD1121" s="7"/>
      <c r="AE1121" s="7"/>
      <c r="AF1121" s="7"/>
      <c r="AG1121" s="7"/>
      <c r="AH1121" s="7"/>
      <c r="AJ1121" s="2"/>
      <c r="AL1121" s="4" t="s">
        <v>194</v>
      </c>
      <c r="AM1121" s="4" t="s">
        <v>1397</v>
      </c>
      <c r="AO1121" s="7"/>
      <c r="AP1121" s="7"/>
    </row>
    <row r="1122" spans="10:42">
      <c r="J1122" s="2"/>
      <c r="K1122" s="2"/>
      <c r="L1122" s="2"/>
      <c r="M1122" s="2"/>
      <c r="N1122" s="2"/>
      <c r="X1122" s="7"/>
      <c r="Y1122" s="7"/>
      <c r="Z1122" s="7"/>
      <c r="AA1122" s="7"/>
      <c r="AB1122" s="7"/>
      <c r="AC1122" s="7"/>
      <c r="AD1122" s="7"/>
      <c r="AE1122" s="7"/>
      <c r="AF1122" s="7"/>
      <c r="AG1122" s="7"/>
      <c r="AH1122" s="7"/>
      <c r="AJ1122" s="2"/>
      <c r="AL1122" s="4" t="s">
        <v>194</v>
      </c>
      <c r="AM1122" s="4" t="s">
        <v>408</v>
      </c>
      <c r="AO1122" s="7"/>
      <c r="AP1122" s="7"/>
    </row>
    <row r="1123" spans="10:42">
      <c r="J1123" s="2"/>
      <c r="K1123" s="2"/>
      <c r="L1123" s="2"/>
      <c r="M1123" s="2"/>
      <c r="N1123" s="2"/>
      <c r="X1123" s="7"/>
      <c r="Y1123" s="7"/>
      <c r="Z1123" s="7"/>
      <c r="AA1123" s="7"/>
      <c r="AB1123" s="7"/>
      <c r="AC1123" s="7"/>
      <c r="AD1123" s="7"/>
      <c r="AE1123" s="7"/>
      <c r="AF1123" s="7"/>
      <c r="AG1123" s="7"/>
      <c r="AH1123" s="7"/>
      <c r="AJ1123" s="2"/>
      <c r="AL1123" s="4" t="s">
        <v>194</v>
      </c>
      <c r="AM1123" s="4" t="s">
        <v>631</v>
      </c>
      <c r="AO1123" s="7"/>
      <c r="AP1123" s="7"/>
    </row>
    <row r="1124" spans="10:42">
      <c r="J1124" s="2"/>
      <c r="K1124" s="2"/>
      <c r="L1124" s="2"/>
      <c r="M1124" s="2"/>
      <c r="N1124" s="2"/>
      <c r="X1124" s="7"/>
      <c r="Y1124" s="7"/>
      <c r="Z1124" s="7"/>
      <c r="AA1124" s="7"/>
      <c r="AB1124" s="7"/>
      <c r="AC1124" s="7"/>
      <c r="AD1124" s="7"/>
      <c r="AE1124" s="7"/>
      <c r="AF1124" s="7"/>
      <c r="AG1124" s="7"/>
      <c r="AH1124" s="7"/>
      <c r="AJ1124" s="2"/>
      <c r="AL1124" s="4" t="s">
        <v>194</v>
      </c>
      <c r="AM1124" s="4" t="s">
        <v>310</v>
      </c>
      <c r="AO1124" s="7"/>
      <c r="AP1124" s="7"/>
    </row>
    <row r="1125" spans="10:42">
      <c r="J1125" s="2"/>
      <c r="K1125" s="2"/>
      <c r="L1125" s="2"/>
      <c r="M1125" s="2"/>
      <c r="N1125" s="2"/>
      <c r="X1125" s="7"/>
      <c r="Y1125" s="7"/>
      <c r="Z1125" s="7"/>
      <c r="AA1125" s="7"/>
      <c r="AB1125" s="7"/>
      <c r="AC1125" s="7"/>
      <c r="AD1125" s="7"/>
      <c r="AE1125" s="7"/>
      <c r="AF1125" s="7"/>
      <c r="AG1125" s="7"/>
      <c r="AH1125" s="7"/>
      <c r="AJ1125" s="2"/>
      <c r="AL1125" s="4" t="s">
        <v>194</v>
      </c>
      <c r="AM1125" s="4" t="s">
        <v>312</v>
      </c>
      <c r="AO1125" s="7"/>
      <c r="AP1125" s="7"/>
    </row>
    <row r="1126" spans="10:42">
      <c r="J1126" s="2"/>
      <c r="K1126" s="2"/>
      <c r="L1126" s="2"/>
      <c r="M1126" s="2"/>
      <c r="N1126" s="2"/>
      <c r="X1126" s="7"/>
      <c r="Y1126" s="7"/>
      <c r="Z1126" s="7"/>
      <c r="AA1126" s="7"/>
      <c r="AB1126" s="7"/>
      <c r="AC1126" s="7"/>
      <c r="AD1126" s="7"/>
      <c r="AE1126" s="7"/>
      <c r="AF1126" s="7"/>
      <c r="AG1126" s="7"/>
      <c r="AH1126" s="7"/>
      <c r="AJ1126" s="2"/>
      <c r="AL1126" s="4" t="s">
        <v>194</v>
      </c>
      <c r="AM1126" s="4" t="s">
        <v>314</v>
      </c>
      <c r="AO1126" s="7"/>
      <c r="AP1126" s="7"/>
    </row>
    <row r="1127" spans="10:42">
      <c r="J1127" s="2"/>
      <c r="K1127" s="2"/>
      <c r="L1127" s="2"/>
      <c r="M1127" s="2"/>
      <c r="N1127" s="2"/>
      <c r="X1127" s="7"/>
      <c r="Y1127" s="7"/>
      <c r="Z1127" s="7"/>
      <c r="AA1127" s="7"/>
      <c r="AB1127" s="7"/>
      <c r="AC1127" s="7"/>
      <c r="AD1127" s="7"/>
      <c r="AE1127" s="7"/>
      <c r="AF1127" s="7"/>
      <c r="AG1127" s="7"/>
      <c r="AH1127" s="7"/>
      <c r="AJ1127" s="2"/>
      <c r="AL1127" s="4" t="s">
        <v>194</v>
      </c>
      <c r="AM1127" s="4" t="s">
        <v>633</v>
      </c>
      <c r="AO1127" s="7"/>
      <c r="AP1127" s="7"/>
    </row>
    <row r="1128" spans="10:42">
      <c r="J1128" s="2"/>
      <c r="K1128" s="2"/>
      <c r="L1128" s="2"/>
      <c r="M1128" s="2"/>
      <c r="N1128" s="2"/>
      <c r="X1128" s="7"/>
      <c r="Y1128" s="7"/>
      <c r="Z1128" s="7"/>
      <c r="AA1128" s="7"/>
      <c r="AB1128" s="7"/>
      <c r="AC1128" s="7"/>
      <c r="AD1128" s="7"/>
      <c r="AE1128" s="7"/>
      <c r="AF1128" s="7"/>
      <c r="AG1128" s="7"/>
      <c r="AH1128" s="7"/>
      <c r="AJ1128" s="2"/>
      <c r="AL1128" s="4" t="s">
        <v>194</v>
      </c>
      <c r="AM1128" s="4" t="s">
        <v>316</v>
      </c>
      <c r="AO1128" s="7"/>
      <c r="AP1128" s="7"/>
    </row>
    <row r="1129" spans="10:42">
      <c r="J1129" s="2"/>
      <c r="K1129" s="2"/>
      <c r="L1129" s="2"/>
      <c r="M1129" s="2"/>
      <c r="N1129" s="2"/>
      <c r="X1129" s="7"/>
      <c r="Y1129" s="7"/>
      <c r="Z1129" s="7"/>
      <c r="AA1129" s="7"/>
      <c r="AB1129" s="7"/>
      <c r="AC1129" s="7"/>
      <c r="AD1129" s="7"/>
      <c r="AE1129" s="7"/>
      <c r="AF1129" s="7"/>
      <c r="AG1129" s="7"/>
      <c r="AH1129" s="7"/>
      <c r="AJ1129" s="2"/>
      <c r="AL1129" s="4" t="s">
        <v>194</v>
      </c>
      <c r="AM1129" s="4" t="s">
        <v>635</v>
      </c>
      <c r="AO1129" s="7"/>
      <c r="AP1129" s="7"/>
    </row>
    <row r="1130" spans="10:42">
      <c r="J1130" s="2"/>
      <c r="K1130" s="2"/>
      <c r="L1130" s="2"/>
      <c r="M1130" s="2"/>
      <c r="N1130" s="2"/>
      <c r="X1130" s="7"/>
      <c r="Y1130" s="7"/>
      <c r="Z1130" s="7"/>
      <c r="AA1130" s="7"/>
      <c r="AB1130" s="7"/>
      <c r="AC1130" s="7"/>
      <c r="AD1130" s="7"/>
      <c r="AE1130" s="7"/>
      <c r="AF1130" s="7"/>
      <c r="AG1130" s="7"/>
      <c r="AH1130" s="7"/>
      <c r="AJ1130" s="2"/>
      <c r="AL1130" s="4" t="s">
        <v>194</v>
      </c>
      <c r="AM1130" s="4" t="s">
        <v>268</v>
      </c>
      <c r="AO1130" s="7"/>
      <c r="AP1130" s="7"/>
    </row>
    <row r="1131" spans="10:42">
      <c r="J1131" s="2"/>
      <c r="K1131" s="2"/>
      <c r="L1131" s="2"/>
      <c r="M1131" s="2"/>
      <c r="N1131" s="2"/>
      <c r="X1131" s="7"/>
      <c r="Y1131" s="7"/>
      <c r="Z1131" s="7"/>
      <c r="AA1131" s="7"/>
      <c r="AB1131" s="7"/>
      <c r="AC1131" s="7"/>
      <c r="AD1131" s="7"/>
      <c r="AE1131" s="7"/>
      <c r="AF1131" s="7"/>
      <c r="AG1131" s="7"/>
      <c r="AH1131" s="7"/>
      <c r="AJ1131" s="2"/>
      <c r="AL1131" s="4" t="s">
        <v>194</v>
      </c>
      <c r="AM1131" s="4" t="s">
        <v>410</v>
      </c>
      <c r="AO1131" s="7"/>
      <c r="AP1131" s="7"/>
    </row>
    <row r="1132" spans="10:42">
      <c r="J1132" s="2"/>
      <c r="K1132" s="2"/>
      <c r="L1132" s="2"/>
      <c r="M1132" s="2"/>
      <c r="N1132" s="2"/>
      <c r="X1132" s="7"/>
      <c r="Y1132" s="7"/>
      <c r="Z1132" s="7"/>
      <c r="AA1132" s="7"/>
      <c r="AB1132" s="7"/>
      <c r="AC1132" s="7"/>
      <c r="AD1132" s="7"/>
      <c r="AE1132" s="7"/>
      <c r="AF1132" s="7"/>
      <c r="AG1132" s="7"/>
      <c r="AH1132" s="7"/>
      <c r="AJ1132" s="2"/>
      <c r="AL1132" s="4" t="s">
        <v>194</v>
      </c>
      <c r="AM1132" s="4" t="s">
        <v>412</v>
      </c>
      <c r="AO1132" s="7"/>
      <c r="AP1132" s="7"/>
    </row>
    <row r="1133" spans="10:42">
      <c r="J1133" s="2"/>
      <c r="K1133" s="2"/>
      <c r="L1133" s="2"/>
      <c r="M1133" s="2"/>
      <c r="N1133" s="2"/>
      <c r="X1133" s="7"/>
      <c r="Y1133" s="7"/>
      <c r="Z1133" s="7"/>
      <c r="AA1133" s="7"/>
      <c r="AB1133" s="7"/>
      <c r="AC1133" s="7"/>
      <c r="AD1133" s="7"/>
      <c r="AE1133" s="7"/>
      <c r="AF1133" s="7"/>
      <c r="AG1133" s="7"/>
      <c r="AH1133" s="7"/>
      <c r="AJ1133" s="2"/>
      <c r="AL1133" s="4" t="s">
        <v>194</v>
      </c>
      <c r="AM1133" s="4" t="s">
        <v>414</v>
      </c>
      <c r="AO1133" s="7"/>
      <c r="AP1133" s="7"/>
    </row>
    <row r="1134" spans="10:42">
      <c r="J1134" s="2"/>
      <c r="K1134" s="2"/>
      <c r="L1134" s="2"/>
      <c r="M1134" s="2"/>
      <c r="N1134" s="2"/>
      <c r="X1134" s="7"/>
      <c r="Y1134" s="7"/>
      <c r="Z1134" s="7"/>
      <c r="AA1134" s="7"/>
      <c r="AB1134" s="7"/>
      <c r="AC1134" s="7"/>
      <c r="AD1134" s="7"/>
      <c r="AE1134" s="7"/>
      <c r="AF1134" s="7"/>
      <c r="AG1134" s="7"/>
      <c r="AH1134" s="7"/>
      <c r="AJ1134" s="2"/>
      <c r="AL1134" s="4" t="s">
        <v>194</v>
      </c>
      <c r="AM1134" s="4" t="s">
        <v>637</v>
      </c>
      <c r="AO1134" s="7"/>
      <c r="AP1134" s="7"/>
    </row>
    <row r="1135" spans="10:42">
      <c r="J1135" s="2"/>
      <c r="K1135" s="2"/>
      <c r="L1135" s="2"/>
      <c r="M1135" s="2"/>
      <c r="N1135" s="2"/>
      <c r="X1135" s="7"/>
      <c r="Y1135" s="7"/>
      <c r="Z1135" s="7"/>
      <c r="AA1135" s="7"/>
      <c r="AB1135" s="7"/>
      <c r="AC1135" s="7"/>
      <c r="AD1135" s="7"/>
      <c r="AE1135" s="7"/>
      <c r="AF1135" s="7"/>
      <c r="AG1135" s="7"/>
      <c r="AH1135" s="7"/>
      <c r="AJ1135" s="2"/>
      <c r="AL1135" s="4" t="s">
        <v>194</v>
      </c>
      <c r="AM1135" s="4" t="s">
        <v>639</v>
      </c>
      <c r="AO1135" s="7"/>
      <c r="AP1135" s="7"/>
    </row>
    <row r="1136" spans="10:42">
      <c r="J1136" s="2"/>
      <c r="K1136" s="2"/>
      <c r="L1136" s="2"/>
      <c r="M1136" s="2"/>
      <c r="N1136" s="2"/>
      <c r="X1136" s="7"/>
      <c r="Y1136" s="7"/>
      <c r="Z1136" s="7"/>
      <c r="AA1136" s="7"/>
      <c r="AB1136" s="7"/>
      <c r="AC1136" s="7"/>
      <c r="AD1136" s="7"/>
      <c r="AE1136" s="7"/>
      <c r="AF1136" s="7"/>
      <c r="AG1136" s="7"/>
      <c r="AH1136" s="7"/>
      <c r="AJ1136" s="2"/>
      <c r="AL1136" s="4" t="s">
        <v>194</v>
      </c>
      <c r="AM1136" s="4" t="s">
        <v>318</v>
      </c>
      <c r="AO1136" s="7"/>
      <c r="AP1136" s="7"/>
    </row>
    <row r="1137" spans="10:42">
      <c r="J1137" s="2"/>
      <c r="K1137" s="2"/>
      <c r="L1137" s="2"/>
      <c r="M1137" s="2"/>
      <c r="N1137" s="2"/>
      <c r="X1137" s="7"/>
      <c r="Y1137" s="7"/>
      <c r="Z1137" s="7"/>
      <c r="AA1137" s="7"/>
      <c r="AB1137" s="7"/>
      <c r="AC1137" s="7"/>
      <c r="AD1137" s="7"/>
      <c r="AE1137" s="7"/>
      <c r="AF1137" s="7"/>
      <c r="AG1137" s="7"/>
      <c r="AH1137" s="7"/>
      <c r="AJ1137" s="2"/>
      <c r="AL1137" s="4" t="s">
        <v>194</v>
      </c>
      <c r="AM1137" s="4" t="s">
        <v>641</v>
      </c>
      <c r="AO1137" s="7"/>
      <c r="AP1137" s="7"/>
    </row>
    <row r="1138" spans="10:42">
      <c r="J1138" s="2"/>
      <c r="K1138" s="2"/>
      <c r="L1138" s="2"/>
      <c r="M1138" s="2"/>
      <c r="N1138" s="2"/>
      <c r="X1138" s="7"/>
      <c r="Y1138" s="7"/>
      <c r="Z1138" s="7"/>
      <c r="AA1138" s="7"/>
      <c r="AB1138" s="7"/>
      <c r="AC1138" s="7"/>
      <c r="AD1138" s="7"/>
      <c r="AE1138" s="7"/>
      <c r="AF1138" s="7"/>
      <c r="AG1138" s="7"/>
      <c r="AH1138" s="7"/>
      <c r="AJ1138" s="2"/>
      <c r="AL1138" s="4" t="s">
        <v>194</v>
      </c>
      <c r="AM1138" s="4" t="s">
        <v>416</v>
      </c>
      <c r="AO1138" s="7"/>
      <c r="AP1138" s="7"/>
    </row>
    <row r="1139" spans="10:42">
      <c r="J1139" s="2"/>
      <c r="K1139" s="2"/>
      <c r="L1139" s="2"/>
      <c r="M1139" s="2"/>
      <c r="N1139" s="2"/>
      <c r="X1139" s="7"/>
      <c r="Y1139" s="7"/>
      <c r="Z1139" s="7"/>
      <c r="AA1139" s="7"/>
      <c r="AB1139" s="7"/>
      <c r="AC1139" s="7"/>
      <c r="AD1139" s="7"/>
      <c r="AE1139" s="7"/>
      <c r="AF1139" s="7"/>
      <c r="AG1139" s="7"/>
      <c r="AH1139" s="7"/>
      <c r="AJ1139" s="2"/>
      <c r="AL1139" s="4" t="s">
        <v>194</v>
      </c>
      <c r="AM1139" s="4" t="s">
        <v>270</v>
      </c>
      <c r="AO1139" s="7"/>
      <c r="AP1139" s="7"/>
    </row>
    <row r="1140" spans="10:42">
      <c r="J1140" s="2"/>
      <c r="K1140" s="2"/>
      <c r="L1140" s="2"/>
      <c r="M1140" s="2"/>
      <c r="N1140" s="2"/>
      <c r="X1140" s="7"/>
      <c r="Y1140" s="7"/>
      <c r="Z1140" s="7"/>
      <c r="AA1140" s="7"/>
      <c r="AB1140" s="7"/>
      <c r="AC1140" s="7"/>
      <c r="AD1140" s="7"/>
      <c r="AE1140" s="7"/>
      <c r="AF1140" s="7"/>
      <c r="AG1140" s="7"/>
      <c r="AH1140" s="7"/>
      <c r="AJ1140" s="2"/>
      <c r="AL1140" s="4" t="s">
        <v>194</v>
      </c>
      <c r="AM1140" s="4" t="s">
        <v>643</v>
      </c>
      <c r="AO1140" s="7"/>
      <c r="AP1140" s="7"/>
    </row>
    <row r="1141" spans="10:42">
      <c r="J1141" s="2"/>
      <c r="K1141" s="2"/>
      <c r="L1141" s="2"/>
      <c r="M1141" s="2"/>
      <c r="N1141" s="2"/>
      <c r="X1141" s="7"/>
      <c r="Y1141" s="7"/>
      <c r="Z1141" s="7"/>
      <c r="AA1141" s="7"/>
      <c r="AB1141" s="7"/>
      <c r="AC1141" s="7"/>
      <c r="AD1141" s="7"/>
      <c r="AE1141" s="7"/>
      <c r="AF1141" s="7"/>
      <c r="AG1141" s="7"/>
      <c r="AH1141" s="7"/>
      <c r="AJ1141" s="2"/>
      <c r="AL1141" s="4" t="s">
        <v>194</v>
      </c>
      <c r="AM1141" s="4" t="s">
        <v>320</v>
      </c>
      <c r="AO1141" s="7"/>
      <c r="AP1141" s="7"/>
    </row>
    <row r="1142" spans="10:42">
      <c r="J1142" s="2"/>
      <c r="K1142" s="2"/>
      <c r="L1142" s="2"/>
      <c r="M1142" s="2"/>
      <c r="N1142" s="2"/>
      <c r="X1142" s="7"/>
      <c r="Y1142" s="7"/>
      <c r="Z1142" s="7"/>
      <c r="AA1142" s="7"/>
      <c r="AB1142" s="7"/>
      <c r="AC1142" s="7"/>
      <c r="AD1142" s="7"/>
      <c r="AE1142" s="7"/>
      <c r="AF1142" s="7"/>
      <c r="AG1142" s="7"/>
      <c r="AH1142" s="7"/>
      <c r="AJ1142" s="2"/>
      <c r="AL1142" s="4" t="s">
        <v>194</v>
      </c>
      <c r="AM1142" s="4" t="s">
        <v>645</v>
      </c>
      <c r="AO1142" s="7"/>
      <c r="AP1142" s="7"/>
    </row>
    <row r="1143" spans="10:42">
      <c r="J1143" s="2"/>
      <c r="K1143" s="2"/>
      <c r="L1143" s="2"/>
      <c r="M1143" s="2"/>
      <c r="N1143" s="2"/>
      <c r="X1143" s="7"/>
      <c r="Y1143" s="7"/>
      <c r="Z1143" s="7"/>
      <c r="AA1143" s="7"/>
      <c r="AB1143" s="7"/>
      <c r="AC1143" s="7"/>
      <c r="AD1143" s="7"/>
      <c r="AE1143" s="7"/>
      <c r="AF1143" s="7"/>
      <c r="AG1143" s="7"/>
      <c r="AH1143" s="7"/>
      <c r="AJ1143" s="2"/>
      <c r="AL1143" s="4" t="s">
        <v>194</v>
      </c>
      <c r="AM1143" s="4" t="s">
        <v>647</v>
      </c>
      <c r="AO1143" s="7"/>
      <c r="AP1143" s="7"/>
    </row>
    <row r="1144" spans="10:42">
      <c r="J1144" s="2"/>
      <c r="K1144" s="2"/>
      <c r="L1144" s="2"/>
      <c r="M1144" s="2"/>
      <c r="N1144" s="2"/>
      <c r="X1144" s="7"/>
      <c r="Y1144" s="7"/>
      <c r="Z1144" s="7"/>
      <c r="AA1144" s="7"/>
      <c r="AB1144" s="7"/>
      <c r="AC1144" s="7"/>
      <c r="AD1144" s="7"/>
      <c r="AE1144" s="7"/>
      <c r="AF1144" s="7"/>
      <c r="AG1144" s="7"/>
      <c r="AH1144" s="7"/>
      <c r="AJ1144" s="2"/>
      <c r="AL1144" s="4" t="s">
        <v>194</v>
      </c>
      <c r="AM1144" s="4" t="s">
        <v>272</v>
      </c>
      <c r="AO1144" s="7"/>
      <c r="AP1144" s="7"/>
    </row>
    <row r="1145" spans="10:42">
      <c r="J1145" s="2"/>
      <c r="K1145" s="2"/>
      <c r="L1145" s="2"/>
      <c r="M1145" s="2"/>
      <c r="N1145" s="2"/>
      <c r="X1145" s="7"/>
      <c r="Y1145" s="7"/>
      <c r="Z1145" s="7"/>
      <c r="AA1145" s="7"/>
      <c r="AB1145" s="7"/>
      <c r="AC1145" s="7"/>
      <c r="AD1145" s="7"/>
      <c r="AE1145" s="7"/>
      <c r="AF1145" s="7"/>
      <c r="AG1145" s="7"/>
      <c r="AH1145" s="7"/>
      <c r="AJ1145" s="2"/>
      <c r="AL1145" s="4" t="s">
        <v>194</v>
      </c>
      <c r="AM1145" s="4" t="s">
        <v>418</v>
      </c>
      <c r="AO1145" s="7"/>
      <c r="AP1145" s="7"/>
    </row>
    <row r="1146" spans="10:42">
      <c r="J1146" s="2"/>
      <c r="K1146" s="2"/>
      <c r="L1146" s="2"/>
      <c r="M1146" s="2"/>
      <c r="N1146" s="2"/>
      <c r="X1146" s="7"/>
      <c r="Y1146" s="7"/>
      <c r="Z1146" s="7"/>
      <c r="AA1146" s="7"/>
      <c r="AB1146" s="7"/>
      <c r="AC1146" s="7"/>
      <c r="AD1146" s="7"/>
      <c r="AE1146" s="7"/>
      <c r="AF1146" s="7"/>
      <c r="AG1146" s="7"/>
      <c r="AH1146" s="7"/>
      <c r="AJ1146" s="2"/>
      <c r="AL1146" s="4" t="s">
        <v>194</v>
      </c>
      <c r="AM1146" s="4" t="s">
        <v>420</v>
      </c>
      <c r="AO1146" s="7"/>
      <c r="AP1146" s="7"/>
    </row>
    <row r="1147" spans="10:42">
      <c r="J1147" s="2"/>
      <c r="K1147" s="2"/>
      <c r="L1147" s="2"/>
      <c r="M1147" s="2"/>
      <c r="N1147" s="2"/>
      <c r="X1147" s="7"/>
      <c r="Y1147" s="7"/>
      <c r="Z1147" s="7"/>
      <c r="AA1147" s="7"/>
      <c r="AB1147" s="7"/>
      <c r="AC1147" s="7"/>
      <c r="AD1147" s="7"/>
      <c r="AE1147" s="7"/>
      <c r="AF1147" s="7"/>
      <c r="AG1147" s="7"/>
      <c r="AH1147" s="7"/>
      <c r="AJ1147" s="2"/>
      <c r="AL1147" s="4" t="s">
        <v>194</v>
      </c>
      <c r="AM1147" s="4" t="s">
        <v>649</v>
      </c>
      <c r="AO1147" s="7"/>
      <c r="AP1147" s="7"/>
    </row>
    <row r="1148" spans="10:42">
      <c r="J1148" s="2"/>
      <c r="K1148" s="2"/>
      <c r="L1148" s="2"/>
      <c r="M1148" s="2"/>
      <c r="N1148" s="2"/>
      <c r="X1148" s="7"/>
      <c r="Y1148" s="7"/>
      <c r="Z1148" s="7"/>
      <c r="AA1148" s="7"/>
      <c r="AB1148" s="7"/>
      <c r="AC1148" s="7"/>
      <c r="AD1148" s="7"/>
      <c r="AE1148" s="7"/>
      <c r="AF1148" s="7"/>
      <c r="AG1148" s="7"/>
      <c r="AH1148" s="7"/>
      <c r="AJ1148" s="2"/>
      <c r="AL1148" s="4" t="s">
        <v>194</v>
      </c>
      <c r="AM1148" s="4" t="s">
        <v>422</v>
      </c>
      <c r="AO1148" s="7"/>
      <c r="AP1148" s="7"/>
    </row>
    <row r="1149" spans="10:42">
      <c r="J1149" s="2"/>
      <c r="K1149" s="2"/>
      <c r="L1149" s="2"/>
      <c r="M1149" s="2"/>
      <c r="N1149" s="2"/>
      <c r="X1149" s="7"/>
      <c r="Y1149" s="7"/>
      <c r="Z1149" s="7"/>
      <c r="AA1149" s="7"/>
      <c r="AB1149" s="7"/>
      <c r="AC1149" s="7"/>
      <c r="AD1149" s="7"/>
      <c r="AE1149" s="7"/>
      <c r="AF1149" s="7"/>
      <c r="AG1149" s="7"/>
      <c r="AH1149" s="7"/>
      <c r="AJ1149" s="2"/>
      <c r="AL1149" s="4" t="s">
        <v>194</v>
      </c>
      <c r="AM1149" s="4" t="s">
        <v>651</v>
      </c>
      <c r="AO1149" s="7"/>
      <c r="AP1149" s="7"/>
    </row>
    <row r="1150" spans="10:42">
      <c r="J1150" s="2"/>
      <c r="K1150" s="2"/>
      <c r="L1150" s="2"/>
      <c r="M1150" s="2"/>
      <c r="N1150" s="2"/>
      <c r="X1150" s="7"/>
      <c r="Y1150" s="7"/>
      <c r="Z1150" s="7"/>
      <c r="AA1150" s="7"/>
      <c r="AB1150" s="7"/>
      <c r="AC1150" s="7"/>
      <c r="AD1150" s="7"/>
      <c r="AE1150" s="7"/>
      <c r="AF1150" s="7"/>
      <c r="AG1150" s="7"/>
      <c r="AH1150" s="7"/>
      <c r="AJ1150" s="2"/>
      <c r="AL1150" s="4" t="s">
        <v>194</v>
      </c>
      <c r="AM1150" s="4" t="s">
        <v>322</v>
      </c>
      <c r="AO1150" s="7"/>
      <c r="AP1150" s="7"/>
    </row>
    <row r="1151" spans="10:42">
      <c r="J1151" s="2"/>
      <c r="K1151" s="2"/>
      <c r="L1151" s="2"/>
      <c r="M1151" s="2"/>
      <c r="N1151" s="2"/>
      <c r="X1151" s="7"/>
      <c r="Y1151" s="7"/>
      <c r="Z1151" s="7"/>
      <c r="AA1151" s="7"/>
      <c r="AB1151" s="7"/>
      <c r="AC1151" s="7"/>
      <c r="AD1151" s="7"/>
      <c r="AE1151" s="7"/>
      <c r="AF1151" s="7"/>
      <c r="AG1151" s="7"/>
      <c r="AH1151" s="7"/>
      <c r="AJ1151" s="2"/>
      <c r="AL1151" s="4" t="s">
        <v>194</v>
      </c>
      <c r="AM1151" s="4" t="s">
        <v>424</v>
      </c>
      <c r="AO1151" s="7"/>
      <c r="AP1151" s="7"/>
    </row>
    <row r="1152" spans="10:42">
      <c r="J1152" s="2"/>
      <c r="K1152" s="2"/>
      <c r="L1152" s="2"/>
      <c r="M1152" s="2"/>
      <c r="N1152" s="2"/>
      <c r="X1152" s="7"/>
      <c r="Y1152" s="7"/>
      <c r="Z1152" s="7"/>
      <c r="AA1152" s="7"/>
      <c r="AB1152" s="7"/>
      <c r="AC1152" s="7"/>
      <c r="AD1152" s="7"/>
      <c r="AE1152" s="7"/>
      <c r="AF1152" s="7"/>
      <c r="AG1152" s="7"/>
      <c r="AH1152" s="7"/>
      <c r="AJ1152" s="2"/>
      <c r="AL1152" s="4" t="s">
        <v>194</v>
      </c>
      <c r="AM1152" s="4" t="s">
        <v>653</v>
      </c>
      <c r="AO1152" s="7"/>
      <c r="AP1152" s="7"/>
    </row>
    <row r="1153" spans="10:42">
      <c r="J1153" s="2"/>
      <c r="K1153" s="2"/>
      <c r="L1153" s="2"/>
      <c r="M1153" s="2"/>
      <c r="N1153" s="2"/>
      <c r="X1153" s="7"/>
      <c r="Y1153" s="7"/>
      <c r="Z1153" s="7"/>
      <c r="AA1153" s="7"/>
      <c r="AB1153" s="7"/>
      <c r="AC1153" s="7"/>
      <c r="AD1153" s="7"/>
      <c r="AE1153" s="7"/>
      <c r="AF1153" s="7"/>
      <c r="AG1153" s="7"/>
      <c r="AH1153" s="7"/>
      <c r="AJ1153" s="2"/>
      <c r="AL1153" s="4" t="s">
        <v>194</v>
      </c>
      <c r="AM1153" s="4" t="s">
        <v>655</v>
      </c>
      <c r="AO1153" s="7"/>
      <c r="AP1153" s="7"/>
    </row>
    <row r="1154" spans="10:42">
      <c r="J1154" s="2"/>
      <c r="K1154" s="2"/>
      <c r="L1154" s="2"/>
      <c r="M1154" s="2"/>
      <c r="N1154" s="2"/>
      <c r="X1154" s="7"/>
      <c r="Y1154" s="7"/>
      <c r="Z1154" s="7"/>
      <c r="AA1154" s="7"/>
      <c r="AB1154" s="7"/>
      <c r="AC1154" s="7"/>
      <c r="AD1154" s="7"/>
      <c r="AE1154" s="7"/>
      <c r="AF1154" s="7"/>
      <c r="AG1154" s="7"/>
      <c r="AH1154" s="7"/>
      <c r="AJ1154" s="2"/>
      <c r="AL1154" s="4" t="s">
        <v>194</v>
      </c>
      <c r="AM1154" s="4" t="s">
        <v>657</v>
      </c>
      <c r="AO1154" s="7"/>
      <c r="AP1154" s="7"/>
    </row>
    <row r="1155" spans="10:42">
      <c r="J1155" s="2"/>
      <c r="K1155" s="2"/>
      <c r="L1155" s="2"/>
      <c r="M1155" s="2"/>
      <c r="N1155" s="2"/>
      <c r="X1155" s="7"/>
      <c r="Y1155" s="7"/>
      <c r="Z1155" s="7"/>
      <c r="AA1155" s="7"/>
      <c r="AB1155" s="7"/>
      <c r="AC1155" s="7"/>
      <c r="AD1155" s="7"/>
      <c r="AE1155" s="7"/>
      <c r="AF1155" s="7"/>
      <c r="AG1155" s="7"/>
      <c r="AH1155" s="7"/>
      <c r="AJ1155" s="2"/>
      <c r="AL1155" s="4" t="s">
        <v>194</v>
      </c>
      <c r="AM1155" s="4" t="s">
        <v>659</v>
      </c>
      <c r="AO1155" s="7"/>
      <c r="AP1155" s="7"/>
    </row>
    <row r="1156" spans="10:42">
      <c r="J1156" s="2"/>
      <c r="K1156" s="2"/>
      <c r="L1156" s="2"/>
      <c r="M1156" s="2"/>
      <c r="N1156" s="2"/>
      <c r="X1156" s="7"/>
      <c r="Y1156" s="7"/>
      <c r="Z1156" s="7"/>
      <c r="AA1156" s="7"/>
      <c r="AB1156" s="7"/>
      <c r="AC1156" s="7"/>
      <c r="AD1156" s="7"/>
      <c r="AE1156" s="7"/>
      <c r="AF1156" s="7"/>
      <c r="AG1156" s="7"/>
      <c r="AH1156" s="7"/>
      <c r="AJ1156" s="2"/>
      <c r="AL1156" s="4" t="s">
        <v>194</v>
      </c>
      <c r="AM1156" s="4" t="s">
        <v>660</v>
      </c>
      <c r="AO1156" s="7"/>
      <c r="AP1156" s="7"/>
    </row>
    <row r="1157" spans="10:42">
      <c r="J1157" s="2"/>
      <c r="K1157" s="2"/>
      <c r="L1157" s="2"/>
      <c r="M1157" s="2"/>
      <c r="N1157" s="2"/>
      <c r="X1157" s="7"/>
      <c r="Y1157" s="7"/>
      <c r="Z1157" s="7"/>
      <c r="AA1157" s="7"/>
      <c r="AB1157" s="7"/>
      <c r="AC1157" s="7"/>
      <c r="AD1157" s="7"/>
      <c r="AE1157" s="7"/>
      <c r="AF1157" s="7"/>
      <c r="AG1157" s="7"/>
      <c r="AH1157" s="7"/>
      <c r="AJ1157" s="2"/>
      <c r="AL1157" s="4" t="s">
        <v>194</v>
      </c>
      <c r="AM1157" s="4" t="s">
        <v>662</v>
      </c>
      <c r="AO1157" s="7"/>
      <c r="AP1157" s="7"/>
    </row>
    <row r="1158" spans="10:42">
      <c r="J1158" s="2"/>
      <c r="K1158" s="2"/>
      <c r="L1158" s="2"/>
      <c r="M1158" s="2"/>
      <c r="N1158" s="2"/>
      <c r="X1158" s="7"/>
      <c r="Y1158" s="7"/>
      <c r="Z1158" s="7"/>
      <c r="AA1158" s="7"/>
      <c r="AB1158" s="7"/>
      <c r="AC1158" s="7"/>
      <c r="AD1158" s="7"/>
      <c r="AE1158" s="7"/>
      <c r="AF1158" s="7"/>
      <c r="AG1158" s="7"/>
      <c r="AH1158" s="7"/>
      <c r="AJ1158" s="2"/>
      <c r="AL1158" s="4" t="s">
        <v>194</v>
      </c>
      <c r="AM1158" s="4" t="s">
        <v>664</v>
      </c>
      <c r="AO1158" s="7"/>
      <c r="AP1158" s="7"/>
    </row>
    <row r="1159" spans="10:42">
      <c r="J1159" s="2"/>
      <c r="K1159" s="2"/>
      <c r="L1159" s="2"/>
      <c r="M1159" s="2"/>
      <c r="N1159" s="2"/>
      <c r="X1159" s="7"/>
      <c r="Y1159" s="7"/>
      <c r="Z1159" s="7"/>
      <c r="AA1159" s="7"/>
      <c r="AB1159" s="7"/>
      <c r="AC1159" s="7"/>
      <c r="AD1159" s="7"/>
      <c r="AE1159" s="7"/>
      <c r="AF1159" s="7"/>
      <c r="AG1159" s="7"/>
      <c r="AH1159" s="7"/>
      <c r="AJ1159" s="2"/>
      <c r="AL1159" s="4" t="s">
        <v>194</v>
      </c>
      <c r="AM1159" s="4" t="s">
        <v>666</v>
      </c>
      <c r="AO1159" s="7"/>
      <c r="AP1159" s="7"/>
    </row>
    <row r="1160" spans="10:42">
      <c r="J1160" s="2"/>
      <c r="K1160" s="2"/>
      <c r="L1160" s="2"/>
      <c r="M1160" s="2"/>
      <c r="N1160" s="2"/>
      <c r="X1160" s="7"/>
      <c r="Y1160" s="7"/>
      <c r="Z1160" s="7"/>
      <c r="AA1160" s="7"/>
      <c r="AB1160" s="7"/>
      <c r="AC1160" s="7"/>
      <c r="AD1160" s="7"/>
      <c r="AE1160" s="7"/>
      <c r="AF1160" s="7"/>
      <c r="AG1160" s="7"/>
      <c r="AH1160" s="7"/>
      <c r="AJ1160" s="2"/>
      <c r="AL1160" s="4" t="s">
        <v>194</v>
      </c>
      <c r="AM1160" s="4" t="s">
        <v>668</v>
      </c>
      <c r="AO1160" s="7"/>
      <c r="AP1160" s="7"/>
    </row>
    <row r="1161" spans="10:42">
      <c r="J1161" s="2"/>
      <c r="K1161" s="2"/>
      <c r="L1161" s="2"/>
      <c r="M1161" s="2"/>
      <c r="N1161" s="2"/>
      <c r="X1161" s="7"/>
      <c r="Y1161" s="7"/>
      <c r="Z1161" s="7"/>
      <c r="AA1161" s="7"/>
      <c r="AB1161" s="7"/>
      <c r="AC1161" s="7"/>
      <c r="AD1161" s="7"/>
      <c r="AE1161" s="7"/>
      <c r="AF1161" s="7"/>
      <c r="AG1161" s="7"/>
      <c r="AH1161" s="7"/>
      <c r="AJ1161" s="2"/>
      <c r="AL1161" s="4" t="s">
        <v>194</v>
      </c>
      <c r="AM1161" s="4" t="s">
        <v>1398</v>
      </c>
      <c r="AO1161" s="7"/>
      <c r="AP1161" s="7"/>
    </row>
    <row r="1162" spans="10:42">
      <c r="J1162" s="2"/>
      <c r="K1162" s="2"/>
      <c r="L1162" s="2"/>
      <c r="M1162" s="2"/>
      <c r="N1162" s="2"/>
      <c r="X1162" s="7"/>
      <c r="Y1162" s="7"/>
      <c r="Z1162" s="7"/>
      <c r="AA1162" s="7"/>
      <c r="AB1162" s="7"/>
      <c r="AC1162" s="7"/>
      <c r="AD1162" s="7"/>
      <c r="AE1162" s="7"/>
      <c r="AF1162" s="7"/>
      <c r="AG1162" s="7"/>
      <c r="AH1162" s="7"/>
      <c r="AJ1162" s="2"/>
      <c r="AL1162" s="4" t="s">
        <v>194</v>
      </c>
      <c r="AM1162" s="4" t="s">
        <v>671</v>
      </c>
      <c r="AO1162" s="7"/>
      <c r="AP1162" s="7"/>
    </row>
    <row r="1163" spans="10:42">
      <c r="J1163" s="2"/>
      <c r="K1163" s="2"/>
      <c r="L1163" s="2"/>
      <c r="M1163" s="2"/>
      <c r="N1163" s="2"/>
      <c r="X1163" s="7"/>
      <c r="Y1163" s="7"/>
      <c r="Z1163" s="7"/>
      <c r="AA1163" s="7"/>
      <c r="AB1163" s="7"/>
      <c r="AC1163" s="7"/>
      <c r="AD1163" s="7"/>
      <c r="AE1163" s="7"/>
      <c r="AF1163" s="7"/>
      <c r="AG1163" s="7"/>
      <c r="AH1163" s="7"/>
      <c r="AJ1163" s="2"/>
      <c r="AL1163" s="4" t="s">
        <v>194</v>
      </c>
      <c r="AM1163" s="4" t="s">
        <v>673</v>
      </c>
      <c r="AO1163" s="7"/>
      <c r="AP1163" s="7"/>
    </row>
    <row r="1164" spans="10:42">
      <c r="J1164" s="2"/>
      <c r="K1164" s="2"/>
      <c r="L1164" s="2"/>
      <c r="M1164" s="2"/>
      <c r="N1164" s="2"/>
      <c r="X1164" s="7"/>
      <c r="Y1164" s="7"/>
      <c r="Z1164" s="7"/>
      <c r="AA1164" s="7"/>
      <c r="AB1164" s="7"/>
      <c r="AC1164" s="7"/>
      <c r="AD1164" s="7"/>
      <c r="AE1164" s="7"/>
      <c r="AF1164" s="7"/>
      <c r="AG1164" s="7"/>
      <c r="AH1164" s="7"/>
      <c r="AJ1164" s="2"/>
      <c r="AL1164" s="4" t="s">
        <v>196</v>
      </c>
      <c r="AM1164" s="4" t="s">
        <v>324</v>
      </c>
      <c r="AO1164" s="7"/>
      <c r="AP1164" s="7"/>
    </row>
    <row r="1165" spans="10:42">
      <c r="J1165" s="2"/>
      <c r="K1165" s="2"/>
      <c r="L1165" s="2"/>
      <c r="M1165" s="2"/>
      <c r="N1165" s="2"/>
      <c r="X1165" s="7"/>
      <c r="Y1165" s="7"/>
      <c r="Z1165" s="7"/>
      <c r="AA1165" s="7"/>
      <c r="AB1165" s="7"/>
      <c r="AC1165" s="7"/>
      <c r="AD1165" s="7"/>
      <c r="AE1165" s="7"/>
      <c r="AF1165" s="7"/>
      <c r="AG1165" s="7"/>
      <c r="AH1165" s="7"/>
      <c r="AJ1165" s="2"/>
      <c r="AL1165" s="4" t="s">
        <v>196</v>
      </c>
      <c r="AM1165" s="4" t="s">
        <v>936</v>
      </c>
      <c r="AO1165" s="7"/>
      <c r="AP1165" s="7"/>
    </row>
    <row r="1166" spans="10:42">
      <c r="J1166" s="2"/>
      <c r="K1166" s="2"/>
      <c r="L1166" s="2"/>
      <c r="M1166" s="2"/>
      <c r="N1166" s="2"/>
      <c r="X1166" s="7"/>
      <c r="Y1166" s="7"/>
      <c r="Z1166" s="7"/>
      <c r="AA1166" s="7"/>
      <c r="AB1166" s="7"/>
      <c r="AC1166" s="7"/>
      <c r="AD1166" s="7"/>
      <c r="AE1166" s="7"/>
      <c r="AF1166" s="7"/>
      <c r="AG1166" s="7"/>
      <c r="AH1166" s="7"/>
      <c r="AJ1166" s="2"/>
      <c r="AL1166" s="4" t="s">
        <v>196</v>
      </c>
      <c r="AM1166" s="4" t="s">
        <v>426</v>
      </c>
      <c r="AO1166" s="7"/>
      <c r="AP1166" s="7"/>
    </row>
    <row r="1167" spans="10:42">
      <c r="J1167" s="2"/>
      <c r="K1167" s="2"/>
      <c r="L1167" s="2"/>
      <c r="M1167" s="2"/>
      <c r="N1167" s="2"/>
      <c r="X1167" s="7"/>
      <c r="Y1167" s="7"/>
      <c r="Z1167" s="7"/>
      <c r="AA1167" s="7"/>
      <c r="AB1167" s="7"/>
      <c r="AC1167" s="7"/>
      <c r="AD1167" s="7"/>
      <c r="AE1167" s="7"/>
      <c r="AF1167" s="7"/>
      <c r="AG1167" s="7"/>
      <c r="AH1167" s="7"/>
      <c r="AJ1167" s="2"/>
      <c r="AL1167" s="4" t="s">
        <v>196</v>
      </c>
      <c r="AM1167" s="4" t="s">
        <v>675</v>
      </c>
      <c r="AO1167" s="7"/>
      <c r="AP1167" s="7"/>
    </row>
    <row r="1168" spans="10:42">
      <c r="J1168" s="2"/>
      <c r="K1168" s="2"/>
      <c r="L1168" s="2"/>
      <c r="M1168" s="2"/>
      <c r="N1168" s="2"/>
      <c r="X1168" s="7"/>
      <c r="Y1168" s="7"/>
      <c r="Z1168" s="7"/>
      <c r="AA1168" s="7"/>
      <c r="AB1168" s="7"/>
      <c r="AC1168" s="7"/>
      <c r="AD1168" s="7"/>
      <c r="AE1168" s="7"/>
      <c r="AF1168" s="7"/>
      <c r="AG1168" s="7"/>
      <c r="AH1168" s="7"/>
      <c r="AJ1168" s="2"/>
      <c r="AL1168" s="4" t="s">
        <v>196</v>
      </c>
      <c r="AM1168" s="4" t="s">
        <v>274</v>
      </c>
      <c r="AO1168" s="7"/>
      <c r="AP1168" s="7"/>
    </row>
    <row r="1169" spans="10:42">
      <c r="J1169" s="2"/>
      <c r="K1169" s="2"/>
      <c r="L1169" s="2"/>
      <c r="M1169" s="2"/>
      <c r="N1169" s="2"/>
      <c r="X1169" s="7"/>
      <c r="Y1169" s="7"/>
      <c r="Z1169" s="7"/>
      <c r="AA1169" s="7"/>
      <c r="AB1169" s="7"/>
      <c r="AC1169" s="7"/>
      <c r="AD1169" s="7"/>
      <c r="AE1169" s="7"/>
      <c r="AF1169" s="7"/>
      <c r="AG1169" s="7"/>
      <c r="AH1169" s="7"/>
      <c r="AJ1169" s="2"/>
      <c r="AL1169" s="4" t="s">
        <v>196</v>
      </c>
      <c r="AM1169" s="4" t="s">
        <v>1399</v>
      </c>
      <c r="AO1169" s="7"/>
      <c r="AP1169" s="7"/>
    </row>
    <row r="1170" spans="10:42">
      <c r="J1170" s="2"/>
      <c r="K1170" s="2"/>
      <c r="L1170" s="2"/>
      <c r="M1170" s="2"/>
      <c r="N1170" s="2"/>
      <c r="X1170" s="7"/>
      <c r="Y1170" s="7"/>
      <c r="Z1170" s="7"/>
      <c r="AA1170" s="7"/>
      <c r="AB1170" s="7"/>
      <c r="AC1170" s="7"/>
      <c r="AD1170" s="7"/>
      <c r="AE1170" s="7"/>
      <c r="AF1170" s="7"/>
      <c r="AG1170" s="7"/>
      <c r="AH1170" s="7"/>
      <c r="AJ1170" s="2"/>
      <c r="AL1170" s="4" t="s">
        <v>196</v>
      </c>
      <c r="AM1170" s="4" t="s">
        <v>276</v>
      </c>
      <c r="AO1170" s="7"/>
      <c r="AP1170" s="7"/>
    </row>
    <row r="1171" spans="10:42">
      <c r="J1171" s="2"/>
      <c r="K1171" s="2"/>
      <c r="L1171" s="2"/>
      <c r="M1171" s="2"/>
      <c r="N1171" s="2"/>
      <c r="X1171" s="7"/>
      <c r="Y1171" s="7"/>
      <c r="Z1171" s="7"/>
      <c r="AA1171" s="7"/>
      <c r="AB1171" s="7"/>
      <c r="AC1171" s="7"/>
      <c r="AD1171" s="7"/>
      <c r="AE1171" s="7"/>
      <c r="AF1171" s="7"/>
      <c r="AG1171" s="7"/>
      <c r="AH1171" s="7"/>
      <c r="AJ1171" s="2"/>
      <c r="AL1171" s="4" t="s">
        <v>196</v>
      </c>
      <c r="AM1171" s="4" t="s">
        <v>428</v>
      </c>
      <c r="AO1171" s="7"/>
      <c r="AP1171" s="7"/>
    </row>
    <row r="1172" spans="10:42">
      <c r="J1172" s="2"/>
      <c r="K1172" s="2"/>
      <c r="L1172" s="2"/>
      <c r="M1172" s="2"/>
      <c r="N1172" s="2"/>
      <c r="X1172" s="7"/>
      <c r="Y1172" s="7"/>
      <c r="Z1172" s="7"/>
      <c r="AA1172" s="7"/>
      <c r="AB1172" s="7"/>
      <c r="AC1172" s="7"/>
      <c r="AD1172" s="7"/>
      <c r="AE1172" s="7"/>
      <c r="AF1172" s="7"/>
      <c r="AG1172" s="7"/>
      <c r="AH1172" s="7"/>
      <c r="AJ1172" s="2"/>
      <c r="AL1172" s="4" t="s">
        <v>196</v>
      </c>
      <c r="AM1172" s="4" t="s">
        <v>1400</v>
      </c>
      <c r="AO1172" s="7"/>
      <c r="AP1172" s="7"/>
    </row>
    <row r="1173" spans="10:42">
      <c r="J1173" s="2"/>
      <c r="K1173" s="2"/>
      <c r="L1173" s="2"/>
      <c r="M1173" s="2"/>
      <c r="N1173" s="2"/>
      <c r="X1173" s="7"/>
      <c r="Y1173" s="7"/>
      <c r="Z1173" s="7"/>
      <c r="AA1173" s="7"/>
      <c r="AB1173" s="7"/>
      <c r="AC1173" s="7"/>
      <c r="AD1173" s="7"/>
      <c r="AE1173" s="7"/>
      <c r="AF1173" s="7"/>
      <c r="AG1173" s="7"/>
      <c r="AH1173" s="7"/>
      <c r="AJ1173" s="2"/>
      <c r="AL1173" s="4" t="s">
        <v>196</v>
      </c>
      <c r="AM1173" s="4" t="s">
        <v>1401</v>
      </c>
      <c r="AO1173" s="7"/>
      <c r="AP1173" s="7"/>
    </row>
    <row r="1174" spans="10:42">
      <c r="J1174" s="2"/>
      <c r="K1174" s="2"/>
      <c r="L1174" s="2"/>
      <c r="M1174" s="2"/>
      <c r="N1174" s="2"/>
      <c r="X1174" s="7"/>
      <c r="Y1174" s="7"/>
      <c r="Z1174" s="7"/>
      <c r="AA1174" s="7"/>
      <c r="AB1174" s="7"/>
      <c r="AC1174" s="7"/>
      <c r="AD1174" s="7"/>
      <c r="AE1174" s="7"/>
      <c r="AF1174" s="7"/>
      <c r="AG1174" s="7"/>
      <c r="AH1174" s="7"/>
      <c r="AJ1174" s="2"/>
      <c r="AL1174" s="4" t="s">
        <v>196</v>
      </c>
      <c r="AM1174" s="4" t="s">
        <v>938</v>
      </c>
      <c r="AO1174" s="7"/>
      <c r="AP1174" s="7"/>
    </row>
    <row r="1175" spans="10:42">
      <c r="J1175" s="2"/>
      <c r="K1175" s="2"/>
      <c r="L1175" s="2"/>
      <c r="M1175" s="2"/>
      <c r="N1175" s="2"/>
      <c r="X1175" s="7"/>
      <c r="Y1175" s="7"/>
      <c r="Z1175" s="7"/>
      <c r="AA1175" s="7"/>
      <c r="AB1175" s="7"/>
      <c r="AC1175" s="7"/>
      <c r="AD1175" s="7"/>
      <c r="AE1175" s="7"/>
      <c r="AF1175" s="7"/>
      <c r="AG1175" s="7"/>
      <c r="AH1175" s="7"/>
      <c r="AJ1175" s="2"/>
      <c r="AL1175" s="4" t="s">
        <v>196</v>
      </c>
      <c r="AM1175" s="4" t="s">
        <v>1402</v>
      </c>
      <c r="AO1175" s="7"/>
      <c r="AP1175" s="7"/>
    </row>
    <row r="1176" spans="10:42">
      <c r="J1176" s="2"/>
      <c r="K1176" s="2"/>
      <c r="L1176" s="2"/>
      <c r="M1176" s="2"/>
      <c r="N1176" s="2"/>
      <c r="X1176" s="7"/>
      <c r="Y1176" s="7"/>
      <c r="Z1176" s="7"/>
      <c r="AA1176" s="7"/>
      <c r="AB1176" s="7"/>
      <c r="AC1176" s="7"/>
      <c r="AD1176" s="7"/>
      <c r="AE1176" s="7"/>
      <c r="AF1176" s="7"/>
      <c r="AG1176" s="7"/>
      <c r="AH1176" s="7"/>
      <c r="AJ1176" s="2"/>
      <c r="AL1176" s="4" t="s">
        <v>196</v>
      </c>
      <c r="AM1176" s="4" t="s">
        <v>1403</v>
      </c>
      <c r="AO1176" s="7"/>
      <c r="AP1176" s="7"/>
    </row>
    <row r="1177" spans="10:42">
      <c r="J1177" s="2"/>
      <c r="K1177" s="2"/>
      <c r="L1177" s="2"/>
      <c r="M1177" s="2"/>
      <c r="N1177" s="2"/>
      <c r="X1177" s="7"/>
      <c r="Y1177" s="7"/>
      <c r="Z1177" s="7"/>
      <c r="AA1177" s="7"/>
      <c r="AB1177" s="7"/>
      <c r="AC1177" s="7"/>
      <c r="AD1177" s="7"/>
      <c r="AE1177" s="7"/>
      <c r="AF1177" s="7"/>
      <c r="AG1177" s="7"/>
      <c r="AH1177" s="7"/>
      <c r="AJ1177" s="2"/>
      <c r="AL1177" s="4" t="s">
        <v>196</v>
      </c>
      <c r="AM1177" s="4" t="s">
        <v>278</v>
      </c>
      <c r="AO1177" s="7"/>
      <c r="AP1177" s="7"/>
    </row>
    <row r="1178" spans="10:42">
      <c r="J1178" s="2"/>
      <c r="K1178" s="2"/>
      <c r="L1178" s="2"/>
      <c r="M1178" s="2"/>
      <c r="N1178" s="2"/>
      <c r="X1178" s="7"/>
      <c r="Y1178" s="7"/>
      <c r="Z1178" s="7"/>
      <c r="AA1178" s="7"/>
      <c r="AB1178" s="7"/>
      <c r="AC1178" s="7"/>
      <c r="AD1178" s="7"/>
      <c r="AE1178" s="7"/>
      <c r="AF1178" s="7"/>
      <c r="AG1178" s="7"/>
      <c r="AH1178" s="7"/>
      <c r="AJ1178" s="2"/>
      <c r="AL1178" s="4" t="s">
        <v>196</v>
      </c>
      <c r="AM1178" s="4" t="s">
        <v>940</v>
      </c>
      <c r="AO1178" s="7"/>
      <c r="AP1178" s="7"/>
    </row>
    <row r="1179" spans="10:42">
      <c r="J1179" s="2"/>
      <c r="K1179" s="2"/>
      <c r="L1179" s="2"/>
      <c r="M1179" s="2"/>
      <c r="N1179" s="2"/>
      <c r="X1179" s="7"/>
      <c r="Y1179" s="7"/>
      <c r="Z1179" s="7"/>
      <c r="AA1179" s="7"/>
      <c r="AB1179" s="7"/>
      <c r="AC1179" s="7"/>
      <c r="AD1179" s="7"/>
      <c r="AE1179" s="7"/>
      <c r="AF1179" s="7"/>
      <c r="AG1179" s="7"/>
      <c r="AH1179" s="7"/>
      <c r="AJ1179" s="2"/>
      <c r="AL1179" s="4" t="s">
        <v>196</v>
      </c>
      <c r="AM1179" s="4" t="s">
        <v>942</v>
      </c>
      <c r="AO1179" s="7"/>
      <c r="AP1179" s="7"/>
    </row>
    <row r="1180" spans="10:42">
      <c r="J1180" s="2"/>
      <c r="K1180" s="2"/>
      <c r="L1180" s="2"/>
      <c r="M1180" s="2"/>
      <c r="N1180" s="2"/>
      <c r="X1180" s="7"/>
      <c r="Y1180" s="7"/>
      <c r="Z1180" s="7"/>
      <c r="AA1180" s="7"/>
      <c r="AB1180" s="7"/>
      <c r="AC1180" s="7"/>
      <c r="AD1180" s="7"/>
      <c r="AE1180" s="7"/>
      <c r="AF1180" s="7"/>
      <c r="AG1180" s="7"/>
      <c r="AH1180" s="7"/>
      <c r="AJ1180" s="2"/>
      <c r="AL1180" s="4" t="s">
        <v>196</v>
      </c>
      <c r="AM1180" s="4" t="s">
        <v>430</v>
      </c>
      <c r="AO1180" s="7"/>
      <c r="AP1180" s="7"/>
    </row>
    <row r="1181" spans="10:42">
      <c r="J1181" s="2"/>
      <c r="K1181" s="2"/>
      <c r="L1181" s="2"/>
      <c r="M1181" s="2"/>
      <c r="N1181" s="2"/>
      <c r="X1181" s="7"/>
      <c r="Y1181" s="7"/>
      <c r="Z1181" s="7"/>
      <c r="AA1181" s="7"/>
      <c r="AB1181" s="7"/>
      <c r="AC1181" s="7"/>
      <c r="AD1181" s="7"/>
      <c r="AE1181" s="7"/>
      <c r="AF1181" s="7"/>
      <c r="AG1181" s="7"/>
      <c r="AH1181" s="7"/>
      <c r="AJ1181" s="2"/>
      <c r="AL1181" s="4" t="s">
        <v>196</v>
      </c>
      <c r="AM1181" s="4" t="s">
        <v>1404</v>
      </c>
      <c r="AO1181" s="7"/>
      <c r="AP1181" s="7"/>
    </row>
    <row r="1182" spans="10:42">
      <c r="J1182" s="2"/>
      <c r="K1182" s="2"/>
      <c r="L1182" s="2"/>
      <c r="M1182" s="2"/>
      <c r="N1182" s="2"/>
      <c r="X1182" s="7"/>
      <c r="Y1182" s="7"/>
      <c r="Z1182" s="7"/>
      <c r="AA1182" s="7"/>
      <c r="AB1182" s="7"/>
      <c r="AC1182" s="7"/>
      <c r="AD1182" s="7"/>
      <c r="AE1182" s="7"/>
      <c r="AF1182" s="7"/>
      <c r="AG1182" s="7"/>
      <c r="AH1182" s="7"/>
      <c r="AJ1182" s="2"/>
      <c r="AL1182" s="4" t="s">
        <v>196</v>
      </c>
      <c r="AM1182" s="4" t="s">
        <v>432</v>
      </c>
      <c r="AO1182" s="7"/>
      <c r="AP1182" s="7"/>
    </row>
    <row r="1183" spans="10:42">
      <c r="J1183" s="2"/>
      <c r="K1183" s="2"/>
      <c r="L1183" s="2"/>
      <c r="M1183" s="2"/>
      <c r="N1183" s="2"/>
      <c r="X1183" s="7"/>
      <c r="Y1183" s="7"/>
      <c r="Z1183" s="7"/>
      <c r="AA1183" s="7"/>
      <c r="AB1183" s="7"/>
      <c r="AC1183" s="7"/>
      <c r="AD1183" s="7"/>
      <c r="AE1183" s="7"/>
      <c r="AF1183" s="7"/>
      <c r="AG1183" s="7"/>
      <c r="AH1183" s="7"/>
      <c r="AJ1183" s="2"/>
      <c r="AL1183" s="4" t="s">
        <v>196</v>
      </c>
      <c r="AM1183" s="4" t="s">
        <v>1405</v>
      </c>
      <c r="AO1183" s="7"/>
      <c r="AP1183" s="7"/>
    </row>
    <row r="1184" spans="10:42">
      <c r="J1184" s="2"/>
      <c r="K1184" s="2"/>
      <c r="L1184" s="2"/>
      <c r="M1184" s="2"/>
      <c r="N1184" s="2"/>
      <c r="X1184" s="7"/>
      <c r="Y1184" s="7"/>
      <c r="Z1184" s="7"/>
      <c r="AA1184" s="7"/>
      <c r="AB1184" s="7"/>
      <c r="AC1184" s="7"/>
      <c r="AD1184" s="7"/>
      <c r="AE1184" s="7"/>
      <c r="AF1184" s="7"/>
      <c r="AG1184" s="7"/>
      <c r="AH1184" s="7"/>
      <c r="AJ1184" s="2"/>
      <c r="AL1184" s="4" t="s">
        <v>196</v>
      </c>
      <c r="AM1184" s="4" t="s">
        <v>1406</v>
      </c>
      <c r="AO1184" s="7"/>
      <c r="AP1184" s="7"/>
    </row>
    <row r="1185" spans="10:42">
      <c r="J1185" s="2"/>
      <c r="K1185" s="2"/>
      <c r="L1185" s="2"/>
      <c r="M1185" s="2"/>
      <c r="N1185" s="2"/>
      <c r="X1185" s="7"/>
      <c r="Y1185" s="7"/>
      <c r="Z1185" s="7"/>
      <c r="AA1185" s="7"/>
      <c r="AB1185" s="7"/>
      <c r="AC1185" s="7"/>
      <c r="AD1185" s="7"/>
      <c r="AE1185" s="7"/>
      <c r="AF1185" s="7"/>
      <c r="AG1185" s="7"/>
      <c r="AH1185" s="7"/>
      <c r="AJ1185" s="2"/>
      <c r="AL1185" s="4" t="s">
        <v>196</v>
      </c>
      <c r="AM1185" s="4" t="s">
        <v>1407</v>
      </c>
      <c r="AO1185" s="7"/>
      <c r="AP1185" s="7"/>
    </row>
    <row r="1186" spans="10:42">
      <c r="J1186" s="2"/>
      <c r="K1186" s="2"/>
      <c r="L1186" s="2"/>
      <c r="M1186" s="2"/>
      <c r="N1186" s="2"/>
      <c r="X1186" s="7"/>
      <c r="Y1186" s="7"/>
      <c r="Z1186" s="7"/>
      <c r="AA1186" s="7"/>
      <c r="AB1186" s="7"/>
      <c r="AC1186" s="7"/>
      <c r="AD1186" s="7"/>
      <c r="AE1186" s="7"/>
      <c r="AF1186" s="7"/>
      <c r="AG1186" s="7"/>
      <c r="AH1186" s="7"/>
      <c r="AJ1186" s="2"/>
      <c r="AL1186" s="4" t="s">
        <v>196</v>
      </c>
      <c r="AM1186" s="4" t="s">
        <v>1408</v>
      </c>
      <c r="AO1186" s="7"/>
      <c r="AP1186" s="7"/>
    </row>
    <row r="1187" spans="10:42">
      <c r="J1187" s="2"/>
      <c r="K1187" s="2"/>
      <c r="L1187" s="2"/>
      <c r="M1187" s="2"/>
      <c r="N1187" s="2"/>
      <c r="X1187" s="7"/>
      <c r="Y1187" s="7"/>
      <c r="Z1187" s="7"/>
      <c r="AA1187" s="7"/>
      <c r="AB1187" s="7"/>
      <c r="AC1187" s="7"/>
      <c r="AD1187" s="7"/>
      <c r="AE1187" s="7"/>
      <c r="AF1187" s="7"/>
      <c r="AG1187" s="7"/>
      <c r="AH1187" s="7"/>
      <c r="AJ1187" s="2"/>
      <c r="AL1187" s="4" t="s">
        <v>196</v>
      </c>
      <c r="AM1187" s="4" t="s">
        <v>1409</v>
      </c>
      <c r="AO1187" s="7"/>
      <c r="AP1187" s="7"/>
    </row>
    <row r="1188" spans="10:42">
      <c r="J1188" s="2"/>
      <c r="K1188" s="2"/>
      <c r="L1188" s="2"/>
      <c r="M1188" s="2"/>
      <c r="N1188" s="2"/>
      <c r="X1188" s="7"/>
      <c r="Y1188" s="7"/>
      <c r="Z1188" s="7"/>
      <c r="AA1188" s="7"/>
      <c r="AB1188" s="7"/>
      <c r="AC1188" s="7"/>
      <c r="AD1188" s="7"/>
      <c r="AE1188" s="7"/>
      <c r="AF1188" s="7"/>
      <c r="AG1188" s="7"/>
      <c r="AH1188" s="7"/>
      <c r="AJ1188" s="2"/>
      <c r="AL1188" s="4" t="s">
        <v>196</v>
      </c>
      <c r="AM1188" s="4" t="s">
        <v>1410</v>
      </c>
      <c r="AO1188" s="7"/>
      <c r="AP1188" s="7"/>
    </row>
    <row r="1189" spans="10:42">
      <c r="J1189" s="2"/>
      <c r="K1189" s="2"/>
      <c r="L1189" s="2"/>
      <c r="M1189" s="2"/>
      <c r="N1189" s="2"/>
      <c r="X1189" s="7"/>
      <c r="Y1189" s="7"/>
      <c r="Z1189" s="7"/>
      <c r="AA1189" s="7"/>
      <c r="AB1189" s="7"/>
      <c r="AC1189" s="7"/>
      <c r="AD1189" s="7"/>
      <c r="AE1189" s="7"/>
      <c r="AF1189" s="7"/>
      <c r="AG1189" s="7"/>
      <c r="AH1189" s="7"/>
      <c r="AJ1189" s="2"/>
      <c r="AL1189" s="4" t="s">
        <v>196</v>
      </c>
      <c r="AM1189" s="4" t="s">
        <v>1411</v>
      </c>
      <c r="AO1189" s="7"/>
      <c r="AP1189" s="7"/>
    </row>
    <row r="1190" spans="10:42">
      <c r="J1190" s="2"/>
      <c r="K1190" s="2"/>
      <c r="L1190" s="2"/>
      <c r="M1190" s="2"/>
      <c r="N1190" s="2"/>
      <c r="X1190" s="7"/>
      <c r="Y1190" s="7"/>
      <c r="Z1190" s="7"/>
      <c r="AA1190" s="7"/>
      <c r="AB1190" s="7"/>
      <c r="AC1190" s="7"/>
      <c r="AD1190" s="7"/>
      <c r="AE1190" s="7"/>
      <c r="AF1190" s="7"/>
      <c r="AG1190" s="7"/>
      <c r="AH1190" s="7"/>
      <c r="AJ1190" s="2"/>
      <c r="AL1190" s="4" t="s">
        <v>196</v>
      </c>
      <c r="AM1190" s="4" t="s">
        <v>1412</v>
      </c>
      <c r="AO1190" s="7"/>
      <c r="AP1190" s="7"/>
    </row>
    <row r="1191" spans="10:42">
      <c r="J1191" s="2"/>
      <c r="K1191" s="2"/>
      <c r="L1191" s="2"/>
      <c r="M1191" s="2"/>
      <c r="N1191" s="2"/>
      <c r="X1191" s="7"/>
      <c r="Y1191" s="7"/>
      <c r="Z1191" s="7"/>
      <c r="AA1191" s="7"/>
      <c r="AB1191" s="7"/>
      <c r="AC1191" s="7"/>
      <c r="AD1191" s="7"/>
      <c r="AE1191" s="7"/>
      <c r="AF1191" s="7"/>
      <c r="AG1191" s="7"/>
      <c r="AH1191" s="7"/>
      <c r="AJ1191" s="2"/>
      <c r="AL1191" s="4" t="s">
        <v>196</v>
      </c>
      <c r="AM1191" s="4" t="s">
        <v>1413</v>
      </c>
      <c r="AO1191" s="7"/>
      <c r="AP1191" s="7"/>
    </row>
    <row r="1192" spans="10:42">
      <c r="J1192" s="2"/>
      <c r="K1192" s="2"/>
      <c r="L1192" s="2"/>
      <c r="M1192" s="2"/>
      <c r="N1192" s="2"/>
      <c r="X1192" s="7"/>
      <c r="Y1192" s="7"/>
      <c r="Z1192" s="7"/>
      <c r="AA1192" s="7"/>
      <c r="AB1192" s="7"/>
      <c r="AC1192" s="7"/>
      <c r="AD1192" s="7"/>
      <c r="AE1192" s="7"/>
      <c r="AF1192" s="7"/>
      <c r="AG1192" s="7"/>
      <c r="AH1192" s="7"/>
      <c r="AJ1192" s="2"/>
      <c r="AL1192" s="4" t="s">
        <v>196</v>
      </c>
      <c r="AM1192" s="4" t="s">
        <v>1414</v>
      </c>
      <c r="AO1192" s="7"/>
      <c r="AP1192" s="7"/>
    </row>
    <row r="1193" spans="10:42">
      <c r="J1193" s="2"/>
      <c r="K1193" s="2"/>
      <c r="L1193" s="2"/>
      <c r="M1193" s="2"/>
      <c r="N1193" s="2"/>
      <c r="X1193" s="7"/>
      <c r="Y1193" s="7"/>
      <c r="Z1193" s="7"/>
      <c r="AA1193" s="7"/>
      <c r="AB1193" s="7"/>
      <c r="AC1193" s="7"/>
      <c r="AD1193" s="7"/>
      <c r="AE1193" s="7"/>
      <c r="AF1193" s="7"/>
      <c r="AG1193" s="7"/>
      <c r="AH1193" s="7"/>
      <c r="AJ1193" s="2"/>
      <c r="AL1193" s="4" t="s">
        <v>196</v>
      </c>
      <c r="AM1193" s="4" t="s">
        <v>677</v>
      </c>
      <c r="AO1193" s="7"/>
      <c r="AP1193" s="7"/>
    </row>
    <row r="1194" spans="10:42">
      <c r="J1194" s="2"/>
      <c r="K1194" s="2"/>
      <c r="L1194" s="2"/>
      <c r="M1194" s="2"/>
      <c r="N1194" s="2"/>
      <c r="X1194" s="7"/>
      <c r="Y1194" s="7"/>
      <c r="Z1194" s="7"/>
      <c r="AA1194" s="7"/>
      <c r="AB1194" s="7"/>
      <c r="AC1194" s="7"/>
      <c r="AD1194" s="7"/>
      <c r="AE1194" s="7"/>
      <c r="AF1194" s="7"/>
      <c r="AG1194" s="7"/>
      <c r="AH1194" s="7"/>
      <c r="AJ1194" s="2"/>
      <c r="AL1194" s="4" t="s">
        <v>196</v>
      </c>
      <c r="AM1194" s="4" t="s">
        <v>1415</v>
      </c>
      <c r="AO1194" s="7"/>
      <c r="AP1194" s="7"/>
    </row>
    <row r="1195" spans="10:42">
      <c r="J1195" s="2"/>
      <c r="K1195" s="2"/>
      <c r="L1195" s="2"/>
      <c r="M1195" s="2"/>
      <c r="N1195" s="2"/>
      <c r="X1195" s="7"/>
      <c r="Y1195" s="7"/>
      <c r="Z1195" s="7"/>
      <c r="AA1195" s="7"/>
      <c r="AB1195" s="7"/>
      <c r="AC1195" s="7"/>
      <c r="AD1195" s="7"/>
      <c r="AE1195" s="7"/>
      <c r="AF1195" s="7"/>
      <c r="AG1195" s="7"/>
      <c r="AH1195" s="7"/>
      <c r="AJ1195" s="2"/>
      <c r="AL1195" s="4" t="s">
        <v>196</v>
      </c>
      <c r="AM1195" s="4" t="s">
        <v>944</v>
      </c>
      <c r="AO1195" s="7"/>
      <c r="AP1195" s="7"/>
    </row>
    <row r="1196" spans="10:42">
      <c r="J1196" s="2"/>
      <c r="K1196" s="2"/>
      <c r="L1196" s="2"/>
      <c r="M1196" s="2"/>
      <c r="N1196" s="2"/>
      <c r="X1196" s="7"/>
      <c r="Y1196" s="7"/>
      <c r="Z1196" s="7"/>
      <c r="AA1196" s="7"/>
      <c r="AB1196" s="7"/>
      <c r="AC1196" s="7"/>
      <c r="AD1196" s="7"/>
      <c r="AE1196" s="7"/>
      <c r="AF1196" s="7"/>
      <c r="AG1196" s="7"/>
      <c r="AH1196" s="7"/>
      <c r="AJ1196" s="2"/>
      <c r="AL1196" s="4" t="s">
        <v>196</v>
      </c>
      <c r="AM1196" s="4" t="s">
        <v>945</v>
      </c>
      <c r="AO1196" s="7"/>
      <c r="AP1196" s="7"/>
    </row>
    <row r="1197" spans="10:42">
      <c r="J1197" s="2"/>
      <c r="K1197" s="2"/>
      <c r="L1197" s="2"/>
      <c r="M1197" s="2"/>
      <c r="N1197" s="2"/>
      <c r="X1197" s="7"/>
      <c r="Y1197" s="7"/>
      <c r="Z1197" s="7"/>
      <c r="AA1197" s="7"/>
      <c r="AB1197" s="7"/>
      <c r="AC1197" s="7"/>
      <c r="AD1197" s="7"/>
      <c r="AE1197" s="7"/>
      <c r="AF1197" s="7"/>
      <c r="AG1197" s="7"/>
      <c r="AH1197" s="7"/>
      <c r="AJ1197" s="2"/>
      <c r="AL1197" s="4" t="s">
        <v>196</v>
      </c>
      <c r="AM1197" s="4" t="s">
        <v>1416</v>
      </c>
      <c r="AO1197" s="7"/>
      <c r="AP1197" s="7"/>
    </row>
    <row r="1198" spans="10:42">
      <c r="J1198" s="2"/>
      <c r="K1198" s="2"/>
      <c r="L1198" s="2"/>
      <c r="M1198" s="2"/>
      <c r="N1198" s="2"/>
      <c r="X1198" s="7"/>
      <c r="Y1198" s="7"/>
      <c r="Z1198" s="7"/>
      <c r="AA1198" s="7"/>
      <c r="AB1198" s="7"/>
      <c r="AC1198" s="7"/>
      <c r="AD1198" s="7"/>
      <c r="AE1198" s="7"/>
      <c r="AF1198" s="7"/>
      <c r="AG1198" s="7"/>
      <c r="AH1198" s="7"/>
      <c r="AJ1198" s="2"/>
      <c r="AL1198" s="4" t="s">
        <v>196</v>
      </c>
      <c r="AM1198" s="4" t="s">
        <v>1417</v>
      </c>
      <c r="AO1198" s="7"/>
      <c r="AP1198" s="7"/>
    </row>
    <row r="1199" spans="10:42">
      <c r="J1199" s="2"/>
      <c r="K1199" s="2"/>
      <c r="L1199" s="2"/>
      <c r="M1199" s="2"/>
      <c r="N1199" s="2"/>
      <c r="X1199" s="7"/>
      <c r="Y1199" s="7"/>
      <c r="Z1199" s="7"/>
      <c r="AA1199" s="7"/>
      <c r="AB1199" s="7"/>
      <c r="AC1199" s="7"/>
      <c r="AD1199" s="7"/>
      <c r="AE1199" s="7"/>
      <c r="AF1199" s="7"/>
      <c r="AG1199" s="7"/>
      <c r="AH1199" s="7"/>
      <c r="AJ1199" s="2"/>
      <c r="AL1199" s="4" t="s">
        <v>196</v>
      </c>
      <c r="AM1199" s="4" t="s">
        <v>1418</v>
      </c>
      <c r="AO1199" s="7"/>
      <c r="AP1199" s="7"/>
    </row>
    <row r="1200" spans="10:42">
      <c r="J1200" s="2"/>
      <c r="K1200" s="2"/>
      <c r="L1200" s="2"/>
      <c r="M1200" s="2"/>
      <c r="N1200" s="2"/>
      <c r="X1200" s="7"/>
      <c r="Y1200" s="7"/>
      <c r="Z1200" s="7"/>
      <c r="AA1200" s="7"/>
      <c r="AB1200" s="7"/>
      <c r="AC1200" s="7"/>
      <c r="AD1200" s="7"/>
      <c r="AE1200" s="7"/>
      <c r="AF1200" s="7"/>
      <c r="AG1200" s="7"/>
      <c r="AH1200" s="7"/>
      <c r="AJ1200" s="2"/>
      <c r="AL1200" s="4" t="s">
        <v>196</v>
      </c>
      <c r="AM1200" s="4" t="s">
        <v>1398</v>
      </c>
      <c r="AO1200" s="7"/>
      <c r="AP1200" s="7"/>
    </row>
    <row r="1201" spans="10:42">
      <c r="J1201" s="2"/>
      <c r="K1201" s="2"/>
      <c r="L1201" s="2"/>
      <c r="M1201" s="2"/>
      <c r="N1201" s="2"/>
      <c r="X1201" s="7"/>
      <c r="Y1201" s="7"/>
      <c r="Z1201" s="7"/>
      <c r="AA1201" s="7"/>
      <c r="AB1201" s="7"/>
      <c r="AC1201" s="7"/>
      <c r="AD1201" s="7"/>
      <c r="AE1201" s="7"/>
      <c r="AF1201" s="7"/>
      <c r="AG1201" s="7"/>
      <c r="AH1201" s="7"/>
      <c r="AJ1201" s="2"/>
      <c r="AL1201" s="4" t="s">
        <v>196</v>
      </c>
      <c r="AM1201" s="4" t="s">
        <v>1419</v>
      </c>
      <c r="AO1201" s="7"/>
      <c r="AP1201" s="7"/>
    </row>
    <row r="1202" spans="10:42">
      <c r="J1202" s="2"/>
      <c r="K1202" s="2"/>
      <c r="L1202" s="2"/>
      <c r="M1202" s="2"/>
      <c r="N1202" s="2"/>
      <c r="X1202" s="7"/>
      <c r="Y1202" s="7"/>
      <c r="Z1202" s="7"/>
      <c r="AA1202" s="7"/>
      <c r="AB1202" s="7"/>
      <c r="AC1202" s="7"/>
      <c r="AD1202" s="7"/>
      <c r="AE1202" s="7"/>
      <c r="AF1202" s="7"/>
      <c r="AG1202" s="7"/>
      <c r="AH1202" s="7"/>
      <c r="AJ1202" s="2"/>
      <c r="AL1202" s="4" t="s">
        <v>196</v>
      </c>
      <c r="AM1202" s="4" t="s">
        <v>1420</v>
      </c>
      <c r="AO1202" s="7"/>
      <c r="AP1202" s="7"/>
    </row>
    <row r="1203" spans="10:42">
      <c r="J1203" s="2"/>
      <c r="K1203" s="2"/>
      <c r="L1203" s="2"/>
      <c r="M1203" s="2"/>
      <c r="N1203" s="2"/>
      <c r="X1203" s="7"/>
      <c r="Y1203" s="7"/>
      <c r="Z1203" s="7"/>
      <c r="AA1203" s="7"/>
      <c r="AB1203" s="7"/>
      <c r="AC1203" s="7"/>
      <c r="AD1203" s="7"/>
      <c r="AE1203" s="7"/>
      <c r="AF1203" s="7"/>
      <c r="AG1203" s="7"/>
      <c r="AH1203" s="7"/>
      <c r="AJ1203" s="2"/>
      <c r="AL1203" s="4" t="s">
        <v>196</v>
      </c>
      <c r="AM1203" s="4" t="s">
        <v>1421</v>
      </c>
      <c r="AO1203" s="7"/>
      <c r="AP1203" s="7"/>
    </row>
    <row r="1204" spans="10:42">
      <c r="J1204" s="2"/>
      <c r="K1204" s="2"/>
      <c r="L1204" s="2"/>
      <c r="M1204" s="2"/>
      <c r="N1204" s="2"/>
      <c r="X1204" s="7"/>
      <c r="Y1204" s="7"/>
      <c r="Z1204" s="7"/>
      <c r="AA1204" s="7"/>
      <c r="AB1204" s="7"/>
      <c r="AC1204" s="7"/>
      <c r="AD1204" s="7"/>
      <c r="AE1204" s="7"/>
      <c r="AF1204" s="7"/>
      <c r="AG1204" s="7"/>
      <c r="AH1204" s="7"/>
      <c r="AJ1204" s="2"/>
      <c r="AL1204" s="4" t="s">
        <v>196</v>
      </c>
      <c r="AM1204" s="4" t="s">
        <v>1422</v>
      </c>
      <c r="AO1204" s="7"/>
      <c r="AP1204" s="7"/>
    </row>
    <row r="1205" spans="10:42">
      <c r="J1205" s="2"/>
      <c r="K1205" s="2"/>
      <c r="L1205" s="2"/>
      <c r="M1205" s="2"/>
      <c r="N1205" s="2"/>
      <c r="X1205" s="7"/>
      <c r="Y1205" s="7"/>
      <c r="Z1205" s="7"/>
      <c r="AA1205" s="7"/>
      <c r="AB1205" s="7"/>
      <c r="AC1205" s="7"/>
      <c r="AD1205" s="7"/>
      <c r="AE1205" s="7"/>
      <c r="AF1205" s="7"/>
      <c r="AG1205" s="7"/>
      <c r="AH1205" s="7"/>
      <c r="AJ1205" s="2"/>
      <c r="AL1205" s="4" t="s">
        <v>200</v>
      </c>
      <c r="AM1205" s="4" t="s">
        <v>679</v>
      </c>
      <c r="AO1205" s="7"/>
      <c r="AP1205" s="7"/>
    </row>
    <row r="1206" spans="10:42">
      <c r="J1206" s="2"/>
      <c r="K1206" s="2"/>
      <c r="L1206" s="2"/>
      <c r="M1206" s="2"/>
      <c r="N1206" s="2"/>
      <c r="X1206" s="7"/>
      <c r="Y1206" s="7"/>
      <c r="Z1206" s="7"/>
      <c r="AA1206" s="7"/>
      <c r="AB1206" s="7"/>
      <c r="AC1206" s="7"/>
      <c r="AD1206" s="7"/>
      <c r="AE1206" s="7"/>
      <c r="AF1206" s="7"/>
      <c r="AG1206" s="7"/>
      <c r="AH1206" s="7"/>
      <c r="AJ1206" s="2"/>
      <c r="AL1206" s="4" t="s">
        <v>200</v>
      </c>
      <c r="AM1206" s="4" t="s">
        <v>946</v>
      </c>
      <c r="AO1206" s="7"/>
      <c r="AP1206" s="7"/>
    </row>
    <row r="1207" spans="10:42">
      <c r="J1207" s="2"/>
      <c r="K1207" s="2"/>
      <c r="L1207" s="2"/>
      <c r="M1207" s="2"/>
      <c r="N1207" s="2"/>
      <c r="X1207" s="7"/>
      <c r="Y1207" s="7"/>
      <c r="Z1207" s="7"/>
      <c r="AA1207" s="7"/>
      <c r="AB1207" s="7"/>
      <c r="AC1207" s="7"/>
      <c r="AD1207" s="7"/>
      <c r="AE1207" s="7"/>
      <c r="AF1207" s="7"/>
      <c r="AG1207" s="7"/>
      <c r="AH1207" s="7"/>
      <c r="AJ1207" s="2"/>
      <c r="AL1207" s="4" t="s">
        <v>200</v>
      </c>
      <c r="AM1207" s="4" t="s">
        <v>681</v>
      </c>
      <c r="AO1207" s="7"/>
      <c r="AP1207" s="7"/>
    </row>
    <row r="1208" spans="10:42">
      <c r="J1208" s="2"/>
      <c r="K1208" s="2"/>
      <c r="L1208" s="2"/>
      <c r="M1208" s="2"/>
      <c r="N1208" s="2"/>
      <c r="X1208" s="7"/>
      <c r="Y1208" s="7"/>
      <c r="Z1208" s="7"/>
      <c r="AA1208" s="7"/>
      <c r="AB1208" s="7"/>
      <c r="AC1208" s="7"/>
      <c r="AD1208" s="7"/>
      <c r="AE1208" s="7"/>
      <c r="AF1208" s="7"/>
      <c r="AG1208" s="7"/>
      <c r="AH1208" s="7"/>
      <c r="AJ1208" s="2"/>
      <c r="AL1208" s="4" t="s">
        <v>200</v>
      </c>
      <c r="AM1208" s="4" t="s">
        <v>947</v>
      </c>
      <c r="AO1208" s="7"/>
      <c r="AP1208" s="7"/>
    </row>
    <row r="1209" spans="10:42">
      <c r="J1209" s="2"/>
      <c r="K1209" s="2"/>
      <c r="L1209" s="2"/>
      <c r="M1209" s="2"/>
      <c r="N1209" s="2"/>
      <c r="X1209" s="7"/>
      <c r="Y1209" s="7"/>
      <c r="Z1209" s="7"/>
      <c r="AA1209" s="7"/>
      <c r="AB1209" s="7"/>
      <c r="AC1209" s="7"/>
      <c r="AD1209" s="7"/>
      <c r="AE1209" s="7"/>
      <c r="AF1209" s="7"/>
      <c r="AG1209" s="7"/>
      <c r="AH1209" s="7"/>
      <c r="AJ1209" s="2"/>
      <c r="AL1209" s="4" t="s">
        <v>200</v>
      </c>
      <c r="AM1209" s="4" t="s">
        <v>948</v>
      </c>
      <c r="AO1209" s="7"/>
      <c r="AP1209" s="7"/>
    </row>
    <row r="1210" spans="10:42">
      <c r="J1210" s="2"/>
      <c r="K1210" s="2"/>
      <c r="L1210" s="2"/>
      <c r="M1210" s="2"/>
      <c r="N1210" s="2"/>
      <c r="X1210" s="7"/>
      <c r="Y1210" s="7"/>
      <c r="Z1210" s="7"/>
      <c r="AA1210" s="7"/>
      <c r="AB1210" s="7"/>
      <c r="AC1210" s="7"/>
      <c r="AD1210" s="7"/>
      <c r="AE1210" s="7"/>
      <c r="AF1210" s="7"/>
      <c r="AG1210" s="7"/>
      <c r="AH1210" s="7"/>
      <c r="AJ1210" s="2"/>
      <c r="AL1210" s="4" t="s">
        <v>200</v>
      </c>
      <c r="AM1210" s="4" t="s">
        <v>950</v>
      </c>
      <c r="AO1210" s="7"/>
      <c r="AP1210" s="7"/>
    </row>
    <row r="1211" spans="10:42">
      <c r="J1211" s="2"/>
      <c r="K1211" s="2"/>
      <c r="L1211" s="2"/>
      <c r="M1211" s="2"/>
      <c r="N1211" s="2"/>
      <c r="X1211" s="7"/>
      <c r="Y1211" s="7"/>
      <c r="Z1211" s="7"/>
      <c r="AA1211" s="7"/>
      <c r="AB1211" s="7"/>
      <c r="AC1211" s="7"/>
      <c r="AD1211" s="7"/>
      <c r="AE1211" s="7"/>
      <c r="AF1211" s="7"/>
      <c r="AG1211" s="7"/>
      <c r="AH1211" s="7"/>
      <c r="AJ1211" s="2"/>
      <c r="AL1211" s="4" t="s">
        <v>200</v>
      </c>
      <c r="AM1211" s="4" t="s">
        <v>1423</v>
      </c>
      <c r="AO1211" s="7"/>
      <c r="AP1211" s="7"/>
    </row>
    <row r="1212" spans="10:42">
      <c r="J1212" s="2"/>
      <c r="K1212" s="2"/>
      <c r="L1212" s="2"/>
      <c r="M1212" s="2"/>
      <c r="N1212" s="2"/>
      <c r="X1212" s="7"/>
      <c r="Y1212" s="7"/>
      <c r="Z1212" s="7"/>
      <c r="AA1212" s="7"/>
      <c r="AB1212" s="7"/>
      <c r="AC1212" s="7"/>
      <c r="AD1212" s="7"/>
      <c r="AE1212" s="7"/>
      <c r="AF1212" s="7"/>
      <c r="AG1212" s="7"/>
      <c r="AH1212" s="7"/>
      <c r="AJ1212" s="2"/>
      <c r="AL1212" s="4" t="s">
        <v>200</v>
      </c>
      <c r="AM1212" s="4" t="s">
        <v>951</v>
      </c>
      <c r="AO1212" s="7"/>
      <c r="AP1212" s="7"/>
    </row>
    <row r="1213" spans="10:42">
      <c r="J1213" s="2"/>
      <c r="K1213" s="2"/>
      <c r="L1213" s="2"/>
      <c r="M1213" s="2"/>
      <c r="N1213" s="2"/>
      <c r="X1213" s="7"/>
      <c r="Y1213" s="7"/>
      <c r="Z1213" s="7"/>
      <c r="AA1213" s="7"/>
      <c r="AB1213" s="7"/>
      <c r="AC1213" s="7"/>
      <c r="AD1213" s="7"/>
      <c r="AE1213" s="7"/>
      <c r="AF1213" s="7"/>
      <c r="AG1213" s="7"/>
      <c r="AH1213" s="7"/>
      <c r="AJ1213" s="2"/>
      <c r="AL1213" s="4" t="s">
        <v>200</v>
      </c>
      <c r="AM1213" s="4" t="s">
        <v>683</v>
      </c>
      <c r="AO1213" s="7"/>
      <c r="AP1213" s="7"/>
    </row>
    <row r="1214" spans="10:42">
      <c r="J1214" s="2"/>
      <c r="K1214" s="2"/>
      <c r="L1214" s="2"/>
      <c r="M1214" s="2"/>
      <c r="N1214" s="2"/>
      <c r="X1214" s="7"/>
      <c r="Y1214" s="7"/>
      <c r="Z1214" s="7"/>
      <c r="AA1214" s="7"/>
      <c r="AB1214" s="7"/>
      <c r="AC1214" s="7"/>
      <c r="AD1214" s="7"/>
      <c r="AE1214" s="7"/>
      <c r="AF1214" s="7"/>
      <c r="AG1214" s="7"/>
      <c r="AH1214" s="7"/>
      <c r="AJ1214" s="2"/>
      <c r="AL1214" s="4" t="s">
        <v>200</v>
      </c>
      <c r="AM1214" s="4" t="s">
        <v>952</v>
      </c>
      <c r="AO1214" s="7"/>
      <c r="AP1214" s="7"/>
    </row>
    <row r="1215" spans="10:42">
      <c r="J1215" s="2"/>
      <c r="K1215" s="2"/>
      <c r="L1215" s="2"/>
      <c r="M1215" s="2"/>
      <c r="N1215" s="2"/>
      <c r="X1215" s="7"/>
      <c r="Y1215" s="7"/>
      <c r="Z1215" s="7"/>
      <c r="AA1215" s="7"/>
      <c r="AB1215" s="7"/>
      <c r="AC1215" s="7"/>
      <c r="AD1215" s="7"/>
      <c r="AE1215" s="7"/>
      <c r="AF1215" s="7"/>
      <c r="AG1215" s="7"/>
      <c r="AH1215" s="7"/>
      <c r="AJ1215" s="2"/>
      <c r="AL1215" s="4" t="s">
        <v>200</v>
      </c>
      <c r="AM1215" s="4" t="s">
        <v>953</v>
      </c>
      <c r="AO1215" s="7"/>
      <c r="AP1215" s="7"/>
    </row>
    <row r="1216" spans="10:42">
      <c r="J1216" s="2"/>
      <c r="K1216" s="2"/>
      <c r="L1216" s="2"/>
      <c r="M1216" s="2"/>
      <c r="N1216" s="2"/>
      <c r="X1216" s="7"/>
      <c r="Y1216" s="7"/>
      <c r="Z1216" s="7"/>
      <c r="AA1216" s="7"/>
      <c r="AB1216" s="7"/>
      <c r="AC1216" s="7"/>
      <c r="AD1216" s="7"/>
      <c r="AE1216" s="7"/>
      <c r="AF1216" s="7"/>
      <c r="AG1216" s="7"/>
      <c r="AH1216" s="7"/>
      <c r="AJ1216" s="2"/>
      <c r="AL1216" s="4" t="s">
        <v>200</v>
      </c>
      <c r="AM1216" s="4" t="s">
        <v>954</v>
      </c>
      <c r="AO1216" s="7"/>
      <c r="AP1216" s="7"/>
    </row>
    <row r="1217" spans="10:42">
      <c r="J1217" s="2"/>
      <c r="K1217" s="2"/>
      <c r="L1217" s="2"/>
      <c r="M1217" s="2"/>
      <c r="N1217" s="2"/>
      <c r="X1217" s="7"/>
      <c r="Y1217" s="7"/>
      <c r="Z1217" s="7"/>
      <c r="AA1217" s="7"/>
      <c r="AB1217" s="7"/>
      <c r="AC1217" s="7"/>
      <c r="AD1217" s="7"/>
      <c r="AE1217" s="7"/>
      <c r="AF1217" s="7"/>
      <c r="AG1217" s="7"/>
      <c r="AH1217" s="7"/>
      <c r="AJ1217" s="2"/>
      <c r="AL1217" s="4" t="s">
        <v>200</v>
      </c>
      <c r="AM1217" s="4" t="s">
        <v>956</v>
      </c>
      <c r="AO1217" s="7"/>
      <c r="AP1217" s="7"/>
    </row>
    <row r="1218" spans="10:42">
      <c r="J1218" s="2"/>
      <c r="K1218" s="2"/>
      <c r="L1218" s="2"/>
      <c r="M1218" s="2"/>
      <c r="N1218" s="2"/>
      <c r="X1218" s="7"/>
      <c r="Y1218" s="7"/>
      <c r="Z1218" s="7"/>
      <c r="AA1218" s="7"/>
      <c r="AB1218" s="7"/>
      <c r="AC1218" s="7"/>
      <c r="AD1218" s="7"/>
      <c r="AE1218" s="7"/>
      <c r="AF1218" s="7"/>
      <c r="AG1218" s="7"/>
      <c r="AH1218" s="7"/>
      <c r="AJ1218" s="2"/>
      <c r="AL1218" s="4" t="s">
        <v>200</v>
      </c>
      <c r="AM1218" s="4" t="s">
        <v>958</v>
      </c>
      <c r="AO1218" s="7"/>
      <c r="AP1218" s="7"/>
    </row>
    <row r="1219" spans="10:42">
      <c r="J1219" s="2"/>
      <c r="K1219" s="2"/>
      <c r="L1219" s="2"/>
      <c r="M1219" s="2"/>
      <c r="N1219" s="2"/>
      <c r="X1219" s="7"/>
      <c r="Y1219" s="7"/>
      <c r="Z1219" s="7"/>
      <c r="AA1219" s="7"/>
      <c r="AB1219" s="7"/>
      <c r="AC1219" s="7"/>
      <c r="AD1219" s="7"/>
      <c r="AE1219" s="7"/>
      <c r="AF1219" s="7"/>
      <c r="AG1219" s="7"/>
      <c r="AH1219" s="7"/>
      <c r="AJ1219" s="2"/>
      <c r="AL1219" s="4" t="s">
        <v>200</v>
      </c>
      <c r="AM1219" s="4" t="s">
        <v>960</v>
      </c>
      <c r="AO1219" s="7"/>
      <c r="AP1219" s="7"/>
    </row>
    <row r="1220" spans="10:42">
      <c r="J1220" s="2"/>
      <c r="K1220" s="2"/>
      <c r="L1220" s="2"/>
      <c r="M1220" s="2"/>
      <c r="N1220" s="2"/>
      <c r="X1220" s="7"/>
      <c r="Y1220" s="7"/>
      <c r="Z1220" s="7"/>
      <c r="AA1220" s="7"/>
      <c r="AB1220" s="7"/>
      <c r="AC1220" s="7"/>
      <c r="AD1220" s="7"/>
      <c r="AE1220" s="7"/>
      <c r="AF1220" s="7"/>
      <c r="AG1220" s="7"/>
      <c r="AH1220" s="7"/>
      <c r="AJ1220" s="2"/>
      <c r="AL1220" s="4" t="s">
        <v>200</v>
      </c>
      <c r="AM1220" s="4" t="s">
        <v>961</v>
      </c>
      <c r="AO1220" s="7"/>
      <c r="AP1220" s="7"/>
    </row>
    <row r="1221" spans="10:42">
      <c r="J1221" s="2"/>
      <c r="K1221" s="2"/>
      <c r="L1221" s="2"/>
      <c r="M1221" s="2"/>
      <c r="N1221" s="2"/>
      <c r="X1221" s="7"/>
      <c r="Y1221" s="7"/>
      <c r="Z1221" s="7"/>
      <c r="AA1221" s="7"/>
      <c r="AB1221" s="7"/>
      <c r="AC1221" s="7"/>
      <c r="AD1221" s="7"/>
      <c r="AE1221" s="7"/>
      <c r="AF1221" s="7"/>
      <c r="AG1221" s="7"/>
      <c r="AH1221" s="7"/>
      <c r="AJ1221" s="2"/>
      <c r="AL1221" s="4" t="s">
        <v>200</v>
      </c>
      <c r="AM1221" s="4" t="s">
        <v>962</v>
      </c>
      <c r="AO1221" s="7"/>
      <c r="AP1221" s="7"/>
    </row>
    <row r="1222" spans="10:42">
      <c r="J1222" s="2"/>
      <c r="K1222" s="2"/>
      <c r="L1222" s="2"/>
      <c r="M1222" s="2"/>
      <c r="N1222" s="2"/>
      <c r="X1222" s="7"/>
      <c r="Y1222" s="7"/>
      <c r="Z1222" s="7"/>
      <c r="AA1222" s="7"/>
      <c r="AB1222" s="7"/>
      <c r="AC1222" s="7"/>
      <c r="AD1222" s="7"/>
      <c r="AE1222" s="7"/>
      <c r="AF1222" s="7"/>
      <c r="AG1222" s="7"/>
      <c r="AH1222" s="7"/>
      <c r="AJ1222" s="2"/>
      <c r="AL1222" s="4" t="s">
        <v>200</v>
      </c>
      <c r="AM1222" s="4" t="s">
        <v>824</v>
      </c>
      <c r="AO1222" s="7"/>
      <c r="AP1222" s="7"/>
    </row>
    <row r="1223" spans="10:42">
      <c r="J1223" s="2"/>
      <c r="K1223" s="2"/>
      <c r="L1223" s="2"/>
      <c r="M1223" s="2"/>
      <c r="N1223" s="2"/>
      <c r="X1223" s="7"/>
      <c r="Y1223" s="7"/>
      <c r="Z1223" s="7"/>
      <c r="AA1223" s="7"/>
      <c r="AB1223" s="7"/>
      <c r="AC1223" s="7"/>
      <c r="AD1223" s="7"/>
      <c r="AE1223" s="7"/>
      <c r="AF1223" s="7"/>
      <c r="AG1223" s="7"/>
      <c r="AH1223" s="7"/>
      <c r="AJ1223" s="2"/>
      <c r="AL1223" s="4" t="s">
        <v>200</v>
      </c>
      <c r="AM1223" s="4" t="s">
        <v>963</v>
      </c>
      <c r="AO1223" s="7"/>
      <c r="AP1223" s="7"/>
    </row>
    <row r="1224" spans="10:42">
      <c r="J1224" s="2"/>
      <c r="K1224" s="2"/>
      <c r="L1224" s="2"/>
      <c r="M1224" s="2"/>
      <c r="N1224" s="2"/>
      <c r="X1224" s="7"/>
      <c r="Y1224" s="7"/>
      <c r="Z1224" s="7"/>
      <c r="AA1224" s="7"/>
      <c r="AB1224" s="7"/>
      <c r="AC1224" s="7"/>
      <c r="AD1224" s="7"/>
      <c r="AE1224" s="7"/>
      <c r="AF1224" s="7"/>
      <c r="AG1224" s="7"/>
      <c r="AH1224" s="7"/>
      <c r="AJ1224" s="2"/>
      <c r="AL1224" s="4" t="s">
        <v>200</v>
      </c>
      <c r="AM1224" s="4" t="s">
        <v>964</v>
      </c>
      <c r="AO1224" s="7"/>
      <c r="AP1224" s="7"/>
    </row>
    <row r="1225" spans="10:42">
      <c r="J1225" s="2"/>
      <c r="K1225" s="2"/>
      <c r="L1225" s="2"/>
      <c r="M1225" s="2"/>
      <c r="N1225" s="2"/>
      <c r="X1225" s="7"/>
      <c r="Y1225" s="7"/>
      <c r="Z1225" s="7"/>
      <c r="AA1225" s="7"/>
      <c r="AB1225" s="7"/>
      <c r="AC1225" s="7"/>
      <c r="AD1225" s="7"/>
      <c r="AE1225" s="7"/>
      <c r="AF1225" s="7"/>
      <c r="AG1225" s="7"/>
      <c r="AH1225" s="7"/>
      <c r="AJ1225" s="2"/>
      <c r="AL1225" s="4" t="s">
        <v>200</v>
      </c>
      <c r="AM1225" s="4" t="s">
        <v>966</v>
      </c>
      <c r="AO1225" s="7"/>
      <c r="AP1225" s="7"/>
    </row>
    <row r="1226" spans="10:42">
      <c r="J1226" s="2"/>
      <c r="K1226" s="2"/>
      <c r="L1226" s="2"/>
      <c r="M1226" s="2"/>
      <c r="N1226" s="2"/>
      <c r="X1226" s="7"/>
      <c r="Y1226" s="7"/>
      <c r="Z1226" s="7"/>
      <c r="AA1226" s="7"/>
      <c r="AB1226" s="7"/>
      <c r="AC1226" s="7"/>
      <c r="AD1226" s="7"/>
      <c r="AE1226" s="7"/>
      <c r="AF1226" s="7"/>
      <c r="AG1226" s="7"/>
      <c r="AH1226" s="7"/>
      <c r="AJ1226" s="2"/>
      <c r="AL1226" s="4" t="s">
        <v>200</v>
      </c>
      <c r="AM1226" s="4" t="s">
        <v>1424</v>
      </c>
      <c r="AO1226" s="7"/>
      <c r="AP1226" s="7"/>
    </row>
    <row r="1227" spans="10:42">
      <c r="J1227" s="2"/>
      <c r="K1227" s="2"/>
      <c r="L1227" s="2"/>
      <c r="M1227" s="2"/>
      <c r="N1227" s="2"/>
      <c r="X1227" s="7"/>
      <c r="Y1227" s="7"/>
      <c r="Z1227" s="7"/>
      <c r="AA1227" s="7"/>
      <c r="AB1227" s="7"/>
      <c r="AC1227" s="7"/>
      <c r="AD1227" s="7"/>
      <c r="AE1227" s="7"/>
      <c r="AF1227" s="7"/>
      <c r="AG1227" s="7"/>
      <c r="AH1227" s="7"/>
      <c r="AJ1227" s="2"/>
      <c r="AL1227" s="4" t="s">
        <v>200</v>
      </c>
      <c r="AM1227" s="4" t="s">
        <v>1425</v>
      </c>
      <c r="AO1227" s="7"/>
      <c r="AP1227" s="7"/>
    </row>
    <row r="1228" spans="10:42">
      <c r="J1228" s="2"/>
      <c r="K1228" s="2"/>
      <c r="L1228" s="2"/>
      <c r="M1228" s="2"/>
      <c r="N1228" s="2"/>
      <c r="X1228" s="7"/>
      <c r="Y1228" s="7"/>
      <c r="Z1228" s="7"/>
      <c r="AA1228" s="7"/>
      <c r="AB1228" s="7"/>
      <c r="AC1228" s="7"/>
      <c r="AD1228" s="7"/>
      <c r="AE1228" s="7"/>
      <c r="AF1228" s="7"/>
      <c r="AG1228" s="7"/>
      <c r="AH1228" s="7"/>
      <c r="AJ1228" s="2"/>
      <c r="AL1228" s="4" t="s">
        <v>200</v>
      </c>
      <c r="AM1228" s="4" t="s">
        <v>968</v>
      </c>
      <c r="AO1228" s="7"/>
      <c r="AP1228" s="7"/>
    </row>
    <row r="1229" spans="10:42">
      <c r="J1229" s="2"/>
      <c r="K1229" s="2"/>
      <c r="L1229" s="2"/>
      <c r="M1229" s="2"/>
      <c r="N1229" s="2"/>
      <c r="X1229" s="7"/>
      <c r="Y1229" s="7"/>
      <c r="Z1229" s="7"/>
      <c r="AA1229" s="7"/>
      <c r="AB1229" s="7"/>
      <c r="AC1229" s="7"/>
      <c r="AD1229" s="7"/>
      <c r="AE1229" s="7"/>
      <c r="AF1229" s="7"/>
      <c r="AG1229" s="7"/>
      <c r="AH1229" s="7"/>
      <c r="AJ1229" s="2"/>
      <c r="AL1229" s="4" t="s">
        <v>200</v>
      </c>
      <c r="AM1229" s="4" t="s">
        <v>969</v>
      </c>
      <c r="AO1229" s="7"/>
      <c r="AP1229" s="7"/>
    </row>
    <row r="1230" spans="10:42">
      <c r="J1230" s="2"/>
      <c r="K1230" s="2"/>
      <c r="L1230" s="2"/>
      <c r="M1230" s="2"/>
      <c r="N1230" s="2"/>
      <c r="X1230" s="7"/>
      <c r="Y1230" s="7"/>
      <c r="Z1230" s="7"/>
      <c r="AA1230" s="7"/>
      <c r="AB1230" s="7"/>
      <c r="AC1230" s="7"/>
      <c r="AD1230" s="7"/>
      <c r="AE1230" s="7"/>
      <c r="AF1230" s="7"/>
      <c r="AG1230" s="7"/>
      <c r="AH1230" s="7"/>
      <c r="AJ1230" s="2"/>
      <c r="AL1230" s="4" t="s">
        <v>200</v>
      </c>
      <c r="AM1230" s="4" t="s">
        <v>971</v>
      </c>
      <c r="AO1230" s="7"/>
      <c r="AP1230" s="7"/>
    </row>
    <row r="1231" spans="10:42">
      <c r="J1231" s="2"/>
      <c r="K1231" s="2"/>
      <c r="L1231" s="2"/>
      <c r="M1231" s="2"/>
      <c r="N1231" s="2"/>
      <c r="X1231" s="7"/>
      <c r="Y1231" s="7"/>
      <c r="Z1231" s="7"/>
      <c r="AA1231" s="7"/>
      <c r="AB1231" s="7"/>
      <c r="AC1231" s="7"/>
      <c r="AD1231" s="7"/>
      <c r="AE1231" s="7"/>
      <c r="AF1231" s="7"/>
      <c r="AG1231" s="7"/>
      <c r="AH1231" s="7"/>
      <c r="AJ1231" s="2"/>
      <c r="AL1231" s="4" t="s">
        <v>200</v>
      </c>
      <c r="AM1231" s="4" t="s">
        <v>972</v>
      </c>
      <c r="AO1231" s="7"/>
      <c r="AP1231" s="7"/>
    </row>
    <row r="1232" spans="10:42">
      <c r="J1232" s="2"/>
      <c r="K1232" s="2"/>
      <c r="L1232" s="2"/>
      <c r="M1232" s="2"/>
      <c r="N1232" s="2"/>
      <c r="X1232" s="7"/>
      <c r="Y1232" s="7"/>
      <c r="Z1232" s="7"/>
      <c r="AA1232" s="7"/>
      <c r="AB1232" s="7"/>
      <c r="AC1232" s="7"/>
      <c r="AD1232" s="7"/>
      <c r="AE1232" s="7"/>
      <c r="AF1232" s="7"/>
      <c r="AG1232" s="7"/>
      <c r="AH1232" s="7"/>
      <c r="AJ1232" s="2"/>
      <c r="AL1232" s="4" t="s">
        <v>200</v>
      </c>
      <c r="AM1232" s="4" t="s">
        <v>973</v>
      </c>
      <c r="AO1232" s="7"/>
      <c r="AP1232" s="7"/>
    </row>
    <row r="1233" spans="10:42">
      <c r="J1233" s="2"/>
      <c r="K1233" s="2"/>
      <c r="L1233" s="2"/>
      <c r="M1233" s="2"/>
      <c r="N1233" s="2"/>
      <c r="X1233" s="7"/>
      <c r="Y1233" s="7"/>
      <c r="Z1233" s="7"/>
      <c r="AA1233" s="7"/>
      <c r="AB1233" s="7"/>
      <c r="AC1233" s="7"/>
      <c r="AD1233" s="7"/>
      <c r="AE1233" s="7"/>
      <c r="AF1233" s="7"/>
      <c r="AG1233" s="7"/>
      <c r="AH1233" s="7"/>
      <c r="AJ1233" s="2"/>
      <c r="AL1233" s="4" t="s">
        <v>200</v>
      </c>
      <c r="AM1233" s="4" t="s">
        <v>1426</v>
      </c>
      <c r="AO1233" s="7"/>
      <c r="AP1233" s="7"/>
    </row>
    <row r="1234" spans="10:42">
      <c r="J1234" s="2"/>
      <c r="K1234" s="2"/>
      <c r="L1234" s="2"/>
      <c r="M1234" s="2"/>
      <c r="N1234" s="2"/>
      <c r="X1234" s="7"/>
      <c r="Y1234" s="7"/>
      <c r="Z1234" s="7"/>
      <c r="AA1234" s="7"/>
      <c r="AB1234" s="7"/>
      <c r="AC1234" s="7"/>
      <c r="AD1234" s="7"/>
      <c r="AE1234" s="7"/>
      <c r="AF1234" s="7"/>
      <c r="AG1234" s="7"/>
      <c r="AH1234" s="7"/>
      <c r="AJ1234" s="2"/>
      <c r="AL1234" s="4" t="s">
        <v>200</v>
      </c>
      <c r="AM1234" s="4" t="s">
        <v>1427</v>
      </c>
      <c r="AO1234" s="7"/>
      <c r="AP1234" s="7"/>
    </row>
    <row r="1235" spans="10:42">
      <c r="J1235" s="2"/>
      <c r="K1235" s="2"/>
      <c r="L1235" s="2"/>
      <c r="M1235" s="2"/>
      <c r="N1235" s="2"/>
      <c r="X1235" s="7"/>
      <c r="Y1235" s="7"/>
      <c r="Z1235" s="7"/>
      <c r="AA1235" s="7"/>
      <c r="AB1235" s="7"/>
      <c r="AC1235" s="7"/>
      <c r="AD1235" s="7"/>
      <c r="AE1235" s="7"/>
      <c r="AF1235" s="7"/>
      <c r="AG1235" s="7"/>
      <c r="AH1235" s="7"/>
      <c r="AJ1235" s="2"/>
      <c r="AL1235" s="4" t="s">
        <v>200</v>
      </c>
      <c r="AM1235" s="4" t="s">
        <v>1428</v>
      </c>
      <c r="AO1235" s="7"/>
      <c r="AP1235" s="7"/>
    </row>
    <row r="1236" spans="10:42">
      <c r="J1236" s="2"/>
      <c r="K1236" s="2"/>
      <c r="L1236" s="2"/>
      <c r="M1236" s="2"/>
      <c r="N1236" s="2"/>
      <c r="X1236" s="7"/>
      <c r="Y1236" s="7"/>
      <c r="Z1236" s="7"/>
      <c r="AA1236" s="7"/>
      <c r="AB1236" s="7"/>
      <c r="AC1236" s="7"/>
      <c r="AD1236" s="7"/>
      <c r="AE1236" s="7"/>
      <c r="AF1236" s="7"/>
      <c r="AG1236" s="7"/>
      <c r="AH1236" s="7"/>
      <c r="AJ1236" s="2"/>
      <c r="AL1236" s="4" t="s">
        <v>200</v>
      </c>
      <c r="AM1236" s="4" t="s">
        <v>1429</v>
      </c>
      <c r="AO1236" s="7"/>
      <c r="AP1236" s="7"/>
    </row>
    <row r="1237" spans="10:42">
      <c r="J1237" s="2"/>
      <c r="K1237" s="2"/>
      <c r="L1237" s="2"/>
      <c r="M1237" s="2"/>
      <c r="N1237" s="2"/>
      <c r="X1237" s="7"/>
      <c r="Y1237" s="7"/>
      <c r="Z1237" s="7"/>
      <c r="AA1237" s="7"/>
      <c r="AB1237" s="7"/>
      <c r="AC1237" s="7"/>
      <c r="AD1237" s="7"/>
      <c r="AE1237" s="7"/>
      <c r="AF1237" s="7"/>
      <c r="AG1237" s="7"/>
      <c r="AH1237" s="7"/>
      <c r="AJ1237" s="2"/>
      <c r="AL1237" s="4" t="s">
        <v>200</v>
      </c>
      <c r="AM1237" s="4" t="s">
        <v>1430</v>
      </c>
      <c r="AO1237" s="7"/>
      <c r="AP1237" s="7"/>
    </row>
    <row r="1238" spans="10:42">
      <c r="J1238" s="2"/>
      <c r="K1238" s="2"/>
      <c r="L1238" s="2"/>
      <c r="M1238" s="2"/>
      <c r="N1238" s="2"/>
      <c r="X1238" s="7"/>
      <c r="Y1238" s="7"/>
      <c r="Z1238" s="7"/>
      <c r="AA1238" s="7"/>
      <c r="AB1238" s="7"/>
      <c r="AC1238" s="7"/>
      <c r="AD1238" s="7"/>
      <c r="AE1238" s="7"/>
      <c r="AF1238" s="7"/>
      <c r="AG1238" s="7"/>
      <c r="AH1238" s="7"/>
      <c r="AJ1238" s="2"/>
      <c r="AL1238" s="4" t="s">
        <v>200</v>
      </c>
      <c r="AM1238" s="4" t="s">
        <v>1431</v>
      </c>
      <c r="AO1238" s="7"/>
      <c r="AP1238" s="7"/>
    </row>
    <row r="1239" spans="10:42">
      <c r="J1239" s="2"/>
      <c r="K1239" s="2"/>
      <c r="L1239" s="2"/>
      <c r="M1239" s="2"/>
      <c r="N1239" s="2"/>
      <c r="X1239" s="7"/>
      <c r="Y1239" s="7"/>
      <c r="Z1239" s="7"/>
      <c r="AA1239" s="7"/>
      <c r="AB1239" s="7"/>
      <c r="AC1239" s="7"/>
      <c r="AD1239" s="7"/>
      <c r="AE1239" s="7"/>
      <c r="AF1239" s="7"/>
      <c r="AG1239" s="7"/>
      <c r="AH1239" s="7"/>
      <c r="AJ1239" s="2"/>
      <c r="AL1239" s="4" t="s">
        <v>200</v>
      </c>
      <c r="AM1239" s="4" t="s">
        <v>1432</v>
      </c>
      <c r="AO1239" s="7"/>
      <c r="AP1239" s="7"/>
    </row>
    <row r="1240" spans="10:42">
      <c r="J1240" s="2"/>
      <c r="K1240" s="2"/>
      <c r="L1240" s="2"/>
      <c r="M1240" s="2"/>
      <c r="N1240" s="2"/>
      <c r="X1240" s="7"/>
      <c r="Y1240" s="7"/>
      <c r="Z1240" s="7"/>
      <c r="AA1240" s="7"/>
      <c r="AB1240" s="7"/>
      <c r="AC1240" s="7"/>
      <c r="AD1240" s="7"/>
      <c r="AE1240" s="7"/>
      <c r="AF1240" s="7"/>
      <c r="AG1240" s="7"/>
      <c r="AH1240" s="7"/>
      <c r="AJ1240" s="2"/>
      <c r="AL1240" s="4" t="s">
        <v>200</v>
      </c>
      <c r="AM1240" s="4" t="s">
        <v>1433</v>
      </c>
      <c r="AO1240" s="7"/>
      <c r="AP1240" s="7"/>
    </row>
    <row r="1241" spans="10:42">
      <c r="J1241" s="2"/>
      <c r="K1241" s="2"/>
      <c r="L1241" s="2"/>
      <c r="M1241" s="2"/>
      <c r="N1241" s="2"/>
      <c r="X1241" s="7"/>
      <c r="Y1241" s="7"/>
      <c r="Z1241" s="7"/>
      <c r="AA1241" s="7"/>
      <c r="AB1241" s="7"/>
      <c r="AC1241" s="7"/>
      <c r="AD1241" s="7"/>
      <c r="AE1241" s="7"/>
      <c r="AF1241" s="7"/>
      <c r="AG1241" s="7"/>
      <c r="AH1241" s="7"/>
      <c r="AJ1241" s="2"/>
      <c r="AL1241" s="4" t="s">
        <v>200</v>
      </c>
      <c r="AM1241" s="4" t="s">
        <v>1434</v>
      </c>
      <c r="AO1241" s="7"/>
      <c r="AP1241" s="7"/>
    </row>
    <row r="1242" spans="10:42">
      <c r="J1242" s="2"/>
      <c r="K1242" s="2"/>
      <c r="L1242" s="2"/>
      <c r="M1242" s="2"/>
      <c r="N1242" s="2"/>
      <c r="X1242" s="7"/>
      <c r="Y1242" s="7"/>
      <c r="Z1242" s="7"/>
      <c r="AA1242" s="7"/>
      <c r="AB1242" s="7"/>
      <c r="AC1242" s="7"/>
      <c r="AD1242" s="7"/>
      <c r="AE1242" s="7"/>
      <c r="AF1242" s="7"/>
      <c r="AG1242" s="7"/>
      <c r="AH1242" s="7"/>
      <c r="AJ1242" s="2"/>
      <c r="AL1242" s="4" t="s">
        <v>200</v>
      </c>
      <c r="AM1242" s="4" t="s">
        <v>1246</v>
      </c>
      <c r="AO1242" s="7"/>
      <c r="AP1242" s="7"/>
    </row>
    <row r="1243" spans="10:42">
      <c r="J1243" s="2"/>
      <c r="K1243" s="2"/>
      <c r="L1243" s="2"/>
      <c r="M1243" s="2"/>
      <c r="N1243" s="2"/>
      <c r="X1243" s="7"/>
      <c r="Y1243" s="7"/>
      <c r="Z1243" s="7"/>
      <c r="AA1243" s="7"/>
      <c r="AB1243" s="7"/>
      <c r="AC1243" s="7"/>
      <c r="AD1243" s="7"/>
      <c r="AE1243" s="7"/>
      <c r="AF1243" s="7"/>
      <c r="AG1243" s="7"/>
      <c r="AH1243" s="7"/>
      <c r="AJ1243" s="2"/>
      <c r="AL1243" s="4" t="s">
        <v>200</v>
      </c>
      <c r="AM1243" s="4" t="s">
        <v>1435</v>
      </c>
      <c r="AO1243" s="7"/>
      <c r="AP1243" s="7"/>
    </row>
    <row r="1244" spans="10:42">
      <c r="J1244" s="2"/>
      <c r="K1244" s="2"/>
      <c r="L1244" s="2"/>
      <c r="M1244" s="2"/>
      <c r="N1244" s="2"/>
      <c r="X1244" s="7"/>
      <c r="Y1244" s="7"/>
      <c r="Z1244" s="7"/>
      <c r="AA1244" s="7"/>
      <c r="AB1244" s="7"/>
      <c r="AC1244" s="7"/>
      <c r="AD1244" s="7"/>
      <c r="AE1244" s="7"/>
      <c r="AF1244" s="7"/>
      <c r="AG1244" s="7"/>
      <c r="AH1244" s="7"/>
      <c r="AJ1244" s="2"/>
      <c r="AL1244" s="4" t="s">
        <v>202</v>
      </c>
      <c r="AM1244" s="4" t="s">
        <v>684</v>
      </c>
      <c r="AO1244" s="7"/>
      <c r="AP1244" s="7"/>
    </row>
    <row r="1245" spans="10:42">
      <c r="J1245" s="2"/>
      <c r="K1245" s="2"/>
      <c r="L1245" s="2"/>
      <c r="M1245" s="2"/>
      <c r="N1245" s="2"/>
      <c r="X1245" s="7"/>
      <c r="Y1245" s="7"/>
      <c r="Z1245" s="7"/>
      <c r="AA1245" s="7"/>
      <c r="AB1245" s="7"/>
      <c r="AC1245" s="7"/>
      <c r="AD1245" s="7"/>
      <c r="AE1245" s="7"/>
      <c r="AF1245" s="7"/>
      <c r="AG1245" s="7"/>
      <c r="AH1245" s="7"/>
      <c r="AJ1245" s="2"/>
      <c r="AL1245" s="4" t="s">
        <v>202</v>
      </c>
      <c r="AM1245" s="4" t="s">
        <v>1436</v>
      </c>
      <c r="AO1245" s="7"/>
      <c r="AP1245" s="7"/>
    </row>
    <row r="1246" spans="10:42">
      <c r="J1246" s="2"/>
      <c r="K1246" s="2"/>
      <c r="L1246" s="2"/>
      <c r="M1246" s="2"/>
      <c r="N1246" s="2"/>
      <c r="X1246" s="7"/>
      <c r="Y1246" s="7"/>
      <c r="Z1246" s="7"/>
      <c r="AA1246" s="7"/>
      <c r="AB1246" s="7"/>
      <c r="AC1246" s="7"/>
      <c r="AD1246" s="7"/>
      <c r="AE1246" s="7"/>
      <c r="AF1246" s="7"/>
      <c r="AG1246" s="7"/>
      <c r="AH1246" s="7"/>
      <c r="AJ1246" s="2"/>
      <c r="AL1246" s="4" t="s">
        <v>202</v>
      </c>
      <c r="AM1246" s="4" t="s">
        <v>686</v>
      </c>
      <c r="AO1246" s="7"/>
      <c r="AP1246" s="7"/>
    </row>
    <row r="1247" spans="10:42">
      <c r="J1247" s="2"/>
      <c r="K1247" s="2"/>
      <c r="L1247" s="2"/>
      <c r="M1247" s="2"/>
      <c r="N1247" s="2"/>
      <c r="X1247" s="7"/>
      <c r="Y1247" s="7"/>
      <c r="Z1247" s="7"/>
      <c r="AA1247" s="7"/>
      <c r="AB1247" s="7"/>
      <c r="AC1247" s="7"/>
      <c r="AD1247" s="7"/>
      <c r="AE1247" s="7"/>
      <c r="AF1247" s="7"/>
      <c r="AG1247" s="7"/>
      <c r="AH1247" s="7"/>
      <c r="AJ1247" s="2"/>
      <c r="AL1247" s="4" t="s">
        <v>202</v>
      </c>
      <c r="AM1247" s="4" t="s">
        <v>1437</v>
      </c>
      <c r="AO1247" s="7"/>
      <c r="AP1247" s="7"/>
    </row>
    <row r="1248" spans="10:42">
      <c r="J1248" s="2"/>
      <c r="K1248" s="2"/>
      <c r="L1248" s="2"/>
      <c r="M1248" s="2"/>
      <c r="N1248" s="2"/>
      <c r="X1248" s="7"/>
      <c r="Y1248" s="7"/>
      <c r="Z1248" s="7"/>
      <c r="AA1248" s="7"/>
      <c r="AB1248" s="7"/>
      <c r="AC1248" s="7"/>
      <c r="AD1248" s="7"/>
      <c r="AE1248" s="7"/>
      <c r="AF1248" s="7"/>
      <c r="AG1248" s="7"/>
      <c r="AH1248" s="7"/>
      <c r="AJ1248" s="2"/>
      <c r="AL1248" s="4" t="s">
        <v>202</v>
      </c>
      <c r="AM1248" s="4" t="s">
        <v>1438</v>
      </c>
      <c r="AO1248" s="7"/>
      <c r="AP1248" s="7"/>
    </row>
    <row r="1249" spans="10:42">
      <c r="J1249" s="2"/>
      <c r="K1249" s="2"/>
      <c r="L1249" s="2"/>
      <c r="M1249" s="2"/>
      <c r="N1249" s="2"/>
      <c r="X1249" s="7"/>
      <c r="Y1249" s="7"/>
      <c r="Z1249" s="7"/>
      <c r="AA1249" s="7"/>
      <c r="AB1249" s="7"/>
      <c r="AC1249" s="7"/>
      <c r="AD1249" s="7"/>
      <c r="AE1249" s="7"/>
      <c r="AF1249" s="7"/>
      <c r="AG1249" s="7"/>
      <c r="AH1249" s="7"/>
      <c r="AJ1249" s="2"/>
      <c r="AL1249" s="4" t="s">
        <v>202</v>
      </c>
      <c r="AM1249" s="4" t="s">
        <v>1439</v>
      </c>
      <c r="AO1249" s="7"/>
      <c r="AP1249" s="7"/>
    </row>
    <row r="1250" spans="10:42">
      <c r="J1250" s="2"/>
      <c r="K1250" s="2"/>
      <c r="L1250" s="2"/>
      <c r="M1250" s="2"/>
      <c r="N1250" s="2"/>
      <c r="X1250" s="7"/>
      <c r="Y1250" s="7"/>
      <c r="Z1250" s="7"/>
      <c r="AA1250" s="7"/>
      <c r="AB1250" s="7"/>
      <c r="AC1250" s="7"/>
      <c r="AD1250" s="7"/>
      <c r="AE1250" s="7"/>
      <c r="AF1250" s="7"/>
      <c r="AG1250" s="7"/>
      <c r="AH1250" s="7"/>
      <c r="AJ1250" s="2"/>
      <c r="AL1250" s="4" t="s">
        <v>202</v>
      </c>
      <c r="AM1250" s="4" t="s">
        <v>1440</v>
      </c>
      <c r="AO1250" s="7"/>
      <c r="AP1250" s="7"/>
    </row>
    <row r="1251" spans="10:42">
      <c r="J1251" s="2"/>
      <c r="K1251" s="2"/>
      <c r="L1251" s="2"/>
      <c r="M1251" s="2"/>
      <c r="N1251" s="2"/>
      <c r="X1251" s="7"/>
      <c r="Y1251" s="7"/>
      <c r="Z1251" s="7"/>
      <c r="AA1251" s="7"/>
      <c r="AB1251" s="7"/>
      <c r="AC1251" s="7"/>
      <c r="AD1251" s="7"/>
      <c r="AE1251" s="7"/>
      <c r="AF1251" s="7"/>
      <c r="AG1251" s="7"/>
      <c r="AH1251" s="7"/>
      <c r="AJ1251" s="2"/>
      <c r="AL1251" s="4" t="s">
        <v>202</v>
      </c>
      <c r="AM1251" s="4" t="s">
        <v>1441</v>
      </c>
      <c r="AO1251" s="7"/>
      <c r="AP1251" s="7"/>
    </row>
    <row r="1252" spans="10:42">
      <c r="J1252" s="2"/>
      <c r="K1252" s="2"/>
      <c r="L1252" s="2"/>
      <c r="M1252" s="2"/>
      <c r="N1252" s="2"/>
      <c r="X1252" s="7"/>
      <c r="Y1252" s="7"/>
      <c r="Z1252" s="7"/>
      <c r="AA1252" s="7"/>
      <c r="AB1252" s="7"/>
      <c r="AC1252" s="7"/>
      <c r="AD1252" s="7"/>
      <c r="AE1252" s="7"/>
      <c r="AF1252" s="7"/>
      <c r="AG1252" s="7"/>
      <c r="AH1252" s="7"/>
      <c r="AJ1252" s="2"/>
      <c r="AL1252" s="4" t="s">
        <v>202</v>
      </c>
      <c r="AM1252" s="4" t="s">
        <v>1442</v>
      </c>
      <c r="AO1252" s="7"/>
      <c r="AP1252" s="7"/>
    </row>
    <row r="1253" spans="10:42">
      <c r="J1253" s="2"/>
      <c r="K1253" s="2"/>
      <c r="L1253" s="2"/>
      <c r="M1253" s="2"/>
      <c r="N1253" s="2"/>
      <c r="X1253" s="7"/>
      <c r="Y1253" s="7"/>
      <c r="Z1253" s="7"/>
      <c r="AA1253" s="7"/>
      <c r="AB1253" s="7"/>
      <c r="AC1253" s="7"/>
      <c r="AD1253" s="7"/>
      <c r="AE1253" s="7"/>
      <c r="AF1253" s="7"/>
      <c r="AG1253" s="7"/>
      <c r="AH1253" s="7"/>
      <c r="AJ1253" s="2"/>
      <c r="AL1253" s="4" t="s">
        <v>202</v>
      </c>
      <c r="AM1253" s="4" t="s">
        <v>1443</v>
      </c>
      <c r="AO1253" s="7"/>
      <c r="AP1253" s="7"/>
    </row>
    <row r="1254" spans="10:42">
      <c r="J1254" s="2"/>
      <c r="K1254" s="2"/>
      <c r="L1254" s="2"/>
      <c r="M1254" s="2"/>
      <c r="N1254" s="2"/>
      <c r="X1254" s="7"/>
      <c r="Y1254" s="7"/>
      <c r="Z1254" s="7"/>
      <c r="AA1254" s="7"/>
      <c r="AB1254" s="7"/>
      <c r="AC1254" s="7"/>
      <c r="AD1254" s="7"/>
      <c r="AE1254" s="7"/>
      <c r="AF1254" s="7"/>
      <c r="AG1254" s="7"/>
      <c r="AH1254" s="7"/>
      <c r="AJ1254" s="2"/>
      <c r="AL1254" s="4" t="s">
        <v>202</v>
      </c>
      <c r="AM1254" s="4" t="s">
        <v>1444</v>
      </c>
      <c r="AO1254" s="7"/>
      <c r="AP1254" s="7"/>
    </row>
    <row r="1255" spans="10:42">
      <c r="J1255" s="2"/>
      <c r="K1255" s="2"/>
      <c r="L1255" s="2"/>
      <c r="M1255" s="2"/>
      <c r="N1255" s="2"/>
      <c r="X1255" s="7"/>
      <c r="Y1255" s="7"/>
      <c r="Z1255" s="7"/>
      <c r="AA1255" s="7"/>
      <c r="AB1255" s="7"/>
      <c r="AC1255" s="7"/>
      <c r="AD1255" s="7"/>
      <c r="AE1255" s="7"/>
      <c r="AF1255" s="7"/>
      <c r="AG1255" s="7"/>
      <c r="AH1255" s="7"/>
      <c r="AJ1255" s="2"/>
      <c r="AL1255" s="4" t="s">
        <v>202</v>
      </c>
      <c r="AM1255" s="4" t="s">
        <v>1445</v>
      </c>
      <c r="AO1255" s="7"/>
      <c r="AP1255" s="7"/>
    </row>
    <row r="1256" spans="10:42">
      <c r="J1256" s="2"/>
      <c r="K1256" s="2"/>
      <c r="L1256" s="2"/>
      <c r="M1256" s="2"/>
      <c r="N1256" s="2"/>
      <c r="X1256" s="7"/>
      <c r="Y1256" s="7"/>
      <c r="Z1256" s="7"/>
      <c r="AA1256" s="7"/>
      <c r="AB1256" s="7"/>
      <c r="AC1256" s="7"/>
      <c r="AD1256" s="7"/>
      <c r="AE1256" s="7"/>
      <c r="AF1256" s="7"/>
      <c r="AG1256" s="7"/>
      <c r="AH1256" s="7"/>
      <c r="AJ1256" s="2"/>
      <c r="AL1256" s="4" t="s">
        <v>202</v>
      </c>
      <c r="AM1256" s="4" t="s">
        <v>1446</v>
      </c>
      <c r="AO1256" s="7"/>
      <c r="AP1256" s="7"/>
    </row>
    <row r="1257" spans="10:42">
      <c r="J1257" s="2"/>
      <c r="K1257" s="2"/>
      <c r="L1257" s="2"/>
      <c r="M1257" s="2"/>
      <c r="N1257" s="2"/>
      <c r="X1257" s="7"/>
      <c r="Y1257" s="7"/>
      <c r="Z1257" s="7"/>
      <c r="AA1257" s="7"/>
      <c r="AB1257" s="7"/>
      <c r="AC1257" s="7"/>
      <c r="AD1257" s="7"/>
      <c r="AE1257" s="7"/>
      <c r="AF1257" s="7"/>
      <c r="AG1257" s="7"/>
      <c r="AH1257" s="7"/>
      <c r="AJ1257" s="2"/>
      <c r="AL1257" s="4" t="s">
        <v>202</v>
      </c>
      <c r="AM1257" s="4" t="s">
        <v>1447</v>
      </c>
      <c r="AO1257" s="7"/>
      <c r="AP1257" s="7"/>
    </row>
    <row r="1258" spans="10:42">
      <c r="J1258" s="2"/>
      <c r="K1258" s="2"/>
      <c r="L1258" s="2"/>
      <c r="M1258" s="2"/>
      <c r="N1258" s="2"/>
      <c r="X1258" s="7"/>
      <c r="Y1258" s="7"/>
      <c r="Z1258" s="7"/>
      <c r="AA1258" s="7"/>
      <c r="AB1258" s="7"/>
      <c r="AC1258" s="7"/>
      <c r="AD1258" s="7"/>
      <c r="AE1258" s="7"/>
      <c r="AF1258" s="7"/>
      <c r="AG1258" s="7"/>
      <c r="AH1258" s="7"/>
      <c r="AJ1258" s="2"/>
      <c r="AL1258" s="4" t="s">
        <v>202</v>
      </c>
      <c r="AM1258" s="4" t="s">
        <v>1448</v>
      </c>
      <c r="AO1258" s="7"/>
      <c r="AP1258" s="7"/>
    </row>
    <row r="1259" spans="10:42">
      <c r="J1259" s="2"/>
      <c r="K1259" s="2"/>
      <c r="L1259" s="2"/>
      <c r="M1259" s="2"/>
      <c r="N1259" s="2"/>
      <c r="X1259" s="7"/>
      <c r="Y1259" s="7"/>
      <c r="Z1259" s="7"/>
      <c r="AA1259" s="7"/>
      <c r="AB1259" s="7"/>
      <c r="AC1259" s="7"/>
      <c r="AD1259" s="7"/>
      <c r="AE1259" s="7"/>
      <c r="AF1259" s="7"/>
      <c r="AG1259" s="7"/>
      <c r="AH1259" s="7"/>
      <c r="AJ1259" s="2"/>
      <c r="AL1259" s="4" t="s">
        <v>202</v>
      </c>
      <c r="AM1259" s="4" t="s">
        <v>1449</v>
      </c>
      <c r="AO1259" s="7"/>
      <c r="AP1259" s="7"/>
    </row>
    <row r="1260" spans="10:42">
      <c r="J1260" s="2"/>
      <c r="K1260" s="2"/>
      <c r="L1260" s="2"/>
      <c r="M1260" s="2"/>
      <c r="N1260" s="2"/>
      <c r="X1260" s="7"/>
      <c r="Y1260" s="7"/>
      <c r="Z1260" s="7"/>
      <c r="AA1260" s="7"/>
      <c r="AB1260" s="7"/>
      <c r="AC1260" s="7"/>
      <c r="AD1260" s="7"/>
      <c r="AE1260" s="7"/>
      <c r="AF1260" s="7"/>
      <c r="AG1260" s="7"/>
      <c r="AH1260" s="7"/>
      <c r="AJ1260" s="2"/>
      <c r="AL1260" s="4" t="s">
        <v>202</v>
      </c>
      <c r="AM1260" s="4" t="s">
        <v>1200</v>
      </c>
      <c r="AO1260" s="7"/>
      <c r="AP1260" s="7"/>
    </row>
    <row r="1261" spans="10:42">
      <c r="J1261" s="2"/>
      <c r="K1261" s="2"/>
      <c r="L1261" s="2"/>
      <c r="M1261" s="2"/>
      <c r="N1261" s="2"/>
      <c r="X1261" s="7"/>
      <c r="Y1261" s="7"/>
      <c r="Z1261" s="7"/>
      <c r="AA1261" s="7"/>
      <c r="AB1261" s="7"/>
      <c r="AC1261" s="7"/>
      <c r="AD1261" s="7"/>
      <c r="AE1261" s="7"/>
      <c r="AF1261" s="7"/>
      <c r="AG1261" s="7"/>
      <c r="AH1261" s="7"/>
      <c r="AJ1261" s="2"/>
      <c r="AL1261" s="4" t="s">
        <v>202</v>
      </c>
      <c r="AM1261" s="4" t="s">
        <v>442</v>
      </c>
      <c r="AO1261" s="7"/>
      <c r="AP1261" s="7"/>
    </row>
    <row r="1262" spans="10:42">
      <c r="J1262" s="2"/>
      <c r="K1262" s="2"/>
      <c r="L1262" s="2"/>
      <c r="M1262" s="2"/>
      <c r="N1262" s="2"/>
      <c r="X1262" s="7"/>
      <c r="Y1262" s="7"/>
      <c r="Z1262" s="7"/>
      <c r="AA1262" s="7"/>
      <c r="AB1262" s="7"/>
      <c r="AC1262" s="7"/>
      <c r="AD1262" s="7"/>
      <c r="AE1262" s="7"/>
      <c r="AF1262" s="7"/>
      <c r="AG1262" s="7"/>
      <c r="AH1262" s="7"/>
      <c r="AJ1262" s="2"/>
      <c r="AL1262" s="4" t="s">
        <v>202</v>
      </c>
      <c r="AM1262" s="4" t="s">
        <v>1450</v>
      </c>
      <c r="AO1262" s="7"/>
      <c r="AP1262" s="7"/>
    </row>
    <row r="1263" spans="10:42">
      <c r="J1263" s="2"/>
      <c r="K1263" s="2"/>
      <c r="L1263" s="2"/>
      <c r="M1263" s="2"/>
      <c r="N1263" s="2"/>
      <c r="X1263" s="7"/>
      <c r="Y1263" s="7"/>
      <c r="Z1263" s="7"/>
      <c r="AA1263" s="7"/>
      <c r="AB1263" s="7"/>
      <c r="AC1263" s="7"/>
      <c r="AD1263" s="7"/>
      <c r="AE1263" s="7"/>
      <c r="AF1263" s="7"/>
      <c r="AG1263" s="7"/>
      <c r="AH1263" s="7"/>
      <c r="AJ1263" s="2"/>
      <c r="AL1263" s="4" t="s">
        <v>202</v>
      </c>
      <c r="AM1263" s="4" t="s">
        <v>1451</v>
      </c>
      <c r="AO1263" s="7"/>
      <c r="AP1263" s="7"/>
    </row>
    <row r="1264" spans="10:42">
      <c r="J1264" s="2"/>
      <c r="K1264" s="2"/>
      <c r="L1264" s="2"/>
      <c r="M1264" s="2"/>
      <c r="N1264" s="2"/>
      <c r="X1264" s="7"/>
      <c r="Y1264" s="7"/>
      <c r="Z1264" s="7"/>
      <c r="AA1264" s="7"/>
      <c r="AB1264" s="7"/>
      <c r="AC1264" s="7"/>
      <c r="AD1264" s="7"/>
      <c r="AE1264" s="7"/>
      <c r="AF1264" s="7"/>
      <c r="AG1264" s="7"/>
      <c r="AH1264" s="7"/>
      <c r="AJ1264" s="2"/>
      <c r="AL1264" s="4" t="s">
        <v>202</v>
      </c>
      <c r="AM1264" s="4" t="s">
        <v>1452</v>
      </c>
      <c r="AO1264" s="7"/>
      <c r="AP1264" s="7"/>
    </row>
    <row r="1265" spans="10:42">
      <c r="J1265" s="2"/>
      <c r="K1265" s="2"/>
      <c r="L1265" s="2"/>
      <c r="M1265" s="2"/>
      <c r="N1265" s="2"/>
      <c r="X1265" s="7"/>
      <c r="Y1265" s="7"/>
      <c r="Z1265" s="7"/>
      <c r="AA1265" s="7"/>
      <c r="AB1265" s="7"/>
      <c r="AC1265" s="7"/>
      <c r="AD1265" s="7"/>
      <c r="AE1265" s="7"/>
      <c r="AF1265" s="7"/>
      <c r="AG1265" s="7"/>
      <c r="AH1265" s="7"/>
      <c r="AJ1265" s="2"/>
      <c r="AL1265" s="4" t="s">
        <v>202</v>
      </c>
      <c r="AM1265" s="4" t="s">
        <v>1453</v>
      </c>
      <c r="AO1265" s="7"/>
      <c r="AP1265" s="7"/>
    </row>
    <row r="1266" spans="10:42">
      <c r="J1266" s="2"/>
      <c r="K1266" s="2"/>
      <c r="L1266" s="2"/>
      <c r="M1266" s="2"/>
      <c r="N1266" s="2"/>
      <c r="X1266" s="7"/>
      <c r="Y1266" s="7"/>
      <c r="Z1266" s="7"/>
      <c r="AA1266" s="7"/>
      <c r="AB1266" s="7"/>
      <c r="AC1266" s="7"/>
      <c r="AD1266" s="7"/>
      <c r="AE1266" s="7"/>
      <c r="AF1266" s="7"/>
      <c r="AG1266" s="7"/>
      <c r="AH1266" s="7"/>
      <c r="AJ1266" s="2"/>
      <c r="AL1266" s="4" t="s">
        <v>202</v>
      </c>
      <c r="AM1266" s="4" t="s">
        <v>1454</v>
      </c>
      <c r="AO1266" s="7"/>
      <c r="AP1266" s="7"/>
    </row>
    <row r="1267" spans="10:42">
      <c r="J1267" s="2"/>
      <c r="K1267" s="2"/>
      <c r="L1267" s="2"/>
      <c r="M1267" s="2"/>
      <c r="N1267" s="2"/>
      <c r="X1267" s="7"/>
      <c r="Y1267" s="7"/>
      <c r="Z1267" s="7"/>
      <c r="AA1267" s="7"/>
      <c r="AB1267" s="7"/>
      <c r="AC1267" s="7"/>
      <c r="AD1267" s="7"/>
      <c r="AE1267" s="7"/>
      <c r="AF1267" s="7"/>
      <c r="AG1267" s="7"/>
      <c r="AH1267" s="7"/>
      <c r="AJ1267" s="2"/>
      <c r="AL1267" s="4" t="s">
        <v>202</v>
      </c>
      <c r="AM1267" s="4" t="s">
        <v>1455</v>
      </c>
      <c r="AO1267" s="7"/>
      <c r="AP1267" s="7"/>
    </row>
    <row r="1268" spans="10:42">
      <c r="J1268" s="2"/>
      <c r="K1268" s="2"/>
      <c r="L1268" s="2"/>
      <c r="M1268" s="2"/>
      <c r="N1268" s="2"/>
      <c r="X1268" s="7"/>
      <c r="Y1268" s="7"/>
      <c r="Z1268" s="7"/>
      <c r="AA1268" s="7"/>
      <c r="AB1268" s="7"/>
      <c r="AC1268" s="7"/>
      <c r="AD1268" s="7"/>
      <c r="AE1268" s="7"/>
      <c r="AF1268" s="7"/>
      <c r="AG1268" s="7"/>
      <c r="AH1268" s="7"/>
      <c r="AJ1268" s="2"/>
      <c r="AL1268" s="4" t="s">
        <v>202</v>
      </c>
      <c r="AM1268" s="4" t="s">
        <v>1456</v>
      </c>
      <c r="AO1268" s="7"/>
      <c r="AP1268" s="7"/>
    </row>
    <row r="1269" spans="10:42">
      <c r="J1269" s="2"/>
      <c r="K1269" s="2"/>
      <c r="L1269" s="2"/>
      <c r="M1269" s="2"/>
      <c r="N1269" s="2"/>
      <c r="X1269" s="7"/>
      <c r="Y1269" s="7"/>
      <c r="Z1269" s="7"/>
      <c r="AA1269" s="7"/>
      <c r="AB1269" s="7"/>
      <c r="AC1269" s="7"/>
      <c r="AD1269" s="7"/>
      <c r="AE1269" s="7"/>
      <c r="AF1269" s="7"/>
      <c r="AG1269" s="7"/>
      <c r="AH1269" s="7"/>
      <c r="AJ1269" s="2"/>
      <c r="AL1269" s="4" t="s">
        <v>202</v>
      </c>
      <c r="AM1269" s="4" t="s">
        <v>1457</v>
      </c>
      <c r="AO1269" s="7"/>
      <c r="AP1269" s="7"/>
    </row>
    <row r="1270" spans="10:42">
      <c r="J1270" s="2"/>
      <c r="K1270" s="2"/>
      <c r="L1270" s="2"/>
      <c r="M1270" s="2"/>
      <c r="N1270" s="2"/>
      <c r="X1270" s="7"/>
      <c r="Y1270" s="7"/>
      <c r="Z1270" s="7"/>
      <c r="AA1270" s="7"/>
      <c r="AB1270" s="7"/>
      <c r="AC1270" s="7"/>
      <c r="AD1270" s="7"/>
      <c r="AE1270" s="7"/>
      <c r="AF1270" s="7"/>
      <c r="AG1270" s="7"/>
      <c r="AH1270" s="7"/>
      <c r="AJ1270" s="2"/>
      <c r="AL1270" s="4" t="s">
        <v>202</v>
      </c>
      <c r="AM1270" s="4" t="s">
        <v>1458</v>
      </c>
      <c r="AO1270" s="7"/>
      <c r="AP1270" s="7"/>
    </row>
    <row r="1271" spans="10:42">
      <c r="J1271" s="2"/>
      <c r="K1271" s="2"/>
      <c r="L1271" s="2"/>
      <c r="M1271" s="2"/>
      <c r="N1271" s="2"/>
      <c r="X1271" s="7"/>
      <c r="Y1271" s="7"/>
      <c r="Z1271" s="7"/>
      <c r="AA1271" s="7"/>
      <c r="AB1271" s="7"/>
      <c r="AC1271" s="7"/>
      <c r="AD1271" s="7"/>
      <c r="AE1271" s="7"/>
      <c r="AF1271" s="7"/>
      <c r="AG1271" s="7"/>
      <c r="AH1271" s="7"/>
      <c r="AJ1271" s="2"/>
      <c r="AL1271" s="4" t="s">
        <v>202</v>
      </c>
      <c r="AM1271" s="4" t="s">
        <v>1459</v>
      </c>
      <c r="AO1271" s="7"/>
      <c r="AP1271" s="7"/>
    </row>
    <row r="1272" spans="10:42">
      <c r="J1272" s="2"/>
      <c r="K1272" s="2"/>
      <c r="L1272" s="2"/>
      <c r="M1272" s="2"/>
      <c r="N1272" s="2"/>
      <c r="X1272" s="7"/>
      <c r="Y1272" s="7"/>
      <c r="Z1272" s="7"/>
      <c r="AA1272" s="7"/>
      <c r="AB1272" s="7"/>
      <c r="AC1272" s="7"/>
      <c r="AD1272" s="7"/>
      <c r="AE1272" s="7"/>
      <c r="AF1272" s="7"/>
      <c r="AG1272" s="7"/>
      <c r="AH1272" s="7"/>
      <c r="AJ1272" s="2"/>
      <c r="AL1272" s="4" t="s">
        <v>202</v>
      </c>
      <c r="AM1272" s="4" t="s">
        <v>1460</v>
      </c>
      <c r="AO1272" s="7"/>
      <c r="AP1272" s="7"/>
    </row>
    <row r="1273" spans="10:42">
      <c r="J1273" s="2"/>
      <c r="K1273" s="2"/>
      <c r="L1273" s="2"/>
      <c r="M1273" s="2"/>
      <c r="N1273" s="2"/>
      <c r="X1273" s="7"/>
      <c r="Y1273" s="7"/>
      <c r="Z1273" s="7"/>
      <c r="AA1273" s="7"/>
      <c r="AB1273" s="7"/>
      <c r="AC1273" s="7"/>
      <c r="AD1273" s="7"/>
      <c r="AE1273" s="7"/>
      <c r="AF1273" s="7"/>
      <c r="AG1273" s="7"/>
      <c r="AH1273" s="7"/>
      <c r="AJ1273" s="2"/>
      <c r="AL1273" s="4" t="s">
        <v>202</v>
      </c>
      <c r="AM1273" s="4" t="s">
        <v>1461</v>
      </c>
      <c r="AO1273" s="7"/>
      <c r="AP1273" s="7"/>
    </row>
    <row r="1274" spans="10:42">
      <c r="J1274" s="2"/>
      <c r="K1274" s="2"/>
      <c r="L1274" s="2"/>
      <c r="M1274" s="2"/>
      <c r="N1274" s="2"/>
      <c r="X1274" s="7"/>
      <c r="Y1274" s="7"/>
      <c r="Z1274" s="7"/>
      <c r="AA1274" s="7"/>
      <c r="AB1274" s="7"/>
      <c r="AC1274" s="7"/>
      <c r="AD1274" s="7"/>
      <c r="AE1274" s="7"/>
      <c r="AF1274" s="7"/>
      <c r="AG1274" s="7"/>
      <c r="AH1274" s="7"/>
      <c r="AJ1274" s="2"/>
      <c r="AL1274" s="4" t="s">
        <v>205</v>
      </c>
      <c r="AM1274" s="4" t="s">
        <v>1462</v>
      </c>
      <c r="AO1274" s="7"/>
      <c r="AP1274" s="7"/>
    </row>
    <row r="1275" spans="10:42">
      <c r="J1275" s="2"/>
      <c r="K1275" s="2"/>
      <c r="L1275" s="2"/>
      <c r="M1275" s="2"/>
      <c r="N1275" s="2"/>
      <c r="X1275" s="7"/>
      <c r="Y1275" s="7"/>
      <c r="Z1275" s="7"/>
      <c r="AA1275" s="7"/>
      <c r="AB1275" s="7"/>
      <c r="AC1275" s="7"/>
      <c r="AD1275" s="7"/>
      <c r="AE1275" s="7"/>
      <c r="AF1275" s="7"/>
      <c r="AG1275" s="7"/>
      <c r="AH1275" s="7"/>
      <c r="AJ1275" s="2"/>
      <c r="AL1275" s="4" t="s">
        <v>205</v>
      </c>
      <c r="AM1275" s="4" t="s">
        <v>1463</v>
      </c>
      <c r="AO1275" s="7"/>
      <c r="AP1275" s="7"/>
    </row>
    <row r="1276" spans="10:42">
      <c r="J1276" s="2"/>
      <c r="K1276" s="2"/>
      <c r="L1276" s="2"/>
      <c r="M1276" s="2"/>
      <c r="N1276" s="2"/>
      <c r="X1276" s="7"/>
      <c r="Y1276" s="7"/>
      <c r="Z1276" s="7"/>
      <c r="AA1276" s="7"/>
      <c r="AB1276" s="7"/>
      <c r="AC1276" s="7"/>
      <c r="AD1276" s="7"/>
      <c r="AE1276" s="7"/>
      <c r="AF1276" s="7"/>
      <c r="AG1276" s="7"/>
      <c r="AH1276" s="7"/>
      <c r="AJ1276" s="2"/>
      <c r="AL1276" s="4" t="s">
        <v>205</v>
      </c>
      <c r="AM1276" s="4" t="s">
        <v>1464</v>
      </c>
      <c r="AO1276" s="7"/>
      <c r="AP1276" s="7"/>
    </row>
    <row r="1277" spans="10:42">
      <c r="J1277" s="2"/>
      <c r="K1277" s="2"/>
      <c r="L1277" s="2"/>
      <c r="M1277" s="2"/>
      <c r="N1277" s="2"/>
      <c r="X1277" s="7"/>
      <c r="Y1277" s="7"/>
      <c r="Z1277" s="7"/>
      <c r="AA1277" s="7"/>
      <c r="AB1277" s="7"/>
      <c r="AC1277" s="7"/>
      <c r="AD1277" s="7"/>
      <c r="AE1277" s="7"/>
      <c r="AF1277" s="7"/>
      <c r="AG1277" s="7"/>
      <c r="AH1277" s="7"/>
      <c r="AJ1277" s="2"/>
      <c r="AL1277" s="4" t="s">
        <v>205</v>
      </c>
      <c r="AM1277" s="4" t="s">
        <v>1465</v>
      </c>
      <c r="AO1277" s="7"/>
      <c r="AP1277" s="7"/>
    </row>
    <row r="1278" spans="10:42">
      <c r="J1278" s="2"/>
      <c r="K1278" s="2"/>
      <c r="L1278" s="2"/>
      <c r="M1278" s="2"/>
      <c r="N1278" s="2"/>
      <c r="X1278" s="7"/>
      <c r="Y1278" s="7"/>
      <c r="Z1278" s="7"/>
      <c r="AA1278" s="7"/>
      <c r="AB1278" s="7"/>
      <c r="AC1278" s="7"/>
      <c r="AD1278" s="7"/>
      <c r="AE1278" s="7"/>
      <c r="AF1278" s="7"/>
      <c r="AG1278" s="7"/>
      <c r="AH1278" s="7"/>
      <c r="AJ1278" s="2"/>
      <c r="AL1278" s="4" t="s">
        <v>205</v>
      </c>
      <c r="AM1278" s="4" t="s">
        <v>1466</v>
      </c>
      <c r="AO1278" s="7"/>
      <c r="AP1278" s="7"/>
    </row>
    <row r="1279" spans="10:42">
      <c r="J1279" s="2"/>
      <c r="K1279" s="2"/>
      <c r="L1279" s="2"/>
      <c r="M1279" s="2"/>
      <c r="N1279" s="2"/>
      <c r="X1279" s="7"/>
      <c r="Y1279" s="7"/>
      <c r="Z1279" s="7"/>
      <c r="AA1279" s="7"/>
      <c r="AB1279" s="7"/>
      <c r="AC1279" s="7"/>
      <c r="AD1279" s="7"/>
      <c r="AE1279" s="7"/>
      <c r="AF1279" s="7"/>
      <c r="AG1279" s="7"/>
      <c r="AH1279" s="7"/>
      <c r="AJ1279" s="2"/>
      <c r="AL1279" s="4" t="s">
        <v>205</v>
      </c>
      <c r="AM1279" s="4" t="s">
        <v>1467</v>
      </c>
      <c r="AO1279" s="7"/>
      <c r="AP1279" s="7"/>
    </row>
    <row r="1280" spans="10:42">
      <c r="J1280" s="2"/>
      <c r="K1280" s="2"/>
      <c r="L1280" s="2"/>
      <c r="M1280" s="2"/>
      <c r="N1280" s="2"/>
      <c r="X1280" s="7"/>
      <c r="Y1280" s="7"/>
      <c r="Z1280" s="7"/>
      <c r="AA1280" s="7"/>
      <c r="AB1280" s="7"/>
      <c r="AC1280" s="7"/>
      <c r="AD1280" s="7"/>
      <c r="AE1280" s="7"/>
      <c r="AF1280" s="7"/>
      <c r="AG1280" s="7"/>
      <c r="AH1280" s="7"/>
      <c r="AJ1280" s="2"/>
      <c r="AL1280" s="4" t="s">
        <v>205</v>
      </c>
      <c r="AM1280" s="4" t="s">
        <v>1468</v>
      </c>
      <c r="AO1280" s="7"/>
      <c r="AP1280" s="7"/>
    </row>
    <row r="1281" spans="10:42">
      <c r="J1281" s="2"/>
      <c r="K1281" s="2"/>
      <c r="L1281" s="2"/>
      <c r="M1281" s="2"/>
      <c r="N1281" s="2"/>
      <c r="X1281" s="7"/>
      <c r="Y1281" s="7"/>
      <c r="Z1281" s="7"/>
      <c r="AA1281" s="7"/>
      <c r="AB1281" s="7"/>
      <c r="AC1281" s="7"/>
      <c r="AD1281" s="7"/>
      <c r="AE1281" s="7"/>
      <c r="AF1281" s="7"/>
      <c r="AG1281" s="7"/>
      <c r="AH1281" s="7"/>
      <c r="AJ1281" s="2"/>
      <c r="AL1281" s="4" t="s">
        <v>205</v>
      </c>
      <c r="AM1281" s="4" t="s">
        <v>1469</v>
      </c>
      <c r="AO1281" s="7"/>
      <c r="AP1281" s="7"/>
    </row>
    <row r="1282" spans="10:42">
      <c r="J1282" s="2"/>
      <c r="K1282" s="2"/>
      <c r="L1282" s="2"/>
      <c r="M1282" s="2"/>
      <c r="N1282" s="2"/>
      <c r="X1282" s="7"/>
      <c r="Y1282" s="7"/>
      <c r="Z1282" s="7"/>
      <c r="AA1282" s="7"/>
      <c r="AB1282" s="7"/>
      <c r="AC1282" s="7"/>
      <c r="AD1282" s="7"/>
      <c r="AE1282" s="7"/>
      <c r="AF1282" s="7"/>
      <c r="AG1282" s="7"/>
      <c r="AH1282" s="7"/>
      <c r="AJ1282" s="2"/>
      <c r="AL1282" s="4" t="s">
        <v>205</v>
      </c>
      <c r="AM1282" s="4" t="s">
        <v>1470</v>
      </c>
      <c r="AO1282" s="7"/>
      <c r="AP1282" s="7"/>
    </row>
    <row r="1283" spans="10:42">
      <c r="J1283" s="2"/>
      <c r="K1283" s="2"/>
      <c r="L1283" s="2"/>
      <c r="M1283" s="2"/>
      <c r="N1283" s="2"/>
      <c r="X1283" s="7"/>
      <c r="Y1283" s="7"/>
      <c r="Z1283" s="7"/>
      <c r="AA1283" s="7"/>
      <c r="AB1283" s="7"/>
      <c r="AC1283" s="7"/>
      <c r="AD1283" s="7"/>
      <c r="AE1283" s="7"/>
      <c r="AF1283" s="7"/>
      <c r="AG1283" s="7"/>
      <c r="AH1283" s="7"/>
      <c r="AJ1283" s="2"/>
      <c r="AL1283" s="4" t="s">
        <v>205</v>
      </c>
      <c r="AM1283" s="4" t="s">
        <v>1471</v>
      </c>
      <c r="AO1283" s="7"/>
      <c r="AP1283" s="7"/>
    </row>
    <row r="1284" spans="10:42">
      <c r="J1284" s="2"/>
      <c r="K1284" s="2"/>
      <c r="L1284" s="2"/>
      <c r="M1284" s="2"/>
      <c r="N1284" s="2"/>
      <c r="X1284" s="7"/>
      <c r="Y1284" s="7"/>
      <c r="Z1284" s="7"/>
      <c r="AA1284" s="7"/>
      <c r="AB1284" s="7"/>
      <c r="AC1284" s="7"/>
      <c r="AD1284" s="7"/>
      <c r="AE1284" s="7"/>
      <c r="AF1284" s="7"/>
      <c r="AG1284" s="7"/>
      <c r="AH1284" s="7"/>
      <c r="AJ1284" s="2"/>
      <c r="AL1284" s="4" t="s">
        <v>205</v>
      </c>
      <c r="AM1284" s="4" t="s">
        <v>1472</v>
      </c>
      <c r="AO1284" s="7"/>
      <c r="AP1284" s="7"/>
    </row>
    <row r="1285" spans="10:42">
      <c r="J1285" s="2"/>
      <c r="K1285" s="2"/>
      <c r="L1285" s="2"/>
      <c r="M1285" s="2"/>
      <c r="N1285" s="2"/>
      <c r="X1285" s="7"/>
      <c r="Y1285" s="7"/>
      <c r="Z1285" s="7"/>
      <c r="AA1285" s="7"/>
      <c r="AB1285" s="7"/>
      <c r="AC1285" s="7"/>
      <c r="AD1285" s="7"/>
      <c r="AE1285" s="7"/>
      <c r="AF1285" s="7"/>
      <c r="AG1285" s="7"/>
      <c r="AH1285" s="7"/>
      <c r="AJ1285" s="2"/>
      <c r="AL1285" s="4" t="s">
        <v>205</v>
      </c>
      <c r="AM1285" s="4" t="s">
        <v>1473</v>
      </c>
      <c r="AO1285" s="7"/>
      <c r="AP1285" s="7"/>
    </row>
    <row r="1286" spans="10:42">
      <c r="J1286" s="2"/>
      <c r="K1286" s="2"/>
      <c r="L1286" s="2"/>
      <c r="M1286" s="2"/>
      <c r="N1286" s="2"/>
      <c r="X1286" s="7"/>
      <c r="Y1286" s="7"/>
      <c r="Z1286" s="7"/>
      <c r="AA1286" s="7"/>
      <c r="AB1286" s="7"/>
      <c r="AC1286" s="7"/>
      <c r="AD1286" s="7"/>
      <c r="AE1286" s="7"/>
      <c r="AF1286" s="7"/>
      <c r="AG1286" s="7"/>
      <c r="AH1286" s="7"/>
      <c r="AJ1286" s="2"/>
      <c r="AL1286" s="4" t="s">
        <v>205</v>
      </c>
      <c r="AM1286" s="4" t="s">
        <v>1474</v>
      </c>
      <c r="AO1286" s="7"/>
      <c r="AP1286" s="7"/>
    </row>
    <row r="1287" spans="10:42">
      <c r="J1287" s="2"/>
      <c r="K1287" s="2"/>
      <c r="L1287" s="2"/>
      <c r="M1287" s="2"/>
      <c r="N1287" s="2"/>
      <c r="X1287" s="7"/>
      <c r="Y1287" s="7"/>
      <c r="Z1287" s="7"/>
      <c r="AA1287" s="7"/>
      <c r="AB1287" s="7"/>
      <c r="AC1287" s="7"/>
      <c r="AD1287" s="7"/>
      <c r="AE1287" s="7"/>
      <c r="AF1287" s="7"/>
      <c r="AG1287" s="7"/>
      <c r="AH1287" s="7"/>
      <c r="AJ1287" s="2"/>
      <c r="AL1287" s="4" t="s">
        <v>205</v>
      </c>
      <c r="AM1287" s="4" t="s">
        <v>1475</v>
      </c>
      <c r="AO1287" s="7"/>
      <c r="AP1287" s="7"/>
    </row>
    <row r="1288" spans="10:42">
      <c r="J1288" s="2"/>
      <c r="K1288" s="2"/>
      <c r="L1288" s="2"/>
      <c r="M1288" s="2"/>
      <c r="N1288" s="2"/>
      <c r="X1288" s="7"/>
      <c r="Y1288" s="7"/>
      <c r="Z1288" s="7"/>
      <c r="AA1288" s="7"/>
      <c r="AB1288" s="7"/>
      <c r="AC1288" s="7"/>
      <c r="AD1288" s="7"/>
      <c r="AE1288" s="7"/>
      <c r="AF1288" s="7"/>
      <c r="AG1288" s="7"/>
      <c r="AH1288" s="7"/>
      <c r="AJ1288" s="2"/>
      <c r="AL1288" s="4" t="s">
        <v>205</v>
      </c>
      <c r="AM1288" s="4" t="s">
        <v>591</v>
      </c>
      <c r="AO1288" s="7"/>
      <c r="AP1288" s="7"/>
    </row>
    <row r="1289" spans="10:42">
      <c r="J1289" s="2"/>
      <c r="K1289" s="2"/>
      <c r="L1289" s="2"/>
      <c r="M1289" s="2"/>
      <c r="N1289" s="2"/>
      <c r="X1289" s="7"/>
      <c r="Y1289" s="7"/>
      <c r="Z1289" s="7"/>
      <c r="AA1289" s="7"/>
      <c r="AB1289" s="7"/>
      <c r="AC1289" s="7"/>
      <c r="AD1289" s="7"/>
      <c r="AE1289" s="7"/>
      <c r="AF1289" s="7"/>
      <c r="AG1289" s="7"/>
      <c r="AH1289" s="7"/>
      <c r="AJ1289" s="2"/>
      <c r="AL1289" s="4" t="s">
        <v>205</v>
      </c>
      <c r="AM1289" s="4" t="s">
        <v>1476</v>
      </c>
      <c r="AO1289" s="7"/>
      <c r="AP1289" s="7"/>
    </row>
    <row r="1290" spans="10:42">
      <c r="J1290" s="2"/>
      <c r="K1290" s="2"/>
      <c r="L1290" s="2"/>
      <c r="M1290" s="2"/>
      <c r="N1290" s="2"/>
      <c r="X1290" s="7"/>
      <c r="Y1290" s="7"/>
      <c r="Z1290" s="7"/>
      <c r="AA1290" s="7"/>
      <c r="AB1290" s="7"/>
      <c r="AC1290" s="7"/>
      <c r="AD1290" s="7"/>
      <c r="AE1290" s="7"/>
      <c r="AF1290" s="7"/>
      <c r="AG1290" s="7"/>
      <c r="AH1290" s="7"/>
      <c r="AJ1290" s="2"/>
      <c r="AL1290" s="4" t="s">
        <v>205</v>
      </c>
      <c r="AM1290" s="4" t="s">
        <v>1477</v>
      </c>
      <c r="AO1290" s="7"/>
      <c r="AP1290" s="7"/>
    </row>
    <row r="1291" spans="10:42">
      <c r="J1291" s="2"/>
      <c r="K1291" s="2"/>
      <c r="L1291" s="2"/>
      <c r="M1291" s="2"/>
      <c r="N1291" s="2"/>
      <c r="X1291" s="7"/>
      <c r="Y1291" s="7"/>
      <c r="Z1291" s="7"/>
      <c r="AA1291" s="7"/>
      <c r="AB1291" s="7"/>
      <c r="AC1291" s="7"/>
      <c r="AD1291" s="7"/>
      <c r="AE1291" s="7"/>
      <c r="AF1291" s="7"/>
      <c r="AG1291" s="7"/>
      <c r="AH1291" s="7"/>
      <c r="AJ1291" s="2"/>
      <c r="AL1291" s="4" t="s">
        <v>205</v>
      </c>
      <c r="AM1291" s="4" t="s">
        <v>1377</v>
      </c>
      <c r="AO1291" s="7"/>
      <c r="AP1291" s="7"/>
    </row>
    <row r="1292" spans="10:42">
      <c r="J1292" s="2"/>
      <c r="K1292" s="2"/>
      <c r="L1292" s="2"/>
      <c r="M1292" s="2"/>
      <c r="N1292" s="2"/>
      <c r="X1292" s="7"/>
      <c r="Y1292" s="7"/>
      <c r="Z1292" s="7"/>
      <c r="AA1292" s="7"/>
      <c r="AB1292" s="7"/>
      <c r="AC1292" s="7"/>
      <c r="AD1292" s="7"/>
      <c r="AE1292" s="7"/>
      <c r="AF1292" s="7"/>
      <c r="AG1292" s="7"/>
      <c r="AH1292" s="7"/>
      <c r="AJ1292" s="2"/>
      <c r="AL1292" s="4" t="s">
        <v>205</v>
      </c>
      <c r="AM1292" s="4" t="s">
        <v>1478</v>
      </c>
      <c r="AO1292" s="7"/>
      <c r="AP1292" s="7"/>
    </row>
    <row r="1293" spans="10:42">
      <c r="J1293" s="2"/>
      <c r="K1293" s="2"/>
      <c r="L1293" s="2"/>
      <c r="M1293" s="2"/>
      <c r="N1293" s="2"/>
      <c r="X1293" s="7"/>
      <c r="Y1293" s="7"/>
      <c r="Z1293" s="7"/>
      <c r="AA1293" s="7"/>
      <c r="AB1293" s="7"/>
      <c r="AC1293" s="7"/>
      <c r="AD1293" s="7"/>
      <c r="AE1293" s="7"/>
      <c r="AF1293" s="7"/>
      <c r="AG1293" s="7"/>
      <c r="AH1293" s="7"/>
      <c r="AJ1293" s="2"/>
      <c r="AL1293" s="4" t="s">
        <v>210</v>
      </c>
      <c r="AM1293" s="4" t="s">
        <v>1479</v>
      </c>
      <c r="AO1293" s="7"/>
      <c r="AP1293" s="7"/>
    </row>
    <row r="1294" spans="10:42">
      <c r="J1294" s="2"/>
      <c r="K1294" s="2"/>
      <c r="L1294" s="2"/>
      <c r="M1294" s="2"/>
      <c r="N1294" s="2"/>
      <c r="X1294" s="7"/>
      <c r="Y1294" s="7"/>
      <c r="Z1294" s="7"/>
      <c r="AA1294" s="7"/>
      <c r="AB1294" s="7"/>
      <c r="AC1294" s="7"/>
      <c r="AD1294" s="7"/>
      <c r="AE1294" s="7"/>
      <c r="AF1294" s="7"/>
      <c r="AG1294" s="7"/>
      <c r="AH1294" s="7"/>
      <c r="AJ1294" s="2"/>
      <c r="AL1294" s="4" t="s">
        <v>210</v>
      </c>
      <c r="AM1294" s="4" t="s">
        <v>1480</v>
      </c>
      <c r="AO1294" s="7"/>
      <c r="AP1294" s="7"/>
    </row>
    <row r="1295" spans="10:42">
      <c r="J1295" s="2"/>
      <c r="K1295" s="2"/>
      <c r="L1295" s="2"/>
      <c r="M1295" s="2"/>
      <c r="N1295" s="2"/>
      <c r="X1295" s="7"/>
      <c r="Y1295" s="7"/>
      <c r="Z1295" s="7"/>
      <c r="AA1295" s="7"/>
      <c r="AB1295" s="7"/>
      <c r="AC1295" s="7"/>
      <c r="AD1295" s="7"/>
      <c r="AE1295" s="7"/>
      <c r="AF1295" s="7"/>
      <c r="AG1295" s="7"/>
      <c r="AH1295" s="7"/>
      <c r="AJ1295" s="2"/>
      <c r="AL1295" s="4" t="s">
        <v>210</v>
      </c>
      <c r="AM1295" s="4" t="s">
        <v>1481</v>
      </c>
      <c r="AO1295" s="7"/>
      <c r="AP1295" s="7"/>
    </row>
    <row r="1296" spans="10:42">
      <c r="J1296" s="2"/>
      <c r="K1296" s="2"/>
      <c r="L1296" s="2"/>
      <c r="M1296" s="2"/>
      <c r="N1296" s="2"/>
      <c r="X1296" s="7"/>
      <c r="Y1296" s="7"/>
      <c r="Z1296" s="7"/>
      <c r="AA1296" s="7"/>
      <c r="AB1296" s="7"/>
      <c r="AC1296" s="7"/>
      <c r="AD1296" s="7"/>
      <c r="AE1296" s="7"/>
      <c r="AF1296" s="7"/>
      <c r="AG1296" s="7"/>
      <c r="AH1296" s="7"/>
      <c r="AJ1296" s="2"/>
      <c r="AL1296" s="4" t="s">
        <v>210</v>
      </c>
      <c r="AM1296" s="4" t="s">
        <v>1482</v>
      </c>
      <c r="AO1296" s="7"/>
      <c r="AP1296" s="7"/>
    </row>
    <row r="1297" spans="10:42">
      <c r="J1297" s="2"/>
      <c r="K1297" s="2"/>
      <c r="L1297" s="2"/>
      <c r="M1297" s="2"/>
      <c r="N1297" s="2"/>
      <c r="X1297" s="7"/>
      <c r="Y1297" s="7"/>
      <c r="Z1297" s="7"/>
      <c r="AA1297" s="7"/>
      <c r="AB1297" s="7"/>
      <c r="AC1297" s="7"/>
      <c r="AD1297" s="7"/>
      <c r="AE1297" s="7"/>
      <c r="AF1297" s="7"/>
      <c r="AG1297" s="7"/>
      <c r="AH1297" s="7"/>
      <c r="AJ1297" s="2"/>
      <c r="AL1297" s="4" t="s">
        <v>210</v>
      </c>
      <c r="AM1297" s="4" t="s">
        <v>1483</v>
      </c>
      <c r="AO1297" s="7"/>
      <c r="AP1297" s="7"/>
    </row>
    <row r="1298" spans="10:42">
      <c r="J1298" s="2"/>
      <c r="K1298" s="2"/>
      <c r="L1298" s="2"/>
      <c r="M1298" s="2"/>
      <c r="N1298" s="2"/>
      <c r="X1298" s="7"/>
      <c r="Y1298" s="7"/>
      <c r="Z1298" s="7"/>
      <c r="AA1298" s="7"/>
      <c r="AB1298" s="7"/>
      <c r="AC1298" s="7"/>
      <c r="AD1298" s="7"/>
      <c r="AE1298" s="7"/>
      <c r="AF1298" s="7"/>
      <c r="AG1298" s="7"/>
      <c r="AH1298" s="7"/>
      <c r="AJ1298" s="2"/>
      <c r="AL1298" s="4" t="s">
        <v>210</v>
      </c>
      <c r="AM1298" s="4" t="s">
        <v>1484</v>
      </c>
      <c r="AO1298" s="7"/>
      <c r="AP1298" s="7"/>
    </row>
    <row r="1299" spans="10:42">
      <c r="J1299" s="2"/>
      <c r="K1299" s="2"/>
      <c r="L1299" s="2"/>
      <c r="M1299" s="2"/>
      <c r="N1299" s="2"/>
      <c r="X1299" s="7"/>
      <c r="Y1299" s="7"/>
      <c r="Z1299" s="7"/>
      <c r="AA1299" s="7"/>
      <c r="AB1299" s="7"/>
      <c r="AC1299" s="7"/>
      <c r="AD1299" s="7"/>
      <c r="AE1299" s="7"/>
      <c r="AF1299" s="7"/>
      <c r="AG1299" s="7"/>
      <c r="AH1299" s="7"/>
      <c r="AJ1299" s="2"/>
      <c r="AL1299" s="4" t="s">
        <v>210</v>
      </c>
      <c r="AM1299" s="4" t="s">
        <v>1485</v>
      </c>
      <c r="AO1299" s="7"/>
      <c r="AP1299" s="7"/>
    </row>
    <row r="1300" spans="10:42">
      <c r="J1300" s="2"/>
      <c r="K1300" s="2"/>
      <c r="L1300" s="2"/>
      <c r="M1300" s="2"/>
      <c r="N1300" s="2"/>
      <c r="X1300" s="7"/>
      <c r="Y1300" s="7"/>
      <c r="Z1300" s="7"/>
      <c r="AA1300" s="7"/>
      <c r="AB1300" s="7"/>
      <c r="AC1300" s="7"/>
      <c r="AD1300" s="7"/>
      <c r="AE1300" s="7"/>
      <c r="AF1300" s="7"/>
      <c r="AG1300" s="7"/>
      <c r="AH1300" s="7"/>
      <c r="AJ1300" s="2"/>
      <c r="AL1300" s="4" t="s">
        <v>210</v>
      </c>
      <c r="AM1300" s="4" t="s">
        <v>1486</v>
      </c>
      <c r="AO1300" s="7"/>
      <c r="AP1300" s="7"/>
    </row>
    <row r="1301" spans="10:42">
      <c r="J1301" s="2"/>
      <c r="K1301" s="2"/>
      <c r="L1301" s="2"/>
      <c r="M1301" s="2"/>
      <c r="N1301" s="2"/>
      <c r="X1301" s="7"/>
      <c r="Y1301" s="7"/>
      <c r="Z1301" s="7"/>
      <c r="AA1301" s="7"/>
      <c r="AB1301" s="7"/>
      <c r="AC1301" s="7"/>
      <c r="AD1301" s="7"/>
      <c r="AE1301" s="7"/>
      <c r="AF1301" s="7"/>
      <c r="AG1301" s="7"/>
      <c r="AH1301" s="7"/>
      <c r="AJ1301" s="2"/>
      <c r="AL1301" s="4" t="s">
        <v>210</v>
      </c>
      <c r="AM1301" s="4" t="s">
        <v>1487</v>
      </c>
      <c r="AO1301" s="7"/>
      <c r="AP1301" s="7"/>
    </row>
    <row r="1302" spans="10:42">
      <c r="J1302" s="2"/>
      <c r="K1302" s="2"/>
      <c r="L1302" s="2"/>
      <c r="M1302" s="2"/>
      <c r="N1302" s="2"/>
      <c r="X1302" s="7"/>
      <c r="Y1302" s="7"/>
      <c r="Z1302" s="7"/>
      <c r="AA1302" s="7"/>
      <c r="AB1302" s="7"/>
      <c r="AC1302" s="7"/>
      <c r="AD1302" s="7"/>
      <c r="AE1302" s="7"/>
      <c r="AF1302" s="7"/>
      <c r="AG1302" s="7"/>
      <c r="AH1302" s="7"/>
      <c r="AJ1302" s="2"/>
      <c r="AL1302" s="4" t="s">
        <v>210</v>
      </c>
      <c r="AM1302" s="4" t="s">
        <v>1488</v>
      </c>
      <c r="AO1302" s="7"/>
      <c r="AP1302" s="7"/>
    </row>
    <row r="1303" spans="10:42">
      <c r="J1303" s="2"/>
      <c r="K1303" s="2"/>
      <c r="L1303" s="2"/>
      <c r="M1303" s="2"/>
      <c r="N1303" s="2"/>
      <c r="X1303" s="7"/>
      <c r="Y1303" s="7"/>
      <c r="Z1303" s="7"/>
      <c r="AA1303" s="7"/>
      <c r="AB1303" s="7"/>
      <c r="AC1303" s="7"/>
      <c r="AD1303" s="7"/>
      <c r="AE1303" s="7"/>
      <c r="AF1303" s="7"/>
      <c r="AG1303" s="7"/>
      <c r="AH1303" s="7"/>
      <c r="AJ1303" s="2"/>
      <c r="AL1303" s="4" t="s">
        <v>210</v>
      </c>
      <c r="AM1303" s="4" t="s">
        <v>1489</v>
      </c>
      <c r="AO1303" s="7"/>
      <c r="AP1303" s="7"/>
    </row>
    <row r="1304" spans="10:42">
      <c r="J1304" s="2"/>
      <c r="K1304" s="2"/>
      <c r="L1304" s="2"/>
      <c r="M1304" s="2"/>
      <c r="N1304" s="2"/>
      <c r="X1304" s="7"/>
      <c r="Y1304" s="7"/>
      <c r="Z1304" s="7"/>
      <c r="AA1304" s="7"/>
      <c r="AB1304" s="7"/>
      <c r="AC1304" s="7"/>
      <c r="AD1304" s="7"/>
      <c r="AE1304" s="7"/>
      <c r="AF1304" s="7"/>
      <c r="AG1304" s="7"/>
      <c r="AH1304" s="7"/>
      <c r="AJ1304" s="2"/>
      <c r="AL1304" s="4" t="s">
        <v>210</v>
      </c>
      <c r="AM1304" s="4" t="s">
        <v>768</v>
      </c>
      <c r="AO1304" s="7"/>
      <c r="AP1304" s="7"/>
    </row>
    <row r="1305" spans="10:42">
      <c r="J1305" s="2"/>
      <c r="K1305" s="2"/>
      <c r="L1305" s="2"/>
      <c r="M1305" s="2"/>
      <c r="N1305" s="2"/>
      <c r="X1305" s="7"/>
      <c r="Y1305" s="7"/>
      <c r="Z1305" s="7"/>
      <c r="AA1305" s="7"/>
      <c r="AB1305" s="7"/>
      <c r="AC1305" s="7"/>
      <c r="AD1305" s="7"/>
      <c r="AE1305" s="7"/>
      <c r="AF1305" s="7"/>
      <c r="AG1305" s="7"/>
      <c r="AH1305" s="7"/>
      <c r="AJ1305" s="2"/>
      <c r="AL1305" s="4" t="s">
        <v>210</v>
      </c>
      <c r="AM1305" s="4" t="s">
        <v>1490</v>
      </c>
      <c r="AO1305" s="7"/>
      <c r="AP1305" s="7"/>
    </row>
    <row r="1306" spans="10:42">
      <c r="J1306" s="2"/>
      <c r="K1306" s="2"/>
      <c r="L1306" s="2"/>
      <c r="M1306" s="2"/>
      <c r="N1306" s="2"/>
      <c r="X1306" s="7"/>
      <c r="Y1306" s="7"/>
      <c r="Z1306" s="7"/>
      <c r="AA1306" s="7"/>
      <c r="AB1306" s="7"/>
      <c r="AC1306" s="7"/>
      <c r="AD1306" s="7"/>
      <c r="AE1306" s="7"/>
      <c r="AF1306" s="7"/>
      <c r="AG1306" s="7"/>
      <c r="AH1306" s="7"/>
      <c r="AJ1306" s="2"/>
      <c r="AL1306" s="4" t="s">
        <v>210</v>
      </c>
      <c r="AM1306" s="4" t="s">
        <v>1491</v>
      </c>
      <c r="AO1306" s="7"/>
      <c r="AP1306" s="7"/>
    </row>
    <row r="1307" spans="10:42">
      <c r="J1307" s="2"/>
      <c r="K1307" s="2"/>
      <c r="L1307" s="2"/>
      <c r="M1307" s="2"/>
      <c r="N1307" s="2"/>
      <c r="X1307" s="7"/>
      <c r="Y1307" s="7"/>
      <c r="Z1307" s="7"/>
      <c r="AA1307" s="7"/>
      <c r="AB1307" s="7"/>
      <c r="AC1307" s="7"/>
      <c r="AD1307" s="7"/>
      <c r="AE1307" s="7"/>
      <c r="AF1307" s="7"/>
      <c r="AG1307" s="7"/>
      <c r="AH1307" s="7"/>
      <c r="AJ1307" s="2"/>
      <c r="AL1307" s="4" t="s">
        <v>210</v>
      </c>
      <c r="AM1307" s="4" t="s">
        <v>1492</v>
      </c>
      <c r="AO1307" s="7"/>
      <c r="AP1307" s="7"/>
    </row>
    <row r="1308" spans="10:42">
      <c r="J1308" s="2"/>
      <c r="K1308" s="2"/>
      <c r="L1308" s="2"/>
      <c r="M1308" s="2"/>
      <c r="N1308" s="2"/>
      <c r="X1308" s="7"/>
      <c r="Y1308" s="7"/>
      <c r="Z1308" s="7"/>
      <c r="AA1308" s="7"/>
      <c r="AB1308" s="7"/>
      <c r="AC1308" s="7"/>
      <c r="AD1308" s="7"/>
      <c r="AE1308" s="7"/>
      <c r="AF1308" s="7"/>
      <c r="AG1308" s="7"/>
      <c r="AH1308" s="7"/>
      <c r="AJ1308" s="2"/>
      <c r="AL1308" s="4" t="s">
        <v>210</v>
      </c>
      <c r="AM1308" s="4" t="s">
        <v>1493</v>
      </c>
      <c r="AO1308" s="7"/>
      <c r="AP1308" s="7"/>
    </row>
    <row r="1309" spans="10:42">
      <c r="J1309" s="2"/>
      <c r="K1309" s="2"/>
      <c r="L1309" s="2"/>
      <c r="M1309" s="2"/>
      <c r="N1309" s="2"/>
      <c r="X1309" s="7"/>
      <c r="Y1309" s="7"/>
      <c r="Z1309" s="7"/>
      <c r="AA1309" s="7"/>
      <c r="AB1309" s="7"/>
      <c r="AC1309" s="7"/>
      <c r="AD1309" s="7"/>
      <c r="AE1309" s="7"/>
      <c r="AF1309" s="7"/>
      <c r="AG1309" s="7"/>
      <c r="AH1309" s="7"/>
      <c r="AJ1309" s="2"/>
      <c r="AL1309" s="4" t="s">
        <v>210</v>
      </c>
      <c r="AM1309" s="4" t="s">
        <v>1494</v>
      </c>
      <c r="AO1309" s="7"/>
      <c r="AP1309" s="7"/>
    </row>
    <row r="1310" spans="10:42">
      <c r="J1310" s="2"/>
      <c r="K1310" s="2"/>
      <c r="L1310" s="2"/>
      <c r="M1310" s="2"/>
      <c r="N1310" s="2"/>
      <c r="X1310" s="7"/>
      <c r="Y1310" s="7"/>
      <c r="Z1310" s="7"/>
      <c r="AA1310" s="7"/>
      <c r="AB1310" s="7"/>
      <c r="AC1310" s="7"/>
      <c r="AD1310" s="7"/>
      <c r="AE1310" s="7"/>
      <c r="AF1310" s="7"/>
      <c r="AG1310" s="7"/>
      <c r="AH1310" s="7"/>
      <c r="AJ1310" s="2"/>
      <c r="AL1310" s="4" t="s">
        <v>210</v>
      </c>
      <c r="AM1310" s="4" t="s">
        <v>1495</v>
      </c>
      <c r="AO1310" s="7"/>
      <c r="AP1310" s="7"/>
    </row>
    <row r="1311" spans="10:42">
      <c r="J1311" s="2"/>
      <c r="K1311" s="2"/>
      <c r="L1311" s="2"/>
      <c r="M1311" s="2"/>
      <c r="N1311" s="2"/>
      <c r="X1311" s="7"/>
      <c r="Y1311" s="7"/>
      <c r="Z1311" s="7"/>
      <c r="AA1311" s="7"/>
      <c r="AB1311" s="7"/>
      <c r="AC1311" s="7"/>
      <c r="AD1311" s="7"/>
      <c r="AE1311" s="7"/>
      <c r="AF1311" s="7"/>
      <c r="AG1311" s="7"/>
      <c r="AH1311" s="7"/>
      <c r="AJ1311" s="2"/>
      <c r="AL1311" s="4" t="s">
        <v>210</v>
      </c>
      <c r="AM1311" s="4" t="s">
        <v>1496</v>
      </c>
      <c r="AO1311" s="7"/>
      <c r="AP1311" s="7"/>
    </row>
    <row r="1312" spans="10:42">
      <c r="J1312" s="2"/>
      <c r="K1312" s="2"/>
      <c r="L1312" s="2"/>
      <c r="M1312" s="2"/>
      <c r="N1312" s="2"/>
      <c r="X1312" s="7"/>
      <c r="Y1312" s="7"/>
      <c r="Z1312" s="7"/>
      <c r="AA1312" s="7"/>
      <c r="AB1312" s="7"/>
      <c r="AC1312" s="7"/>
      <c r="AD1312" s="7"/>
      <c r="AE1312" s="7"/>
      <c r="AF1312" s="7"/>
      <c r="AG1312" s="7"/>
      <c r="AH1312" s="7"/>
      <c r="AJ1312" s="2"/>
      <c r="AL1312" s="4" t="s">
        <v>213</v>
      </c>
      <c r="AM1312" s="4" t="s">
        <v>974</v>
      </c>
      <c r="AO1312" s="7"/>
      <c r="AP1312" s="7"/>
    </row>
    <row r="1313" spans="10:42">
      <c r="J1313" s="2"/>
      <c r="K1313" s="2"/>
      <c r="L1313" s="2"/>
      <c r="M1313" s="2"/>
      <c r="N1313" s="2"/>
      <c r="X1313" s="7"/>
      <c r="Y1313" s="7"/>
      <c r="Z1313" s="7"/>
      <c r="AA1313" s="7"/>
      <c r="AB1313" s="7"/>
      <c r="AC1313" s="7"/>
      <c r="AD1313" s="7"/>
      <c r="AE1313" s="7"/>
      <c r="AF1313" s="7"/>
      <c r="AG1313" s="7"/>
      <c r="AH1313" s="7"/>
      <c r="AJ1313" s="2"/>
      <c r="AL1313" s="4" t="s">
        <v>213</v>
      </c>
      <c r="AM1313" s="4" t="s">
        <v>1497</v>
      </c>
      <c r="AO1313" s="7"/>
      <c r="AP1313" s="7"/>
    </row>
    <row r="1314" spans="10:42">
      <c r="J1314" s="2"/>
      <c r="K1314" s="2"/>
      <c r="L1314" s="2"/>
      <c r="M1314" s="2"/>
      <c r="N1314" s="2"/>
      <c r="X1314" s="7"/>
      <c r="Y1314" s="7"/>
      <c r="Z1314" s="7"/>
      <c r="AA1314" s="7"/>
      <c r="AB1314" s="7"/>
      <c r="AC1314" s="7"/>
      <c r="AD1314" s="7"/>
      <c r="AE1314" s="7"/>
      <c r="AF1314" s="7"/>
      <c r="AG1314" s="7"/>
      <c r="AH1314" s="7"/>
      <c r="AJ1314" s="2"/>
      <c r="AL1314" s="4" t="s">
        <v>213</v>
      </c>
      <c r="AM1314" s="4" t="s">
        <v>1498</v>
      </c>
      <c r="AO1314" s="7"/>
      <c r="AP1314" s="7"/>
    </row>
    <row r="1315" spans="10:42">
      <c r="J1315" s="2"/>
      <c r="K1315" s="2"/>
      <c r="L1315" s="2"/>
      <c r="M1315" s="2"/>
      <c r="N1315" s="2"/>
      <c r="X1315" s="7"/>
      <c r="Y1315" s="7"/>
      <c r="Z1315" s="7"/>
      <c r="AA1315" s="7"/>
      <c r="AB1315" s="7"/>
      <c r="AC1315" s="7"/>
      <c r="AD1315" s="7"/>
      <c r="AE1315" s="7"/>
      <c r="AF1315" s="7"/>
      <c r="AG1315" s="7"/>
      <c r="AH1315" s="7"/>
      <c r="AJ1315" s="2"/>
      <c r="AL1315" s="4" t="s">
        <v>213</v>
      </c>
      <c r="AM1315" s="4" t="s">
        <v>1499</v>
      </c>
      <c r="AO1315" s="7"/>
      <c r="AP1315" s="7"/>
    </row>
    <row r="1316" spans="10:42">
      <c r="J1316" s="2"/>
      <c r="K1316" s="2"/>
      <c r="L1316" s="2"/>
      <c r="M1316" s="2"/>
      <c r="N1316" s="2"/>
      <c r="X1316" s="7"/>
      <c r="Y1316" s="7"/>
      <c r="Z1316" s="7"/>
      <c r="AA1316" s="7"/>
      <c r="AB1316" s="7"/>
      <c r="AC1316" s="7"/>
      <c r="AD1316" s="7"/>
      <c r="AE1316" s="7"/>
      <c r="AF1316" s="7"/>
      <c r="AG1316" s="7"/>
      <c r="AH1316" s="7"/>
      <c r="AJ1316" s="2"/>
      <c r="AL1316" s="4" t="s">
        <v>213</v>
      </c>
      <c r="AM1316" s="4" t="s">
        <v>1500</v>
      </c>
      <c r="AO1316" s="7"/>
      <c r="AP1316" s="7"/>
    </row>
    <row r="1317" spans="10:42">
      <c r="J1317" s="2"/>
      <c r="K1317" s="2"/>
      <c r="L1317" s="2"/>
      <c r="M1317" s="2"/>
      <c r="N1317" s="2"/>
      <c r="X1317" s="7"/>
      <c r="Y1317" s="7"/>
      <c r="Z1317" s="7"/>
      <c r="AA1317" s="7"/>
      <c r="AB1317" s="7"/>
      <c r="AC1317" s="7"/>
      <c r="AD1317" s="7"/>
      <c r="AE1317" s="7"/>
      <c r="AF1317" s="7"/>
      <c r="AG1317" s="7"/>
      <c r="AH1317" s="7"/>
      <c r="AJ1317" s="2"/>
      <c r="AL1317" s="4" t="s">
        <v>213</v>
      </c>
      <c r="AM1317" s="4" t="s">
        <v>1501</v>
      </c>
      <c r="AO1317" s="7"/>
      <c r="AP1317" s="7"/>
    </row>
    <row r="1318" spans="10:42">
      <c r="J1318" s="2"/>
      <c r="K1318" s="2"/>
      <c r="L1318" s="2"/>
      <c r="M1318" s="2"/>
      <c r="N1318" s="2"/>
      <c r="X1318" s="7"/>
      <c r="Y1318" s="7"/>
      <c r="Z1318" s="7"/>
      <c r="AA1318" s="7"/>
      <c r="AB1318" s="7"/>
      <c r="AC1318" s="7"/>
      <c r="AD1318" s="7"/>
      <c r="AE1318" s="7"/>
      <c r="AF1318" s="7"/>
      <c r="AG1318" s="7"/>
      <c r="AH1318" s="7"/>
      <c r="AJ1318" s="2"/>
      <c r="AL1318" s="4" t="s">
        <v>213</v>
      </c>
      <c r="AM1318" s="4" t="s">
        <v>1502</v>
      </c>
      <c r="AO1318" s="7"/>
      <c r="AP1318" s="7"/>
    </row>
    <row r="1319" spans="10:42">
      <c r="J1319" s="2"/>
      <c r="K1319" s="2"/>
      <c r="L1319" s="2"/>
      <c r="M1319" s="2"/>
      <c r="N1319" s="2"/>
      <c r="X1319" s="7"/>
      <c r="Y1319" s="7"/>
      <c r="Z1319" s="7"/>
      <c r="AA1319" s="7"/>
      <c r="AB1319" s="7"/>
      <c r="AC1319" s="7"/>
      <c r="AD1319" s="7"/>
      <c r="AE1319" s="7"/>
      <c r="AF1319" s="7"/>
      <c r="AG1319" s="7"/>
      <c r="AH1319" s="7"/>
      <c r="AJ1319" s="2"/>
      <c r="AL1319" s="4" t="s">
        <v>213</v>
      </c>
      <c r="AM1319" s="4" t="s">
        <v>1503</v>
      </c>
      <c r="AO1319" s="7"/>
      <c r="AP1319" s="7"/>
    </row>
    <row r="1320" spans="10:42">
      <c r="J1320" s="2"/>
      <c r="K1320" s="2"/>
      <c r="L1320" s="2"/>
      <c r="M1320" s="2"/>
      <c r="N1320" s="2"/>
      <c r="X1320" s="7"/>
      <c r="Y1320" s="7"/>
      <c r="Z1320" s="7"/>
      <c r="AA1320" s="7"/>
      <c r="AB1320" s="7"/>
      <c r="AC1320" s="7"/>
      <c r="AD1320" s="7"/>
      <c r="AE1320" s="7"/>
      <c r="AF1320" s="7"/>
      <c r="AG1320" s="7"/>
      <c r="AH1320" s="7"/>
      <c r="AJ1320" s="2"/>
      <c r="AL1320" s="4" t="s">
        <v>213</v>
      </c>
      <c r="AM1320" s="4" t="s">
        <v>1504</v>
      </c>
      <c r="AO1320" s="7"/>
      <c r="AP1320" s="7"/>
    </row>
    <row r="1321" spans="10:42">
      <c r="J1321" s="2"/>
      <c r="K1321" s="2"/>
      <c r="L1321" s="2"/>
      <c r="M1321" s="2"/>
      <c r="N1321" s="2"/>
      <c r="X1321" s="7"/>
      <c r="Y1321" s="7"/>
      <c r="Z1321" s="7"/>
      <c r="AA1321" s="7"/>
      <c r="AB1321" s="7"/>
      <c r="AC1321" s="7"/>
      <c r="AD1321" s="7"/>
      <c r="AE1321" s="7"/>
      <c r="AF1321" s="7"/>
      <c r="AG1321" s="7"/>
      <c r="AH1321" s="7"/>
      <c r="AJ1321" s="2"/>
      <c r="AL1321" s="4" t="s">
        <v>213</v>
      </c>
      <c r="AM1321" s="4" t="s">
        <v>1505</v>
      </c>
      <c r="AO1321" s="7"/>
      <c r="AP1321" s="7"/>
    </row>
    <row r="1322" spans="10:42">
      <c r="J1322" s="2"/>
      <c r="K1322" s="2"/>
      <c r="L1322" s="2"/>
      <c r="M1322" s="2"/>
      <c r="N1322" s="2"/>
      <c r="X1322" s="7"/>
      <c r="Y1322" s="7"/>
      <c r="Z1322" s="7"/>
      <c r="AA1322" s="7"/>
      <c r="AB1322" s="7"/>
      <c r="AC1322" s="7"/>
      <c r="AD1322" s="7"/>
      <c r="AE1322" s="7"/>
      <c r="AF1322" s="7"/>
      <c r="AG1322" s="7"/>
      <c r="AH1322" s="7"/>
      <c r="AJ1322" s="2"/>
      <c r="AL1322" s="4" t="s">
        <v>213</v>
      </c>
      <c r="AM1322" s="4" t="s">
        <v>1506</v>
      </c>
      <c r="AO1322" s="7"/>
      <c r="AP1322" s="7"/>
    </row>
    <row r="1323" spans="10:42">
      <c r="J1323" s="2"/>
      <c r="K1323" s="2"/>
      <c r="L1323" s="2"/>
      <c r="M1323" s="2"/>
      <c r="N1323" s="2"/>
      <c r="X1323" s="7"/>
      <c r="Y1323" s="7"/>
      <c r="Z1323" s="7"/>
      <c r="AA1323" s="7"/>
      <c r="AB1323" s="7"/>
      <c r="AC1323" s="7"/>
      <c r="AD1323" s="7"/>
      <c r="AE1323" s="7"/>
      <c r="AF1323" s="7"/>
      <c r="AG1323" s="7"/>
      <c r="AH1323" s="7"/>
      <c r="AJ1323" s="2"/>
      <c r="AL1323" s="4" t="s">
        <v>213</v>
      </c>
      <c r="AM1323" s="4" t="s">
        <v>1507</v>
      </c>
      <c r="AO1323" s="7"/>
      <c r="AP1323" s="7"/>
    </row>
    <row r="1324" spans="10:42">
      <c r="J1324" s="2"/>
      <c r="K1324" s="2"/>
      <c r="L1324" s="2"/>
      <c r="M1324" s="2"/>
      <c r="N1324" s="2"/>
      <c r="X1324" s="7"/>
      <c r="Y1324" s="7"/>
      <c r="Z1324" s="7"/>
      <c r="AA1324" s="7"/>
      <c r="AB1324" s="7"/>
      <c r="AC1324" s="7"/>
      <c r="AD1324" s="7"/>
      <c r="AE1324" s="7"/>
      <c r="AF1324" s="7"/>
      <c r="AG1324" s="7"/>
      <c r="AH1324" s="7"/>
      <c r="AJ1324" s="2"/>
      <c r="AL1324" s="4" t="s">
        <v>213</v>
      </c>
      <c r="AM1324" s="4" t="s">
        <v>1508</v>
      </c>
      <c r="AO1324" s="7"/>
      <c r="AP1324" s="7"/>
    </row>
    <row r="1325" spans="10:42">
      <c r="J1325" s="2"/>
      <c r="K1325" s="2"/>
      <c r="L1325" s="2"/>
      <c r="M1325" s="2"/>
      <c r="N1325" s="2"/>
      <c r="X1325" s="7"/>
      <c r="Y1325" s="7"/>
      <c r="Z1325" s="7"/>
      <c r="AA1325" s="7"/>
      <c r="AB1325" s="7"/>
      <c r="AC1325" s="7"/>
      <c r="AD1325" s="7"/>
      <c r="AE1325" s="7"/>
      <c r="AF1325" s="7"/>
      <c r="AG1325" s="7"/>
      <c r="AH1325" s="7"/>
      <c r="AJ1325" s="2"/>
      <c r="AL1325" s="4" t="s">
        <v>213</v>
      </c>
      <c r="AM1325" s="4" t="s">
        <v>1509</v>
      </c>
      <c r="AO1325" s="7"/>
      <c r="AP1325" s="7"/>
    </row>
    <row r="1326" spans="10:42">
      <c r="J1326" s="2"/>
      <c r="K1326" s="2"/>
      <c r="L1326" s="2"/>
      <c r="M1326" s="2"/>
      <c r="N1326" s="2"/>
      <c r="X1326" s="7"/>
      <c r="Y1326" s="7"/>
      <c r="Z1326" s="7"/>
      <c r="AA1326" s="7"/>
      <c r="AB1326" s="7"/>
      <c r="AC1326" s="7"/>
      <c r="AD1326" s="7"/>
      <c r="AE1326" s="7"/>
      <c r="AF1326" s="7"/>
      <c r="AG1326" s="7"/>
      <c r="AH1326" s="7"/>
      <c r="AJ1326" s="2"/>
      <c r="AL1326" s="4" t="s">
        <v>213</v>
      </c>
      <c r="AM1326" s="4" t="s">
        <v>1510</v>
      </c>
      <c r="AO1326" s="7"/>
      <c r="AP1326" s="7"/>
    </row>
    <row r="1327" spans="10:42">
      <c r="J1327" s="2"/>
      <c r="K1327" s="2"/>
      <c r="L1327" s="2"/>
      <c r="M1327" s="2"/>
      <c r="N1327" s="2"/>
      <c r="X1327" s="7"/>
      <c r="Y1327" s="7"/>
      <c r="Z1327" s="7"/>
      <c r="AA1327" s="7"/>
      <c r="AB1327" s="7"/>
      <c r="AC1327" s="7"/>
      <c r="AD1327" s="7"/>
      <c r="AE1327" s="7"/>
      <c r="AF1327" s="7"/>
      <c r="AG1327" s="7"/>
      <c r="AH1327" s="7"/>
      <c r="AJ1327" s="2"/>
      <c r="AL1327" s="4" t="s">
        <v>213</v>
      </c>
      <c r="AM1327" s="4" t="s">
        <v>1511</v>
      </c>
      <c r="AO1327" s="7"/>
      <c r="AP1327" s="7"/>
    </row>
    <row r="1328" spans="10:42">
      <c r="J1328" s="2"/>
      <c r="K1328" s="2"/>
      <c r="L1328" s="2"/>
      <c r="M1328" s="2"/>
      <c r="N1328" s="2"/>
      <c r="X1328" s="7"/>
      <c r="Y1328" s="7"/>
      <c r="Z1328" s="7"/>
      <c r="AA1328" s="7"/>
      <c r="AB1328" s="7"/>
      <c r="AC1328" s="7"/>
      <c r="AD1328" s="7"/>
      <c r="AE1328" s="7"/>
      <c r="AF1328" s="7"/>
      <c r="AG1328" s="7"/>
      <c r="AH1328" s="7"/>
      <c r="AJ1328" s="2"/>
      <c r="AL1328" s="4" t="s">
        <v>213</v>
      </c>
      <c r="AM1328" s="4" t="s">
        <v>1512</v>
      </c>
      <c r="AO1328" s="7"/>
      <c r="AP1328" s="7"/>
    </row>
    <row r="1329" spans="10:42">
      <c r="J1329" s="2"/>
      <c r="K1329" s="2"/>
      <c r="L1329" s="2"/>
      <c r="M1329" s="2"/>
      <c r="N1329" s="2"/>
      <c r="X1329" s="7"/>
      <c r="Y1329" s="7"/>
      <c r="Z1329" s="7"/>
      <c r="AA1329" s="7"/>
      <c r="AB1329" s="7"/>
      <c r="AC1329" s="7"/>
      <c r="AD1329" s="7"/>
      <c r="AE1329" s="7"/>
      <c r="AF1329" s="7"/>
      <c r="AG1329" s="7"/>
      <c r="AH1329" s="7"/>
      <c r="AJ1329" s="2"/>
      <c r="AL1329" s="4" t="s">
        <v>213</v>
      </c>
      <c r="AM1329" s="4" t="s">
        <v>1513</v>
      </c>
      <c r="AO1329" s="7"/>
      <c r="AP1329" s="7"/>
    </row>
    <row r="1330" spans="10:42">
      <c r="J1330" s="2"/>
      <c r="K1330" s="2"/>
      <c r="L1330" s="2"/>
      <c r="M1330" s="2"/>
      <c r="N1330" s="2"/>
      <c r="X1330" s="7"/>
      <c r="Y1330" s="7"/>
      <c r="Z1330" s="7"/>
      <c r="AA1330" s="7"/>
      <c r="AB1330" s="7"/>
      <c r="AC1330" s="7"/>
      <c r="AD1330" s="7"/>
      <c r="AE1330" s="7"/>
      <c r="AF1330" s="7"/>
      <c r="AG1330" s="7"/>
      <c r="AH1330" s="7"/>
      <c r="AJ1330" s="2"/>
      <c r="AL1330" s="4" t="s">
        <v>213</v>
      </c>
      <c r="AM1330" s="4" t="s">
        <v>1514</v>
      </c>
      <c r="AO1330" s="7"/>
      <c r="AP1330" s="7"/>
    </row>
    <row r="1331" spans="10:42">
      <c r="J1331" s="2"/>
      <c r="K1331" s="2"/>
      <c r="L1331" s="2"/>
      <c r="M1331" s="2"/>
      <c r="N1331" s="2"/>
      <c r="X1331" s="7"/>
      <c r="Y1331" s="7"/>
      <c r="Z1331" s="7"/>
      <c r="AA1331" s="7"/>
      <c r="AB1331" s="7"/>
      <c r="AC1331" s="7"/>
      <c r="AD1331" s="7"/>
      <c r="AE1331" s="7"/>
      <c r="AF1331" s="7"/>
      <c r="AG1331" s="7"/>
      <c r="AH1331" s="7"/>
      <c r="AJ1331" s="2"/>
      <c r="AL1331" s="4" t="s">
        <v>213</v>
      </c>
      <c r="AM1331" s="4" t="s">
        <v>1515</v>
      </c>
      <c r="AO1331" s="7"/>
      <c r="AP1331" s="7"/>
    </row>
    <row r="1332" spans="10:42">
      <c r="J1332" s="2"/>
      <c r="K1332" s="2"/>
      <c r="L1332" s="2"/>
      <c r="M1332" s="2"/>
      <c r="N1332" s="2"/>
      <c r="X1332" s="7"/>
      <c r="Y1332" s="7"/>
      <c r="Z1332" s="7"/>
      <c r="AA1332" s="7"/>
      <c r="AB1332" s="7"/>
      <c r="AC1332" s="7"/>
      <c r="AD1332" s="7"/>
      <c r="AE1332" s="7"/>
      <c r="AF1332" s="7"/>
      <c r="AG1332" s="7"/>
      <c r="AH1332" s="7"/>
      <c r="AJ1332" s="2"/>
      <c r="AL1332" s="4" t="s">
        <v>213</v>
      </c>
      <c r="AM1332" s="4" t="s">
        <v>1516</v>
      </c>
      <c r="AO1332" s="7"/>
      <c r="AP1332" s="7"/>
    </row>
    <row r="1333" spans="10:42">
      <c r="J1333" s="2"/>
      <c r="K1333" s="2"/>
      <c r="L1333" s="2"/>
      <c r="M1333" s="2"/>
      <c r="N1333" s="2"/>
      <c r="X1333" s="7"/>
      <c r="Y1333" s="7"/>
      <c r="Z1333" s="7"/>
      <c r="AA1333" s="7"/>
      <c r="AB1333" s="7"/>
      <c r="AC1333" s="7"/>
      <c r="AD1333" s="7"/>
      <c r="AE1333" s="7"/>
      <c r="AF1333" s="7"/>
      <c r="AG1333" s="7"/>
      <c r="AH1333" s="7"/>
      <c r="AJ1333" s="2"/>
      <c r="AL1333" s="4" t="s">
        <v>213</v>
      </c>
      <c r="AM1333" s="4" t="s">
        <v>1517</v>
      </c>
      <c r="AO1333" s="7"/>
      <c r="AP1333" s="7"/>
    </row>
    <row r="1334" spans="10:42">
      <c r="J1334" s="2"/>
      <c r="K1334" s="2"/>
      <c r="L1334" s="2"/>
      <c r="M1334" s="2"/>
      <c r="N1334" s="2"/>
      <c r="X1334" s="7"/>
      <c r="Y1334" s="7"/>
      <c r="Z1334" s="7"/>
      <c r="AA1334" s="7"/>
      <c r="AB1334" s="7"/>
      <c r="AC1334" s="7"/>
      <c r="AD1334" s="7"/>
      <c r="AE1334" s="7"/>
      <c r="AF1334" s="7"/>
      <c r="AG1334" s="7"/>
      <c r="AH1334" s="7"/>
      <c r="AJ1334" s="2"/>
      <c r="AL1334" s="4" t="s">
        <v>213</v>
      </c>
      <c r="AM1334" s="4" t="s">
        <v>1518</v>
      </c>
      <c r="AO1334" s="7"/>
      <c r="AP1334" s="7"/>
    </row>
    <row r="1335" spans="10:42">
      <c r="J1335" s="2"/>
      <c r="K1335" s="2"/>
      <c r="L1335" s="2"/>
      <c r="M1335" s="2"/>
      <c r="N1335" s="2"/>
      <c r="X1335" s="7"/>
      <c r="Y1335" s="7"/>
      <c r="Z1335" s="7"/>
      <c r="AA1335" s="7"/>
      <c r="AB1335" s="7"/>
      <c r="AC1335" s="7"/>
      <c r="AD1335" s="7"/>
      <c r="AE1335" s="7"/>
      <c r="AF1335" s="7"/>
      <c r="AG1335" s="7"/>
      <c r="AH1335" s="7"/>
      <c r="AJ1335" s="2"/>
      <c r="AL1335" s="4" t="s">
        <v>213</v>
      </c>
      <c r="AM1335" s="4" t="s">
        <v>1519</v>
      </c>
      <c r="AO1335" s="7"/>
      <c r="AP1335" s="7"/>
    </row>
    <row r="1336" spans="10:42">
      <c r="J1336" s="2"/>
      <c r="K1336" s="2"/>
      <c r="L1336" s="2"/>
      <c r="M1336" s="2"/>
      <c r="N1336" s="2"/>
      <c r="X1336" s="7"/>
      <c r="Y1336" s="7"/>
      <c r="Z1336" s="7"/>
      <c r="AA1336" s="7"/>
      <c r="AB1336" s="7"/>
      <c r="AC1336" s="7"/>
      <c r="AD1336" s="7"/>
      <c r="AE1336" s="7"/>
      <c r="AF1336" s="7"/>
      <c r="AG1336" s="7"/>
      <c r="AH1336" s="7"/>
      <c r="AJ1336" s="2"/>
      <c r="AL1336" s="4" t="s">
        <v>213</v>
      </c>
      <c r="AM1336" s="4" t="s">
        <v>1520</v>
      </c>
      <c r="AO1336" s="7"/>
      <c r="AP1336" s="7"/>
    </row>
    <row r="1337" spans="10:42">
      <c r="J1337" s="2"/>
      <c r="K1337" s="2"/>
      <c r="L1337" s="2"/>
      <c r="M1337" s="2"/>
      <c r="N1337" s="2"/>
      <c r="X1337" s="7"/>
      <c r="Y1337" s="7"/>
      <c r="Z1337" s="7"/>
      <c r="AA1337" s="7"/>
      <c r="AB1337" s="7"/>
      <c r="AC1337" s="7"/>
      <c r="AD1337" s="7"/>
      <c r="AE1337" s="7"/>
      <c r="AF1337" s="7"/>
      <c r="AG1337" s="7"/>
      <c r="AH1337" s="7"/>
      <c r="AJ1337" s="2"/>
      <c r="AL1337" s="4" t="s">
        <v>213</v>
      </c>
      <c r="AM1337" s="4" t="s">
        <v>1521</v>
      </c>
      <c r="AO1337" s="7"/>
      <c r="AP1337" s="7"/>
    </row>
    <row r="1338" spans="10:42">
      <c r="J1338" s="2"/>
      <c r="K1338" s="2"/>
      <c r="L1338" s="2"/>
      <c r="M1338" s="2"/>
      <c r="N1338" s="2"/>
      <c r="X1338" s="7"/>
      <c r="Y1338" s="7"/>
      <c r="Z1338" s="7"/>
      <c r="AA1338" s="7"/>
      <c r="AB1338" s="7"/>
      <c r="AC1338" s="7"/>
      <c r="AD1338" s="7"/>
      <c r="AE1338" s="7"/>
      <c r="AF1338" s="7"/>
      <c r="AG1338" s="7"/>
      <c r="AH1338" s="7"/>
      <c r="AJ1338" s="2"/>
      <c r="AL1338" s="4" t="s">
        <v>213</v>
      </c>
      <c r="AM1338" s="4" t="s">
        <v>1522</v>
      </c>
      <c r="AO1338" s="7"/>
      <c r="AP1338" s="7"/>
    </row>
    <row r="1339" spans="10:42">
      <c r="J1339" s="2"/>
      <c r="K1339" s="2"/>
      <c r="L1339" s="2"/>
      <c r="M1339" s="2"/>
      <c r="N1339" s="2"/>
      <c r="X1339" s="7"/>
      <c r="Y1339" s="7"/>
      <c r="Z1339" s="7"/>
      <c r="AA1339" s="7"/>
      <c r="AB1339" s="7"/>
      <c r="AC1339" s="7"/>
      <c r="AD1339" s="7"/>
      <c r="AE1339" s="7"/>
      <c r="AF1339" s="7"/>
      <c r="AG1339" s="7"/>
      <c r="AH1339" s="7"/>
      <c r="AJ1339" s="2"/>
      <c r="AL1339" s="4" t="s">
        <v>216</v>
      </c>
      <c r="AM1339" s="4" t="s">
        <v>434</v>
      </c>
      <c r="AO1339" s="7"/>
      <c r="AP1339" s="7"/>
    </row>
    <row r="1340" spans="10:42">
      <c r="J1340" s="2"/>
      <c r="K1340" s="2"/>
      <c r="L1340" s="2"/>
      <c r="M1340" s="2"/>
      <c r="N1340" s="2"/>
      <c r="X1340" s="7"/>
      <c r="Y1340" s="7"/>
      <c r="Z1340" s="7"/>
      <c r="AA1340" s="7"/>
      <c r="AB1340" s="7"/>
      <c r="AC1340" s="7"/>
      <c r="AD1340" s="7"/>
      <c r="AE1340" s="7"/>
      <c r="AF1340" s="7"/>
      <c r="AG1340" s="7"/>
      <c r="AH1340" s="7"/>
      <c r="AJ1340" s="2"/>
      <c r="AL1340" s="4" t="s">
        <v>216</v>
      </c>
      <c r="AM1340" s="4" t="s">
        <v>1523</v>
      </c>
      <c r="AO1340" s="7"/>
      <c r="AP1340" s="7"/>
    </row>
    <row r="1341" spans="10:42">
      <c r="J1341" s="2"/>
      <c r="K1341" s="2"/>
      <c r="L1341" s="2"/>
      <c r="M1341" s="2"/>
      <c r="N1341" s="2"/>
      <c r="X1341" s="7"/>
      <c r="Y1341" s="7"/>
      <c r="Z1341" s="7"/>
      <c r="AA1341" s="7"/>
      <c r="AB1341" s="7"/>
      <c r="AC1341" s="7"/>
      <c r="AD1341" s="7"/>
      <c r="AE1341" s="7"/>
      <c r="AF1341" s="7"/>
      <c r="AG1341" s="7"/>
      <c r="AH1341" s="7"/>
      <c r="AJ1341" s="2"/>
      <c r="AL1341" s="4" t="s">
        <v>216</v>
      </c>
      <c r="AM1341" s="4" t="s">
        <v>1524</v>
      </c>
      <c r="AO1341" s="7"/>
      <c r="AP1341" s="7"/>
    </row>
    <row r="1342" spans="10:42">
      <c r="J1342" s="2"/>
      <c r="K1342" s="2"/>
      <c r="L1342" s="2"/>
      <c r="M1342" s="2"/>
      <c r="N1342" s="2"/>
      <c r="X1342" s="7"/>
      <c r="Y1342" s="7"/>
      <c r="Z1342" s="7"/>
      <c r="AA1342" s="7"/>
      <c r="AB1342" s="7"/>
      <c r="AC1342" s="7"/>
      <c r="AD1342" s="7"/>
      <c r="AE1342" s="7"/>
      <c r="AF1342" s="7"/>
      <c r="AG1342" s="7"/>
      <c r="AH1342" s="7"/>
      <c r="AJ1342" s="2"/>
      <c r="AL1342" s="4" t="s">
        <v>216</v>
      </c>
      <c r="AM1342" s="4" t="s">
        <v>1525</v>
      </c>
      <c r="AO1342" s="7"/>
      <c r="AP1342" s="7"/>
    </row>
    <row r="1343" spans="10:42">
      <c r="J1343" s="2"/>
      <c r="K1343" s="2"/>
      <c r="L1343" s="2"/>
      <c r="M1343" s="2"/>
      <c r="N1343" s="2"/>
      <c r="X1343" s="7"/>
      <c r="Y1343" s="7"/>
      <c r="Z1343" s="7"/>
      <c r="AA1343" s="7"/>
      <c r="AB1343" s="7"/>
      <c r="AC1343" s="7"/>
      <c r="AD1343" s="7"/>
      <c r="AE1343" s="7"/>
      <c r="AF1343" s="7"/>
      <c r="AG1343" s="7"/>
      <c r="AH1343" s="7"/>
      <c r="AJ1343" s="2"/>
      <c r="AL1343" s="4" t="s">
        <v>216</v>
      </c>
      <c r="AM1343" s="4" t="s">
        <v>1526</v>
      </c>
      <c r="AO1343" s="7"/>
      <c r="AP1343" s="7"/>
    </row>
    <row r="1344" spans="10:42">
      <c r="J1344" s="2"/>
      <c r="K1344" s="2"/>
      <c r="L1344" s="2"/>
      <c r="M1344" s="2"/>
      <c r="N1344" s="2"/>
      <c r="X1344" s="7"/>
      <c r="Y1344" s="7"/>
      <c r="Z1344" s="7"/>
      <c r="AA1344" s="7"/>
      <c r="AB1344" s="7"/>
      <c r="AC1344" s="7"/>
      <c r="AD1344" s="7"/>
      <c r="AE1344" s="7"/>
      <c r="AF1344" s="7"/>
      <c r="AG1344" s="7"/>
      <c r="AH1344" s="7"/>
      <c r="AJ1344" s="2"/>
      <c r="AL1344" s="4" t="s">
        <v>216</v>
      </c>
      <c r="AM1344" s="4" t="s">
        <v>1527</v>
      </c>
      <c r="AO1344" s="7"/>
      <c r="AP1344" s="7"/>
    </row>
    <row r="1345" spans="10:42">
      <c r="J1345" s="2"/>
      <c r="K1345" s="2"/>
      <c r="L1345" s="2"/>
      <c r="M1345" s="2"/>
      <c r="N1345" s="2"/>
      <c r="X1345" s="7"/>
      <c r="Y1345" s="7"/>
      <c r="Z1345" s="7"/>
      <c r="AA1345" s="7"/>
      <c r="AB1345" s="7"/>
      <c r="AC1345" s="7"/>
      <c r="AD1345" s="7"/>
      <c r="AE1345" s="7"/>
      <c r="AF1345" s="7"/>
      <c r="AG1345" s="7"/>
      <c r="AH1345" s="7"/>
      <c r="AJ1345" s="2"/>
      <c r="AL1345" s="4" t="s">
        <v>216</v>
      </c>
      <c r="AM1345" s="4" t="s">
        <v>1102</v>
      </c>
      <c r="AO1345" s="7"/>
      <c r="AP1345" s="7"/>
    </row>
    <row r="1346" spans="10:42">
      <c r="J1346" s="2"/>
      <c r="K1346" s="2"/>
      <c r="L1346" s="2"/>
      <c r="M1346" s="2"/>
      <c r="N1346" s="2"/>
      <c r="X1346" s="7"/>
      <c r="Y1346" s="7"/>
      <c r="Z1346" s="7"/>
      <c r="AA1346" s="7"/>
      <c r="AB1346" s="7"/>
      <c r="AC1346" s="7"/>
      <c r="AD1346" s="7"/>
      <c r="AE1346" s="7"/>
      <c r="AF1346" s="7"/>
      <c r="AG1346" s="7"/>
      <c r="AH1346" s="7"/>
      <c r="AJ1346" s="2"/>
      <c r="AL1346" s="4" t="s">
        <v>216</v>
      </c>
      <c r="AM1346" s="4" t="s">
        <v>1528</v>
      </c>
      <c r="AO1346" s="7"/>
      <c r="AP1346" s="7"/>
    </row>
    <row r="1347" spans="10:42">
      <c r="J1347" s="2"/>
      <c r="K1347" s="2"/>
      <c r="L1347" s="2"/>
      <c r="M1347" s="2"/>
      <c r="N1347" s="2"/>
      <c r="X1347" s="7"/>
      <c r="Y1347" s="7"/>
      <c r="Z1347" s="7"/>
      <c r="AA1347" s="7"/>
      <c r="AB1347" s="7"/>
      <c r="AC1347" s="7"/>
      <c r="AD1347" s="7"/>
      <c r="AE1347" s="7"/>
      <c r="AF1347" s="7"/>
      <c r="AG1347" s="7"/>
      <c r="AH1347" s="7"/>
      <c r="AJ1347" s="2"/>
      <c r="AL1347" s="4" t="s">
        <v>216</v>
      </c>
      <c r="AM1347" s="4" t="s">
        <v>1529</v>
      </c>
      <c r="AO1347" s="7"/>
      <c r="AP1347" s="7"/>
    </row>
    <row r="1348" spans="10:42">
      <c r="J1348" s="2"/>
      <c r="K1348" s="2"/>
      <c r="L1348" s="2"/>
      <c r="M1348" s="2"/>
      <c r="N1348" s="2"/>
      <c r="X1348" s="7"/>
      <c r="Y1348" s="7"/>
      <c r="Z1348" s="7"/>
      <c r="AA1348" s="7"/>
      <c r="AB1348" s="7"/>
      <c r="AC1348" s="7"/>
      <c r="AD1348" s="7"/>
      <c r="AE1348" s="7"/>
      <c r="AF1348" s="7"/>
      <c r="AG1348" s="7"/>
      <c r="AH1348" s="7"/>
      <c r="AJ1348" s="2"/>
      <c r="AL1348" s="4" t="s">
        <v>216</v>
      </c>
      <c r="AM1348" s="4" t="s">
        <v>1530</v>
      </c>
      <c r="AO1348" s="7"/>
      <c r="AP1348" s="7"/>
    </row>
    <row r="1349" spans="10:42">
      <c r="J1349" s="2"/>
      <c r="K1349" s="2"/>
      <c r="L1349" s="2"/>
      <c r="M1349" s="2"/>
      <c r="N1349" s="2"/>
      <c r="X1349" s="7"/>
      <c r="Y1349" s="7"/>
      <c r="Z1349" s="7"/>
      <c r="AA1349" s="7"/>
      <c r="AB1349" s="7"/>
      <c r="AC1349" s="7"/>
      <c r="AD1349" s="7"/>
      <c r="AE1349" s="7"/>
      <c r="AF1349" s="7"/>
      <c r="AG1349" s="7"/>
      <c r="AH1349" s="7"/>
      <c r="AJ1349" s="2"/>
      <c r="AL1349" s="4" t="s">
        <v>216</v>
      </c>
      <c r="AM1349" s="4" t="s">
        <v>975</v>
      </c>
      <c r="AO1349" s="7"/>
      <c r="AP1349" s="7"/>
    </row>
    <row r="1350" spans="10:42">
      <c r="J1350" s="2"/>
      <c r="K1350" s="2"/>
      <c r="L1350" s="2"/>
      <c r="M1350" s="2"/>
      <c r="N1350" s="2"/>
      <c r="X1350" s="7"/>
      <c r="Y1350" s="7"/>
      <c r="Z1350" s="7"/>
      <c r="AA1350" s="7"/>
      <c r="AB1350" s="7"/>
      <c r="AC1350" s="7"/>
      <c r="AD1350" s="7"/>
      <c r="AE1350" s="7"/>
      <c r="AF1350" s="7"/>
      <c r="AG1350" s="7"/>
      <c r="AH1350" s="7"/>
      <c r="AJ1350" s="2"/>
      <c r="AL1350" s="4" t="s">
        <v>216</v>
      </c>
      <c r="AM1350" s="4" t="s">
        <v>977</v>
      </c>
      <c r="AO1350" s="7"/>
      <c r="AP1350" s="7"/>
    </row>
    <row r="1351" spans="10:42">
      <c r="J1351" s="2"/>
      <c r="K1351" s="2"/>
      <c r="L1351" s="2"/>
      <c r="M1351" s="2"/>
      <c r="N1351" s="2"/>
      <c r="X1351" s="7"/>
      <c r="Y1351" s="7"/>
      <c r="Z1351" s="7"/>
      <c r="AA1351" s="7"/>
      <c r="AB1351" s="7"/>
      <c r="AC1351" s="7"/>
      <c r="AD1351" s="7"/>
      <c r="AE1351" s="7"/>
      <c r="AF1351" s="7"/>
      <c r="AG1351" s="7"/>
      <c r="AH1351" s="7"/>
      <c r="AJ1351" s="2"/>
      <c r="AL1351" s="4" t="s">
        <v>216</v>
      </c>
      <c r="AM1351" s="4" t="s">
        <v>1531</v>
      </c>
      <c r="AO1351" s="7"/>
      <c r="AP1351" s="7"/>
    </row>
    <row r="1352" spans="10:42">
      <c r="J1352" s="2"/>
      <c r="K1352" s="2"/>
      <c r="L1352" s="2"/>
      <c r="M1352" s="2"/>
      <c r="N1352" s="2"/>
      <c r="X1352" s="7"/>
      <c r="Y1352" s="7"/>
      <c r="Z1352" s="7"/>
      <c r="AA1352" s="7"/>
      <c r="AB1352" s="7"/>
      <c r="AC1352" s="7"/>
      <c r="AD1352" s="7"/>
      <c r="AE1352" s="7"/>
      <c r="AF1352" s="7"/>
      <c r="AG1352" s="7"/>
      <c r="AH1352" s="7"/>
      <c r="AJ1352" s="2"/>
      <c r="AL1352" s="4" t="s">
        <v>216</v>
      </c>
      <c r="AM1352" s="4" t="s">
        <v>1532</v>
      </c>
      <c r="AO1352" s="7"/>
      <c r="AP1352" s="7"/>
    </row>
    <row r="1353" spans="10:42">
      <c r="J1353" s="2"/>
      <c r="K1353" s="2"/>
      <c r="L1353" s="2"/>
      <c r="M1353" s="2"/>
      <c r="N1353" s="2"/>
      <c r="X1353" s="7"/>
      <c r="Y1353" s="7"/>
      <c r="Z1353" s="7"/>
      <c r="AA1353" s="7"/>
      <c r="AB1353" s="7"/>
      <c r="AC1353" s="7"/>
      <c r="AD1353" s="7"/>
      <c r="AE1353" s="7"/>
      <c r="AF1353" s="7"/>
      <c r="AG1353" s="7"/>
      <c r="AH1353" s="7"/>
      <c r="AJ1353" s="2"/>
      <c r="AL1353" s="4" t="s">
        <v>216</v>
      </c>
      <c r="AM1353" s="4" t="s">
        <v>436</v>
      </c>
      <c r="AO1353" s="7"/>
      <c r="AP1353" s="7"/>
    </row>
    <row r="1354" spans="10:42">
      <c r="J1354" s="2"/>
      <c r="K1354" s="2"/>
      <c r="L1354" s="2"/>
      <c r="M1354" s="2"/>
      <c r="N1354" s="2"/>
      <c r="X1354" s="7"/>
      <c r="Y1354" s="7"/>
      <c r="Z1354" s="7"/>
      <c r="AA1354" s="7"/>
      <c r="AB1354" s="7"/>
      <c r="AC1354" s="7"/>
      <c r="AD1354" s="7"/>
      <c r="AE1354" s="7"/>
      <c r="AF1354" s="7"/>
      <c r="AG1354" s="7"/>
      <c r="AH1354" s="7"/>
      <c r="AJ1354" s="2"/>
      <c r="AL1354" s="4" t="s">
        <v>216</v>
      </c>
      <c r="AM1354" s="4" t="s">
        <v>979</v>
      </c>
      <c r="AO1354" s="7"/>
      <c r="AP1354" s="7"/>
    </row>
    <row r="1355" spans="10:42">
      <c r="J1355" s="2"/>
      <c r="K1355" s="2"/>
      <c r="L1355" s="2"/>
      <c r="M1355" s="2"/>
      <c r="N1355" s="2"/>
      <c r="X1355" s="7"/>
      <c r="Y1355" s="7"/>
      <c r="Z1355" s="7"/>
      <c r="AA1355" s="7"/>
      <c r="AB1355" s="7"/>
      <c r="AC1355" s="7"/>
      <c r="AD1355" s="7"/>
      <c r="AE1355" s="7"/>
      <c r="AF1355" s="7"/>
      <c r="AG1355" s="7"/>
      <c r="AH1355" s="7"/>
      <c r="AJ1355" s="2"/>
      <c r="AL1355" s="4" t="s">
        <v>216</v>
      </c>
      <c r="AM1355" s="4" t="s">
        <v>1533</v>
      </c>
      <c r="AO1355" s="7"/>
      <c r="AP1355" s="7"/>
    </row>
    <row r="1356" spans="10:42">
      <c r="J1356" s="2"/>
      <c r="K1356" s="2"/>
      <c r="L1356" s="2"/>
      <c r="M1356" s="2"/>
      <c r="N1356" s="2"/>
      <c r="X1356" s="7"/>
      <c r="Y1356" s="7"/>
      <c r="Z1356" s="7"/>
      <c r="AA1356" s="7"/>
      <c r="AB1356" s="7"/>
      <c r="AC1356" s="7"/>
      <c r="AD1356" s="7"/>
      <c r="AE1356" s="7"/>
      <c r="AF1356" s="7"/>
      <c r="AG1356" s="7"/>
      <c r="AH1356" s="7"/>
      <c r="AJ1356" s="2"/>
      <c r="AL1356" s="4" t="s">
        <v>216</v>
      </c>
      <c r="AM1356" s="4" t="s">
        <v>982</v>
      </c>
      <c r="AO1356" s="7"/>
      <c r="AP1356" s="7"/>
    </row>
    <row r="1357" spans="10:42">
      <c r="J1357" s="2"/>
      <c r="K1357" s="2"/>
      <c r="L1357" s="2"/>
      <c r="M1357" s="2"/>
      <c r="N1357" s="2"/>
      <c r="X1357" s="7"/>
      <c r="Y1357" s="7"/>
      <c r="Z1357" s="7"/>
      <c r="AA1357" s="7"/>
      <c r="AB1357" s="7"/>
      <c r="AC1357" s="7"/>
      <c r="AD1357" s="7"/>
      <c r="AE1357" s="7"/>
      <c r="AF1357" s="7"/>
      <c r="AG1357" s="7"/>
      <c r="AH1357" s="7"/>
      <c r="AJ1357" s="2"/>
      <c r="AL1357" s="4" t="s">
        <v>216</v>
      </c>
      <c r="AM1357" s="4" t="s">
        <v>1534</v>
      </c>
      <c r="AO1357" s="7"/>
      <c r="AP1357" s="7"/>
    </row>
    <row r="1358" spans="10:42">
      <c r="J1358" s="2"/>
      <c r="K1358" s="2"/>
      <c r="L1358" s="2"/>
      <c r="M1358" s="2"/>
      <c r="N1358" s="2"/>
      <c r="X1358" s="7"/>
      <c r="Y1358" s="7"/>
      <c r="Z1358" s="7"/>
      <c r="AA1358" s="7"/>
      <c r="AB1358" s="7"/>
      <c r="AC1358" s="7"/>
      <c r="AD1358" s="7"/>
      <c r="AE1358" s="7"/>
      <c r="AF1358" s="7"/>
      <c r="AG1358" s="7"/>
      <c r="AH1358" s="7"/>
      <c r="AJ1358" s="2"/>
      <c r="AL1358" s="4" t="s">
        <v>216</v>
      </c>
      <c r="AM1358" s="4" t="s">
        <v>1535</v>
      </c>
      <c r="AO1358" s="7"/>
      <c r="AP1358" s="7"/>
    </row>
    <row r="1359" spans="10:42">
      <c r="J1359" s="2"/>
      <c r="K1359" s="2"/>
      <c r="L1359" s="2"/>
      <c r="M1359" s="2"/>
      <c r="N1359" s="2"/>
      <c r="X1359" s="7"/>
      <c r="Y1359" s="7"/>
      <c r="Z1359" s="7"/>
      <c r="AA1359" s="7"/>
      <c r="AB1359" s="7"/>
      <c r="AC1359" s="7"/>
      <c r="AD1359" s="7"/>
      <c r="AE1359" s="7"/>
      <c r="AF1359" s="7"/>
      <c r="AG1359" s="7"/>
      <c r="AH1359" s="7"/>
      <c r="AJ1359" s="2"/>
      <c r="AL1359" s="4" t="s">
        <v>216</v>
      </c>
      <c r="AM1359" s="4" t="s">
        <v>1536</v>
      </c>
      <c r="AO1359" s="7"/>
      <c r="AP1359" s="7"/>
    </row>
    <row r="1360" spans="10:42">
      <c r="J1360" s="2"/>
      <c r="K1360" s="2"/>
      <c r="L1360" s="2"/>
      <c r="M1360" s="2"/>
      <c r="N1360" s="2"/>
      <c r="X1360" s="7"/>
      <c r="Y1360" s="7"/>
      <c r="Z1360" s="7"/>
      <c r="AA1360" s="7"/>
      <c r="AB1360" s="7"/>
      <c r="AC1360" s="7"/>
      <c r="AD1360" s="7"/>
      <c r="AE1360" s="7"/>
      <c r="AF1360" s="7"/>
      <c r="AG1360" s="7"/>
      <c r="AH1360" s="7"/>
      <c r="AJ1360" s="2"/>
      <c r="AL1360" s="4" t="s">
        <v>216</v>
      </c>
      <c r="AM1360" s="4" t="s">
        <v>1537</v>
      </c>
      <c r="AO1360" s="7"/>
      <c r="AP1360" s="7"/>
    </row>
    <row r="1361" spans="10:42">
      <c r="J1361" s="2"/>
      <c r="K1361" s="2"/>
      <c r="L1361" s="2"/>
      <c r="M1361" s="2"/>
      <c r="N1361" s="2"/>
      <c r="X1361" s="7"/>
      <c r="Y1361" s="7"/>
      <c r="Z1361" s="7"/>
      <c r="AA1361" s="7"/>
      <c r="AB1361" s="7"/>
      <c r="AC1361" s="7"/>
      <c r="AD1361" s="7"/>
      <c r="AE1361" s="7"/>
      <c r="AF1361" s="7"/>
      <c r="AG1361" s="7"/>
      <c r="AH1361" s="7"/>
      <c r="AJ1361" s="2"/>
      <c r="AL1361" s="4" t="s">
        <v>216</v>
      </c>
      <c r="AM1361" s="4" t="s">
        <v>1538</v>
      </c>
      <c r="AO1361" s="7"/>
      <c r="AP1361" s="7"/>
    </row>
    <row r="1362" spans="10:42">
      <c r="J1362" s="2"/>
      <c r="K1362" s="2"/>
      <c r="L1362" s="2"/>
      <c r="M1362" s="2"/>
      <c r="N1362" s="2"/>
      <c r="X1362" s="7"/>
      <c r="Y1362" s="7"/>
      <c r="Z1362" s="7"/>
      <c r="AA1362" s="7"/>
      <c r="AB1362" s="7"/>
      <c r="AC1362" s="7"/>
      <c r="AD1362" s="7"/>
      <c r="AE1362" s="7"/>
      <c r="AF1362" s="7"/>
      <c r="AG1362" s="7"/>
      <c r="AH1362" s="7"/>
      <c r="AJ1362" s="2"/>
      <c r="AL1362" s="4" t="s">
        <v>219</v>
      </c>
      <c r="AM1362" s="4" t="s">
        <v>1539</v>
      </c>
      <c r="AO1362" s="7"/>
      <c r="AP1362" s="7"/>
    </row>
    <row r="1363" spans="10:42">
      <c r="J1363" s="2"/>
      <c r="K1363" s="2"/>
      <c r="L1363" s="2"/>
      <c r="M1363" s="2"/>
      <c r="N1363" s="2"/>
      <c r="X1363" s="7"/>
      <c r="Y1363" s="7"/>
      <c r="Z1363" s="7"/>
      <c r="AA1363" s="7"/>
      <c r="AB1363" s="7"/>
      <c r="AC1363" s="7"/>
      <c r="AD1363" s="7"/>
      <c r="AE1363" s="7"/>
      <c r="AF1363" s="7"/>
      <c r="AG1363" s="7"/>
      <c r="AH1363" s="7"/>
      <c r="AJ1363" s="2"/>
      <c r="AL1363" s="4" t="s">
        <v>219</v>
      </c>
      <c r="AM1363" s="4" t="s">
        <v>1540</v>
      </c>
      <c r="AO1363" s="7"/>
      <c r="AP1363" s="7"/>
    </row>
    <row r="1364" spans="10:42">
      <c r="J1364" s="2"/>
      <c r="K1364" s="2"/>
      <c r="L1364" s="2"/>
      <c r="M1364" s="2"/>
      <c r="N1364" s="2"/>
      <c r="X1364" s="7"/>
      <c r="Y1364" s="7"/>
      <c r="Z1364" s="7"/>
      <c r="AA1364" s="7"/>
      <c r="AB1364" s="7"/>
      <c r="AC1364" s="7"/>
      <c r="AD1364" s="7"/>
      <c r="AE1364" s="7"/>
      <c r="AF1364" s="7"/>
      <c r="AG1364" s="7"/>
      <c r="AH1364" s="7"/>
      <c r="AJ1364" s="2"/>
      <c r="AL1364" s="4" t="s">
        <v>219</v>
      </c>
      <c r="AM1364" s="4" t="s">
        <v>1541</v>
      </c>
      <c r="AO1364" s="7"/>
      <c r="AP1364" s="7"/>
    </row>
    <row r="1365" spans="10:42">
      <c r="J1365" s="2"/>
      <c r="K1365" s="2"/>
      <c r="L1365" s="2"/>
      <c r="M1365" s="2"/>
      <c r="N1365" s="2"/>
      <c r="X1365" s="7"/>
      <c r="Y1365" s="7"/>
      <c r="Z1365" s="7"/>
      <c r="AA1365" s="7"/>
      <c r="AB1365" s="7"/>
      <c r="AC1365" s="7"/>
      <c r="AD1365" s="7"/>
      <c r="AE1365" s="7"/>
      <c r="AF1365" s="7"/>
      <c r="AG1365" s="7"/>
      <c r="AH1365" s="7"/>
      <c r="AJ1365" s="2"/>
      <c r="AL1365" s="4" t="s">
        <v>219</v>
      </c>
      <c r="AM1365" s="4" t="s">
        <v>1542</v>
      </c>
      <c r="AO1365" s="7"/>
      <c r="AP1365" s="7"/>
    </row>
    <row r="1366" spans="10:42">
      <c r="J1366" s="2"/>
      <c r="K1366" s="2"/>
      <c r="L1366" s="2"/>
      <c r="M1366" s="2"/>
      <c r="N1366" s="2"/>
      <c r="X1366" s="7"/>
      <c r="Y1366" s="7"/>
      <c r="Z1366" s="7"/>
      <c r="AA1366" s="7"/>
      <c r="AB1366" s="7"/>
      <c r="AC1366" s="7"/>
      <c r="AD1366" s="7"/>
      <c r="AE1366" s="7"/>
      <c r="AF1366" s="7"/>
      <c r="AG1366" s="7"/>
      <c r="AH1366" s="7"/>
      <c r="AJ1366" s="2"/>
      <c r="AL1366" s="4" t="s">
        <v>219</v>
      </c>
      <c r="AM1366" s="4" t="s">
        <v>1543</v>
      </c>
      <c r="AO1366" s="7"/>
      <c r="AP1366" s="7"/>
    </row>
    <row r="1367" spans="10:42">
      <c r="J1367" s="2"/>
      <c r="K1367" s="2"/>
      <c r="L1367" s="2"/>
      <c r="M1367" s="2"/>
      <c r="N1367" s="2"/>
      <c r="X1367" s="7"/>
      <c r="Y1367" s="7"/>
      <c r="Z1367" s="7"/>
      <c r="AA1367" s="7"/>
      <c r="AB1367" s="7"/>
      <c r="AC1367" s="7"/>
      <c r="AD1367" s="7"/>
      <c r="AE1367" s="7"/>
      <c r="AF1367" s="7"/>
      <c r="AG1367" s="7"/>
      <c r="AH1367" s="7"/>
      <c r="AJ1367" s="2"/>
      <c r="AL1367" s="4" t="s">
        <v>219</v>
      </c>
      <c r="AM1367" s="4" t="s">
        <v>1544</v>
      </c>
      <c r="AO1367" s="7"/>
      <c r="AP1367" s="7"/>
    </row>
    <row r="1368" spans="10:42">
      <c r="J1368" s="2"/>
      <c r="K1368" s="2"/>
      <c r="L1368" s="2"/>
      <c r="M1368" s="2"/>
      <c r="N1368" s="2"/>
      <c r="X1368" s="7"/>
      <c r="Y1368" s="7"/>
      <c r="Z1368" s="7"/>
      <c r="AA1368" s="7"/>
      <c r="AB1368" s="7"/>
      <c r="AC1368" s="7"/>
      <c r="AD1368" s="7"/>
      <c r="AE1368" s="7"/>
      <c r="AF1368" s="7"/>
      <c r="AG1368" s="7"/>
      <c r="AH1368" s="7"/>
      <c r="AJ1368" s="2"/>
      <c r="AL1368" s="4" t="s">
        <v>219</v>
      </c>
      <c r="AM1368" s="4" t="s">
        <v>1545</v>
      </c>
      <c r="AO1368" s="7"/>
      <c r="AP1368" s="7"/>
    </row>
    <row r="1369" spans="10:42">
      <c r="J1369" s="2"/>
      <c r="K1369" s="2"/>
      <c r="L1369" s="2"/>
      <c r="M1369" s="2"/>
      <c r="N1369" s="2"/>
      <c r="X1369" s="7"/>
      <c r="Y1369" s="7"/>
      <c r="Z1369" s="7"/>
      <c r="AA1369" s="7"/>
      <c r="AB1369" s="7"/>
      <c r="AC1369" s="7"/>
      <c r="AD1369" s="7"/>
      <c r="AE1369" s="7"/>
      <c r="AF1369" s="7"/>
      <c r="AG1369" s="7"/>
      <c r="AH1369" s="7"/>
      <c r="AJ1369" s="2"/>
      <c r="AL1369" s="4" t="s">
        <v>219</v>
      </c>
      <c r="AM1369" s="4" t="s">
        <v>1546</v>
      </c>
      <c r="AO1369" s="7"/>
      <c r="AP1369" s="7"/>
    </row>
    <row r="1370" spans="10:42">
      <c r="J1370" s="2"/>
      <c r="K1370" s="2"/>
      <c r="L1370" s="2"/>
      <c r="M1370" s="2"/>
      <c r="N1370" s="2"/>
      <c r="X1370" s="7"/>
      <c r="Y1370" s="7"/>
      <c r="Z1370" s="7"/>
      <c r="AA1370" s="7"/>
      <c r="AB1370" s="7"/>
      <c r="AC1370" s="7"/>
      <c r="AD1370" s="7"/>
      <c r="AE1370" s="7"/>
      <c r="AF1370" s="7"/>
      <c r="AG1370" s="7"/>
      <c r="AH1370" s="7"/>
      <c r="AJ1370" s="2"/>
      <c r="AL1370" s="4" t="s">
        <v>219</v>
      </c>
      <c r="AM1370" s="4" t="s">
        <v>1547</v>
      </c>
      <c r="AO1370" s="7"/>
      <c r="AP1370" s="7"/>
    </row>
    <row r="1371" spans="10:42">
      <c r="J1371" s="2"/>
      <c r="K1371" s="2"/>
      <c r="L1371" s="2"/>
      <c r="M1371" s="2"/>
      <c r="N1371" s="2"/>
      <c r="X1371" s="7"/>
      <c r="Y1371" s="7"/>
      <c r="Z1371" s="7"/>
      <c r="AA1371" s="7"/>
      <c r="AB1371" s="7"/>
      <c r="AC1371" s="7"/>
      <c r="AD1371" s="7"/>
      <c r="AE1371" s="7"/>
      <c r="AF1371" s="7"/>
      <c r="AG1371" s="7"/>
      <c r="AH1371" s="7"/>
      <c r="AJ1371" s="2"/>
      <c r="AL1371" s="4" t="s">
        <v>219</v>
      </c>
      <c r="AM1371" s="4" t="s">
        <v>1548</v>
      </c>
      <c r="AO1371" s="7"/>
      <c r="AP1371" s="7"/>
    </row>
    <row r="1372" spans="10:42">
      <c r="J1372" s="2"/>
      <c r="K1372" s="2"/>
      <c r="L1372" s="2"/>
      <c r="M1372" s="2"/>
      <c r="N1372" s="2"/>
      <c r="X1372" s="7"/>
      <c r="Y1372" s="7"/>
      <c r="Z1372" s="7"/>
      <c r="AA1372" s="7"/>
      <c r="AB1372" s="7"/>
      <c r="AC1372" s="7"/>
      <c r="AD1372" s="7"/>
      <c r="AE1372" s="7"/>
      <c r="AF1372" s="7"/>
      <c r="AG1372" s="7"/>
      <c r="AH1372" s="7"/>
      <c r="AJ1372" s="2"/>
      <c r="AL1372" s="4" t="s">
        <v>219</v>
      </c>
      <c r="AM1372" s="4" t="s">
        <v>1549</v>
      </c>
      <c r="AO1372" s="7"/>
      <c r="AP1372" s="7"/>
    </row>
    <row r="1373" spans="10:42">
      <c r="J1373" s="2"/>
      <c r="K1373" s="2"/>
      <c r="L1373" s="2"/>
      <c r="M1373" s="2"/>
      <c r="N1373" s="2"/>
      <c r="X1373" s="7"/>
      <c r="Y1373" s="7"/>
      <c r="Z1373" s="7"/>
      <c r="AA1373" s="7"/>
      <c r="AB1373" s="7"/>
      <c r="AC1373" s="7"/>
      <c r="AD1373" s="7"/>
      <c r="AE1373" s="7"/>
      <c r="AF1373" s="7"/>
      <c r="AG1373" s="7"/>
      <c r="AH1373" s="7"/>
      <c r="AJ1373" s="2"/>
      <c r="AL1373" s="4" t="s">
        <v>219</v>
      </c>
      <c r="AM1373" s="4" t="s">
        <v>984</v>
      </c>
      <c r="AO1373" s="7"/>
      <c r="AP1373" s="7"/>
    </row>
    <row r="1374" spans="10:42">
      <c r="J1374" s="2"/>
      <c r="K1374" s="2"/>
      <c r="L1374" s="2"/>
      <c r="M1374" s="2"/>
      <c r="N1374" s="2"/>
      <c r="X1374" s="7"/>
      <c r="Y1374" s="7"/>
      <c r="Z1374" s="7"/>
      <c r="AA1374" s="7"/>
      <c r="AB1374" s="7"/>
      <c r="AC1374" s="7"/>
      <c r="AD1374" s="7"/>
      <c r="AE1374" s="7"/>
      <c r="AF1374" s="7"/>
      <c r="AG1374" s="7"/>
      <c r="AH1374" s="7"/>
      <c r="AJ1374" s="2"/>
      <c r="AL1374" s="4" t="s">
        <v>219</v>
      </c>
      <c r="AM1374" s="4" t="s">
        <v>1550</v>
      </c>
      <c r="AO1374" s="7"/>
      <c r="AP1374" s="7"/>
    </row>
    <row r="1375" spans="10:42">
      <c r="J1375" s="2"/>
      <c r="K1375" s="2"/>
      <c r="L1375" s="2"/>
      <c r="M1375" s="2"/>
      <c r="N1375" s="2"/>
      <c r="X1375" s="7"/>
      <c r="Y1375" s="7"/>
      <c r="Z1375" s="7"/>
      <c r="AA1375" s="7"/>
      <c r="AB1375" s="7"/>
      <c r="AC1375" s="7"/>
      <c r="AD1375" s="7"/>
      <c r="AE1375" s="7"/>
      <c r="AF1375" s="7"/>
      <c r="AG1375" s="7"/>
      <c r="AH1375" s="7"/>
      <c r="AJ1375" s="2"/>
      <c r="AL1375" s="4" t="s">
        <v>219</v>
      </c>
      <c r="AM1375" s="4" t="s">
        <v>1551</v>
      </c>
      <c r="AO1375" s="7"/>
      <c r="AP1375" s="7"/>
    </row>
    <row r="1376" spans="10:42">
      <c r="J1376" s="2"/>
      <c r="K1376" s="2"/>
      <c r="L1376" s="2"/>
      <c r="M1376" s="2"/>
      <c r="N1376" s="2"/>
      <c r="X1376" s="7"/>
      <c r="Y1376" s="7"/>
      <c r="Z1376" s="7"/>
      <c r="AA1376" s="7"/>
      <c r="AB1376" s="7"/>
      <c r="AC1376" s="7"/>
      <c r="AD1376" s="7"/>
      <c r="AE1376" s="7"/>
      <c r="AF1376" s="7"/>
      <c r="AG1376" s="7"/>
      <c r="AH1376" s="7"/>
      <c r="AJ1376" s="2"/>
      <c r="AL1376" s="4" t="s">
        <v>219</v>
      </c>
      <c r="AM1376" s="4" t="s">
        <v>1552</v>
      </c>
      <c r="AO1376" s="7"/>
      <c r="AP1376" s="7"/>
    </row>
    <row r="1377" spans="10:42">
      <c r="J1377" s="2"/>
      <c r="K1377" s="2"/>
      <c r="L1377" s="2"/>
      <c r="M1377" s="2"/>
      <c r="N1377" s="2"/>
      <c r="X1377" s="7"/>
      <c r="Y1377" s="7"/>
      <c r="Z1377" s="7"/>
      <c r="AA1377" s="7"/>
      <c r="AB1377" s="7"/>
      <c r="AC1377" s="7"/>
      <c r="AD1377" s="7"/>
      <c r="AE1377" s="7"/>
      <c r="AF1377" s="7"/>
      <c r="AG1377" s="7"/>
      <c r="AH1377" s="7"/>
      <c r="AJ1377" s="2"/>
      <c r="AL1377" s="4" t="s">
        <v>219</v>
      </c>
      <c r="AM1377" s="4" t="s">
        <v>1553</v>
      </c>
      <c r="AO1377" s="7"/>
      <c r="AP1377" s="7"/>
    </row>
    <row r="1378" spans="10:42">
      <c r="J1378" s="2"/>
      <c r="K1378" s="2"/>
      <c r="L1378" s="2"/>
      <c r="M1378" s="2"/>
      <c r="N1378" s="2"/>
      <c r="X1378" s="7"/>
      <c r="Y1378" s="7"/>
      <c r="Z1378" s="7"/>
      <c r="AA1378" s="7"/>
      <c r="AB1378" s="7"/>
      <c r="AC1378" s="7"/>
      <c r="AD1378" s="7"/>
      <c r="AE1378" s="7"/>
      <c r="AF1378" s="7"/>
      <c r="AG1378" s="7"/>
      <c r="AH1378" s="7"/>
      <c r="AJ1378" s="2"/>
      <c r="AL1378" s="4" t="s">
        <v>219</v>
      </c>
      <c r="AM1378" s="4" t="s">
        <v>1554</v>
      </c>
      <c r="AO1378" s="7"/>
      <c r="AP1378" s="7"/>
    </row>
    <row r="1379" spans="10:42">
      <c r="J1379" s="2"/>
      <c r="K1379" s="2"/>
      <c r="L1379" s="2"/>
      <c r="M1379" s="2"/>
      <c r="N1379" s="2"/>
      <c r="X1379" s="7"/>
      <c r="Y1379" s="7"/>
      <c r="Z1379" s="7"/>
      <c r="AA1379" s="7"/>
      <c r="AB1379" s="7"/>
      <c r="AC1379" s="7"/>
      <c r="AD1379" s="7"/>
      <c r="AE1379" s="7"/>
      <c r="AF1379" s="7"/>
      <c r="AG1379" s="7"/>
      <c r="AH1379" s="7"/>
      <c r="AJ1379" s="2"/>
      <c r="AL1379" s="4" t="s">
        <v>219</v>
      </c>
      <c r="AM1379" s="4" t="s">
        <v>1555</v>
      </c>
      <c r="AO1379" s="7"/>
      <c r="AP1379" s="7"/>
    </row>
    <row r="1380" spans="10:42">
      <c r="J1380" s="2"/>
      <c r="K1380" s="2"/>
      <c r="L1380" s="2"/>
      <c r="M1380" s="2"/>
      <c r="N1380" s="2"/>
      <c r="X1380" s="7"/>
      <c r="Y1380" s="7"/>
      <c r="Z1380" s="7"/>
      <c r="AA1380" s="7"/>
      <c r="AB1380" s="7"/>
      <c r="AC1380" s="7"/>
      <c r="AD1380" s="7"/>
      <c r="AE1380" s="7"/>
      <c r="AF1380" s="7"/>
      <c r="AG1380" s="7"/>
      <c r="AH1380" s="7"/>
      <c r="AJ1380" s="2"/>
      <c r="AL1380" s="4" t="s">
        <v>219</v>
      </c>
      <c r="AM1380" s="4" t="s">
        <v>1556</v>
      </c>
      <c r="AO1380" s="7"/>
      <c r="AP1380" s="7"/>
    </row>
    <row r="1381" spans="10:42">
      <c r="J1381" s="2"/>
      <c r="K1381" s="2"/>
      <c r="L1381" s="2"/>
      <c r="M1381" s="2"/>
      <c r="N1381" s="2"/>
      <c r="X1381" s="7"/>
      <c r="Y1381" s="7"/>
      <c r="Z1381" s="7"/>
      <c r="AA1381" s="7"/>
      <c r="AB1381" s="7"/>
      <c r="AC1381" s="7"/>
      <c r="AD1381" s="7"/>
      <c r="AE1381" s="7"/>
      <c r="AF1381" s="7"/>
      <c r="AG1381" s="7"/>
      <c r="AH1381" s="7"/>
      <c r="AJ1381" s="2"/>
      <c r="AL1381" s="4" t="s">
        <v>222</v>
      </c>
      <c r="AM1381" s="4" t="s">
        <v>985</v>
      </c>
      <c r="AO1381" s="7"/>
      <c r="AP1381" s="7"/>
    </row>
    <row r="1382" spans="10:42">
      <c r="J1382" s="2"/>
      <c r="K1382" s="2"/>
      <c r="L1382" s="2"/>
      <c r="M1382" s="2"/>
      <c r="N1382" s="2"/>
      <c r="X1382" s="7"/>
      <c r="Y1382" s="7"/>
      <c r="Z1382" s="7"/>
      <c r="AA1382" s="7"/>
      <c r="AB1382" s="7"/>
      <c r="AC1382" s="7"/>
      <c r="AD1382" s="7"/>
      <c r="AE1382" s="7"/>
      <c r="AF1382" s="7"/>
      <c r="AG1382" s="7"/>
      <c r="AH1382" s="7"/>
      <c r="AJ1382" s="2"/>
      <c r="AL1382" s="4" t="s">
        <v>222</v>
      </c>
      <c r="AM1382" s="4" t="s">
        <v>1557</v>
      </c>
      <c r="AO1382" s="7"/>
      <c r="AP1382" s="7"/>
    </row>
    <row r="1383" spans="10:42">
      <c r="J1383" s="2"/>
      <c r="K1383" s="2"/>
      <c r="L1383" s="2"/>
      <c r="M1383" s="2"/>
      <c r="N1383" s="2"/>
      <c r="X1383" s="7"/>
      <c r="Y1383" s="7"/>
      <c r="Z1383" s="7"/>
      <c r="AA1383" s="7"/>
      <c r="AB1383" s="7"/>
      <c r="AC1383" s="7"/>
      <c r="AD1383" s="7"/>
      <c r="AE1383" s="7"/>
      <c r="AF1383" s="7"/>
      <c r="AG1383" s="7"/>
      <c r="AH1383" s="7"/>
      <c r="AJ1383" s="2"/>
      <c r="AL1383" s="4" t="s">
        <v>222</v>
      </c>
      <c r="AM1383" s="4" t="s">
        <v>1558</v>
      </c>
      <c r="AO1383" s="7"/>
      <c r="AP1383" s="7"/>
    </row>
    <row r="1384" spans="10:42">
      <c r="J1384" s="2"/>
      <c r="K1384" s="2"/>
      <c r="L1384" s="2"/>
      <c r="M1384" s="2"/>
      <c r="N1384" s="2"/>
      <c r="X1384" s="7"/>
      <c r="Y1384" s="7"/>
      <c r="Z1384" s="7"/>
      <c r="AA1384" s="7"/>
      <c r="AB1384" s="7"/>
      <c r="AC1384" s="7"/>
      <c r="AD1384" s="7"/>
      <c r="AE1384" s="7"/>
      <c r="AF1384" s="7"/>
      <c r="AG1384" s="7"/>
      <c r="AH1384" s="7"/>
      <c r="AJ1384" s="2"/>
      <c r="AL1384" s="4" t="s">
        <v>222</v>
      </c>
      <c r="AM1384" s="4" t="s">
        <v>1559</v>
      </c>
      <c r="AO1384" s="7"/>
      <c r="AP1384" s="7"/>
    </row>
    <row r="1385" spans="10:42">
      <c r="J1385" s="2"/>
      <c r="K1385" s="2"/>
      <c r="L1385" s="2"/>
      <c r="M1385" s="2"/>
      <c r="N1385" s="2"/>
      <c r="X1385" s="7"/>
      <c r="Y1385" s="7"/>
      <c r="Z1385" s="7"/>
      <c r="AA1385" s="7"/>
      <c r="AB1385" s="7"/>
      <c r="AC1385" s="7"/>
      <c r="AD1385" s="7"/>
      <c r="AE1385" s="7"/>
      <c r="AF1385" s="7"/>
      <c r="AG1385" s="7"/>
      <c r="AH1385" s="7"/>
      <c r="AJ1385" s="2"/>
      <c r="AL1385" s="4" t="s">
        <v>222</v>
      </c>
      <c r="AM1385" s="4" t="s">
        <v>1560</v>
      </c>
      <c r="AO1385" s="7"/>
      <c r="AP1385" s="7"/>
    </row>
    <row r="1386" spans="10:42">
      <c r="J1386" s="2"/>
      <c r="K1386" s="2"/>
      <c r="L1386" s="2"/>
      <c r="M1386" s="2"/>
      <c r="N1386" s="2"/>
      <c r="X1386" s="7"/>
      <c r="Y1386" s="7"/>
      <c r="Z1386" s="7"/>
      <c r="AA1386" s="7"/>
      <c r="AB1386" s="7"/>
      <c r="AC1386" s="7"/>
      <c r="AD1386" s="7"/>
      <c r="AE1386" s="7"/>
      <c r="AF1386" s="7"/>
      <c r="AG1386" s="7"/>
      <c r="AH1386" s="7"/>
      <c r="AJ1386" s="2"/>
      <c r="AL1386" s="4" t="s">
        <v>222</v>
      </c>
      <c r="AM1386" s="4" t="s">
        <v>1561</v>
      </c>
      <c r="AO1386" s="7"/>
      <c r="AP1386" s="7"/>
    </row>
    <row r="1387" spans="10:42">
      <c r="J1387" s="2"/>
      <c r="K1387" s="2"/>
      <c r="L1387" s="2"/>
      <c r="M1387" s="2"/>
      <c r="N1387" s="2"/>
      <c r="X1387" s="7"/>
      <c r="Y1387" s="7"/>
      <c r="Z1387" s="7"/>
      <c r="AA1387" s="7"/>
      <c r="AB1387" s="7"/>
      <c r="AC1387" s="7"/>
      <c r="AD1387" s="7"/>
      <c r="AE1387" s="7"/>
      <c r="AF1387" s="7"/>
      <c r="AG1387" s="7"/>
      <c r="AH1387" s="7"/>
      <c r="AJ1387" s="2"/>
      <c r="AL1387" s="4" t="s">
        <v>222</v>
      </c>
      <c r="AM1387" s="4" t="s">
        <v>1562</v>
      </c>
      <c r="AO1387" s="7"/>
      <c r="AP1387" s="7"/>
    </row>
    <row r="1388" spans="10:42">
      <c r="J1388" s="2"/>
      <c r="K1388" s="2"/>
      <c r="L1388" s="2"/>
      <c r="M1388" s="2"/>
      <c r="N1388" s="2"/>
      <c r="X1388" s="7"/>
      <c r="Y1388" s="7"/>
      <c r="Z1388" s="7"/>
      <c r="AA1388" s="7"/>
      <c r="AB1388" s="7"/>
      <c r="AC1388" s="7"/>
      <c r="AD1388" s="7"/>
      <c r="AE1388" s="7"/>
      <c r="AF1388" s="7"/>
      <c r="AG1388" s="7"/>
      <c r="AH1388" s="7"/>
      <c r="AJ1388" s="2"/>
      <c r="AL1388" s="4" t="s">
        <v>222</v>
      </c>
      <c r="AM1388" s="4" t="s">
        <v>1563</v>
      </c>
      <c r="AO1388" s="7"/>
      <c r="AP1388" s="7"/>
    </row>
    <row r="1389" spans="10:42">
      <c r="J1389" s="2"/>
      <c r="K1389" s="2"/>
      <c r="L1389" s="2"/>
      <c r="M1389" s="2"/>
      <c r="N1389" s="2"/>
      <c r="X1389" s="7"/>
      <c r="Y1389" s="7"/>
      <c r="Z1389" s="7"/>
      <c r="AA1389" s="7"/>
      <c r="AB1389" s="7"/>
      <c r="AC1389" s="7"/>
      <c r="AD1389" s="7"/>
      <c r="AE1389" s="7"/>
      <c r="AF1389" s="7"/>
      <c r="AG1389" s="7"/>
      <c r="AH1389" s="7"/>
      <c r="AJ1389" s="2"/>
      <c r="AL1389" s="4" t="s">
        <v>222</v>
      </c>
      <c r="AM1389" s="4" t="s">
        <v>1564</v>
      </c>
      <c r="AO1389" s="7"/>
      <c r="AP1389" s="7"/>
    </row>
    <row r="1390" spans="10:42">
      <c r="J1390" s="2"/>
      <c r="K1390" s="2"/>
      <c r="L1390" s="2"/>
      <c r="M1390" s="2"/>
      <c r="N1390" s="2"/>
      <c r="X1390" s="7"/>
      <c r="Y1390" s="7"/>
      <c r="Z1390" s="7"/>
      <c r="AA1390" s="7"/>
      <c r="AB1390" s="7"/>
      <c r="AC1390" s="7"/>
      <c r="AD1390" s="7"/>
      <c r="AE1390" s="7"/>
      <c r="AF1390" s="7"/>
      <c r="AG1390" s="7"/>
      <c r="AH1390" s="7"/>
      <c r="AJ1390" s="2"/>
      <c r="AL1390" s="4" t="s">
        <v>222</v>
      </c>
      <c r="AM1390" s="4" t="s">
        <v>1565</v>
      </c>
      <c r="AO1390" s="7"/>
      <c r="AP1390" s="7"/>
    </row>
    <row r="1391" spans="10:42">
      <c r="J1391" s="2"/>
      <c r="K1391" s="2"/>
      <c r="L1391" s="2"/>
      <c r="M1391" s="2"/>
      <c r="N1391" s="2"/>
      <c r="X1391" s="7"/>
      <c r="Y1391" s="7"/>
      <c r="Z1391" s="7"/>
      <c r="AA1391" s="7"/>
      <c r="AB1391" s="7"/>
      <c r="AC1391" s="7"/>
      <c r="AD1391" s="7"/>
      <c r="AE1391" s="7"/>
      <c r="AF1391" s="7"/>
      <c r="AG1391" s="7"/>
      <c r="AH1391" s="7"/>
      <c r="AJ1391" s="2"/>
      <c r="AL1391" s="4" t="s">
        <v>222</v>
      </c>
      <c r="AM1391" s="4" t="s">
        <v>1566</v>
      </c>
      <c r="AO1391" s="7"/>
      <c r="AP1391" s="7"/>
    </row>
    <row r="1392" spans="10:42">
      <c r="J1392" s="2"/>
      <c r="K1392" s="2"/>
      <c r="L1392" s="2"/>
      <c r="M1392" s="2"/>
      <c r="N1392" s="2"/>
      <c r="X1392" s="7"/>
      <c r="Y1392" s="7"/>
      <c r="Z1392" s="7"/>
      <c r="AA1392" s="7"/>
      <c r="AB1392" s="7"/>
      <c r="AC1392" s="7"/>
      <c r="AD1392" s="7"/>
      <c r="AE1392" s="7"/>
      <c r="AF1392" s="7"/>
      <c r="AG1392" s="7"/>
      <c r="AH1392" s="7"/>
      <c r="AJ1392" s="2"/>
      <c r="AL1392" s="4" t="s">
        <v>222</v>
      </c>
      <c r="AM1392" s="4" t="s">
        <v>1567</v>
      </c>
      <c r="AO1392" s="7"/>
      <c r="AP1392" s="7"/>
    </row>
    <row r="1393" spans="10:42">
      <c r="J1393" s="2"/>
      <c r="K1393" s="2"/>
      <c r="L1393" s="2"/>
      <c r="M1393" s="2"/>
      <c r="N1393" s="2"/>
      <c r="X1393" s="7"/>
      <c r="Y1393" s="7"/>
      <c r="Z1393" s="7"/>
      <c r="AA1393" s="7"/>
      <c r="AB1393" s="7"/>
      <c r="AC1393" s="7"/>
      <c r="AD1393" s="7"/>
      <c r="AE1393" s="7"/>
      <c r="AF1393" s="7"/>
      <c r="AG1393" s="7"/>
      <c r="AH1393" s="7"/>
      <c r="AJ1393" s="2"/>
      <c r="AL1393" s="4" t="s">
        <v>222</v>
      </c>
      <c r="AM1393" s="4" t="s">
        <v>1568</v>
      </c>
      <c r="AO1393" s="7"/>
      <c r="AP1393" s="7"/>
    </row>
    <row r="1394" spans="10:42">
      <c r="J1394" s="2"/>
      <c r="K1394" s="2"/>
      <c r="L1394" s="2"/>
      <c r="M1394" s="2"/>
      <c r="N1394" s="2"/>
      <c r="X1394" s="7"/>
      <c r="Y1394" s="7"/>
      <c r="Z1394" s="7"/>
      <c r="AA1394" s="7"/>
      <c r="AB1394" s="7"/>
      <c r="AC1394" s="7"/>
      <c r="AD1394" s="7"/>
      <c r="AE1394" s="7"/>
      <c r="AF1394" s="7"/>
      <c r="AG1394" s="7"/>
      <c r="AH1394" s="7"/>
      <c r="AJ1394" s="2"/>
      <c r="AL1394" s="4" t="s">
        <v>222</v>
      </c>
      <c r="AM1394" s="4" t="s">
        <v>1569</v>
      </c>
      <c r="AO1394" s="7"/>
      <c r="AP1394" s="7"/>
    </row>
    <row r="1395" spans="10:42">
      <c r="J1395" s="2"/>
      <c r="K1395" s="2"/>
      <c r="L1395" s="2"/>
      <c r="M1395" s="2"/>
      <c r="N1395" s="2"/>
      <c r="X1395" s="7"/>
      <c r="Y1395" s="7"/>
      <c r="Z1395" s="7"/>
      <c r="AA1395" s="7"/>
      <c r="AB1395" s="7"/>
      <c r="AC1395" s="7"/>
      <c r="AD1395" s="7"/>
      <c r="AE1395" s="7"/>
      <c r="AF1395" s="7"/>
      <c r="AG1395" s="7"/>
      <c r="AH1395" s="7"/>
      <c r="AJ1395" s="2"/>
      <c r="AL1395" s="4" t="s">
        <v>222</v>
      </c>
      <c r="AM1395" s="4" t="s">
        <v>1570</v>
      </c>
      <c r="AO1395" s="7"/>
      <c r="AP1395" s="7"/>
    </row>
    <row r="1396" spans="10:42">
      <c r="J1396" s="2"/>
      <c r="K1396" s="2"/>
      <c r="L1396" s="2"/>
      <c r="M1396" s="2"/>
      <c r="N1396" s="2"/>
      <c r="X1396" s="7"/>
      <c r="Y1396" s="7"/>
      <c r="Z1396" s="7"/>
      <c r="AA1396" s="7"/>
      <c r="AB1396" s="7"/>
      <c r="AC1396" s="7"/>
      <c r="AD1396" s="7"/>
      <c r="AE1396" s="7"/>
      <c r="AF1396" s="7"/>
      <c r="AG1396" s="7"/>
      <c r="AH1396" s="7"/>
      <c r="AJ1396" s="2"/>
      <c r="AL1396" s="4" t="s">
        <v>222</v>
      </c>
      <c r="AM1396" s="4" t="s">
        <v>1571</v>
      </c>
      <c r="AO1396" s="7"/>
      <c r="AP1396" s="7"/>
    </row>
    <row r="1397" spans="10:42">
      <c r="J1397" s="2"/>
      <c r="K1397" s="2"/>
      <c r="L1397" s="2"/>
      <c r="M1397" s="2"/>
      <c r="N1397" s="2"/>
      <c r="X1397" s="7"/>
      <c r="Y1397" s="7"/>
      <c r="Z1397" s="7"/>
      <c r="AA1397" s="7"/>
      <c r="AB1397" s="7"/>
      <c r="AC1397" s="7"/>
      <c r="AD1397" s="7"/>
      <c r="AE1397" s="7"/>
      <c r="AF1397" s="7"/>
      <c r="AG1397" s="7"/>
      <c r="AH1397" s="7"/>
      <c r="AJ1397" s="2"/>
      <c r="AL1397" s="4" t="s">
        <v>222</v>
      </c>
      <c r="AM1397" s="4" t="s">
        <v>1572</v>
      </c>
      <c r="AO1397" s="7"/>
      <c r="AP1397" s="7"/>
    </row>
    <row r="1398" spans="10:42">
      <c r="J1398" s="2"/>
      <c r="K1398" s="2"/>
      <c r="L1398" s="2"/>
      <c r="M1398" s="2"/>
      <c r="N1398" s="2"/>
      <c r="X1398" s="7"/>
      <c r="Y1398" s="7"/>
      <c r="Z1398" s="7"/>
      <c r="AA1398" s="7"/>
      <c r="AB1398" s="7"/>
      <c r="AC1398" s="7"/>
      <c r="AD1398" s="7"/>
      <c r="AE1398" s="7"/>
      <c r="AF1398" s="7"/>
      <c r="AG1398" s="7"/>
      <c r="AH1398" s="7"/>
      <c r="AJ1398" s="2"/>
      <c r="AL1398" s="4" t="s">
        <v>222</v>
      </c>
      <c r="AM1398" s="4" t="s">
        <v>1573</v>
      </c>
      <c r="AO1398" s="7"/>
      <c r="AP1398" s="7"/>
    </row>
    <row r="1399" spans="10:42">
      <c r="J1399" s="2"/>
      <c r="K1399" s="2"/>
      <c r="L1399" s="2"/>
      <c r="M1399" s="2"/>
      <c r="N1399" s="2"/>
      <c r="X1399" s="7"/>
      <c r="Y1399" s="7"/>
      <c r="Z1399" s="7"/>
      <c r="AA1399" s="7"/>
      <c r="AB1399" s="7"/>
      <c r="AC1399" s="7"/>
      <c r="AD1399" s="7"/>
      <c r="AE1399" s="7"/>
      <c r="AF1399" s="7"/>
      <c r="AG1399" s="7"/>
      <c r="AH1399" s="7"/>
      <c r="AJ1399" s="2"/>
      <c r="AL1399" s="4" t="s">
        <v>222</v>
      </c>
      <c r="AM1399" s="4" t="s">
        <v>1574</v>
      </c>
      <c r="AO1399" s="7"/>
      <c r="AP1399" s="7"/>
    </row>
    <row r="1400" spans="10:42">
      <c r="J1400" s="2"/>
      <c r="K1400" s="2"/>
      <c r="L1400" s="2"/>
      <c r="M1400" s="2"/>
      <c r="N1400" s="2"/>
      <c r="X1400" s="7"/>
      <c r="Y1400" s="7"/>
      <c r="Z1400" s="7"/>
      <c r="AA1400" s="7"/>
      <c r="AB1400" s="7"/>
      <c r="AC1400" s="7"/>
      <c r="AD1400" s="7"/>
      <c r="AE1400" s="7"/>
      <c r="AF1400" s="7"/>
      <c r="AG1400" s="7"/>
      <c r="AH1400" s="7"/>
      <c r="AJ1400" s="2"/>
      <c r="AL1400" s="4" t="s">
        <v>222</v>
      </c>
      <c r="AM1400" s="4" t="s">
        <v>1575</v>
      </c>
      <c r="AO1400" s="7"/>
      <c r="AP1400" s="7"/>
    </row>
    <row r="1401" spans="10:42">
      <c r="J1401" s="2"/>
      <c r="K1401" s="2"/>
      <c r="L1401" s="2"/>
      <c r="M1401" s="2"/>
      <c r="N1401" s="2"/>
      <c r="X1401" s="7"/>
      <c r="Y1401" s="7"/>
      <c r="Z1401" s="7"/>
      <c r="AA1401" s="7"/>
      <c r="AB1401" s="7"/>
      <c r="AC1401" s="7"/>
      <c r="AD1401" s="7"/>
      <c r="AE1401" s="7"/>
      <c r="AF1401" s="7"/>
      <c r="AG1401" s="7"/>
      <c r="AH1401" s="7"/>
      <c r="AJ1401" s="2"/>
      <c r="AL1401" s="4" t="s">
        <v>222</v>
      </c>
      <c r="AM1401" s="4" t="s">
        <v>1576</v>
      </c>
      <c r="AO1401" s="7"/>
      <c r="AP1401" s="7"/>
    </row>
    <row r="1402" spans="10:42">
      <c r="J1402" s="2"/>
      <c r="K1402" s="2"/>
      <c r="L1402" s="2"/>
      <c r="M1402" s="2"/>
      <c r="N1402" s="2"/>
      <c r="X1402" s="7"/>
      <c r="Y1402" s="7"/>
      <c r="Z1402" s="7"/>
      <c r="AA1402" s="7"/>
      <c r="AB1402" s="7"/>
      <c r="AC1402" s="7"/>
      <c r="AD1402" s="7"/>
      <c r="AE1402" s="7"/>
      <c r="AF1402" s="7"/>
      <c r="AG1402" s="7"/>
      <c r="AH1402" s="7"/>
      <c r="AJ1402" s="2"/>
      <c r="AL1402" s="4" t="s">
        <v>222</v>
      </c>
      <c r="AM1402" s="4" t="s">
        <v>1577</v>
      </c>
      <c r="AO1402" s="7"/>
      <c r="AP1402" s="7"/>
    </row>
    <row r="1403" spans="10:42">
      <c r="J1403" s="2"/>
      <c r="K1403" s="2"/>
      <c r="L1403" s="2"/>
      <c r="M1403" s="2"/>
      <c r="N1403" s="2"/>
      <c r="X1403" s="7"/>
      <c r="Y1403" s="7"/>
      <c r="Z1403" s="7"/>
      <c r="AA1403" s="7"/>
      <c r="AB1403" s="7"/>
      <c r="AC1403" s="7"/>
      <c r="AD1403" s="7"/>
      <c r="AE1403" s="7"/>
      <c r="AF1403" s="7"/>
      <c r="AG1403" s="7"/>
      <c r="AH1403" s="7"/>
      <c r="AJ1403" s="2"/>
      <c r="AL1403" s="4" t="s">
        <v>222</v>
      </c>
      <c r="AM1403" s="4" t="s">
        <v>1578</v>
      </c>
      <c r="AO1403" s="7"/>
      <c r="AP1403" s="7"/>
    </row>
    <row r="1404" spans="10:42">
      <c r="J1404" s="2"/>
      <c r="K1404" s="2"/>
      <c r="L1404" s="2"/>
      <c r="M1404" s="2"/>
      <c r="N1404" s="2"/>
      <c r="X1404" s="7"/>
      <c r="Y1404" s="7"/>
      <c r="Z1404" s="7"/>
      <c r="AA1404" s="7"/>
      <c r="AB1404" s="7"/>
      <c r="AC1404" s="7"/>
      <c r="AD1404" s="7"/>
      <c r="AE1404" s="7"/>
      <c r="AF1404" s="7"/>
      <c r="AG1404" s="7"/>
      <c r="AH1404" s="7"/>
      <c r="AJ1404" s="2"/>
      <c r="AL1404" s="4" t="s">
        <v>222</v>
      </c>
      <c r="AM1404" s="4" t="s">
        <v>1579</v>
      </c>
      <c r="AO1404" s="7"/>
      <c r="AP1404" s="7"/>
    </row>
    <row r="1405" spans="10:42">
      <c r="J1405" s="2"/>
      <c r="K1405" s="2"/>
      <c r="L1405" s="2"/>
      <c r="M1405" s="2"/>
      <c r="N1405" s="2"/>
      <c r="X1405" s="7"/>
      <c r="Y1405" s="7"/>
      <c r="Z1405" s="7"/>
      <c r="AA1405" s="7"/>
      <c r="AB1405" s="7"/>
      <c r="AC1405" s="7"/>
      <c r="AD1405" s="7"/>
      <c r="AE1405" s="7"/>
      <c r="AF1405" s="7"/>
      <c r="AG1405" s="7"/>
      <c r="AH1405" s="7"/>
      <c r="AJ1405" s="2"/>
      <c r="AL1405" s="4" t="s">
        <v>225</v>
      </c>
      <c r="AM1405" s="4" t="s">
        <v>987</v>
      </c>
      <c r="AO1405" s="7"/>
      <c r="AP1405" s="7"/>
    </row>
    <row r="1406" spans="10:42">
      <c r="J1406" s="2"/>
      <c r="K1406" s="2"/>
      <c r="L1406" s="2"/>
      <c r="M1406" s="2"/>
      <c r="N1406" s="2"/>
      <c r="X1406" s="7"/>
      <c r="Y1406" s="7"/>
      <c r="Z1406" s="7"/>
      <c r="AA1406" s="7"/>
      <c r="AB1406" s="7"/>
      <c r="AC1406" s="7"/>
      <c r="AD1406" s="7"/>
      <c r="AE1406" s="7"/>
      <c r="AF1406" s="7"/>
      <c r="AG1406" s="7"/>
      <c r="AH1406" s="7"/>
      <c r="AJ1406" s="2"/>
      <c r="AL1406" s="4" t="s">
        <v>225</v>
      </c>
      <c r="AM1406" s="4" t="s">
        <v>1580</v>
      </c>
      <c r="AO1406" s="7"/>
      <c r="AP1406" s="7"/>
    </row>
    <row r="1407" spans="10:42">
      <c r="J1407" s="2"/>
      <c r="K1407" s="2"/>
      <c r="L1407" s="2"/>
      <c r="M1407" s="2"/>
      <c r="N1407" s="2"/>
      <c r="X1407" s="7"/>
      <c r="Y1407" s="7"/>
      <c r="Z1407" s="7"/>
      <c r="AA1407" s="7"/>
      <c r="AB1407" s="7"/>
      <c r="AC1407" s="7"/>
      <c r="AD1407" s="7"/>
      <c r="AE1407" s="7"/>
      <c r="AF1407" s="7"/>
      <c r="AG1407" s="7"/>
      <c r="AH1407" s="7"/>
      <c r="AJ1407" s="2"/>
      <c r="AL1407" s="4" t="s">
        <v>225</v>
      </c>
      <c r="AM1407" s="4" t="s">
        <v>1581</v>
      </c>
      <c r="AO1407" s="7"/>
      <c r="AP1407" s="7"/>
    </row>
    <row r="1408" spans="10:42">
      <c r="J1408" s="2"/>
      <c r="K1408" s="2"/>
      <c r="L1408" s="2"/>
      <c r="M1408" s="2"/>
      <c r="N1408" s="2"/>
      <c r="X1408" s="7"/>
      <c r="Y1408" s="7"/>
      <c r="Z1408" s="7"/>
      <c r="AA1408" s="7"/>
      <c r="AB1408" s="7"/>
      <c r="AC1408" s="7"/>
      <c r="AD1408" s="7"/>
      <c r="AE1408" s="7"/>
      <c r="AF1408" s="7"/>
      <c r="AG1408" s="7"/>
      <c r="AH1408" s="7"/>
      <c r="AJ1408" s="2"/>
      <c r="AL1408" s="4" t="s">
        <v>225</v>
      </c>
      <c r="AM1408" s="4" t="s">
        <v>1582</v>
      </c>
      <c r="AO1408" s="7"/>
      <c r="AP1408" s="7"/>
    </row>
    <row r="1409" spans="10:42">
      <c r="J1409" s="2"/>
      <c r="K1409" s="2"/>
      <c r="L1409" s="2"/>
      <c r="M1409" s="2"/>
      <c r="N1409" s="2"/>
      <c r="X1409" s="7"/>
      <c r="Y1409" s="7"/>
      <c r="Z1409" s="7"/>
      <c r="AA1409" s="7"/>
      <c r="AB1409" s="7"/>
      <c r="AC1409" s="7"/>
      <c r="AD1409" s="7"/>
      <c r="AE1409" s="7"/>
      <c r="AF1409" s="7"/>
      <c r="AG1409" s="7"/>
      <c r="AH1409" s="7"/>
      <c r="AJ1409" s="2"/>
      <c r="AL1409" s="4" t="s">
        <v>225</v>
      </c>
      <c r="AM1409" s="4" t="s">
        <v>1583</v>
      </c>
      <c r="AO1409" s="7"/>
      <c r="AP1409" s="7"/>
    </row>
    <row r="1410" spans="10:42">
      <c r="J1410" s="2"/>
      <c r="K1410" s="2"/>
      <c r="L1410" s="2"/>
      <c r="M1410" s="2"/>
      <c r="N1410" s="2"/>
      <c r="X1410" s="7"/>
      <c r="Y1410" s="7"/>
      <c r="Z1410" s="7"/>
      <c r="AA1410" s="7"/>
      <c r="AB1410" s="7"/>
      <c r="AC1410" s="7"/>
      <c r="AD1410" s="7"/>
      <c r="AE1410" s="7"/>
      <c r="AF1410" s="7"/>
      <c r="AG1410" s="7"/>
      <c r="AH1410" s="7"/>
      <c r="AJ1410" s="2"/>
      <c r="AL1410" s="4" t="s">
        <v>225</v>
      </c>
      <c r="AM1410" s="4" t="s">
        <v>1584</v>
      </c>
      <c r="AO1410" s="7"/>
      <c r="AP1410" s="7"/>
    </row>
    <row r="1411" spans="10:42">
      <c r="J1411" s="2"/>
      <c r="K1411" s="2"/>
      <c r="L1411" s="2"/>
      <c r="M1411" s="2"/>
      <c r="N1411" s="2"/>
      <c r="X1411" s="7"/>
      <c r="Y1411" s="7"/>
      <c r="Z1411" s="7"/>
      <c r="AA1411" s="7"/>
      <c r="AB1411" s="7"/>
      <c r="AC1411" s="7"/>
      <c r="AD1411" s="7"/>
      <c r="AE1411" s="7"/>
      <c r="AF1411" s="7"/>
      <c r="AG1411" s="7"/>
      <c r="AH1411" s="7"/>
      <c r="AJ1411" s="2"/>
      <c r="AL1411" s="4" t="s">
        <v>225</v>
      </c>
      <c r="AM1411" s="4" t="s">
        <v>1585</v>
      </c>
      <c r="AO1411" s="7"/>
      <c r="AP1411" s="7"/>
    </row>
    <row r="1412" spans="10:42">
      <c r="J1412" s="2"/>
      <c r="K1412" s="2"/>
      <c r="L1412" s="2"/>
      <c r="M1412" s="2"/>
      <c r="N1412" s="2"/>
      <c r="X1412" s="7"/>
      <c r="Y1412" s="7"/>
      <c r="Z1412" s="7"/>
      <c r="AA1412" s="7"/>
      <c r="AB1412" s="7"/>
      <c r="AC1412" s="7"/>
      <c r="AD1412" s="7"/>
      <c r="AE1412" s="7"/>
      <c r="AF1412" s="7"/>
      <c r="AG1412" s="7"/>
      <c r="AH1412" s="7"/>
      <c r="AJ1412" s="2"/>
      <c r="AL1412" s="4" t="s">
        <v>225</v>
      </c>
      <c r="AM1412" s="4" t="s">
        <v>1586</v>
      </c>
      <c r="AO1412" s="7"/>
      <c r="AP1412" s="7"/>
    </row>
    <row r="1413" spans="10:42">
      <c r="J1413" s="2"/>
      <c r="K1413" s="2"/>
      <c r="L1413" s="2"/>
      <c r="M1413" s="2"/>
      <c r="N1413" s="2"/>
      <c r="X1413" s="7"/>
      <c r="Y1413" s="7"/>
      <c r="Z1413" s="7"/>
      <c r="AA1413" s="7"/>
      <c r="AB1413" s="7"/>
      <c r="AC1413" s="7"/>
      <c r="AD1413" s="7"/>
      <c r="AE1413" s="7"/>
      <c r="AF1413" s="7"/>
      <c r="AG1413" s="7"/>
      <c r="AH1413" s="7"/>
      <c r="AJ1413" s="2"/>
      <c r="AL1413" s="4" t="s">
        <v>225</v>
      </c>
      <c r="AM1413" s="4" t="s">
        <v>1587</v>
      </c>
      <c r="AO1413" s="7"/>
      <c r="AP1413" s="7"/>
    </row>
    <row r="1414" spans="10:42">
      <c r="J1414" s="2"/>
      <c r="K1414" s="2"/>
      <c r="L1414" s="2"/>
      <c r="M1414" s="2"/>
      <c r="N1414" s="2"/>
      <c r="X1414" s="7"/>
      <c r="Y1414" s="7"/>
      <c r="Z1414" s="7"/>
      <c r="AA1414" s="7"/>
      <c r="AB1414" s="7"/>
      <c r="AC1414" s="7"/>
      <c r="AD1414" s="7"/>
      <c r="AE1414" s="7"/>
      <c r="AF1414" s="7"/>
      <c r="AG1414" s="7"/>
      <c r="AH1414" s="7"/>
      <c r="AJ1414" s="2"/>
      <c r="AL1414" s="4" t="s">
        <v>225</v>
      </c>
      <c r="AM1414" s="4" t="s">
        <v>1588</v>
      </c>
      <c r="AO1414" s="7"/>
      <c r="AP1414" s="7"/>
    </row>
    <row r="1415" spans="10:42">
      <c r="J1415" s="2"/>
      <c r="K1415" s="2"/>
      <c r="L1415" s="2"/>
      <c r="M1415" s="2"/>
      <c r="N1415" s="2"/>
      <c r="X1415" s="7"/>
      <c r="Y1415" s="7"/>
      <c r="Z1415" s="7"/>
      <c r="AA1415" s="7"/>
      <c r="AB1415" s="7"/>
      <c r="AC1415" s="7"/>
      <c r="AD1415" s="7"/>
      <c r="AE1415" s="7"/>
      <c r="AF1415" s="7"/>
      <c r="AG1415" s="7"/>
      <c r="AH1415" s="7"/>
      <c r="AJ1415" s="2"/>
      <c r="AL1415" s="4" t="s">
        <v>225</v>
      </c>
      <c r="AM1415" s="4" t="s">
        <v>1589</v>
      </c>
      <c r="AO1415" s="7"/>
      <c r="AP1415" s="7"/>
    </row>
    <row r="1416" spans="10:42">
      <c r="J1416" s="2"/>
      <c r="K1416" s="2"/>
      <c r="L1416" s="2"/>
      <c r="M1416" s="2"/>
      <c r="N1416" s="2"/>
      <c r="X1416" s="7"/>
      <c r="Y1416" s="7"/>
      <c r="Z1416" s="7"/>
      <c r="AA1416" s="7"/>
      <c r="AB1416" s="7"/>
      <c r="AC1416" s="7"/>
      <c r="AD1416" s="7"/>
      <c r="AE1416" s="7"/>
      <c r="AF1416" s="7"/>
      <c r="AG1416" s="7"/>
      <c r="AH1416" s="7"/>
      <c r="AJ1416" s="2"/>
      <c r="AL1416" s="4" t="s">
        <v>225</v>
      </c>
      <c r="AM1416" s="4" t="s">
        <v>1590</v>
      </c>
      <c r="AO1416" s="7"/>
      <c r="AP1416" s="7"/>
    </row>
    <row r="1417" spans="10:42">
      <c r="J1417" s="2"/>
      <c r="K1417" s="2"/>
      <c r="L1417" s="2"/>
      <c r="M1417" s="2"/>
      <c r="N1417" s="2"/>
      <c r="X1417" s="7"/>
      <c r="Y1417" s="7"/>
      <c r="Z1417" s="7"/>
      <c r="AA1417" s="7"/>
      <c r="AB1417" s="7"/>
      <c r="AC1417" s="7"/>
      <c r="AD1417" s="7"/>
      <c r="AE1417" s="7"/>
      <c r="AF1417" s="7"/>
      <c r="AG1417" s="7"/>
      <c r="AH1417" s="7"/>
      <c r="AJ1417" s="2"/>
      <c r="AL1417" s="4" t="s">
        <v>225</v>
      </c>
      <c r="AM1417" s="4" t="s">
        <v>1591</v>
      </c>
      <c r="AO1417" s="7"/>
      <c r="AP1417" s="7"/>
    </row>
    <row r="1418" spans="10:42">
      <c r="J1418" s="2"/>
      <c r="K1418" s="2"/>
      <c r="L1418" s="2"/>
      <c r="M1418" s="2"/>
      <c r="N1418" s="2"/>
      <c r="X1418" s="7"/>
      <c r="Y1418" s="7"/>
      <c r="Z1418" s="7"/>
      <c r="AA1418" s="7"/>
      <c r="AB1418" s="7"/>
      <c r="AC1418" s="7"/>
      <c r="AD1418" s="7"/>
      <c r="AE1418" s="7"/>
      <c r="AF1418" s="7"/>
      <c r="AG1418" s="7"/>
      <c r="AH1418" s="7"/>
      <c r="AJ1418" s="2"/>
      <c r="AL1418" s="4" t="s">
        <v>225</v>
      </c>
      <c r="AM1418" s="4" t="s">
        <v>1592</v>
      </c>
      <c r="AO1418" s="7"/>
      <c r="AP1418" s="7"/>
    </row>
    <row r="1419" spans="10:42">
      <c r="J1419" s="2"/>
      <c r="K1419" s="2"/>
      <c r="L1419" s="2"/>
      <c r="M1419" s="2"/>
      <c r="N1419" s="2"/>
      <c r="X1419" s="7"/>
      <c r="Y1419" s="7"/>
      <c r="Z1419" s="7"/>
      <c r="AA1419" s="7"/>
      <c r="AB1419" s="7"/>
      <c r="AC1419" s="7"/>
      <c r="AD1419" s="7"/>
      <c r="AE1419" s="7"/>
      <c r="AF1419" s="7"/>
      <c r="AG1419" s="7"/>
      <c r="AH1419" s="7"/>
      <c r="AJ1419" s="2"/>
      <c r="AL1419" s="4" t="s">
        <v>225</v>
      </c>
      <c r="AM1419" s="4" t="s">
        <v>1593</v>
      </c>
      <c r="AO1419" s="7"/>
      <c r="AP1419" s="7"/>
    </row>
    <row r="1420" spans="10:42">
      <c r="J1420" s="2"/>
      <c r="K1420" s="2"/>
      <c r="L1420" s="2"/>
      <c r="M1420" s="2"/>
      <c r="N1420" s="2"/>
      <c r="X1420" s="7"/>
      <c r="Y1420" s="7"/>
      <c r="Z1420" s="7"/>
      <c r="AA1420" s="7"/>
      <c r="AB1420" s="7"/>
      <c r="AC1420" s="7"/>
      <c r="AD1420" s="7"/>
      <c r="AE1420" s="7"/>
      <c r="AF1420" s="7"/>
      <c r="AG1420" s="7"/>
      <c r="AH1420" s="7"/>
      <c r="AJ1420" s="2"/>
      <c r="AL1420" s="4" t="s">
        <v>225</v>
      </c>
      <c r="AM1420" s="4" t="s">
        <v>1594</v>
      </c>
      <c r="AO1420" s="7"/>
      <c r="AP1420" s="7"/>
    </row>
    <row r="1421" spans="10:42">
      <c r="J1421" s="2"/>
      <c r="K1421" s="2"/>
      <c r="L1421" s="2"/>
      <c r="M1421" s="2"/>
      <c r="N1421" s="2"/>
      <c r="X1421" s="7"/>
      <c r="Y1421" s="7"/>
      <c r="Z1421" s="7"/>
      <c r="AA1421" s="7"/>
      <c r="AB1421" s="7"/>
      <c r="AC1421" s="7"/>
      <c r="AD1421" s="7"/>
      <c r="AE1421" s="7"/>
      <c r="AF1421" s="7"/>
      <c r="AG1421" s="7"/>
      <c r="AH1421" s="7"/>
      <c r="AJ1421" s="2"/>
      <c r="AL1421" s="4" t="s">
        <v>225</v>
      </c>
      <c r="AM1421" s="4" t="s">
        <v>1595</v>
      </c>
      <c r="AO1421" s="7"/>
      <c r="AP1421" s="7"/>
    </row>
    <row r="1422" spans="10:42">
      <c r="J1422" s="2"/>
      <c r="K1422" s="2"/>
      <c r="L1422" s="2"/>
      <c r="M1422" s="2"/>
      <c r="N1422" s="2"/>
      <c r="X1422" s="7"/>
      <c r="Y1422" s="7"/>
      <c r="Z1422" s="7"/>
      <c r="AA1422" s="7"/>
      <c r="AB1422" s="7"/>
      <c r="AC1422" s="7"/>
      <c r="AD1422" s="7"/>
      <c r="AE1422" s="7"/>
      <c r="AF1422" s="7"/>
      <c r="AG1422" s="7"/>
      <c r="AH1422" s="7"/>
      <c r="AJ1422" s="2"/>
      <c r="AL1422" s="4" t="s">
        <v>228</v>
      </c>
      <c r="AM1422" s="4" t="s">
        <v>1596</v>
      </c>
      <c r="AO1422" s="7"/>
      <c r="AP1422" s="7"/>
    </row>
    <row r="1423" spans="10:42">
      <c r="J1423" s="2"/>
      <c r="K1423" s="2"/>
      <c r="L1423" s="2"/>
      <c r="M1423" s="2"/>
      <c r="N1423" s="2"/>
      <c r="X1423" s="7"/>
      <c r="Y1423" s="7"/>
      <c r="Z1423" s="7"/>
      <c r="AA1423" s="7"/>
      <c r="AB1423" s="7"/>
      <c r="AC1423" s="7"/>
      <c r="AD1423" s="7"/>
      <c r="AE1423" s="7"/>
      <c r="AF1423" s="7"/>
      <c r="AG1423" s="7"/>
      <c r="AH1423" s="7"/>
      <c r="AJ1423" s="2"/>
      <c r="AL1423" s="4" t="s">
        <v>228</v>
      </c>
      <c r="AM1423" s="4" t="s">
        <v>1597</v>
      </c>
      <c r="AO1423" s="7"/>
      <c r="AP1423" s="7"/>
    </row>
    <row r="1424" spans="10:42">
      <c r="J1424" s="2"/>
      <c r="K1424" s="2"/>
      <c r="L1424" s="2"/>
      <c r="M1424" s="2"/>
      <c r="N1424" s="2"/>
      <c r="X1424" s="7"/>
      <c r="Y1424" s="7"/>
      <c r="Z1424" s="7"/>
      <c r="AA1424" s="7"/>
      <c r="AB1424" s="7"/>
      <c r="AC1424" s="7"/>
      <c r="AD1424" s="7"/>
      <c r="AE1424" s="7"/>
      <c r="AF1424" s="7"/>
      <c r="AG1424" s="7"/>
      <c r="AH1424" s="7"/>
      <c r="AJ1424" s="2"/>
      <c r="AL1424" s="4" t="s">
        <v>228</v>
      </c>
      <c r="AM1424" s="4" t="s">
        <v>1598</v>
      </c>
      <c r="AO1424" s="7"/>
      <c r="AP1424" s="7"/>
    </row>
    <row r="1425" spans="10:42">
      <c r="J1425" s="2"/>
      <c r="K1425" s="2"/>
      <c r="L1425" s="2"/>
      <c r="M1425" s="2"/>
      <c r="N1425" s="2"/>
      <c r="X1425" s="7"/>
      <c r="Y1425" s="7"/>
      <c r="Z1425" s="7"/>
      <c r="AA1425" s="7"/>
      <c r="AB1425" s="7"/>
      <c r="AC1425" s="7"/>
      <c r="AD1425" s="7"/>
      <c r="AE1425" s="7"/>
      <c r="AF1425" s="7"/>
      <c r="AG1425" s="7"/>
      <c r="AH1425" s="7"/>
      <c r="AJ1425" s="2"/>
      <c r="AL1425" s="4" t="s">
        <v>228</v>
      </c>
      <c r="AM1425" s="4" t="s">
        <v>1599</v>
      </c>
      <c r="AO1425" s="7"/>
      <c r="AP1425" s="7"/>
    </row>
    <row r="1426" spans="10:42">
      <c r="J1426" s="2"/>
      <c r="K1426" s="2"/>
      <c r="L1426" s="2"/>
      <c r="M1426" s="2"/>
      <c r="N1426" s="2"/>
      <c r="X1426" s="7"/>
      <c r="Y1426" s="7"/>
      <c r="Z1426" s="7"/>
      <c r="AA1426" s="7"/>
      <c r="AB1426" s="7"/>
      <c r="AC1426" s="7"/>
      <c r="AD1426" s="7"/>
      <c r="AE1426" s="7"/>
      <c r="AF1426" s="7"/>
      <c r="AG1426" s="7"/>
      <c r="AH1426" s="7"/>
      <c r="AJ1426" s="2"/>
      <c r="AL1426" s="4" t="s">
        <v>228</v>
      </c>
      <c r="AM1426" s="4" t="s">
        <v>1600</v>
      </c>
      <c r="AO1426" s="7"/>
      <c r="AP1426" s="7"/>
    </row>
    <row r="1427" spans="10:42">
      <c r="J1427" s="2"/>
      <c r="K1427" s="2"/>
      <c r="L1427" s="2"/>
      <c r="M1427" s="2"/>
      <c r="N1427" s="2"/>
      <c r="X1427" s="7"/>
      <c r="Y1427" s="7"/>
      <c r="Z1427" s="7"/>
      <c r="AA1427" s="7"/>
      <c r="AB1427" s="7"/>
      <c r="AC1427" s="7"/>
      <c r="AD1427" s="7"/>
      <c r="AE1427" s="7"/>
      <c r="AF1427" s="7"/>
      <c r="AG1427" s="7"/>
      <c r="AH1427" s="7"/>
      <c r="AJ1427" s="2"/>
      <c r="AL1427" s="4" t="s">
        <v>228</v>
      </c>
      <c r="AM1427" s="4" t="s">
        <v>1601</v>
      </c>
      <c r="AO1427" s="7"/>
      <c r="AP1427" s="7"/>
    </row>
    <row r="1428" spans="10:42">
      <c r="J1428" s="2"/>
      <c r="K1428" s="2"/>
      <c r="L1428" s="2"/>
      <c r="M1428" s="2"/>
      <c r="N1428" s="2"/>
      <c r="X1428" s="7"/>
      <c r="Y1428" s="7"/>
      <c r="Z1428" s="7"/>
      <c r="AA1428" s="7"/>
      <c r="AB1428" s="7"/>
      <c r="AC1428" s="7"/>
      <c r="AD1428" s="7"/>
      <c r="AE1428" s="7"/>
      <c r="AF1428" s="7"/>
      <c r="AG1428" s="7"/>
      <c r="AH1428" s="7"/>
      <c r="AJ1428" s="2"/>
      <c r="AL1428" s="4" t="s">
        <v>228</v>
      </c>
      <c r="AM1428" s="4" t="s">
        <v>1602</v>
      </c>
      <c r="AO1428" s="7"/>
      <c r="AP1428" s="7"/>
    </row>
    <row r="1429" spans="10:42">
      <c r="J1429" s="2"/>
      <c r="K1429" s="2"/>
      <c r="L1429" s="2"/>
      <c r="M1429" s="2"/>
      <c r="N1429" s="2"/>
      <c r="X1429" s="7"/>
      <c r="Y1429" s="7"/>
      <c r="Z1429" s="7"/>
      <c r="AA1429" s="7"/>
      <c r="AB1429" s="7"/>
      <c r="AC1429" s="7"/>
      <c r="AD1429" s="7"/>
      <c r="AE1429" s="7"/>
      <c r="AF1429" s="7"/>
      <c r="AG1429" s="7"/>
      <c r="AH1429" s="7"/>
      <c r="AJ1429" s="2"/>
      <c r="AL1429" s="4" t="s">
        <v>228</v>
      </c>
      <c r="AM1429" s="4" t="s">
        <v>1603</v>
      </c>
      <c r="AO1429" s="7"/>
      <c r="AP1429" s="7"/>
    </row>
    <row r="1430" spans="10:42">
      <c r="J1430" s="2"/>
      <c r="K1430" s="2"/>
      <c r="L1430" s="2"/>
      <c r="M1430" s="2"/>
      <c r="N1430" s="2"/>
      <c r="X1430" s="7"/>
      <c r="Y1430" s="7"/>
      <c r="Z1430" s="7"/>
      <c r="AA1430" s="7"/>
      <c r="AB1430" s="7"/>
      <c r="AC1430" s="7"/>
      <c r="AD1430" s="7"/>
      <c r="AE1430" s="7"/>
      <c r="AF1430" s="7"/>
      <c r="AG1430" s="7"/>
      <c r="AH1430" s="7"/>
      <c r="AJ1430" s="2"/>
      <c r="AL1430" s="4" t="s">
        <v>228</v>
      </c>
      <c r="AM1430" s="4" t="s">
        <v>1604</v>
      </c>
      <c r="AO1430" s="7"/>
      <c r="AP1430" s="7"/>
    </row>
    <row r="1431" spans="10:42">
      <c r="J1431" s="2"/>
      <c r="K1431" s="2"/>
      <c r="L1431" s="2"/>
      <c r="M1431" s="2"/>
      <c r="N1431" s="2"/>
      <c r="X1431" s="7"/>
      <c r="Y1431" s="7"/>
      <c r="Z1431" s="7"/>
      <c r="AA1431" s="7"/>
      <c r="AB1431" s="7"/>
      <c r="AC1431" s="7"/>
      <c r="AD1431" s="7"/>
      <c r="AE1431" s="7"/>
      <c r="AF1431" s="7"/>
      <c r="AG1431" s="7"/>
      <c r="AH1431" s="7"/>
      <c r="AJ1431" s="2"/>
      <c r="AL1431" s="4" t="s">
        <v>228</v>
      </c>
      <c r="AM1431" s="4" t="s">
        <v>1605</v>
      </c>
      <c r="AO1431" s="7"/>
      <c r="AP1431" s="7"/>
    </row>
    <row r="1432" spans="10:42">
      <c r="J1432" s="2"/>
      <c r="K1432" s="2"/>
      <c r="L1432" s="2"/>
      <c r="M1432" s="2"/>
      <c r="N1432" s="2"/>
      <c r="X1432" s="7"/>
      <c r="Y1432" s="7"/>
      <c r="Z1432" s="7"/>
      <c r="AA1432" s="7"/>
      <c r="AB1432" s="7"/>
      <c r="AC1432" s="7"/>
      <c r="AD1432" s="7"/>
      <c r="AE1432" s="7"/>
      <c r="AF1432" s="7"/>
      <c r="AG1432" s="7"/>
      <c r="AH1432" s="7"/>
      <c r="AJ1432" s="2"/>
      <c r="AL1432" s="4" t="s">
        <v>228</v>
      </c>
      <c r="AM1432" s="4" t="s">
        <v>1606</v>
      </c>
      <c r="AO1432" s="7"/>
      <c r="AP1432" s="7"/>
    </row>
    <row r="1433" spans="10:42">
      <c r="J1433" s="2"/>
      <c r="K1433" s="2"/>
      <c r="L1433" s="2"/>
      <c r="M1433" s="2"/>
      <c r="N1433" s="2"/>
      <c r="X1433" s="7"/>
      <c r="Y1433" s="7"/>
      <c r="Z1433" s="7"/>
      <c r="AA1433" s="7"/>
      <c r="AB1433" s="7"/>
      <c r="AC1433" s="7"/>
      <c r="AD1433" s="7"/>
      <c r="AE1433" s="7"/>
      <c r="AF1433" s="7"/>
      <c r="AG1433" s="7"/>
      <c r="AH1433" s="7"/>
      <c r="AJ1433" s="2"/>
      <c r="AL1433" s="4" t="s">
        <v>228</v>
      </c>
      <c r="AM1433" s="4" t="s">
        <v>1607</v>
      </c>
      <c r="AO1433" s="7"/>
      <c r="AP1433" s="7"/>
    </row>
    <row r="1434" spans="10:42">
      <c r="J1434" s="2"/>
      <c r="K1434" s="2"/>
      <c r="L1434" s="2"/>
      <c r="M1434" s="2"/>
      <c r="N1434" s="2"/>
      <c r="X1434" s="7"/>
      <c r="Y1434" s="7"/>
      <c r="Z1434" s="7"/>
      <c r="AA1434" s="7"/>
      <c r="AB1434" s="7"/>
      <c r="AC1434" s="7"/>
      <c r="AD1434" s="7"/>
      <c r="AE1434" s="7"/>
      <c r="AF1434" s="7"/>
      <c r="AG1434" s="7"/>
      <c r="AH1434" s="7"/>
      <c r="AJ1434" s="2"/>
      <c r="AL1434" s="4" t="s">
        <v>228</v>
      </c>
      <c r="AM1434" s="4" t="s">
        <v>1608</v>
      </c>
      <c r="AO1434" s="7"/>
      <c r="AP1434" s="7"/>
    </row>
    <row r="1435" spans="10:42">
      <c r="J1435" s="2"/>
      <c r="K1435" s="2"/>
      <c r="L1435" s="2"/>
      <c r="M1435" s="2"/>
      <c r="N1435" s="2"/>
      <c r="X1435" s="7"/>
      <c r="Y1435" s="7"/>
      <c r="Z1435" s="7"/>
      <c r="AA1435" s="7"/>
      <c r="AB1435" s="7"/>
      <c r="AC1435" s="7"/>
      <c r="AD1435" s="7"/>
      <c r="AE1435" s="7"/>
      <c r="AF1435" s="7"/>
      <c r="AG1435" s="7"/>
      <c r="AH1435" s="7"/>
      <c r="AJ1435" s="2"/>
      <c r="AL1435" s="4" t="s">
        <v>228</v>
      </c>
      <c r="AM1435" s="4" t="s">
        <v>229</v>
      </c>
      <c r="AO1435" s="7"/>
      <c r="AP1435" s="7"/>
    </row>
    <row r="1436" spans="10:42">
      <c r="J1436" s="2"/>
      <c r="K1436" s="2"/>
      <c r="L1436" s="2"/>
      <c r="M1436" s="2"/>
      <c r="N1436" s="2"/>
      <c r="X1436" s="7"/>
      <c r="Y1436" s="7"/>
      <c r="Z1436" s="7"/>
      <c r="AA1436" s="7"/>
      <c r="AB1436" s="7"/>
      <c r="AC1436" s="7"/>
      <c r="AD1436" s="7"/>
      <c r="AE1436" s="7"/>
      <c r="AF1436" s="7"/>
      <c r="AG1436" s="7"/>
      <c r="AH1436" s="7"/>
      <c r="AJ1436" s="2"/>
      <c r="AL1436" s="4" t="s">
        <v>228</v>
      </c>
      <c r="AM1436" s="4" t="s">
        <v>1609</v>
      </c>
      <c r="AO1436" s="7"/>
      <c r="AP1436" s="7"/>
    </row>
    <row r="1437" spans="10:42">
      <c r="J1437" s="2"/>
      <c r="K1437" s="2"/>
      <c r="L1437" s="2"/>
      <c r="M1437" s="2"/>
      <c r="N1437" s="2"/>
      <c r="X1437" s="7"/>
      <c r="Y1437" s="7"/>
      <c r="Z1437" s="7"/>
      <c r="AA1437" s="7"/>
      <c r="AB1437" s="7"/>
      <c r="AC1437" s="7"/>
      <c r="AD1437" s="7"/>
      <c r="AE1437" s="7"/>
      <c r="AF1437" s="7"/>
      <c r="AG1437" s="7"/>
      <c r="AH1437" s="7"/>
      <c r="AJ1437" s="2"/>
      <c r="AL1437" s="4" t="s">
        <v>228</v>
      </c>
      <c r="AM1437" s="4" t="s">
        <v>1610</v>
      </c>
      <c r="AO1437" s="7"/>
      <c r="AP1437" s="7"/>
    </row>
    <row r="1438" spans="10:42">
      <c r="J1438" s="2"/>
      <c r="K1438" s="2"/>
      <c r="L1438" s="2"/>
      <c r="M1438" s="2"/>
      <c r="N1438" s="2"/>
      <c r="X1438" s="7"/>
      <c r="Y1438" s="7"/>
      <c r="Z1438" s="7"/>
      <c r="AA1438" s="7"/>
      <c r="AB1438" s="7"/>
      <c r="AC1438" s="7"/>
      <c r="AD1438" s="7"/>
      <c r="AE1438" s="7"/>
      <c r="AF1438" s="7"/>
      <c r="AG1438" s="7"/>
      <c r="AH1438" s="7"/>
      <c r="AJ1438" s="2"/>
      <c r="AL1438" s="4" t="s">
        <v>228</v>
      </c>
      <c r="AM1438" s="4" t="s">
        <v>1611</v>
      </c>
      <c r="AO1438" s="7"/>
      <c r="AP1438" s="7"/>
    </row>
    <row r="1439" spans="10:42">
      <c r="J1439" s="2"/>
      <c r="K1439" s="2"/>
      <c r="L1439" s="2"/>
      <c r="M1439" s="2"/>
      <c r="N1439" s="2"/>
      <c r="X1439" s="7"/>
      <c r="Y1439" s="7"/>
      <c r="Z1439" s="7"/>
      <c r="AA1439" s="7"/>
      <c r="AB1439" s="7"/>
      <c r="AC1439" s="7"/>
      <c r="AD1439" s="7"/>
      <c r="AE1439" s="7"/>
      <c r="AF1439" s="7"/>
      <c r="AG1439" s="7"/>
      <c r="AH1439" s="7"/>
      <c r="AJ1439" s="2"/>
      <c r="AL1439" s="4" t="s">
        <v>228</v>
      </c>
      <c r="AM1439" s="4" t="s">
        <v>1612</v>
      </c>
      <c r="AO1439" s="7"/>
      <c r="AP1439" s="7"/>
    </row>
    <row r="1440" spans="10:42">
      <c r="J1440" s="2"/>
      <c r="K1440" s="2"/>
      <c r="L1440" s="2"/>
      <c r="M1440" s="2"/>
      <c r="N1440" s="2"/>
      <c r="X1440" s="7"/>
      <c r="Y1440" s="7"/>
      <c r="Z1440" s="7"/>
      <c r="AA1440" s="7"/>
      <c r="AB1440" s="7"/>
      <c r="AC1440" s="7"/>
      <c r="AD1440" s="7"/>
      <c r="AE1440" s="7"/>
      <c r="AF1440" s="7"/>
      <c r="AG1440" s="7"/>
      <c r="AH1440" s="7"/>
      <c r="AJ1440" s="2"/>
      <c r="AL1440" s="4" t="s">
        <v>228</v>
      </c>
      <c r="AM1440" s="4" t="s">
        <v>1613</v>
      </c>
      <c r="AO1440" s="7"/>
      <c r="AP1440" s="7"/>
    </row>
    <row r="1441" spans="10:42">
      <c r="J1441" s="2"/>
      <c r="K1441" s="2"/>
      <c r="L1441" s="2"/>
      <c r="M1441" s="2"/>
      <c r="N1441" s="2"/>
      <c r="X1441" s="7"/>
      <c r="Y1441" s="7"/>
      <c r="Z1441" s="7"/>
      <c r="AA1441" s="7"/>
      <c r="AB1441" s="7"/>
      <c r="AC1441" s="7"/>
      <c r="AD1441" s="7"/>
      <c r="AE1441" s="7"/>
      <c r="AF1441" s="7"/>
      <c r="AG1441" s="7"/>
      <c r="AH1441" s="7"/>
      <c r="AJ1441" s="2"/>
      <c r="AL1441" s="4" t="s">
        <v>228</v>
      </c>
      <c r="AM1441" s="4" t="s">
        <v>1614</v>
      </c>
      <c r="AO1441" s="7"/>
      <c r="AP1441" s="7"/>
    </row>
    <row r="1442" spans="10:42">
      <c r="J1442" s="2"/>
      <c r="K1442" s="2"/>
      <c r="L1442" s="2"/>
      <c r="M1442" s="2"/>
      <c r="N1442" s="2"/>
      <c r="X1442" s="7"/>
      <c r="Y1442" s="7"/>
      <c r="Z1442" s="7"/>
      <c r="AA1442" s="7"/>
      <c r="AB1442" s="7"/>
      <c r="AC1442" s="7"/>
      <c r="AD1442" s="7"/>
      <c r="AE1442" s="7"/>
      <c r="AF1442" s="7"/>
      <c r="AG1442" s="7"/>
      <c r="AH1442" s="7"/>
      <c r="AJ1442" s="2"/>
      <c r="AL1442" s="4" t="s">
        <v>230</v>
      </c>
      <c r="AM1442" s="4" t="s">
        <v>1615</v>
      </c>
      <c r="AO1442" s="7"/>
      <c r="AP1442" s="7"/>
    </row>
    <row r="1443" spans="10:42">
      <c r="J1443" s="2"/>
      <c r="K1443" s="2"/>
      <c r="L1443" s="2"/>
      <c r="M1443" s="2"/>
      <c r="N1443" s="2"/>
      <c r="X1443" s="7"/>
      <c r="Y1443" s="7"/>
      <c r="Z1443" s="7"/>
      <c r="AA1443" s="7"/>
      <c r="AB1443" s="7"/>
      <c r="AC1443" s="7"/>
      <c r="AD1443" s="7"/>
      <c r="AE1443" s="7"/>
      <c r="AF1443" s="7"/>
      <c r="AG1443" s="7"/>
      <c r="AH1443" s="7"/>
      <c r="AJ1443" s="2"/>
      <c r="AL1443" s="4" t="s">
        <v>230</v>
      </c>
      <c r="AM1443" s="4" t="s">
        <v>1616</v>
      </c>
      <c r="AO1443" s="7"/>
      <c r="AP1443" s="7"/>
    </row>
    <row r="1444" spans="10:42">
      <c r="J1444" s="2"/>
      <c r="K1444" s="2"/>
      <c r="L1444" s="2"/>
      <c r="M1444" s="2"/>
      <c r="N1444" s="2"/>
      <c r="X1444" s="7"/>
      <c r="Y1444" s="7"/>
      <c r="Z1444" s="7"/>
      <c r="AA1444" s="7"/>
      <c r="AB1444" s="7"/>
      <c r="AC1444" s="7"/>
      <c r="AD1444" s="7"/>
      <c r="AE1444" s="7"/>
      <c r="AF1444" s="7"/>
      <c r="AG1444" s="7"/>
      <c r="AH1444" s="7"/>
      <c r="AJ1444" s="2"/>
      <c r="AL1444" s="4" t="s">
        <v>230</v>
      </c>
      <c r="AM1444" s="4" t="s">
        <v>1617</v>
      </c>
      <c r="AO1444" s="7"/>
      <c r="AP1444" s="7"/>
    </row>
    <row r="1445" spans="10:42">
      <c r="J1445" s="2"/>
      <c r="K1445" s="2"/>
      <c r="L1445" s="2"/>
      <c r="M1445" s="2"/>
      <c r="N1445" s="2"/>
      <c r="X1445" s="7"/>
      <c r="Y1445" s="7"/>
      <c r="Z1445" s="7"/>
      <c r="AA1445" s="7"/>
      <c r="AB1445" s="7"/>
      <c r="AC1445" s="7"/>
      <c r="AD1445" s="7"/>
      <c r="AE1445" s="7"/>
      <c r="AF1445" s="7"/>
      <c r="AG1445" s="7"/>
      <c r="AH1445" s="7"/>
      <c r="AJ1445" s="2"/>
      <c r="AL1445" s="4" t="s">
        <v>230</v>
      </c>
      <c r="AM1445" s="4" t="s">
        <v>1618</v>
      </c>
      <c r="AO1445" s="7"/>
      <c r="AP1445" s="7"/>
    </row>
    <row r="1446" spans="10:42">
      <c r="J1446" s="2"/>
      <c r="K1446" s="2"/>
      <c r="L1446" s="2"/>
      <c r="M1446" s="2"/>
      <c r="N1446" s="2"/>
      <c r="X1446" s="7"/>
      <c r="Y1446" s="7"/>
      <c r="Z1446" s="7"/>
      <c r="AA1446" s="7"/>
      <c r="AB1446" s="7"/>
      <c r="AC1446" s="7"/>
      <c r="AD1446" s="7"/>
      <c r="AE1446" s="7"/>
      <c r="AF1446" s="7"/>
      <c r="AG1446" s="7"/>
      <c r="AH1446" s="7"/>
      <c r="AJ1446" s="2"/>
      <c r="AL1446" s="4" t="s">
        <v>230</v>
      </c>
      <c r="AM1446" s="4" t="s">
        <v>1619</v>
      </c>
      <c r="AO1446" s="7"/>
      <c r="AP1446" s="7"/>
    </row>
    <row r="1447" spans="10:42">
      <c r="J1447" s="2"/>
      <c r="K1447" s="2"/>
      <c r="L1447" s="2"/>
      <c r="M1447" s="2"/>
      <c r="N1447" s="2"/>
      <c r="X1447" s="7"/>
      <c r="Y1447" s="7"/>
      <c r="Z1447" s="7"/>
      <c r="AA1447" s="7"/>
      <c r="AB1447" s="7"/>
      <c r="AC1447" s="7"/>
      <c r="AD1447" s="7"/>
      <c r="AE1447" s="7"/>
      <c r="AF1447" s="7"/>
      <c r="AG1447" s="7"/>
      <c r="AH1447" s="7"/>
      <c r="AJ1447" s="2"/>
      <c r="AL1447" s="4" t="s">
        <v>230</v>
      </c>
      <c r="AM1447" s="4" t="s">
        <v>1620</v>
      </c>
      <c r="AO1447" s="7"/>
      <c r="AP1447" s="7"/>
    </row>
    <row r="1448" spans="10:42">
      <c r="J1448" s="2"/>
      <c r="K1448" s="2"/>
      <c r="L1448" s="2"/>
      <c r="M1448" s="2"/>
      <c r="N1448" s="2"/>
      <c r="X1448" s="7"/>
      <c r="Y1448" s="7"/>
      <c r="Z1448" s="7"/>
      <c r="AA1448" s="7"/>
      <c r="AB1448" s="7"/>
      <c r="AC1448" s="7"/>
      <c r="AD1448" s="7"/>
      <c r="AE1448" s="7"/>
      <c r="AF1448" s="7"/>
      <c r="AG1448" s="7"/>
      <c r="AH1448" s="7"/>
      <c r="AJ1448" s="2"/>
      <c r="AL1448" s="4" t="s">
        <v>230</v>
      </c>
      <c r="AM1448" s="4" t="s">
        <v>1621</v>
      </c>
      <c r="AO1448" s="7"/>
      <c r="AP1448" s="7"/>
    </row>
    <row r="1449" spans="10:42">
      <c r="J1449" s="2"/>
      <c r="K1449" s="2"/>
      <c r="L1449" s="2"/>
      <c r="M1449" s="2"/>
      <c r="N1449" s="2"/>
      <c r="X1449" s="7"/>
      <c r="Y1449" s="7"/>
      <c r="Z1449" s="7"/>
      <c r="AA1449" s="7"/>
      <c r="AB1449" s="7"/>
      <c r="AC1449" s="7"/>
      <c r="AD1449" s="7"/>
      <c r="AE1449" s="7"/>
      <c r="AF1449" s="7"/>
      <c r="AG1449" s="7"/>
      <c r="AH1449" s="7"/>
      <c r="AJ1449" s="2"/>
      <c r="AL1449" s="4" t="s">
        <v>230</v>
      </c>
      <c r="AM1449" s="4" t="s">
        <v>1622</v>
      </c>
      <c r="AO1449" s="7"/>
      <c r="AP1449" s="7"/>
    </row>
    <row r="1450" spans="10:42">
      <c r="J1450" s="2"/>
      <c r="K1450" s="2"/>
      <c r="L1450" s="2"/>
      <c r="M1450" s="2"/>
      <c r="N1450" s="2"/>
      <c r="X1450" s="7"/>
      <c r="Y1450" s="7"/>
      <c r="Z1450" s="7"/>
      <c r="AA1450" s="7"/>
      <c r="AB1450" s="7"/>
      <c r="AC1450" s="7"/>
      <c r="AD1450" s="7"/>
      <c r="AE1450" s="7"/>
      <c r="AF1450" s="7"/>
      <c r="AG1450" s="7"/>
      <c r="AH1450" s="7"/>
      <c r="AJ1450" s="2"/>
      <c r="AL1450" s="4" t="s">
        <v>230</v>
      </c>
      <c r="AM1450" s="4" t="s">
        <v>1623</v>
      </c>
      <c r="AO1450" s="7"/>
      <c r="AP1450" s="7"/>
    </row>
    <row r="1451" spans="10:42">
      <c r="J1451" s="2"/>
      <c r="K1451" s="2"/>
      <c r="L1451" s="2"/>
      <c r="M1451" s="2"/>
      <c r="N1451" s="2"/>
      <c r="X1451" s="7"/>
      <c r="Y1451" s="7"/>
      <c r="Z1451" s="7"/>
      <c r="AA1451" s="7"/>
      <c r="AB1451" s="7"/>
      <c r="AC1451" s="7"/>
      <c r="AD1451" s="7"/>
      <c r="AE1451" s="7"/>
      <c r="AF1451" s="7"/>
      <c r="AG1451" s="7"/>
      <c r="AH1451" s="7"/>
      <c r="AJ1451" s="2"/>
      <c r="AL1451" s="4" t="s">
        <v>230</v>
      </c>
      <c r="AM1451" s="4" t="s">
        <v>1624</v>
      </c>
      <c r="AO1451" s="7"/>
      <c r="AP1451" s="7"/>
    </row>
    <row r="1452" spans="10:42">
      <c r="J1452" s="2"/>
      <c r="K1452" s="2"/>
      <c r="L1452" s="2"/>
      <c r="M1452" s="2"/>
      <c r="N1452" s="2"/>
      <c r="X1452" s="7"/>
      <c r="Y1452" s="7"/>
      <c r="Z1452" s="7"/>
      <c r="AA1452" s="7"/>
      <c r="AB1452" s="7"/>
      <c r="AC1452" s="7"/>
      <c r="AD1452" s="7"/>
      <c r="AE1452" s="7"/>
      <c r="AF1452" s="7"/>
      <c r="AG1452" s="7"/>
      <c r="AH1452" s="7"/>
      <c r="AJ1452" s="2"/>
      <c r="AL1452" s="4" t="s">
        <v>230</v>
      </c>
      <c r="AM1452" s="4" t="s">
        <v>1625</v>
      </c>
      <c r="AO1452" s="7"/>
      <c r="AP1452" s="7"/>
    </row>
    <row r="1453" spans="10:42">
      <c r="J1453" s="2"/>
      <c r="K1453" s="2"/>
      <c r="L1453" s="2"/>
      <c r="M1453" s="2"/>
      <c r="N1453" s="2"/>
      <c r="X1453" s="7"/>
      <c r="Y1453" s="7"/>
      <c r="Z1453" s="7"/>
      <c r="AA1453" s="7"/>
      <c r="AB1453" s="7"/>
      <c r="AC1453" s="7"/>
      <c r="AD1453" s="7"/>
      <c r="AE1453" s="7"/>
      <c r="AF1453" s="7"/>
      <c r="AG1453" s="7"/>
      <c r="AH1453" s="7"/>
      <c r="AJ1453" s="2"/>
      <c r="AL1453" s="4" t="s">
        <v>230</v>
      </c>
      <c r="AM1453" s="4" t="s">
        <v>1626</v>
      </c>
      <c r="AO1453" s="7"/>
      <c r="AP1453" s="7"/>
    </row>
    <row r="1454" spans="10:42">
      <c r="J1454" s="2"/>
      <c r="K1454" s="2"/>
      <c r="L1454" s="2"/>
      <c r="M1454" s="2"/>
      <c r="N1454" s="2"/>
      <c r="X1454" s="7"/>
      <c r="Y1454" s="7"/>
      <c r="Z1454" s="7"/>
      <c r="AA1454" s="7"/>
      <c r="AB1454" s="7"/>
      <c r="AC1454" s="7"/>
      <c r="AD1454" s="7"/>
      <c r="AE1454" s="7"/>
      <c r="AF1454" s="7"/>
      <c r="AG1454" s="7"/>
      <c r="AH1454" s="7"/>
      <c r="AJ1454" s="2"/>
      <c r="AL1454" s="4" t="s">
        <v>230</v>
      </c>
      <c r="AM1454" s="4" t="s">
        <v>1627</v>
      </c>
      <c r="AO1454" s="7"/>
      <c r="AP1454" s="7"/>
    </row>
    <row r="1455" spans="10:42">
      <c r="J1455" s="2"/>
      <c r="K1455" s="2"/>
      <c r="L1455" s="2"/>
      <c r="M1455" s="2"/>
      <c r="N1455" s="2"/>
      <c r="X1455" s="7"/>
      <c r="Y1455" s="7"/>
      <c r="Z1455" s="7"/>
      <c r="AA1455" s="7"/>
      <c r="AB1455" s="7"/>
      <c r="AC1455" s="7"/>
      <c r="AD1455" s="7"/>
      <c r="AE1455" s="7"/>
      <c r="AF1455" s="7"/>
      <c r="AG1455" s="7"/>
      <c r="AH1455" s="7"/>
      <c r="AJ1455" s="2"/>
      <c r="AL1455" s="4" t="s">
        <v>230</v>
      </c>
      <c r="AM1455" s="4" t="s">
        <v>1628</v>
      </c>
      <c r="AO1455" s="7"/>
      <c r="AP1455" s="7"/>
    </row>
    <row r="1456" spans="10:42">
      <c r="J1456" s="2"/>
      <c r="K1456" s="2"/>
      <c r="L1456" s="2"/>
      <c r="M1456" s="2"/>
      <c r="N1456" s="2"/>
      <c r="X1456" s="7"/>
      <c r="Y1456" s="7"/>
      <c r="Z1456" s="7"/>
      <c r="AA1456" s="7"/>
      <c r="AB1456" s="7"/>
      <c r="AC1456" s="7"/>
      <c r="AD1456" s="7"/>
      <c r="AE1456" s="7"/>
      <c r="AF1456" s="7"/>
      <c r="AG1456" s="7"/>
      <c r="AH1456" s="7"/>
      <c r="AJ1456" s="2"/>
      <c r="AL1456" s="4" t="s">
        <v>230</v>
      </c>
      <c r="AM1456" s="4" t="s">
        <v>1629</v>
      </c>
      <c r="AO1456" s="7"/>
      <c r="AP1456" s="7"/>
    </row>
    <row r="1457" spans="10:42">
      <c r="J1457" s="2"/>
      <c r="K1457" s="2"/>
      <c r="L1457" s="2"/>
      <c r="M1457" s="2"/>
      <c r="N1457" s="2"/>
      <c r="X1457" s="7"/>
      <c r="Y1457" s="7"/>
      <c r="Z1457" s="7"/>
      <c r="AA1457" s="7"/>
      <c r="AB1457" s="7"/>
      <c r="AC1457" s="7"/>
      <c r="AD1457" s="7"/>
      <c r="AE1457" s="7"/>
      <c r="AF1457" s="7"/>
      <c r="AG1457" s="7"/>
      <c r="AH1457" s="7"/>
      <c r="AJ1457" s="2"/>
      <c r="AL1457" s="4" t="s">
        <v>230</v>
      </c>
      <c r="AM1457" s="4" t="s">
        <v>1630</v>
      </c>
      <c r="AO1457" s="7"/>
      <c r="AP1457" s="7"/>
    </row>
    <row r="1458" spans="10:42">
      <c r="J1458" s="2"/>
      <c r="K1458" s="2"/>
      <c r="L1458" s="2"/>
      <c r="M1458" s="2"/>
      <c r="N1458" s="2"/>
      <c r="X1458" s="7"/>
      <c r="Y1458" s="7"/>
      <c r="Z1458" s="7"/>
      <c r="AA1458" s="7"/>
      <c r="AB1458" s="7"/>
      <c r="AC1458" s="7"/>
      <c r="AD1458" s="7"/>
      <c r="AE1458" s="7"/>
      <c r="AF1458" s="7"/>
      <c r="AG1458" s="7"/>
      <c r="AH1458" s="7"/>
      <c r="AJ1458" s="2"/>
      <c r="AL1458" s="4" t="s">
        <v>230</v>
      </c>
      <c r="AM1458" s="4" t="s">
        <v>1631</v>
      </c>
      <c r="AO1458" s="7"/>
      <c r="AP1458" s="7"/>
    </row>
    <row r="1459" spans="10:42">
      <c r="J1459" s="2"/>
      <c r="K1459" s="2"/>
      <c r="L1459" s="2"/>
      <c r="M1459" s="2"/>
      <c r="N1459" s="2"/>
      <c r="X1459" s="7"/>
      <c r="Y1459" s="7"/>
      <c r="Z1459" s="7"/>
      <c r="AA1459" s="7"/>
      <c r="AB1459" s="7"/>
      <c r="AC1459" s="7"/>
      <c r="AD1459" s="7"/>
      <c r="AE1459" s="7"/>
      <c r="AF1459" s="7"/>
      <c r="AG1459" s="7"/>
      <c r="AH1459" s="7"/>
      <c r="AJ1459" s="2"/>
      <c r="AL1459" s="4" t="s">
        <v>230</v>
      </c>
      <c r="AM1459" s="4" t="s">
        <v>1632</v>
      </c>
      <c r="AO1459" s="7"/>
      <c r="AP1459" s="7"/>
    </row>
    <row r="1460" spans="10:42">
      <c r="J1460" s="2"/>
      <c r="K1460" s="2"/>
      <c r="L1460" s="2"/>
      <c r="M1460" s="2"/>
      <c r="N1460" s="2"/>
      <c r="X1460" s="7"/>
      <c r="Y1460" s="7"/>
      <c r="Z1460" s="7"/>
      <c r="AA1460" s="7"/>
      <c r="AB1460" s="7"/>
      <c r="AC1460" s="7"/>
      <c r="AD1460" s="7"/>
      <c r="AE1460" s="7"/>
      <c r="AF1460" s="7"/>
      <c r="AG1460" s="7"/>
      <c r="AH1460" s="7"/>
      <c r="AJ1460" s="2"/>
      <c r="AL1460" s="4" t="s">
        <v>230</v>
      </c>
      <c r="AM1460" s="4" t="s">
        <v>1633</v>
      </c>
      <c r="AO1460" s="7"/>
      <c r="AP1460" s="7"/>
    </row>
    <row r="1461" spans="10:42">
      <c r="J1461" s="2"/>
      <c r="K1461" s="2"/>
      <c r="L1461" s="2"/>
      <c r="M1461" s="2"/>
      <c r="N1461" s="2"/>
      <c r="X1461" s="7"/>
      <c r="Y1461" s="7"/>
      <c r="Z1461" s="7"/>
      <c r="AA1461" s="7"/>
      <c r="AB1461" s="7"/>
      <c r="AC1461" s="7"/>
      <c r="AD1461" s="7"/>
      <c r="AE1461" s="7"/>
      <c r="AF1461" s="7"/>
      <c r="AG1461" s="7"/>
      <c r="AH1461" s="7"/>
      <c r="AJ1461" s="2"/>
      <c r="AL1461" s="4" t="s">
        <v>230</v>
      </c>
      <c r="AM1461" s="4" t="s">
        <v>1634</v>
      </c>
      <c r="AO1461" s="7"/>
      <c r="AP1461" s="7"/>
    </row>
    <row r="1462" spans="10:42">
      <c r="J1462" s="2"/>
      <c r="K1462" s="2"/>
      <c r="L1462" s="2"/>
      <c r="M1462" s="2"/>
      <c r="N1462" s="2"/>
      <c r="X1462" s="7"/>
      <c r="Y1462" s="7"/>
      <c r="Z1462" s="7"/>
      <c r="AA1462" s="7"/>
      <c r="AB1462" s="7"/>
      <c r="AC1462" s="7"/>
      <c r="AD1462" s="7"/>
      <c r="AE1462" s="7"/>
      <c r="AF1462" s="7"/>
      <c r="AG1462" s="7"/>
      <c r="AH1462" s="7"/>
      <c r="AJ1462" s="2"/>
      <c r="AL1462" s="4" t="s">
        <v>230</v>
      </c>
      <c r="AM1462" s="4" t="s">
        <v>1635</v>
      </c>
      <c r="AO1462" s="7"/>
      <c r="AP1462" s="7"/>
    </row>
    <row r="1463" spans="10:42">
      <c r="J1463" s="2"/>
      <c r="K1463" s="2"/>
      <c r="L1463" s="2"/>
      <c r="M1463" s="2"/>
      <c r="N1463" s="2"/>
      <c r="X1463" s="7"/>
      <c r="Y1463" s="7"/>
      <c r="Z1463" s="7"/>
      <c r="AA1463" s="7"/>
      <c r="AB1463" s="7"/>
      <c r="AC1463" s="7"/>
      <c r="AD1463" s="7"/>
      <c r="AE1463" s="7"/>
      <c r="AF1463" s="7"/>
      <c r="AG1463" s="7"/>
      <c r="AH1463" s="7"/>
      <c r="AJ1463" s="2"/>
      <c r="AL1463" s="4" t="s">
        <v>230</v>
      </c>
      <c r="AM1463" s="4" t="s">
        <v>1636</v>
      </c>
      <c r="AO1463" s="7"/>
      <c r="AP1463" s="7"/>
    </row>
    <row r="1464" spans="10:42">
      <c r="J1464" s="2"/>
      <c r="K1464" s="2"/>
      <c r="L1464" s="2"/>
      <c r="M1464" s="2"/>
      <c r="N1464" s="2"/>
      <c r="X1464" s="7"/>
      <c r="Y1464" s="7"/>
      <c r="Z1464" s="7"/>
      <c r="AA1464" s="7"/>
      <c r="AB1464" s="7"/>
      <c r="AC1464" s="7"/>
      <c r="AD1464" s="7"/>
      <c r="AE1464" s="7"/>
      <c r="AF1464" s="7"/>
      <c r="AG1464" s="7"/>
      <c r="AH1464" s="7"/>
      <c r="AJ1464" s="2"/>
      <c r="AL1464" s="4" t="s">
        <v>230</v>
      </c>
      <c r="AM1464" s="4" t="s">
        <v>1637</v>
      </c>
      <c r="AO1464" s="7"/>
      <c r="AP1464" s="7"/>
    </row>
    <row r="1465" spans="10:42">
      <c r="J1465" s="2"/>
      <c r="K1465" s="2"/>
      <c r="L1465" s="2"/>
      <c r="M1465" s="2"/>
      <c r="N1465" s="2"/>
      <c r="X1465" s="7"/>
      <c r="Y1465" s="7"/>
      <c r="Z1465" s="7"/>
      <c r="AA1465" s="7"/>
      <c r="AB1465" s="7"/>
      <c r="AC1465" s="7"/>
      <c r="AD1465" s="7"/>
      <c r="AE1465" s="7"/>
      <c r="AF1465" s="7"/>
      <c r="AG1465" s="7"/>
      <c r="AH1465" s="7"/>
      <c r="AJ1465" s="2"/>
      <c r="AL1465" s="4" t="s">
        <v>230</v>
      </c>
      <c r="AM1465" s="4" t="s">
        <v>1638</v>
      </c>
      <c r="AO1465" s="7"/>
      <c r="AP1465" s="7"/>
    </row>
    <row r="1466" spans="10:42">
      <c r="J1466" s="2"/>
      <c r="K1466" s="2"/>
      <c r="L1466" s="2"/>
      <c r="M1466" s="2"/>
      <c r="N1466" s="2"/>
      <c r="X1466" s="7"/>
      <c r="Y1466" s="7"/>
      <c r="Z1466" s="7"/>
      <c r="AA1466" s="7"/>
      <c r="AB1466" s="7"/>
      <c r="AC1466" s="7"/>
      <c r="AD1466" s="7"/>
      <c r="AE1466" s="7"/>
      <c r="AF1466" s="7"/>
      <c r="AG1466" s="7"/>
      <c r="AH1466" s="7"/>
      <c r="AJ1466" s="2"/>
      <c r="AL1466" s="4" t="s">
        <v>230</v>
      </c>
      <c r="AM1466" s="4" t="s">
        <v>1639</v>
      </c>
      <c r="AO1466" s="7"/>
      <c r="AP1466" s="7"/>
    </row>
    <row r="1467" spans="10:42">
      <c r="J1467" s="2"/>
      <c r="K1467" s="2"/>
      <c r="L1467" s="2"/>
      <c r="M1467" s="2"/>
      <c r="N1467" s="2"/>
      <c r="X1467" s="7"/>
      <c r="Y1467" s="7"/>
      <c r="Z1467" s="7"/>
      <c r="AA1467" s="7"/>
      <c r="AB1467" s="7"/>
      <c r="AC1467" s="7"/>
      <c r="AD1467" s="7"/>
      <c r="AE1467" s="7"/>
      <c r="AF1467" s="7"/>
      <c r="AG1467" s="7"/>
      <c r="AH1467" s="7"/>
      <c r="AJ1467" s="2"/>
      <c r="AL1467" s="4" t="s">
        <v>230</v>
      </c>
      <c r="AM1467" s="4" t="s">
        <v>1640</v>
      </c>
      <c r="AO1467" s="7"/>
      <c r="AP1467" s="7"/>
    </row>
    <row r="1468" spans="10:42">
      <c r="J1468" s="2"/>
      <c r="K1468" s="2"/>
      <c r="L1468" s="2"/>
      <c r="M1468" s="2"/>
      <c r="N1468" s="2"/>
      <c r="X1468" s="7"/>
      <c r="Y1468" s="7"/>
      <c r="Z1468" s="7"/>
      <c r="AA1468" s="7"/>
      <c r="AB1468" s="7"/>
      <c r="AC1468" s="7"/>
      <c r="AD1468" s="7"/>
      <c r="AE1468" s="7"/>
      <c r="AF1468" s="7"/>
      <c r="AG1468" s="7"/>
      <c r="AH1468" s="7"/>
      <c r="AJ1468" s="2"/>
      <c r="AL1468" s="4" t="s">
        <v>230</v>
      </c>
      <c r="AM1468" s="4" t="s">
        <v>1641</v>
      </c>
      <c r="AO1468" s="7"/>
      <c r="AP1468" s="7"/>
    </row>
    <row r="1469" spans="10:42">
      <c r="J1469" s="2"/>
      <c r="K1469" s="2"/>
      <c r="L1469" s="2"/>
      <c r="M1469" s="2"/>
      <c r="N1469" s="2"/>
      <c r="X1469" s="7"/>
      <c r="Y1469" s="7"/>
      <c r="Z1469" s="7"/>
      <c r="AA1469" s="7"/>
      <c r="AB1469" s="7"/>
      <c r="AC1469" s="7"/>
      <c r="AD1469" s="7"/>
      <c r="AE1469" s="7"/>
      <c r="AF1469" s="7"/>
      <c r="AG1469" s="7"/>
      <c r="AH1469" s="7"/>
      <c r="AJ1469" s="2"/>
      <c r="AL1469" s="4" t="s">
        <v>230</v>
      </c>
      <c r="AM1469" s="4" t="s">
        <v>1642</v>
      </c>
      <c r="AO1469" s="7"/>
      <c r="AP1469" s="7"/>
    </row>
    <row r="1470" spans="10:42">
      <c r="J1470" s="2"/>
      <c r="K1470" s="2"/>
      <c r="L1470" s="2"/>
      <c r="M1470" s="2"/>
      <c r="N1470" s="2"/>
      <c r="X1470" s="7"/>
      <c r="Y1470" s="7"/>
      <c r="Z1470" s="7"/>
      <c r="AA1470" s="7"/>
      <c r="AB1470" s="7"/>
      <c r="AC1470" s="7"/>
      <c r="AD1470" s="7"/>
      <c r="AE1470" s="7"/>
      <c r="AF1470" s="7"/>
      <c r="AG1470" s="7"/>
      <c r="AH1470" s="7"/>
      <c r="AJ1470" s="2"/>
      <c r="AL1470" s="4" t="s">
        <v>230</v>
      </c>
      <c r="AM1470" s="4" t="s">
        <v>1643</v>
      </c>
      <c r="AO1470" s="7"/>
      <c r="AP1470" s="7"/>
    </row>
    <row r="1471" spans="10:42">
      <c r="J1471" s="2"/>
      <c r="K1471" s="2"/>
      <c r="L1471" s="2"/>
      <c r="M1471" s="2"/>
      <c r="N1471" s="2"/>
      <c r="X1471" s="7"/>
      <c r="Y1471" s="7"/>
      <c r="Z1471" s="7"/>
      <c r="AA1471" s="7"/>
      <c r="AB1471" s="7"/>
      <c r="AC1471" s="7"/>
      <c r="AD1471" s="7"/>
      <c r="AE1471" s="7"/>
      <c r="AF1471" s="7"/>
      <c r="AG1471" s="7"/>
      <c r="AH1471" s="7"/>
      <c r="AJ1471" s="2"/>
      <c r="AL1471" s="4" t="s">
        <v>230</v>
      </c>
      <c r="AM1471" s="4" t="s">
        <v>1644</v>
      </c>
      <c r="AO1471" s="7"/>
      <c r="AP1471" s="7"/>
    </row>
    <row r="1472" spans="10:42">
      <c r="J1472" s="2"/>
      <c r="K1472" s="2"/>
      <c r="L1472" s="2"/>
      <c r="M1472" s="2"/>
      <c r="N1472" s="2"/>
      <c r="X1472" s="7"/>
      <c r="Y1472" s="7"/>
      <c r="Z1472" s="7"/>
      <c r="AA1472" s="7"/>
      <c r="AB1472" s="7"/>
      <c r="AC1472" s="7"/>
      <c r="AD1472" s="7"/>
      <c r="AE1472" s="7"/>
      <c r="AF1472" s="7"/>
      <c r="AG1472" s="7"/>
      <c r="AH1472" s="7"/>
      <c r="AJ1472" s="2"/>
      <c r="AL1472" s="4" t="s">
        <v>230</v>
      </c>
      <c r="AM1472" s="4" t="s">
        <v>1645</v>
      </c>
      <c r="AO1472" s="7"/>
      <c r="AP1472" s="7"/>
    </row>
    <row r="1473" spans="10:42">
      <c r="J1473" s="2"/>
      <c r="K1473" s="2"/>
      <c r="L1473" s="2"/>
      <c r="M1473" s="2"/>
      <c r="N1473" s="2"/>
      <c r="X1473" s="7"/>
      <c r="Y1473" s="7"/>
      <c r="Z1473" s="7"/>
      <c r="AA1473" s="7"/>
      <c r="AB1473" s="7"/>
      <c r="AC1473" s="7"/>
      <c r="AD1473" s="7"/>
      <c r="AE1473" s="7"/>
      <c r="AF1473" s="7"/>
      <c r="AG1473" s="7"/>
      <c r="AH1473" s="7"/>
      <c r="AJ1473" s="2"/>
      <c r="AL1473" s="4" t="s">
        <v>230</v>
      </c>
      <c r="AM1473" s="4" t="s">
        <v>1646</v>
      </c>
      <c r="AO1473" s="7"/>
      <c r="AP1473" s="7"/>
    </row>
    <row r="1474" spans="10:42">
      <c r="J1474" s="2"/>
      <c r="K1474" s="2"/>
      <c r="L1474" s="2"/>
      <c r="M1474" s="2"/>
      <c r="N1474" s="2"/>
      <c r="X1474" s="7"/>
      <c r="Y1474" s="7"/>
      <c r="Z1474" s="7"/>
      <c r="AA1474" s="7"/>
      <c r="AB1474" s="7"/>
      <c r="AC1474" s="7"/>
      <c r="AD1474" s="7"/>
      <c r="AE1474" s="7"/>
      <c r="AF1474" s="7"/>
      <c r="AG1474" s="7"/>
      <c r="AH1474" s="7"/>
      <c r="AJ1474" s="2"/>
      <c r="AL1474" s="4" t="s">
        <v>230</v>
      </c>
      <c r="AM1474" s="4" t="s">
        <v>1647</v>
      </c>
      <c r="AO1474" s="7"/>
      <c r="AP1474" s="7"/>
    </row>
    <row r="1475" spans="10:42">
      <c r="J1475" s="2"/>
      <c r="K1475" s="2"/>
      <c r="L1475" s="2"/>
      <c r="M1475" s="2"/>
      <c r="N1475" s="2"/>
      <c r="X1475" s="7"/>
      <c r="Y1475" s="7"/>
      <c r="Z1475" s="7"/>
      <c r="AA1475" s="7"/>
      <c r="AB1475" s="7"/>
      <c r="AC1475" s="7"/>
      <c r="AD1475" s="7"/>
      <c r="AE1475" s="7"/>
      <c r="AF1475" s="7"/>
      <c r="AG1475" s="7"/>
      <c r="AH1475" s="7"/>
      <c r="AJ1475" s="2"/>
      <c r="AL1475" s="4" t="s">
        <v>230</v>
      </c>
      <c r="AM1475" s="4" t="s">
        <v>1648</v>
      </c>
      <c r="AO1475" s="7"/>
      <c r="AP1475" s="7"/>
    </row>
    <row r="1476" spans="10:42">
      <c r="J1476" s="2"/>
      <c r="K1476" s="2"/>
      <c r="L1476" s="2"/>
      <c r="M1476" s="2"/>
      <c r="N1476" s="2"/>
      <c r="X1476" s="7"/>
      <c r="Y1476" s="7"/>
      <c r="Z1476" s="7"/>
      <c r="AA1476" s="7"/>
      <c r="AB1476" s="7"/>
      <c r="AC1476" s="7"/>
      <c r="AD1476" s="7"/>
      <c r="AE1476" s="7"/>
      <c r="AF1476" s="7"/>
      <c r="AG1476" s="7"/>
      <c r="AH1476" s="7"/>
      <c r="AJ1476" s="2"/>
      <c r="AL1476" s="4" t="s">
        <v>233</v>
      </c>
      <c r="AM1476" s="4" t="s">
        <v>989</v>
      </c>
      <c r="AO1476" s="7"/>
      <c r="AP1476" s="7"/>
    </row>
    <row r="1477" spans="10:42">
      <c r="J1477" s="2"/>
      <c r="K1477" s="2"/>
      <c r="L1477" s="2"/>
      <c r="M1477" s="2"/>
      <c r="N1477" s="2"/>
      <c r="X1477" s="7"/>
      <c r="Y1477" s="7"/>
      <c r="Z1477" s="7"/>
      <c r="AA1477" s="7"/>
      <c r="AB1477" s="7"/>
      <c r="AC1477" s="7"/>
      <c r="AD1477" s="7"/>
      <c r="AE1477" s="7"/>
      <c r="AF1477" s="7"/>
      <c r="AG1477" s="7"/>
      <c r="AH1477" s="7"/>
      <c r="AJ1477" s="2"/>
      <c r="AL1477" s="4" t="s">
        <v>233</v>
      </c>
      <c r="AM1477" s="4" t="s">
        <v>1649</v>
      </c>
      <c r="AO1477" s="7"/>
      <c r="AP1477" s="7"/>
    </row>
    <row r="1478" spans="10:42">
      <c r="J1478" s="2"/>
      <c r="K1478" s="2"/>
      <c r="L1478" s="2"/>
      <c r="M1478" s="2"/>
      <c r="N1478" s="2"/>
      <c r="X1478" s="7"/>
      <c r="Y1478" s="7"/>
      <c r="Z1478" s="7"/>
      <c r="AA1478" s="7"/>
      <c r="AB1478" s="7"/>
      <c r="AC1478" s="7"/>
      <c r="AD1478" s="7"/>
      <c r="AE1478" s="7"/>
      <c r="AF1478" s="7"/>
      <c r="AG1478" s="7"/>
      <c r="AH1478" s="7"/>
      <c r="AJ1478" s="2"/>
      <c r="AL1478" s="4" t="s">
        <v>233</v>
      </c>
      <c r="AM1478" s="4" t="s">
        <v>1650</v>
      </c>
      <c r="AO1478" s="7"/>
      <c r="AP1478" s="7"/>
    </row>
    <row r="1479" spans="10:42">
      <c r="J1479" s="2"/>
      <c r="K1479" s="2"/>
      <c r="L1479" s="2"/>
      <c r="M1479" s="2"/>
      <c r="N1479" s="2"/>
      <c r="X1479" s="7"/>
      <c r="Y1479" s="7"/>
      <c r="Z1479" s="7"/>
      <c r="AA1479" s="7"/>
      <c r="AB1479" s="7"/>
      <c r="AC1479" s="7"/>
      <c r="AD1479" s="7"/>
      <c r="AE1479" s="7"/>
      <c r="AF1479" s="7"/>
      <c r="AG1479" s="7"/>
      <c r="AH1479" s="7"/>
      <c r="AJ1479" s="2"/>
      <c r="AL1479" s="4" t="s">
        <v>233</v>
      </c>
      <c r="AM1479" s="4" t="s">
        <v>1651</v>
      </c>
      <c r="AO1479" s="7"/>
      <c r="AP1479" s="7"/>
    </row>
    <row r="1480" spans="10:42">
      <c r="J1480" s="2"/>
      <c r="K1480" s="2"/>
      <c r="L1480" s="2"/>
      <c r="M1480" s="2"/>
      <c r="N1480" s="2"/>
      <c r="X1480" s="7"/>
      <c r="Y1480" s="7"/>
      <c r="Z1480" s="7"/>
      <c r="AA1480" s="7"/>
      <c r="AB1480" s="7"/>
      <c r="AC1480" s="7"/>
      <c r="AD1480" s="7"/>
      <c r="AE1480" s="7"/>
      <c r="AF1480" s="7"/>
      <c r="AG1480" s="7"/>
      <c r="AH1480" s="7"/>
      <c r="AJ1480" s="2"/>
      <c r="AL1480" s="4" t="s">
        <v>233</v>
      </c>
      <c r="AM1480" s="4" t="s">
        <v>1652</v>
      </c>
      <c r="AO1480" s="7"/>
      <c r="AP1480" s="7"/>
    </row>
    <row r="1481" spans="10:42">
      <c r="J1481" s="2"/>
      <c r="K1481" s="2"/>
      <c r="L1481" s="2"/>
      <c r="M1481" s="2"/>
      <c r="N1481" s="2"/>
      <c r="X1481" s="7"/>
      <c r="Y1481" s="7"/>
      <c r="Z1481" s="7"/>
      <c r="AA1481" s="7"/>
      <c r="AB1481" s="7"/>
      <c r="AC1481" s="7"/>
      <c r="AD1481" s="7"/>
      <c r="AE1481" s="7"/>
      <c r="AF1481" s="7"/>
      <c r="AG1481" s="7"/>
      <c r="AH1481" s="7"/>
      <c r="AJ1481" s="2"/>
      <c r="AL1481" s="4" t="s">
        <v>233</v>
      </c>
      <c r="AM1481" s="4" t="s">
        <v>990</v>
      </c>
      <c r="AO1481" s="7"/>
      <c r="AP1481" s="7"/>
    </row>
    <row r="1482" spans="10:42">
      <c r="J1482" s="2"/>
      <c r="K1482" s="2"/>
      <c r="L1482" s="2"/>
      <c r="M1482" s="2"/>
      <c r="N1482" s="2"/>
      <c r="X1482" s="7"/>
      <c r="Y1482" s="7"/>
      <c r="Z1482" s="7"/>
      <c r="AA1482" s="7"/>
      <c r="AB1482" s="7"/>
      <c r="AC1482" s="7"/>
      <c r="AD1482" s="7"/>
      <c r="AE1482" s="7"/>
      <c r="AF1482" s="7"/>
      <c r="AG1482" s="7"/>
      <c r="AH1482" s="7"/>
      <c r="AJ1482" s="2"/>
      <c r="AL1482" s="4" t="s">
        <v>233</v>
      </c>
      <c r="AM1482" s="4" t="s">
        <v>1653</v>
      </c>
      <c r="AO1482" s="7"/>
      <c r="AP1482" s="7"/>
    </row>
    <row r="1483" spans="10:42">
      <c r="J1483" s="2"/>
      <c r="K1483" s="2"/>
      <c r="L1483" s="2"/>
      <c r="M1483" s="2"/>
      <c r="N1483" s="2"/>
      <c r="X1483" s="7"/>
      <c r="Y1483" s="7"/>
      <c r="Z1483" s="7"/>
      <c r="AA1483" s="7"/>
      <c r="AB1483" s="7"/>
      <c r="AC1483" s="7"/>
      <c r="AD1483" s="7"/>
      <c r="AE1483" s="7"/>
      <c r="AF1483" s="7"/>
      <c r="AG1483" s="7"/>
      <c r="AH1483" s="7"/>
      <c r="AJ1483" s="2"/>
      <c r="AL1483" s="4" t="s">
        <v>233</v>
      </c>
      <c r="AM1483" s="4" t="s">
        <v>1654</v>
      </c>
      <c r="AO1483" s="7"/>
      <c r="AP1483" s="7"/>
    </row>
    <row r="1484" spans="10:42">
      <c r="J1484" s="2"/>
      <c r="K1484" s="2"/>
      <c r="L1484" s="2"/>
      <c r="M1484" s="2"/>
      <c r="N1484" s="2"/>
      <c r="X1484" s="7"/>
      <c r="Y1484" s="7"/>
      <c r="Z1484" s="7"/>
      <c r="AA1484" s="7"/>
      <c r="AB1484" s="7"/>
      <c r="AC1484" s="7"/>
      <c r="AD1484" s="7"/>
      <c r="AE1484" s="7"/>
      <c r="AF1484" s="7"/>
      <c r="AG1484" s="7"/>
      <c r="AH1484" s="7"/>
      <c r="AJ1484" s="2"/>
      <c r="AL1484" s="4" t="s">
        <v>233</v>
      </c>
      <c r="AM1484" s="4" t="s">
        <v>1655</v>
      </c>
      <c r="AO1484" s="7"/>
      <c r="AP1484" s="7"/>
    </row>
    <row r="1485" spans="10:42">
      <c r="J1485" s="2"/>
      <c r="K1485" s="2"/>
      <c r="L1485" s="2"/>
      <c r="M1485" s="2"/>
      <c r="N1485" s="2"/>
      <c r="X1485" s="7"/>
      <c r="Y1485" s="7"/>
      <c r="Z1485" s="7"/>
      <c r="AA1485" s="7"/>
      <c r="AB1485" s="7"/>
      <c r="AC1485" s="7"/>
      <c r="AD1485" s="7"/>
      <c r="AE1485" s="7"/>
      <c r="AF1485" s="7"/>
      <c r="AG1485" s="7"/>
      <c r="AH1485" s="7"/>
      <c r="AJ1485" s="2"/>
      <c r="AL1485" s="4" t="s">
        <v>233</v>
      </c>
      <c r="AM1485" s="4" t="s">
        <v>1656</v>
      </c>
      <c r="AO1485" s="7"/>
      <c r="AP1485" s="7"/>
    </row>
    <row r="1486" spans="10:42">
      <c r="J1486" s="2"/>
      <c r="K1486" s="2"/>
      <c r="L1486" s="2"/>
      <c r="M1486" s="2"/>
      <c r="N1486" s="2"/>
      <c r="X1486" s="7"/>
      <c r="Y1486" s="7"/>
      <c r="Z1486" s="7"/>
      <c r="AA1486" s="7"/>
      <c r="AB1486" s="7"/>
      <c r="AC1486" s="7"/>
      <c r="AD1486" s="7"/>
      <c r="AE1486" s="7"/>
      <c r="AF1486" s="7"/>
      <c r="AG1486" s="7"/>
      <c r="AH1486" s="7"/>
      <c r="AJ1486" s="2"/>
      <c r="AL1486" s="4" t="s">
        <v>233</v>
      </c>
      <c r="AM1486" s="4" t="s">
        <v>1657</v>
      </c>
      <c r="AO1486" s="7"/>
      <c r="AP1486" s="7"/>
    </row>
    <row r="1487" spans="10:42">
      <c r="J1487" s="2"/>
      <c r="K1487" s="2"/>
      <c r="L1487" s="2"/>
      <c r="M1487" s="2"/>
      <c r="N1487" s="2"/>
      <c r="X1487" s="7"/>
      <c r="Y1487" s="7"/>
      <c r="Z1487" s="7"/>
      <c r="AA1487" s="7"/>
      <c r="AB1487" s="7"/>
      <c r="AC1487" s="7"/>
      <c r="AD1487" s="7"/>
      <c r="AE1487" s="7"/>
      <c r="AF1487" s="7"/>
      <c r="AG1487" s="7"/>
      <c r="AH1487" s="7"/>
      <c r="AJ1487" s="2"/>
      <c r="AL1487" s="4" t="s">
        <v>233</v>
      </c>
      <c r="AM1487" s="4" t="s">
        <v>1658</v>
      </c>
      <c r="AO1487" s="7"/>
      <c r="AP1487" s="7"/>
    </row>
    <row r="1488" spans="10:42">
      <c r="J1488" s="2"/>
      <c r="K1488" s="2"/>
      <c r="L1488" s="2"/>
      <c r="M1488" s="2"/>
      <c r="N1488" s="2"/>
      <c r="X1488" s="7"/>
      <c r="Y1488" s="7"/>
      <c r="Z1488" s="7"/>
      <c r="AA1488" s="7"/>
      <c r="AB1488" s="7"/>
      <c r="AC1488" s="7"/>
      <c r="AD1488" s="7"/>
      <c r="AE1488" s="7"/>
      <c r="AF1488" s="7"/>
      <c r="AG1488" s="7"/>
      <c r="AH1488" s="7"/>
      <c r="AJ1488" s="2"/>
      <c r="AL1488" s="4" t="s">
        <v>233</v>
      </c>
      <c r="AM1488" s="4" t="s">
        <v>1659</v>
      </c>
      <c r="AO1488" s="7"/>
      <c r="AP1488" s="7"/>
    </row>
    <row r="1489" spans="10:42">
      <c r="J1489" s="2"/>
      <c r="K1489" s="2"/>
      <c r="L1489" s="2"/>
      <c r="M1489" s="2"/>
      <c r="N1489" s="2"/>
      <c r="X1489" s="7"/>
      <c r="Y1489" s="7"/>
      <c r="Z1489" s="7"/>
      <c r="AA1489" s="7"/>
      <c r="AB1489" s="7"/>
      <c r="AC1489" s="7"/>
      <c r="AD1489" s="7"/>
      <c r="AE1489" s="7"/>
      <c r="AF1489" s="7"/>
      <c r="AG1489" s="7"/>
      <c r="AH1489" s="7"/>
      <c r="AJ1489" s="2"/>
      <c r="AL1489" s="4" t="s">
        <v>233</v>
      </c>
      <c r="AM1489" s="4" t="s">
        <v>1660</v>
      </c>
      <c r="AO1489" s="7"/>
      <c r="AP1489" s="7"/>
    </row>
    <row r="1490" spans="10:42">
      <c r="J1490" s="2"/>
      <c r="K1490" s="2"/>
      <c r="L1490" s="2"/>
      <c r="M1490" s="2"/>
      <c r="N1490" s="2"/>
      <c r="X1490" s="7"/>
      <c r="Y1490" s="7"/>
      <c r="Z1490" s="7"/>
      <c r="AA1490" s="7"/>
      <c r="AB1490" s="7"/>
      <c r="AC1490" s="7"/>
      <c r="AD1490" s="7"/>
      <c r="AE1490" s="7"/>
      <c r="AF1490" s="7"/>
      <c r="AG1490" s="7"/>
      <c r="AH1490" s="7"/>
      <c r="AJ1490" s="2"/>
      <c r="AL1490" s="4" t="s">
        <v>233</v>
      </c>
      <c r="AM1490" s="4" t="s">
        <v>1661</v>
      </c>
      <c r="AO1490" s="7"/>
      <c r="AP1490" s="7"/>
    </row>
    <row r="1491" spans="10:42">
      <c r="J1491" s="2"/>
      <c r="K1491" s="2"/>
      <c r="L1491" s="2"/>
      <c r="M1491" s="2"/>
      <c r="N1491" s="2"/>
      <c r="X1491" s="7"/>
      <c r="Y1491" s="7"/>
      <c r="Z1491" s="7"/>
      <c r="AA1491" s="7"/>
      <c r="AB1491" s="7"/>
      <c r="AC1491" s="7"/>
      <c r="AD1491" s="7"/>
      <c r="AE1491" s="7"/>
      <c r="AF1491" s="7"/>
      <c r="AG1491" s="7"/>
      <c r="AH1491" s="7"/>
      <c r="AJ1491" s="2"/>
      <c r="AL1491" s="4" t="s">
        <v>233</v>
      </c>
      <c r="AM1491" s="4" t="s">
        <v>992</v>
      </c>
      <c r="AO1491" s="7"/>
      <c r="AP1491" s="7"/>
    </row>
    <row r="1492" spans="10:42">
      <c r="J1492" s="2"/>
      <c r="K1492" s="2"/>
      <c r="L1492" s="2"/>
      <c r="M1492" s="2"/>
      <c r="N1492" s="2"/>
      <c r="X1492" s="7"/>
      <c r="Y1492" s="7"/>
      <c r="Z1492" s="7"/>
      <c r="AA1492" s="7"/>
      <c r="AB1492" s="7"/>
      <c r="AC1492" s="7"/>
      <c r="AD1492" s="7"/>
      <c r="AE1492" s="7"/>
      <c r="AF1492" s="7"/>
      <c r="AG1492" s="7"/>
      <c r="AH1492" s="7"/>
      <c r="AJ1492" s="2"/>
      <c r="AL1492" s="4" t="s">
        <v>233</v>
      </c>
      <c r="AM1492" s="4" t="s">
        <v>1662</v>
      </c>
      <c r="AO1492" s="7"/>
      <c r="AP1492" s="7"/>
    </row>
    <row r="1493" spans="10:42">
      <c r="J1493" s="2"/>
      <c r="K1493" s="2"/>
      <c r="L1493" s="2"/>
      <c r="M1493" s="2"/>
      <c r="N1493" s="2"/>
      <c r="X1493" s="7"/>
      <c r="Y1493" s="7"/>
      <c r="Z1493" s="7"/>
      <c r="AA1493" s="7"/>
      <c r="AB1493" s="7"/>
      <c r="AC1493" s="7"/>
      <c r="AD1493" s="7"/>
      <c r="AE1493" s="7"/>
      <c r="AF1493" s="7"/>
      <c r="AG1493" s="7"/>
      <c r="AH1493" s="7"/>
      <c r="AJ1493" s="2"/>
      <c r="AL1493" s="4" t="s">
        <v>233</v>
      </c>
      <c r="AM1493" s="4" t="s">
        <v>688</v>
      </c>
      <c r="AO1493" s="7"/>
      <c r="AP1493" s="7"/>
    </row>
    <row r="1494" spans="10:42">
      <c r="J1494" s="2"/>
      <c r="K1494" s="2"/>
      <c r="L1494" s="2"/>
      <c r="M1494" s="2"/>
      <c r="N1494" s="2"/>
      <c r="X1494" s="7"/>
      <c r="Y1494" s="7"/>
      <c r="Z1494" s="7"/>
      <c r="AA1494" s="7"/>
      <c r="AB1494" s="7"/>
      <c r="AC1494" s="7"/>
      <c r="AD1494" s="7"/>
      <c r="AE1494" s="7"/>
      <c r="AF1494" s="7"/>
      <c r="AG1494" s="7"/>
      <c r="AH1494" s="7"/>
      <c r="AJ1494" s="2"/>
      <c r="AL1494" s="4" t="s">
        <v>233</v>
      </c>
      <c r="AM1494" s="4" t="s">
        <v>1663</v>
      </c>
      <c r="AO1494" s="7"/>
      <c r="AP1494" s="7"/>
    </row>
    <row r="1495" spans="10:42">
      <c r="J1495" s="2"/>
      <c r="K1495" s="2"/>
      <c r="L1495" s="2"/>
      <c r="M1495" s="2"/>
      <c r="N1495" s="2"/>
      <c r="X1495" s="7"/>
      <c r="Y1495" s="7"/>
      <c r="Z1495" s="7"/>
      <c r="AA1495" s="7"/>
      <c r="AB1495" s="7"/>
      <c r="AC1495" s="7"/>
      <c r="AD1495" s="7"/>
      <c r="AE1495" s="7"/>
      <c r="AF1495" s="7"/>
      <c r="AG1495" s="7"/>
      <c r="AH1495" s="7"/>
      <c r="AJ1495" s="2"/>
      <c r="AL1495" s="4" t="s">
        <v>233</v>
      </c>
      <c r="AM1495" s="4" t="s">
        <v>690</v>
      </c>
      <c r="AO1495" s="7"/>
      <c r="AP1495" s="7"/>
    </row>
    <row r="1496" spans="10:42">
      <c r="J1496" s="2"/>
      <c r="K1496" s="2"/>
      <c r="L1496" s="2"/>
      <c r="M1496" s="2"/>
      <c r="N1496" s="2"/>
      <c r="X1496" s="7"/>
      <c r="Y1496" s="7"/>
      <c r="Z1496" s="7"/>
      <c r="AA1496" s="7"/>
      <c r="AB1496" s="7"/>
      <c r="AC1496" s="7"/>
      <c r="AD1496" s="7"/>
      <c r="AE1496" s="7"/>
      <c r="AF1496" s="7"/>
      <c r="AG1496" s="7"/>
      <c r="AH1496" s="7"/>
      <c r="AJ1496" s="2"/>
      <c r="AL1496" s="4" t="s">
        <v>233</v>
      </c>
      <c r="AM1496" s="4" t="s">
        <v>994</v>
      </c>
      <c r="AO1496" s="7"/>
      <c r="AP1496" s="7"/>
    </row>
    <row r="1497" spans="10:42">
      <c r="J1497" s="2"/>
      <c r="K1497" s="2"/>
      <c r="L1497" s="2"/>
      <c r="M1497" s="2"/>
      <c r="N1497" s="2"/>
      <c r="X1497" s="7"/>
      <c r="Y1497" s="7"/>
      <c r="Z1497" s="7"/>
      <c r="AA1497" s="7"/>
      <c r="AB1497" s="7"/>
      <c r="AC1497" s="7"/>
      <c r="AD1497" s="7"/>
      <c r="AE1497" s="7"/>
      <c r="AF1497" s="7"/>
      <c r="AG1497" s="7"/>
      <c r="AH1497" s="7"/>
      <c r="AJ1497" s="2"/>
      <c r="AL1497" s="4" t="s">
        <v>233</v>
      </c>
      <c r="AM1497" s="4" t="s">
        <v>692</v>
      </c>
      <c r="AO1497" s="7"/>
      <c r="AP1497" s="7"/>
    </row>
    <row r="1498" spans="10:42">
      <c r="J1498" s="2"/>
      <c r="K1498" s="2"/>
      <c r="L1498" s="2"/>
      <c r="M1498" s="2"/>
      <c r="N1498" s="2"/>
      <c r="X1498" s="7"/>
      <c r="Y1498" s="7"/>
      <c r="Z1498" s="7"/>
      <c r="AA1498" s="7"/>
      <c r="AB1498" s="7"/>
      <c r="AC1498" s="7"/>
      <c r="AD1498" s="7"/>
      <c r="AE1498" s="7"/>
      <c r="AF1498" s="7"/>
      <c r="AG1498" s="7"/>
      <c r="AH1498" s="7"/>
      <c r="AJ1498" s="2"/>
      <c r="AL1498" s="4" t="s">
        <v>233</v>
      </c>
      <c r="AM1498" s="4" t="s">
        <v>1664</v>
      </c>
      <c r="AO1498" s="7"/>
      <c r="AP1498" s="7"/>
    </row>
    <row r="1499" spans="10:42">
      <c r="J1499" s="2"/>
      <c r="K1499" s="2"/>
      <c r="L1499" s="2"/>
      <c r="M1499" s="2"/>
      <c r="N1499" s="2"/>
      <c r="X1499" s="7"/>
      <c r="Y1499" s="7"/>
      <c r="Z1499" s="7"/>
      <c r="AA1499" s="7"/>
      <c r="AB1499" s="7"/>
      <c r="AC1499" s="7"/>
      <c r="AD1499" s="7"/>
      <c r="AE1499" s="7"/>
      <c r="AF1499" s="7"/>
      <c r="AG1499" s="7"/>
      <c r="AH1499" s="7"/>
      <c r="AJ1499" s="2"/>
      <c r="AL1499" s="4" t="s">
        <v>233</v>
      </c>
      <c r="AM1499" s="4" t="s">
        <v>1665</v>
      </c>
      <c r="AO1499" s="7"/>
      <c r="AP1499" s="7"/>
    </row>
    <row r="1500" spans="10:42">
      <c r="J1500" s="2"/>
      <c r="K1500" s="2"/>
      <c r="L1500" s="2"/>
      <c r="M1500" s="2"/>
      <c r="N1500" s="2"/>
      <c r="X1500" s="7"/>
      <c r="Y1500" s="7"/>
      <c r="Z1500" s="7"/>
      <c r="AA1500" s="7"/>
      <c r="AB1500" s="7"/>
      <c r="AC1500" s="7"/>
      <c r="AD1500" s="7"/>
      <c r="AE1500" s="7"/>
      <c r="AF1500" s="7"/>
      <c r="AG1500" s="7"/>
      <c r="AH1500" s="7"/>
      <c r="AJ1500" s="2"/>
      <c r="AL1500" s="4" t="s">
        <v>233</v>
      </c>
      <c r="AM1500" s="4" t="s">
        <v>1666</v>
      </c>
      <c r="AO1500" s="7"/>
      <c r="AP1500" s="7"/>
    </row>
    <row r="1501" spans="10:42">
      <c r="J1501" s="2"/>
      <c r="K1501" s="2"/>
      <c r="L1501" s="2"/>
      <c r="M1501" s="2"/>
      <c r="N1501" s="2"/>
      <c r="X1501" s="7"/>
      <c r="Y1501" s="7"/>
      <c r="Z1501" s="7"/>
      <c r="AA1501" s="7"/>
      <c r="AB1501" s="7"/>
      <c r="AC1501" s="7"/>
      <c r="AD1501" s="7"/>
      <c r="AE1501" s="7"/>
      <c r="AF1501" s="7"/>
      <c r="AG1501" s="7"/>
      <c r="AH1501" s="7"/>
      <c r="AJ1501" s="2"/>
      <c r="AL1501" s="4" t="s">
        <v>233</v>
      </c>
      <c r="AM1501" s="4" t="s">
        <v>1667</v>
      </c>
      <c r="AO1501" s="7"/>
      <c r="AP1501" s="7"/>
    </row>
    <row r="1502" spans="10:42">
      <c r="J1502" s="2"/>
      <c r="K1502" s="2"/>
      <c r="L1502" s="2"/>
      <c r="M1502" s="2"/>
      <c r="N1502" s="2"/>
      <c r="X1502" s="7"/>
      <c r="Y1502" s="7"/>
      <c r="Z1502" s="7"/>
      <c r="AA1502" s="7"/>
      <c r="AB1502" s="7"/>
      <c r="AC1502" s="7"/>
      <c r="AD1502" s="7"/>
      <c r="AE1502" s="7"/>
      <c r="AF1502" s="7"/>
      <c r="AG1502" s="7"/>
      <c r="AH1502" s="7"/>
      <c r="AJ1502" s="2"/>
      <c r="AL1502" s="4" t="s">
        <v>233</v>
      </c>
      <c r="AM1502" s="4" t="s">
        <v>1668</v>
      </c>
      <c r="AO1502" s="7"/>
      <c r="AP1502" s="7"/>
    </row>
    <row r="1503" spans="10:42">
      <c r="J1503" s="2"/>
      <c r="K1503" s="2"/>
      <c r="L1503" s="2"/>
      <c r="M1503" s="2"/>
      <c r="N1503" s="2"/>
      <c r="X1503" s="7"/>
      <c r="Y1503" s="7"/>
      <c r="Z1503" s="7"/>
      <c r="AA1503" s="7"/>
      <c r="AB1503" s="7"/>
      <c r="AC1503" s="7"/>
      <c r="AD1503" s="7"/>
      <c r="AE1503" s="7"/>
      <c r="AF1503" s="7"/>
      <c r="AG1503" s="7"/>
      <c r="AH1503" s="7"/>
      <c r="AJ1503" s="2"/>
      <c r="AL1503" s="4" t="s">
        <v>233</v>
      </c>
      <c r="AM1503" s="4" t="s">
        <v>694</v>
      </c>
      <c r="AO1503" s="7"/>
      <c r="AP1503" s="7"/>
    </row>
    <row r="1504" spans="10:42">
      <c r="J1504" s="2"/>
      <c r="K1504" s="2"/>
      <c r="L1504" s="2"/>
      <c r="M1504" s="2"/>
      <c r="N1504" s="2"/>
      <c r="X1504" s="7"/>
      <c r="Y1504" s="7"/>
      <c r="Z1504" s="7"/>
      <c r="AA1504" s="7"/>
      <c r="AB1504" s="7"/>
      <c r="AC1504" s="7"/>
      <c r="AD1504" s="7"/>
      <c r="AE1504" s="7"/>
      <c r="AF1504" s="7"/>
      <c r="AG1504" s="7"/>
      <c r="AH1504" s="7"/>
      <c r="AJ1504" s="2"/>
      <c r="AL1504" s="4" t="s">
        <v>1944</v>
      </c>
      <c r="AM1504" s="4" t="s">
        <v>1945</v>
      </c>
      <c r="AO1504" s="7"/>
      <c r="AP1504" s="7"/>
    </row>
    <row r="1505" spans="10:42">
      <c r="J1505" s="2"/>
      <c r="K1505" s="2"/>
      <c r="L1505" s="2"/>
      <c r="M1505" s="2"/>
      <c r="N1505" s="2"/>
      <c r="X1505" s="7"/>
      <c r="Y1505" s="7"/>
      <c r="Z1505" s="7"/>
      <c r="AA1505" s="7"/>
      <c r="AB1505" s="7"/>
      <c r="AC1505" s="7"/>
      <c r="AD1505" s="7"/>
      <c r="AE1505" s="7"/>
      <c r="AF1505" s="7"/>
      <c r="AG1505" s="7"/>
      <c r="AH1505" s="7"/>
      <c r="AJ1505" s="2"/>
      <c r="AL1505" s="4" t="s">
        <v>233</v>
      </c>
      <c r="AM1505" s="4" t="s">
        <v>1669</v>
      </c>
      <c r="AO1505" s="7"/>
      <c r="AP1505" s="7"/>
    </row>
    <row r="1506" spans="10:42">
      <c r="J1506" s="2"/>
      <c r="K1506" s="2"/>
      <c r="L1506" s="2"/>
      <c r="M1506" s="2"/>
      <c r="N1506" s="2"/>
      <c r="X1506" s="7"/>
      <c r="Y1506" s="7"/>
      <c r="Z1506" s="7"/>
      <c r="AA1506" s="7"/>
      <c r="AB1506" s="7"/>
      <c r="AC1506" s="7"/>
      <c r="AD1506" s="7"/>
      <c r="AE1506" s="7"/>
      <c r="AF1506" s="7"/>
      <c r="AG1506" s="7"/>
      <c r="AH1506" s="7"/>
      <c r="AJ1506" s="2"/>
      <c r="AL1506" s="4" t="s">
        <v>233</v>
      </c>
      <c r="AM1506" s="4" t="s">
        <v>1670</v>
      </c>
      <c r="AO1506" s="7"/>
      <c r="AP1506" s="7"/>
    </row>
    <row r="1507" spans="10:42">
      <c r="J1507" s="2"/>
      <c r="K1507" s="2"/>
      <c r="L1507" s="2"/>
      <c r="M1507" s="2"/>
      <c r="N1507" s="2"/>
      <c r="X1507" s="7"/>
      <c r="Y1507" s="7"/>
      <c r="Z1507" s="7"/>
      <c r="AA1507" s="7"/>
      <c r="AB1507" s="7"/>
      <c r="AC1507" s="7"/>
      <c r="AD1507" s="7"/>
      <c r="AE1507" s="7"/>
      <c r="AF1507" s="7"/>
      <c r="AG1507" s="7"/>
      <c r="AH1507" s="7"/>
      <c r="AJ1507" s="2"/>
      <c r="AL1507" s="4" t="s">
        <v>233</v>
      </c>
      <c r="AM1507" s="4" t="s">
        <v>1671</v>
      </c>
      <c r="AO1507" s="7"/>
      <c r="AP1507" s="7"/>
    </row>
    <row r="1508" spans="10:42">
      <c r="J1508" s="2"/>
      <c r="K1508" s="2"/>
      <c r="L1508" s="2"/>
      <c r="M1508" s="2"/>
      <c r="N1508" s="2"/>
      <c r="X1508" s="7"/>
      <c r="Y1508" s="7"/>
      <c r="Z1508" s="7"/>
      <c r="AA1508" s="7"/>
      <c r="AB1508" s="7"/>
      <c r="AC1508" s="7"/>
      <c r="AD1508" s="7"/>
      <c r="AE1508" s="7"/>
      <c r="AF1508" s="7"/>
      <c r="AG1508" s="7"/>
      <c r="AH1508" s="7"/>
      <c r="AJ1508" s="2"/>
      <c r="AL1508" s="4" t="s">
        <v>233</v>
      </c>
      <c r="AM1508" s="4" t="s">
        <v>1672</v>
      </c>
      <c r="AO1508" s="7"/>
      <c r="AP1508" s="7"/>
    </row>
    <row r="1509" spans="10:42">
      <c r="J1509" s="2"/>
      <c r="K1509" s="2"/>
      <c r="L1509" s="2"/>
      <c r="M1509" s="2"/>
      <c r="N1509" s="2"/>
      <c r="X1509" s="7"/>
      <c r="Y1509" s="7"/>
      <c r="Z1509" s="7"/>
      <c r="AA1509" s="7"/>
      <c r="AB1509" s="7"/>
      <c r="AC1509" s="7"/>
      <c r="AD1509" s="7"/>
      <c r="AE1509" s="7"/>
      <c r="AF1509" s="7"/>
      <c r="AG1509" s="7"/>
      <c r="AH1509" s="7"/>
      <c r="AJ1509" s="2"/>
      <c r="AL1509" s="4" t="s">
        <v>233</v>
      </c>
      <c r="AM1509" s="4" t="s">
        <v>1673</v>
      </c>
      <c r="AO1509" s="7"/>
      <c r="AP1509" s="7"/>
    </row>
    <row r="1510" spans="10:42">
      <c r="J1510" s="2"/>
      <c r="K1510" s="2"/>
      <c r="L1510" s="2"/>
      <c r="M1510" s="2"/>
      <c r="N1510" s="2"/>
      <c r="X1510" s="7"/>
      <c r="Y1510" s="7"/>
      <c r="Z1510" s="7"/>
      <c r="AA1510" s="7"/>
      <c r="AB1510" s="7"/>
      <c r="AC1510" s="7"/>
      <c r="AD1510" s="7"/>
      <c r="AE1510" s="7"/>
      <c r="AF1510" s="7"/>
      <c r="AG1510" s="7"/>
      <c r="AH1510" s="7"/>
      <c r="AJ1510" s="2"/>
      <c r="AL1510" s="4" t="s">
        <v>233</v>
      </c>
      <c r="AM1510" s="4" t="s">
        <v>1674</v>
      </c>
      <c r="AO1510" s="7"/>
      <c r="AP1510" s="7"/>
    </row>
    <row r="1511" spans="10:42">
      <c r="J1511" s="2"/>
      <c r="K1511" s="2"/>
      <c r="L1511" s="2"/>
      <c r="M1511" s="2"/>
      <c r="N1511" s="2"/>
      <c r="X1511" s="7"/>
      <c r="Y1511" s="7"/>
      <c r="Z1511" s="7"/>
      <c r="AA1511" s="7"/>
      <c r="AB1511" s="7"/>
      <c r="AC1511" s="7"/>
      <c r="AD1511" s="7"/>
      <c r="AE1511" s="7"/>
      <c r="AF1511" s="7"/>
      <c r="AG1511" s="7"/>
      <c r="AH1511" s="7"/>
      <c r="AJ1511" s="2"/>
      <c r="AL1511" s="4" t="s">
        <v>233</v>
      </c>
      <c r="AM1511" s="4" t="s">
        <v>697</v>
      </c>
      <c r="AO1511" s="7"/>
      <c r="AP1511" s="7"/>
    </row>
    <row r="1512" spans="10:42">
      <c r="J1512" s="2"/>
      <c r="K1512" s="2"/>
      <c r="L1512" s="2"/>
      <c r="M1512" s="2"/>
      <c r="N1512" s="2"/>
      <c r="X1512" s="7"/>
      <c r="Y1512" s="7"/>
      <c r="Z1512" s="7"/>
      <c r="AA1512" s="7"/>
      <c r="AB1512" s="7"/>
      <c r="AC1512" s="7"/>
      <c r="AD1512" s="7"/>
      <c r="AE1512" s="7"/>
      <c r="AF1512" s="7"/>
      <c r="AG1512" s="7"/>
      <c r="AH1512" s="7"/>
      <c r="AJ1512" s="2"/>
      <c r="AL1512" s="4" t="s">
        <v>233</v>
      </c>
      <c r="AM1512" s="4" t="s">
        <v>1675</v>
      </c>
      <c r="AO1512" s="7"/>
      <c r="AP1512" s="7"/>
    </row>
    <row r="1513" spans="10:42">
      <c r="J1513" s="2"/>
      <c r="K1513" s="2"/>
      <c r="L1513" s="2"/>
      <c r="M1513" s="2"/>
      <c r="N1513" s="2"/>
      <c r="X1513" s="7"/>
      <c r="Y1513" s="7"/>
      <c r="Z1513" s="7"/>
      <c r="AA1513" s="7"/>
      <c r="AB1513" s="7"/>
      <c r="AC1513" s="7"/>
      <c r="AD1513" s="7"/>
      <c r="AE1513" s="7"/>
      <c r="AF1513" s="7"/>
      <c r="AG1513" s="7"/>
      <c r="AH1513" s="7"/>
      <c r="AJ1513" s="2"/>
      <c r="AL1513" s="4" t="s">
        <v>233</v>
      </c>
      <c r="AM1513" s="4" t="s">
        <v>1676</v>
      </c>
      <c r="AO1513" s="7"/>
      <c r="AP1513" s="7"/>
    </row>
    <row r="1514" spans="10:42">
      <c r="J1514" s="2"/>
      <c r="K1514" s="2"/>
      <c r="L1514" s="2"/>
      <c r="M1514" s="2"/>
      <c r="N1514" s="2"/>
      <c r="X1514" s="7"/>
      <c r="Y1514" s="7"/>
      <c r="Z1514" s="7"/>
      <c r="AA1514" s="7"/>
      <c r="AB1514" s="7"/>
      <c r="AC1514" s="7"/>
      <c r="AD1514" s="7"/>
      <c r="AE1514" s="7"/>
      <c r="AF1514" s="7"/>
      <c r="AG1514" s="7"/>
      <c r="AH1514" s="7"/>
      <c r="AJ1514" s="2"/>
      <c r="AL1514" s="4" t="s">
        <v>233</v>
      </c>
      <c r="AM1514" s="4" t="s">
        <v>1677</v>
      </c>
      <c r="AO1514" s="7"/>
      <c r="AP1514" s="7"/>
    </row>
    <row r="1515" spans="10:42">
      <c r="J1515" s="2"/>
      <c r="K1515" s="2"/>
      <c r="L1515" s="2"/>
      <c r="M1515" s="2"/>
      <c r="N1515" s="2"/>
      <c r="X1515" s="7"/>
      <c r="Y1515" s="7"/>
      <c r="Z1515" s="7"/>
      <c r="AA1515" s="7"/>
      <c r="AB1515" s="7"/>
      <c r="AC1515" s="7"/>
      <c r="AD1515" s="7"/>
      <c r="AE1515" s="7"/>
      <c r="AF1515" s="7"/>
      <c r="AG1515" s="7"/>
      <c r="AH1515" s="7"/>
      <c r="AJ1515" s="2"/>
      <c r="AL1515" s="4" t="s">
        <v>233</v>
      </c>
      <c r="AM1515" s="4" t="s">
        <v>1678</v>
      </c>
      <c r="AO1515" s="7"/>
      <c r="AP1515" s="7"/>
    </row>
    <row r="1516" spans="10:42">
      <c r="J1516" s="2"/>
      <c r="K1516" s="2"/>
      <c r="L1516" s="2"/>
      <c r="M1516" s="2"/>
      <c r="N1516" s="2"/>
      <c r="X1516" s="7"/>
      <c r="Y1516" s="7"/>
      <c r="Z1516" s="7"/>
      <c r="AA1516" s="7"/>
      <c r="AB1516" s="7"/>
      <c r="AC1516" s="7"/>
      <c r="AD1516" s="7"/>
      <c r="AE1516" s="7"/>
      <c r="AF1516" s="7"/>
      <c r="AG1516" s="7"/>
      <c r="AH1516" s="7"/>
      <c r="AJ1516" s="2"/>
      <c r="AL1516" s="4" t="s">
        <v>233</v>
      </c>
      <c r="AM1516" s="4" t="s">
        <v>1679</v>
      </c>
      <c r="AO1516" s="7"/>
      <c r="AP1516" s="7"/>
    </row>
    <row r="1517" spans="10:42">
      <c r="J1517" s="2"/>
      <c r="K1517" s="2"/>
      <c r="L1517" s="2"/>
      <c r="M1517" s="2"/>
      <c r="N1517" s="2"/>
      <c r="X1517" s="7"/>
      <c r="Y1517" s="7"/>
      <c r="Z1517" s="7"/>
      <c r="AA1517" s="7"/>
      <c r="AB1517" s="7"/>
      <c r="AC1517" s="7"/>
      <c r="AD1517" s="7"/>
      <c r="AE1517" s="7"/>
      <c r="AF1517" s="7"/>
      <c r="AG1517" s="7"/>
      <c r="AH1517" s="7"/>
      <c r="AJ1517" s="2"/>
      <c r="AL1517" s="4" t="s">
        <v>233</v>
      </c>
      <c r="AM1517" s="4" t="s">
        <v>1680</v>
      </c>
      <c r="AO1517" s="7"/>
      <c r="AP1517" s="7"/>
    </row>
    <row r="1518" spans="10:42">
      <c r="J1518" s="2"/>
      <c r="K1518" s="2"/>
      <c r="L1518" s="2"/>
      <c r="M1518" s="2"/>
      <c r="N1518" s="2"/>
      <c r="X1518" s="7"/>
      <c r="Y1518" s="7"/>
      <c r="Z1518" s="7"/>
      <c r="AA1518" s="7"/>
      <c r="AB1518" s="7"/>
      <c r="AC1518" s="7"/>
      <c r="AD1518" s="7"/>
      <c r="AE1518" s="7"/>
      <c r="AF1518" s="7"/>
      <c r="AG1518" s="7"/>
      <c r="AH1518" s="7"/>
      <c r="AJ1518" s="2"/>
      <c r="AL1518" s="4" t="s">
        <v>233</v>
      </c>
      <c r="AM1518" s="4" t="s">
        <v>1681</v>
      </c>
      <c r="AO1518" s="7"/>
      <c r="AP1518" s="7"/>
    </row>
    <row r="1519" spans="10:42">
      <c r="J1519" s="2"/>
      <c r="K1519" s="2"/>
      <c r="L1519" s="2"/>
      <c r="M1519" s="2"/>
      <c r="N1519" s="2"/>
      <c r="X1519" s="7"/>
      <c r="Y1519" s="7"/>
      <c r="Z1519" s="7"/>
      <c r="AA1519" s="7"/>
      <c r="AB1519" s="7"/>
      <c r="AC1519" s="7"/>
      <c r="AD1519" s="7"/>
      <c r="AE1519" s="7"/>
      <c r="AF1519" s="7"/>
      <c r="AG1519" s="7"/>
      <c r="AH1519" s="7"/>
      <c r="AJ1519" s="2"/>
      <c r="AL1519" s="4" t="s">
        <v>233</v>
      </c>
      <c r="AM1519" s="4" t="s">
        <v>1682</v>
      </c>
      <c r="AO1519" s="7"/>
      <c r="AP1519" s="7"/>
    </row>
    <row r="1520" spans="10:42">
      <c r="J1520" s="2"/>
      <c r="K1520" s="2"/>
      <c r="L1520" s="2"/>
      <c r="M1520" s="2"/>
      <c r="N1520" s="2"/>
      <c r="X1520" s="7"/>
      <c r="Y1520" s="7"/>
      <c r="Z1520" s="7"/>
      <c r="AA1520" s="7"/>
      <c r="AB1520" s="7"/>
      <c r="AC1520" s="7"/>
      <c r="AD1520" s="7"/>
      <c r="AE1520" s="7"/>
      <c r="AF1520" s="7"/>
      <c r="AG1520" s="7"/>
      <c r="AH1520" s="7"/>
      <c r="AJ1520" s="2"/>
      <c r="AL1520" s="4" t="s">
        <v>233</v>
      </c>
      <c r="AM1520" s="4" t="s">
        <v>1683</v>
      </c>
      <c r="AO1520" s="7"/>
      <c r="AP1520" s="7"/>
    </row>
    <row r="1521" spans="10:42">
      <c r="J1521" s="2"/>
      <c r="K1521" s="2"/>
      <c r="L1521" s="2"/>
      <c r="M1521" s="2"/>
      <c r="N1521" s="2"/>
      <c r="X1521" s="7"/>
      <c r="Y1521" s="7"/>
      <c r="Z1521" s="7"/>
      <c r="AA1521" s="7"/>
      <c r="AB1521" s="7"/>
      <c r="AC1521" s="7"/>
      <c r="AD1521" s="7"/>
      <c r="AE1521" s="7"/>
      <c r="AF1521" s="7"/>
      <c r="AG1521" s="7"/>
      <c r="AH1521" s="7"/>
      <c r="AJ1521" s="2"/>
      <c r="AL1521" s="4" t="s">
        <v>233</v>
      </c>
      <c r="AM1521" s="4" t="s">
        <v>1684</v>
      </c>
      <c r="AO1521" s="7"/>
      <c r="AP1521" s="7"/>
    </row>
    <row r="1522" spans="10:42">
      <c r="J1522" s="2"/>
      <c r="K1522" s="2"/>
      <c r="L1522" s="2"/>
      <c r="M1522" s="2"/>
      <c r="N1522" s="2"/>
      <c r="X1522" s="7"/>
      <c r="Y1522" s="7"/>
      <c r="Z1522" s="7"/>
      <c r="AA1522" s="7"/>
      <c r="AB1522" s="7"/>
      <c r="AC1522" s="7"/>
      <c r="AD1522" s="7"/>
      <c r="AE1522" s="7"/>
      <c r="AF1522" s="7"/>
      <c r="AG1522" s="7"/>
      <c r="AH1522" s="7"/>
      <c r="AJ1522" s="2"/>
      <c r="AL1522" s="4" t="s">
        <v>233</v>
      </c>
      <c r="AM1522" s="4" t="s">
        <v>1685</v>
      </c>
      <c r="AO1522" s="7"/>
      <c r="AP1522" s="7"/>
    </row>
    <row r="1523" spans="10:42">
      <c r="J1523" s="2"/>
      <c r="K1523" s="2"/>
      <c r="L1523" s="2"/>
      <c r="M1523" s="2"/>
      <c r="N1523" s="2"/>
      <c r="X1523" s="7"/>
      <c r="Y1523" s="7"/>
      <c r="Z1523" s="7"/>
      <c r="AA1523" s="7"/>
      <c r="AB1523" s="7"/>
      <c r="AC1523" s="7"/>
      <c r="AD1523" s="7"/>
      <c r="AE1523" s="7"/>
      <c r="AF1523" s="7"/>
      <c r="AG1523" s="7"/>
      <c r="AH1523" s="7"/>
      <c r="AJ1523" s="2"/>
      <c r="AL1523" s="4" t="s">
        <v>233</v>
      </c>
      <c r="AM1523" s="4" t="s">
        <v>1448</v>
      </c>
      <c r="AO1523" s="7"/>
      <c r="AP1523" s="7"/>
    </row>
    <row r="1524" spans="10:42">
      <c r="J1524" s="2"/>
      <c r="K1524" s="2"/>
      <c r="L1524" s="2"/>
      <c r="M1524" s="2"/>
      <c r="N1524" s="2"/>
      <c r="X1524" s="7"/>
      <c r="Y1524" s="7"/>
      <c r="Z1524" s="7"/>
      <c r="AA1524" s="7"/>
      <c r="AB1524" s="7"/>
      <c r="AC1524" s="7"/>
      <c r="AD1524" s="7"/>
      <c r="AE1524" s="7"/>
      <c r="AF1524" s="7"/>
      <c r="AG1524" s="7"/>
      <c r="AH1524" s="7"/>
      <c r="AJ1524" s="2"/>
      <c r="AL1524" s="4" t="s">
        <v>233</v>
      </c>
      <c r="AM1524" s="4" t="s">
        <v>1686</v>
      </c>
      <c r="AO1524" s="7"/>
      <c r="AP1524" s="7"/>
    </row>
    <row r="1525" spans="10:42">
      <c r="J1525" s="2"/>
      <c r="K1525" s="2"/>
      <c r="L1525" s="2"/>
      <c r="M1525" s="2"/>
      <c r="N1525" s="2"/>
      <c r="X1525" s="7"/>
      <c r="Y1525" s="7"/>
      <c r="Z1525" s="7"/>
      <c r="AA1525" s="7"/>
      <c r="AB1525" s="7"/>
      <c r="AC1525" s="7"/>
      <c r="AD1525" s="7"/>
      <c r="AE1525" s="7"/>
      <c r="AF1525" s="7"/>
      <c r="AG1525" s="7"/>
      <c r="AH1525" s="7"/>
      <c r="AJ1525" s="2"/>
      <c r="AL1525" s="4" t="s">
        <v>233</v>
      </c>
      <c r="AM1525" s="4" t="s">
        <v>1687</v>
      </c>
      <c r="AO1525" s="7"/>
      <c r="AP1525" s="7"/>
    </row>
    <row r="1526" spans="10:42">
      <c r="J1526" s="2"/>
      <c r="K1526" s="2"/>
      <c r="L1526" s="2"/>
      <c r="M1526" s="2"/>
      <c r="N1526" s="2"/>
      <c r="X1526" s="7"/>
      <c r="Y1526" s="7"/>
      <c r="Z1526" s="7"/>
      <c r="AA1526" s="7"/>
      <c r="AB1526" s="7"/>
      <c r="AC1526" s="7"/>
      <c r="AD1526" s="7"/>
      <c r="AE1526" s="7"/>
      <c r="AF1526" s="7"/>
      <c r="AG1526" s="7"/>
      <c r="AH1526" s="7"/>
      <c r="AJ1526" s="2"/>
      <c r="AL1526" s="4" t="s">
        <v>233</v>
      </c>
      <c r="AM1526" s="4" t="s">
        <v>1688</v>
      </c>
      <c r="AO1526" s="7"/>
      <c r="AP1526" s="7"/>
    </row>
    <row r="1527" spans="10:42">
      <c r="J1527" s="2"/>
      <c r="K1527" s="2"/>
      <c r="L1527" s="2"/>
      <c r="M1527" s="2"/>
      <c r="N1527" s="2"/>
      <c r="X1527" s="7"/>
      <c r="Y1527" s="7"/>
      <c r="Z1527" s="7"/>
      <c r="AA1527" s="7"/>
      <c r="AB1527" s="7"/>
      <c r="AC1527" s="7"/>
      <c r="AD1527" s="7"/>
      <c r="AE1527" s="7"/>
      <c r="AF1527" s="7"/>
      <c r="AG1527" s="7"/>
      <c r="AH1527" s="7"/>
      <c r="AJ1527" s="2"/>
      <c r="AL1527" s="4" t="s">
        <v>233</v>
      </c>
      <c r="AM1527" s="4" t="s">
        <v>695</v>
      </c>
      <c r="AO1527" s="7"/>
      <c r="AP1527" s="7"/>
    </row>
    <row r="1528" spans="10:42">
      <c r="J1528" s="2"/>
      <c r="K1528" s="2"/>
      <c r="L1528" s="2"/>
      <c r="M1528" s="2"/>
      <c r="N1528" s="2"/>
      <c r="X1528" s="7"/>
      <c r="Y1528" s="7"/>
      <c r="Z1528" s="7"/>
      <c r="AA1528" s="7"/>
      <c r="AB1528" s="7"/>
      <c r="AC1528" s="7"/>
      <c r="AD1528" s="7"/>
      <c r="AE1528" s="7"/>
      <c r="AF1528" s="7"/>
      <c r="AG1528" s="7"/>
      <c r="AH1528" s="7"/>
      <c r="AJ1528" s="2"/>
      <c r="AL1528" s="4" t="s">
        <v>233</v>
      </c>
      <c r="AM1528" s="4" t="s">
        <v>1689</v>
      </c>
      <c r="AO1528" s="7"/>
      <c r="AP1528" s="7"/>
    </row>
    <row r="1529" spans="10:42">
      <c r="J1529" s="2"/>
      <c r="K1529" s="2"/>
      <c r="L1529" s="2"/>
      <c r="M1529" s="2"/>
      <c r="N1529" s="2"/>
      <c r="X1529" s="7"/>
      <c r="Y1529" s="7"/>
      <c r="Z1529" s="7"/>
      <c r="AA1529" s="7"/>
      <c r="AB1529" s="7"/>
      <c r="AC1529" s="7"/>
      <c r="AD1529" s="7"/>
      <c r="AE1529" s="7"/>
      <c r="AF1529" s="7"/>
      <c r="AG1529" s="7"/>
      <c r="AH1529" s="7"/>
      <c r="AJ1529" s="2"/>
      <c r="AL1529" s="4" t="s">
        <v>233</v>
      </c>
      <c r="AM1529" s="4" t="s">
        <v>1690</v>
      </c>
      <c r="AO1529" s="7"/>
      <c r="AP1529" s="7"/>
    </row>
    <row r="1530" spans="10:42">
      <c r="J1530" s="2"/>
      <c r="K1530" s="2"/>
      <c r="L1530" s="2"/>
      <c r="M1530" s="2"/>
      <c r="N1530" s="2"/>
      <c r="X1530" s="7"/>
      <c r="Y1530" s="7"/>
      <c r="Z1530" s="7"/>
      <c r="AA1530" s="7"/>
      <c r="AB1530" s="7"/>
      <c r="AC1530" s="7"/>
      <c r="AD1530" s="7"/>
      <c r="AE1530" s="7"/>
      <c r="AF1530" s="7"/>
      <c r="AG1530" s="7"/>
      <c r="AH1530" s="7"/>
      <c r="AJ1530" s="2"/>
      <c r="AL1530" s="4" t="s">
        <v>233</v>
      </c>
      <c r="AM1530" s="4" t="s">
        <v>1691</v>
      </c>
      <c r="AO1530" s="7"/>
      <c r="AP1530" s="7"/>
    </row>
    <row r="1531" spans="10:42">
      <c r="J1531" s="2"/>
      <c r="K1531" s="2"/>
      <c r="L1531" s="2"/>
      <c r="M1531" s="2"/>
      <c r="N1531" s="2"/>
      <c r="X1531" s="7"/>
      <c r="Y1531" s="7"/>
      <c r="Z1531" s="7"/>
      <c r="AA1531" s="7"/>
      <c r="AB1531" s="7"/>
      <c r="AC1531" s="7"/>
      <c r="AD1531" s="7"/>
      <c r="AE1531" s="7"/>
      <c r="AF1531" s="7"/>
      <c r="AG1531" s="7"/>
      <c r="AH1531" s="7"/>
      <c r="AJ1531" s="2"/>
      <c r="AL1531" s="4" t="s">
        <v>233</v>
      </c>
      <c r="AM1531" s="4" t="s">
        <v>1692</v>
      </c>
      <c r="AO1531" s="7"/>
      <c r="AP1531" s="7"/>
    </row>
    <row r="1532" spans="10:42">
      <c r="J1532" s="2"/>
      <c r="K1532" s="2"/>
      <c r="L1532" s="2"/>
      <c r="M1532" s="2"/>
      <c r="N1532" s="2"/>
      <c r="X1532" s="7"/>
      <c r="Y1532" s="7"/>
      <c r="Z1532" s="7"/>
      <c r="AA1532" s="7"/>
      <c r="AB1532" s="7"/>
      <c r="AC1532" s="7"/>
      <c r="AD1532" s="7"/>
      <c r="AE1532" s="7"/>
      <c r="AF1532" s="7"/>
      <c r="AG1532" s="7"/>
      <c r="AH1532" s="7"/>
      <c r="AJ1532" s="2"/>
      <c r="AL1532" s="4" t="s">
        <v>233</v>
      </c>
      <c r="AM1532" s="4" t="s">
        <v>1693</v>
      </c>
      <c r="AO1532" s="7"/>
      <c r="AP1532" s="7"/>
    </row>
    <row r="1533" spans="10:42">
      <c r="J1533" s="2"/>
      <c r="K1533" s="2"/>
      <c r="L1533" s="2"/>
      <c r="M1533" s="2"/>
      <c r="N1533" s="2"/>
      <c r="X1533" s="7"/>
      <c r="Y1533" s="7"/>
      <c r="Z1533" s="7"/>
      <c r="AA1533" s="7"/>
      <c r="AB1533" s="7"/>
      <c r="AC1533" s="7"/>
      <c r="AD1533" s="7"/>
      <c r="AE1533" s="7"/>
      <c r="AF1533" s="7"/>
      <c r="AG1533" s="7"/>
      <c r="AH1533" s="7"/>
      <c r="AJ1533" s="2"/>
      <c r="AL1533" s="4" t="s">
        <v>233</v>
      </c>
      <c r="AM1533" s="4" t="s">
        <v>1694</v>
      </c>
      <c r="AO1533" s="7"/>
      <c r="AP1533" s="7"/>
    </row>
    <row r="1534" spans="10:42">
      <c r="J1534" s="2"/>
      <c r="K1534" s="2"/>
      <c r="L1534" s="2"/>
      <c r="M1534" s="2"/>
      <c r="N1534" s="2"/>
      <c r="X1534" s="7"/>
      <c r="Y1534" s="7"/>
      <c r="Z1534" s="7"/>
      <c r="AA1534" s="7"/>
      <c r="AB1534" s="7"/>
      <c r="AC1534" s="7"/>
      <c r="AD1534" s="7"/>
      <c r="AE1534" s="7"/>
      <c r="AF1534" s="7"/>
      <c r="AG1534" s="7"/>
      <c r="AH1534" s="7"/>
      <c r="AJ1534" s="2"/>
      <c r="AL1534" s="4" t="s">
        <v>233</v>
      </c>
      <c r="AM1534" s="4" t="s">
        <v>1695</v>
      </c>
      <c r="AO1534" s="7"/>
      <c r="AP1534" s="7"/>
    </row>
    <row r="1535" spans="10:42">
      <c r="J1535" s="2"/>
      <c r="K1535" s="2"/>
      <c r="L1535" s="2"/>
      <c r="M1535" s="2"/>
      <c r="N1535" s="2"/>
      <c r="X1535" s="7"/>
      <c r="Y1535" s="7"/>
      <c r="Z1535" s="7"/>
      <c r="AA1535" s="7"/>
      <c r="AB1535" s="7"/>
      <c r="AC1535" s="7"/>
      <c r="AD1535" s="7"/>
      <c r="AE1535" s="7"/>
      <c r="AF1535" s="7"/>
      <c r="AG1535" s="7"/>
      <c r="AH1535" s="7"/>
      <c r="AJ1535" s="2"/>
      <c r="AL1535" s="4" t="s">
        <v>233</v>
      </c>
      <c r="AM1535" s="4" t="s">
        <v>1696</v>
      </c>
      <c r="AO1535" s="7"/>
      <c r="AP1535" s="7"/>
    </row>
    <row r="1536" spans="10:42">
      <c r="J1536" s="2"/>
      <c r="K1536" s="2"/>
      <c r="L1536" s="2"/>
      <c r="M1536" s="2"/>
      <c r="N1536" s="2"/>
      <c r="X1536" s="7"/>
      <c r="Y1536" s="7"/>
      <c r="Z1536" s="7"/>
      <c r="AA1536" s="7"/>
      <c r="AB1536" s="7"/>
      <c r="AC1536" s="7"/>
      <c r="AD1536" s="7"/>
      <c r="AE1536" s="7"/>
      <c r="AF1536" s="7"/>
      <c r="AG1536" s="7"/>
      <c r="AH1536" s="7"/>
      <c r="AJ1536" s="2"/>
      <c r="AL1536" s="4" t="s">
        <v>236</v>
      </c>
      <c r="AM1536" s="4" t="s">
        <v>1697</v>
      </c>
      <c r="AO1536" s="7"/>
      <c r="AP1536" s="7"/>
    </row>
    <row r="1537" spans="10:42">
      <c r="J1537" s="2"/>
      <c r="K1537" s="2"/>
      <c r="L1537" s="2"/>
      <c r="M1537" s="2"/>
      <c r="N1537" s="2"/>
      <c r="X1537" s="7"/>
      <c r="Y1537" s="7"/>
      <c r="Z1537" s="7"/>
      <c r="AA1537" s="7"/>
      <c r="AB1537" s="7"/>
      <c r="AC1537" s="7"/>
      <c r="AD1537" s="7"/>
      <c r="AE1537" s="7"/>
      <c r="AF1537" s="7"/>
      <c r="AG1537" s="7"/>
      <c r="AH1537" s="7"/>
      <c r="AJ1537" s="2"/>
      <c r="AL1537" s="4" t="s">
        <v>236</v>
      </c>
      <c r="AM1537" s="4" t="s">
        <v>1698</v>
      </c>
      <c r="AO1537" s="7"/>
      <c r="AP1537" s="7"/>
    </row>
    <row r="1538" spans="10:42">
      <c r="J1538" s="2"/>
      <c r="K1538" s="2"/>
      <c r="L1538" s="2"/>
      <c r="M1538" s="2"/>
      <c r="N1538" s="2"/>
      <c r="X1538" s="7"/>
      <c r="Y1538" s="7"/>
      <c r="Z1538" s="7"/>
      <c r="AA1538" s="7"/>
      <c r="AB1538" s="7"/>
      <c r="AC1538" s="7"/>
      <c r="AD1538" s="7"/>
      <c r="AE1538" s="7"/>
      <c r="AF1538" s="7"/>
      <c r="AG1538" s="7"/>
      <c r="AH1538" s="7"/>
      <c r="AJ1538" s="2"/>
      <c r="AL1538" s="4" t="s">
        <v>236</v>
      </c>
      <c r="AM1538" s="4" t="s">
        <v>1699</v>
      </c>
      <c r="AO1538" s="7"/>
      <c r="AP1538" s="7"/>
    </row>
    <row r="1539" spans="10:42">
      <c r="J1539" s="2"/>
      <c r="K1539" s="2"/>
      <c r="L1539" s="2"/>
      <c r="M1539" s="2"/>
      <c r="N1539" s="2"/>
      <c r="X1539" s="7"/>
      <c r="Y1539" s="7"/>
      <c r="Z1539" s="7"/>
      <c r="AA1539" s="7"/>
      <c r="AB1539" s="7"/>
      <c r="AC1539" s="7"/>
      <c r="AD1539" s="7"/>
      <c r="AE1539" s="7"/>
      <c r="AF1539" s="7"/>
      <c r="AG1539" s="7"/>
      <c r="AH1539" s="7"/>
      <c r="AJ1539" s="2"/>
      <c r="AL1539" s="4" t="s">
        <v>236</v>
      </c>
      <c r="AM1539" s="4" t="s">
        <v>1700</v>
      </c>
      <c r="AO1539" s="7"/>
      <c r="AP1539" s="7"/>
    </row>
    <row r="1540" spans="10:42">
      <c r="J1540" s="2"/>
      <c r="K1540" s="2"/>
      <c r="L1540" s="2"/>
      <c r="M1540" s="2"/>
      <c r="N1540" s="2"/>
      <c r="X1540" s="7"/>
      <c r="Y1540" s="7"/>
      <c r="Z1540" s="7"/>
      <c r="AA1540" s="7"/>
      <c r="AB1540" s="7"/>
      <c r="AC1540" s="7"/>
      <c r="AD1540" s="7"/>
      <c r="AE1540" s="7"/>
      <c r="AF1540" s="7"/>
      <c r="AG1540" s="7"/>
      <c r="AH1540" s="7"/>
      <c r="AJ1540" s="2"/>
      <c r="AL1540" s="4" t="s">
        <v>236</v>
      </c>
      <c r="AM1540" s="4" t="s">
        <v>1701</v>
      </c>
      <c r="AO1540" s="7"/>
      <c r="AP1540" s="7"/>
    </row>
    <row r="1541" spans="10:42">
      <c r="J1541" s="2"/>
      <c r="K1541" s="2"/>
      <c r="L1541" s="2"/>
      <c r="M1541" s="2"/>
      <c r="N1541" s="2"/>
      <c r="X1541" s="7"/>
      <c r="Y1541" s="7"/>
      <c r="Z1541" s="7"/>
      <c r="AA1541" s="7"/>
      <c r="AB1541" s="7"/>
      <c r="AC1541" s="7"/>
      <c r="AD1541" s="7"/>
      <c r="AE1541" s="7"/>
      <c r="AF1541" s="7"/>
      <c r="AG1541" s="7"/>
      <c r="AH1541" s="7"/>
      <c r="AJ1541" s="2"/>
      <c r="AL1541" s="4" t="s">
        <v>236</v>
      </c>
      <c r="AM1541" s="4" t="s">
        <v>1702</v>
      </c>
      <c r="AO1541" s="7"/>
      <c r="AP1541" s="7"/>
    </row>
    <row r="1542" spans="10:42">
      <c r="J1542" s="2"/>
      <c r="K1542" s="2"/>
      <c r="L1542" s="2"/>
      <c r="M1542" s="2"/>
      <c r="N1542" s="2"/>
      <c r="X1542" s="7"/>
      <c r="Y1542" s="7"/>
      <c r="Z1542" s="7"/>
      <c r="AA1542" s="7"/>
      <c r="AB1542" s="7"/>
      <c r="AC1542" s="7"/>
      <c r="AD1542" s="7"/>
      <c r="AE1542" s="7"/>
      <c r="AF1542" s="7"/>
      <c r="AG1542" s="7"/>
      <c r="AH1542" s="7"/>
      <c r="AJ1542" s="2"/>
      <c r="AL1542" s="4" t="s">
        <v>236</v>
      </c>
      <c r="AM1542" s="4" t="s">
        <v>1703</v>
      </c>
      <c r="AO1542" s="7"/>
      <c r="AP1542" s="7"/>
    </row>
    <row r="1543" spans="10:42">
      <c r="J1543" s="2"/>
      <c r="K1543" s="2"/>
      <c r="L1543" s="2"/>
      <c r="M1543" s="2"/>
      <c r="N1543" s="2"/>
      <c r="X1543" s="7"/>
      <c r="Y1543" s="7"/>
      <c r="Z1543" s="7"/>
      <c r="AA1543" s="7"/>
      <c r="AB1543" s="7"/>
      <c r="AC1543" s="7"/>
      <c r="AD1543" s="7"/>
      <c r="AE1543" s="7"/>
      <c r="AF1543" s="7"/>
      <c r="AG1543" s="7"/>
      <c r="AH1543" s="7"/>
      <c r="AJ1543" s="2"/>
      <c r="AL1543" s="4" t="s">
        <v>236</v>
      </c>
      <c r="AM1543" s="4" t="s">
        <v>1704</v>
      </c>
      <c r="AO1543" s="7"/>
      <c r="AP1543" s="7"/>
    </row>
    <row r="1544" spans="10:42">
      <c r="J1544" s="2"/>
      <c r="K1544" s="2"/>
      <c r="L1544" s="2"/>
      <c r="M1544" s="2"/>
      <c r="N1544" s="2"/>
      <c r="X1544" s="7"/>
      <c r="Y1544" s="7"/>
      <c r="Z1544" s="7"/>
      <c r="AA1544" s="7"/>
      <c r="AB1544" s="7"/>
      <c r="AC1544" s="7"/>
      <c r="AD1544" s="7"/>
      <c r="AE1544" s="7"/>
      <c r="AF1544" s="7"/>
      <c r="AG1544" s="7"/>
      <c r="AH1544" s="7"/>
      <c r="AJ1544" s="2"/>
      <c r="AL1544" s="4" t="s">
        <v>236</v>
      </c>
      <c r="AM1544" s="4" t="s">
        <v>1705</v>
      </c>
      <c r="AO1544" s="7"/>
      <c r="AP1544" s="7"/>
    </row>
    <row r="1545" spans="10:42">
      <c r="J1545" s="2"/>
      <c r="K1545" s="2"/>
      <c r="L1545" s="2"/>
      <c r="M1545" s="2"/>
      <c r="N1545" s="2"/>
      <c r="X1545" s="7"/>
      <c r="Y1545" s="7"/>
      <c r="Z1545" s="7"/>
      <c r="AA1545" s="7"/>
      <c r="AB1545" s="7"/>
      <c r="AC1545" s="7"/>
      <c r="AD1545" s="7"/>
      <c r="AE1545" s="7"/>
      <c r="AF1545" s="7"/>
      <c r="AG1545" s="7"/>
      <c r="AH1545" s="7"/>
      <c r="AJ1545" s="2"/>
      <c r="AL1545" s="4" t="s">
        <v>236</v>
      </c>
      <c r="AM1545" s="4" t="s">
        <v>1706</v>
      </c>
      <c r="AO1545" s="7"/>
      <c r="AP1545" s="7"/>
    </row>
    <row r="1546" spans="10:42">
      <c r="J1546" s="2"/>
      <c r="K1546" s="2"/>
      <c r="L1546" s="2"/>
      <c r="M1546" s="2"/>
      <c r="N1546" s="2"/>
      <c r="X1546" s="7"/>
      <c r="Y1546" s="7"/>
      <c r="Z1546" s="7"/>
      <c r="AA1546" s="7"/>
      <c r="AB1546" s="7"/>
      <c r="AC1546" s="7"/>
      <c r="AD1546" s="7"/>
      <c r="AE1546" s="7"/>
      <c r="AF1546" s="7"/>
      <c r="AG1546" s="7"/>
      <c r="AH1546" s="7"/>
      <c r="AJ1546" s="2"/>
      <c r="AL1546" s="4" t="s">
        <v>236</v>
      </c>
      <c r="AM1546" s="4" t="s">
        <v>1707</v>
      </c>
      <c r="AO1546" s="7"/>
      <c r="AP1546" s="7"/>
    </row>
    <row r="1547" spans="10:42">
      <c r="J1547" s="2"/>
      <c r="K1547" s="2"/>
      <c r="L1547" s="2"/>
      <c r="M1547" s="2"/>
      <c r="N1547" s="2"/>
      <c r="X1547" s="7"/>
      <c r="Y1547" s="7"/>
      <c r="Z1547" s="7"/>
      <c r="AA1547" s="7"/>
      <c r="AB1547" s="7"/>
      <c r="AC1547" s="7"/>
      <c r="AD1547" s="7"/>
      <c r="AE1547" s="7"/>
      <c r="AF1547" s="7"/>
      <c r="AG1547" s="7"/>
      <c r="AH1547" s="7"/>
      <c r="AJ1547" s="2"/>
      <c r="AL1547" s="4" t="s">
        <v>236</v>
      </c>
      <c r="AM1547" s="4" t="s">
        <v>1708</v>
      </c>
      <c r="AO1547" s="7"/>
      <c r="AP1547" s="7"/>
    </row>
    <row r="1548" spans="10:42">
      <c r="J1548" s="2"/>
      <c r="K1548" s="2"/>
      <c r="L1548" s="2"/>
      <c r="M1548" s="2"/>
      <c r="N1548" s="2"/>
      <c r="X1548" s="7"/>
      <c r="Y1548" s="7"/>
      <c r="Z1548" s="7"/>
      <c r="AA1548" s="7"/>
      <c r="AB1548" s="7"/>
      <c r="AC1548" s="7"/>
      <c r="AD1548" s="7"/>
      <c r="AE1548" s="7"/>
      <c r="AF1548" s="7"/>
      <c r="AG1548" s="7"/>
      <c r="AH1548" s="7"/>
      <c r="AJ1548" s="2"/>
      <c r="AL1548" s="4" t="s">
        <v>236</v>
      </c>
      <c r="AM1548" s="4" t="s">
        <v>1709</v>
      </c>
      <c r="AO1548" s="7"/>
      <c r="AP1548" s="7"/>
    </row>
    <row r="1549" spans="10:42">
      <c r="J1549" s="2"/>
      <c r="K1549" s="2"/>
      <c r="L1549" s="2"/>
      <c r="M1549" s="2"/>
      <c r="N1549" s="2"/>
      <c r="X1549" s="7"/>
      <c r="Y1549" s="7"/>
      <c r="Z1549" s="7"/>
      <c r="AA1549" s="7"/>
      <c r="AB1549" s="7"/>
      <c r="AC1549" s="7"/>
      <c r="AD1549" s="7"/>
      <c r="AE1549" s="7"/>
      <c r="AF1549" s="7"/>
      <c r="AG1549" s="7"/>
      <c r="AH1549" s="7"/>
      <c r="AJ1549" s="2"/>
      <c r="AL1549" s="4" t="s">
        <v>236</v>
      </c>
      <c r="AM1549" s="4" t="s">
        <v>1710</v>
      </c>
      <c r="AO1549" s="7"/>
      <c r="AP1549" s="7"/>
    </row>
    <row r="1550" spans="10:42">
      <c r="J1550" s="2"/>
      <c r="K1550" s="2"/>
      <c r="L1550" s="2"/>
      <c r="M1550" s="2"/>
      <c r="N1550" s="2"/>
      <c r="X1550" s="7"/>
      <c r="Y1550" s="7"/>
      <c r="Z1550" s="7"/>
      <c r="AA1550" s="7"/>
      <c r="AB1550" s="7"/>
      <c r="AC1550" s="7"/>
      <c r="AD1550" s="7"/>
      <c r="AE1550" s="7"/>
      <c r="AF1550" s="7"/>
      <c r="AG1550" s="7"/>
      <c r="AH1550" s="7"/>
      <c r="AJ1550" s="2"/>
      <c r="AL1550" s="4" t="s">
        <v>236</v>
      </c>
      <c r="AM1550" s="4" t="s">
        <v>1711</v>
      </c>
      <c r="AO1550" s="7"/>
      <c r="AP1550" s="7"/>
    </row>
    <row r="1551" spans="10:42">
      <c r="J1551" s="2"/>
      <c r="K1551" s="2"/>
      <c r="L1551" s="2"/>
      <c r="M1551" s="2"/>
      <c r="N1551" s="2"/>
      <c r="X1551" s="7"/>
      <c r="Y1551" s="7"/>
      <c r="Z1551" s="7"/>
      <c r="AA1551" s="7"/>
      <c r="AB1551" s="7"/>
      <c r="AC1551" s="7"/>
      <c r="AD1551" s="7"/>
      <c r="AE1551" s="7"/>
      <c r="AF1551" s="7"/>
      <c r="AG1551" s="7"/>
      <c r="AH1551" s="7"/>
      <c r="AJ1551" s="2"/>
      <c r="AL1551" s="4" t="s">
        <v>236</v>
      </c>
      <c r="AM1551" s="4" t="s">
        <v>1712</v>
      </c>
      <c r="AO1551" s="7"/>
      <c r="AP1551" s="7"/>
    </row>
    <row r="1552" spans="10:42">
      <c r="J1552" s="2"/>
      <c r="K1552" s="2"/>
      <c r="L1552" s="2"/>
      <c r="M1552" s="2"/>
      <c r="N1552" s="2"/>
      <c r="X1552" s="7"/>
      <c r="Y1552" s="7"/>
      <c r="Z1552" s="7"/>
      <c r="AA1552" s="7"/>
      <c r="AB1552" s="7"/>
      <c r="AC1552" s="7"/>
      <c r="AD1552" s="7"/>
      <c r="AE1552" s="7"/>
      <c r="AF1552" s="7"/>
      <c r="AG1552" s="7"/>
      <c r="AH1552" s="7"/>
      <c r="AJ1552" s="2"/>
      <c r="AL1552" s="4" t="s">
        <v>236</v>
      </c>
      <c r="AM1552" s="4" t="s">
        <v>1713</v>
      </c>
      <c r="AO1552" s="7"/>
      <c r="AP1552" s="7"/>
    </row>
    <row r="1553" spans="10:42">
      <c r="J1553" s="2"/>
      <c r="K1553" s="2"/>
      <c r="L1553" s="2"/>
      <c r="M1553" s="2"/>
      <c r="N1553" s="2"/>
      <c r="X1553" s="7"/>
      <c r="Y1553" s="7"/>
      <c r="Z1553" s="7"/>
      <c r="AA1553" s="7"/>
      <c r="AB1553" s="7"/>
      <c r="AC1553" s="7"/>
      <c r="AD1553" s="7"/>
      <c r="AE1553" s="7"/>
      <c r="AF1553" s="7"/>
      <c r="AG1553" s="7"/>
      <c r="AH1553" s="7"/>
      <c r="AJ1553" s="2"/>
      <c r="AL1553" s="4" t="s">
        <v>236</v>
      </c>
      <c r="AM1553" s="4" t="s">
        <v>1714</v>
      </c>
      <c r="AO1553" s="7"/>
      <c r="AP1553" s="7"/>
    </row>
    <row r="1554" spans="10:42">
      <c r="J1554" s="2"/>
      <c r="K1554" s="2"/>
      <c r="L1554" s="2"/>
      <c r="M1554" s="2"/>
      <c r="N1554" s="2"/>
      <c r="X1554" s="7"/>
      <c r="Y1554" s="7"/>
      <c r="Z1554" s="7"/>
      <c r="AA1554" s="7"/>
      <c r="AB1554" s="7"/>
      <c r="AC1554" s="7"/>
      <c r="AD1554" s="7"/>
      <c r="AE1554" s="7"/>
      <c r="AF1554" s="7"/>
      <c r="AG1554" s="7"/>
      <c r="AH1554" s="7"/>
      <c r="AJ1554" s="2"/>
      <c r="AL1554" s="4" t="s">
        <v>236</v>
      </c>
      <c r="AM1554" s="4" t="s">
        <v>1715</v>
      </c>
      <c r="AO1554" s="7"/>
      <c r="AP1554" s="7"/>
    </row>
    <row r="1555" spans="10:42">
      <c r="J1555" s="2"/>
      <c r="K1555" s="2"/>
      <c r="L1555" s="2"/>
      <c r="M1555" s="2"/>
      <c r="N1555" s="2"/>
      <c r="X1555" s="7"/>
      <c r="Y1555" s="7"/>
      <c r="Z1555" s="7"/>
      <c r="AA1555" s="7"/>
      <c r="AB1555" s="7"/>
      <c r="AC1555" s="7"/>
      <c r="AD1555" s="7"/>
      <c r="AE1555" s="7"/>
      <c r="AF1555" s="7"/>
      <c r="AG1555" s="7"/>
      <c r="AH1555" s="7"/>
      <c r="AJ1555" s="2"/>
      <c r="AL1555" s="4" t="s">
        <v>236</v>
      </c>
      <c r="AM1555" s="4" t="s">
        <v>1716</v>
      </c>
      <c r="AO1555" s="7"/>
      <c r="AP1555" s="7"/>
    </row>
    <row r="1556" spans="10:42">
      <c r="J1556" s="2"/>
      <c r="K1556" s="2"/>
      <c r="L1556" s="2"/>
      <c r="M1556" s="2"/>
      <c r="N1556" s="2"/>
      <c r="X1556" s="7"/>
      <c r="Y1556" s="7"/>
      <c r="Z1556" s="7"/>
      <c r="AA1556" s="7"/>
      <c r="AB1556" s="7"/>
      <c r="AC1556" s="7"/>
      <c r="AD1556" s="7"/>
      <c r="AE1556" s="7"/>
      <c r="AF1556" s="7"/>
      <c r="AG1556" s="7"/>
      <c r="AH1556" s="7"/>
      <c r="AJ1556" s="2"/>
      <c r="AL1556" s="4" t="s">
        <v>239</v>
      </c>
      <c r="AM1556" s="4" t="s">
        <v>996</v>
      </c>
      <c r="AO1556" s="7"/>
      <c r="AP1556" s="7"/>
    </row>
    <row r="1557" spans="10:42">
      <c r="J1557" s="2"/>
      <c r="K1557" s="2"/>
      <c r="L1557" s="2"/>
      <c r="M1557" s="2"/>
      <c r="N1557" s="2"/>
      <c r="X1557" s="7"/>
      <c r="Y1557" s="7"/>
      <c r="Z1557" s="7"/>
      <c r="AA1557" s="7"/>
      <c r="AB1557" s="7"/>
      <c r="AC1557" s="7"/>
      <c r="AD1557" s="7"/>
      <c r="AE1557" s="7"/>
      <c r="AF1557" s="7"/>
      <c r="AG1557" s="7"/>
      <c r="AH1557" s="7"/>
      <c r="AJ1557" s="2"/>
      <c r="AL1557" s="4" t="s">
        <v>239</v>
      </c>
      <c r="AM1557" s="4" t="s">
        <v>1717</v>
      </c>
      <c r="AO1557" s="7"/>
      <c r="AP1557" s="7"/>
    </row>
    <row r="1558" spans="10:42">
      <c r="J1558" s="2"/>
      <c r="K1558" s="2"/>
      <c r="L1558" s="2"/>
      <c r="M1558" s="2"/>
      <c r="N1558" s="2"/>
      <c r="X1558" s="7"/>
      <c r="Y1558" s="7"/>
      <c r="Z1558" s="7"/>
      <c r="AA1558" s="7"/>
      <c r="AB1558" s="7"/>
      <c r="AC1558" s="7"/>
      <c r="AD1558" s="7"/>
      <c r="AE1558" s="7"/>
      <c r="AF1558" s="7"/>
      <c r="AG1558" s="7"/>
      <c r="AH1558" s="7"/>
      <c r="AJ1558" s="2"/>
      <c r="AL1558" s="4" t="s">
        <v>239</v>
      </c>
      <c r="AM1558" s="4" t="s">
        <v>1718</v>
      </c>
      <c r="AO1558" s="7"/>
      <c r="AP1558" s="7"/>
    </row>
    <row r="1559" spans="10:42">
      <c r="J1559" s="2"/>
      <c r="K1559" s="2"/>
      <c r="L1559" s="2"/>
      <c r="M1559" s="2"/>
      <c r="N1559" s="2"/>
      <c r="X1559" s="7"/>
      <c r="Y1559" s="7"/>
      <c r="Z1559" s="7"/>
      <c r="AA1559" s="7"/>
      <c r="AB1559" s="7"/>
      <c r="AC1559" s="7"/>
      <c r="AD1559" s="7"/>
      <c r="AE1559" s="7"/>
      <c r="AF1559" s="7"/>
      <c r="AG1559" s="7"/>
      <c r="AH1559" s="7"/>
      <c r="AJ1559" s="2"/>
      <c r="AL1559" s="4" t="s">
        <v>239</v>
      </c>
      <c r="AM1559" s="4" t="s">
        <v>1719</v>
      </c>
      <c r="AO1559" s="7"/>
      <c r="AP1559" s="7"/>
    </row>
    <row r="1560" spans="10:42">
      <c r="J1560" s="2"/>
      <c r="K1560" s="2"/>
      <c r="L1560" s="2"/>
      <c r="M1560" s="2"/>
      <c r="N1560" s="2"/>
      <c r="X1560" s="7"/>
      <c r="Y1560" s="7"/>
      <c r="Z1560" s="7"/>
      <c r="AA1560" s="7"/>
      <c r="AB1560" s="7"/>
      <c r="AC1560" s="7"/>
      <c r="AD1560" s="7"/>
      <c r="AE1560" s="7"/>
      <c r="AF1560" s="7"/>
      <c r="AG1560" s="7"/>
      <c r="AH1560" s="7"/>
      <c r="AJ1560" s="2"/>
      <c r="AL1560" s="4" t="s">
        <v>239</v>
      </c>
      <c r="AM1560" s="4" t="s">
        <v>1720</v>
      </c>
      <c r="AO1560" s="7"/>
      <c r="AP1560" s="7"/>
    </row>
    <row r="1561" spans="10:42">
      <c r="J1561" s="2"/>
      <c r="K1561" s="2"/>
      <c r="L1561" s="2"/>
      <c r="M1561" s="2"/>
      <c r="N1561" s="2"/>
      <c r="X1561" s="7"/>
      <c r="Y1561" s="7"/>
      <c r="Z1561" s="7"/>
      <c r="AA1561" s="7"/>
      <c r="AB1561" s="7"/>
      <c r="AC1561" s="7"/>
      <c r="AD1561" s="7"/>
      <c r="AE1561" s="7"/>
      <c r="AF1561" s="7"/>
      <c r="AG1561" s="7"/>
      <c r="AH1561" s="7"/>
      <c r="AJ1561" s="2"/>
      <c r="AL1561" s="4" t="s">
        <v>239</v>
      </c>
      <c r="AM1561" s="4" t="s">
        <v>1721</v>
      </c>
      <c r="AO1561" s="7"/>
      <c r="AP1561" s="7"/>
    </row>
    <row r="1562" spans="10:42">
      <c r="J1562" s="2"/>
      <c r="K1562" s="2"/>
      <c r="L1562" s="2"/>
      <c r="M1562" s="2"/>
      <c r="N1562" s="2"/>
      <c r="X1562" s="7"/>
      <c r="Y1562" s="7"/>
      <c r="Z1562" s="7"/>
      <c r="AA1562" s="7"/>
      <c r="AB1562" s="7"/>
      <c r="AC1562" s="7"/>
      <c r="AD1562" s="7"/>
      <c r="AE1562" s="7"/>
      <c r="AF1562" s="7"/>
      <c r="AG1562" s="7"/>
      <c r="AH1562" s="7"/>
      <c r="AJ1562" s="2"/>
      <c r="AL1562" s="4" t="s">
        <v>239</v>
      </c>
      <c r="AM1562" s="4" t="s">
        <v>1722</v>
      </c>
      <c r="AO1562" s="7"/>
      <c r="AP1562" s="7"/>
    </row>
    <row r="1563" spans="10:42">
      <c r="J1563" s="2"/>
      <c r="K1563" s="2"/>
      <c r="L1563" s="2"/>
      <c r="M1563" s="2"/>
      <c r="N1563" s="2"/>
      <c r="X1563" s="7"/>
      <c r="Y1563" s="7"/>
      <c r="Z1563" s="7"/>
      <c r="AA1563" s="7"/>
      <c r="AB1563" s="7"/>
      <c r="AC1563" s="7"/>
      <c r="AD1563" s="7"/>
      <c r="AE1563" s="7"/>
      <c r="AF1563" s="7"/>
      <c r="AG1563" s="7"/>
      <c r="AH1563" s="7"/>
      <c r="AJ1563" s="2"/>
      <c r="AL1563" s="4" t="s">
        <v>239</v>
      </c>
      <c r="AM1563" s="4" t="s">
        <v>1723</v>
      </c>
      <c r="AO1563" s="7"/>
      <c r="AP1563" s="7"/>
    </row>
    <row r="1564" spans="10:42">
      <c r="J1564" s="2"/>
      <c r="K1564" s="2"/>
      <c r="L1564" s="2"/>
      <c r="M1564" s="2"/>
      <c r="N1564" s="2"/>
      <c r="X1564" s="7"/>
      <c r="Y1564" s="7"/>
      <c r="Z1564" s="7"/>
      <c r="AA1564" s="7"/>
      <c r="AB1564" s="7"/>
      <c r="AC1564" s="7"/>
      <c r="AD1564" s="7"/>
      <c r="AE1564" s="7"/>
      <c r="AF1564" s="7"/>
      <c r="AG1564" s="7"/>
      <c r="AH1564" s="7"/>
      <c r="AJ1564" s="2"/>
      <c r="AL1564" s="4" t="s">
        <v>239</v>
      </c>
      <c r="AM1564" s="4" t="s">
        <v>1724</v>
      </c>
      <c r="AO1564" s="7"/>
      <c r="AP1564" s="7"/>
    </row>
    <row r="1565" spans="10:42">
      <c r="J1565" s="2"/>
      <c r="K1565" s="2"/>
      <c r="L1565" s="2"/>
      <c r="M1565" s="2"/>
      <c r="N1565" s="2"/>
      <c r="X1565" s="7"/>
      <c r="Y1565" s="7"/>
      <c r="Z1565" s="7"/>
      <c r="AA1565" s="7"/>
      <c r="AB1565" s="7"/>
      <c r="AC1565" s="7"/>
      <c r="AD1565" s="7"/>
      <c r="AE1565" s="7"/>
      <c r="AF1565" s="7"/>
      <c r="AG1565" s="7"/>
      <c r="AH1565" s="7"/>
      <c r="AJ1565" s="2"/>
      <c r="AL1565" s="4" t="s">
        <v>239</v>
      </c>
      <c r="AM1565" s="4" t="s">
        <v>1725</v>
      </c>
      <c r="AO1565" s="7"/>
      <c r="AP1565" s="7"/>
    </row>
    <row r="1566" spans="10:42">
      <c r="J1566" s="2"/>
      <c r="K1566" s="2"/>
      <c r="L1566" s="2"/>
      <c r="M1566" s="2"/>
      <c r="N1566" s="2"/>
      <c r="X1566" s="7"/>
      <c r="Y1566" s="7"/>
      <c r="Z1566" s="7"/>
      <c r="AA1566" s="7"/>
      <c r="AB1566" s="7"/>
      <c r="AC1566" s="7"/>
      <c r="AD1566" s="7"/>
      <c r="AE1566" s="7"/>
      <c r="AF1566" s="7"/>
      <c r="AG1566" s="7"/>
      <c r="AH1566" s="7"/>
      <c r="AJ1566" s="2"/>
      <c r="AL1566" s="4" t="s">
        <v>239</v>
      </c>
      <c r="AM1566" s="4" t="s">
        <v>1726</v>
      </c>
      <c r="AO1566" s="7"/>
      <c r="AP1566" s="7"/>
    </row>
    <row r="1567" spans="10:42">
      <c r="J1567" s="2"/>
      <c r="K1567" s="2"/>
      <c r="L1567" s="2"/>
      <c r="M1567" s="2"/>
      <c r="N1567" s="2"/>
      <c r="X1567" s="7"/>
      <c r="Y1567" s="7"/>
      <c r="Z1567" s="7"/>
      <c r="AA1567" s="7"/>
      <c r="AB1567" s="7"/>
      <c r="AC1567" s="7"/>
      <c r="AD1567" s="7"/>
      <c r="AE1567" s="7"/>
      <c r="AF1567" s="7"/>
      <c r="AG1567" s="7"/>
      <c r="AH1567" s="7"/>
      <c r="AJ1567" s="2"/>
      <c r="AL1567" s="4" t="s">
        <v>239</v>
      </c>
      <c r="AM1567" s="4" t="s">
        <v>1727</v>
      </c>
      <c r="AO1567" s="7"/>
      <c r="AP1567" s="7"/>
    </row>
    <row r="1568" spans="10:42">
      <c r="J1568" s="2"/>
      <c r="K1568" s="2"/>
      <c r="L1568" s="2"/>
      <c r="M1568" s="2"/>
      <c r="N1568" s="2"/>
      <c r="X1568" s="7"/>
      <c r="Y1568" s="7"/>
      <c r="Z1568" s="7"/>
      <c r="AA1568" s="7"/>
      <c r="AB1568" s="7"/>
      <c r="AC1568" s="7"/>
      <c r="AD1568" s="7"/>
      <c r="AE1568" s="7"/>
      <c r="AF1568" s="7"/>
      <c r="AG1568" s="7"/>
      <c r="AH1568" s="7"/>
      <c r="AJ1568" s="2"/>
      <c r="AL1568" s="4" t="s">
        <v>239</v>
      </c>
      <c r="AM1568" s="4" t="s">
        <v>1728</v>
      </c>
      <c r="AO1568" s="7"/>
      <c r="AP1568" s="7"/>
    </row>
    <row r="1569" spans="10:42">
      <c r="J1569" s="2"/>
      <c r="K1569" s="2"/>
      <c r="L1569" s="2"/>
      <c r="M1569" s="2"/>
      <c r="N1569" s="2"/>
      <c r="X1569" s="7"/>
      <c r="Y1569" s="7"/>
      <c r="Z1569" s="7"/>
      <c r="AA1569" s="7"/>
      <c r="AB1569" s="7"/>
      <c r="AC1569" s="7"/>
      <c r="AD1569" s="7"/>
      <c r="AE1569" s="7"/>
      <c r="AF1569" s="7"/>
      <c r="AG1569" s="7"/>
      <c r="AH1569" s="7"/>
      <c r="AJ1569" s="2"/>
      <c r="AL1569" s="4" t="s">
        <v>239</v>
      </c>
      <c r="AM1569" s="4" t="s">
        <v>1729</v>
      </c>
      <c r="AO1569" s="7"/>
      <c r="AP1569" s="7"/>
    </row>
    <row r="1570" spans="10:42">
      <c r="J1570" s="2"/>
      <c r="K1570" s="2"/>
      <c r="L1570" s="2"/>
      <c r="M1570" s="2"/>
      <c r="N1570" s="2"/>
      <c r="X1570" s="7"/>
      <c r="Y1570" s="7"/>
      <c r="Z1570" s="7"/>
      <c r="AA1570" s="7"/>
      <c r="AB1570" s="7"/>
      <c r="AC1570" s="7"/>
      <c r="AD1570" s="7"/>
      <c r="AE1570" s="7"/>
      <c r="AF1570" s="7"/>
      <c r="AG1570" s="7"/>
      <c r="AH1570" s="7"/>
      <c r="AJ1570" s="2"/>
      <c r="AL1570" s="4" t="s">
        <v>239</v>
      </c>
      <c r="AM1570" s="4" t="s">
        <v>1730</v>
      </c>
      <c r="AO1570" s="7"/>
      <c r="AP1570" s="7"/>
    </row>
    <row r="1571" spans="10:42">
      <c r="J1571" s="2"/>
      <c r="K1571" s="2"/>
      <c r="L1571" s="2"/>
      <c r="M1571" s="2"/>
      <c r="N1571" s="2"/>
      <c r="X1571" s="7"/>
      <c r="Y1571" s="7"/>
      <c r="Z1571" s="7"/>
      <c r="AA1571" s="7"/>
      <c r="AB1571" s="7"/>
      <c r="AC1571" s="7"/>
      <c r="AD1571" s="7"/>
      <c r="AE1571" s="7"/>
      <c r="AF1571" s="7"/>
      <c r="AG1571" s="7"/>
      <c r="AH1571" s="7"/>
      <c r="AJ1571" s="2"/>
      <c r="AL1571" s="4" t="s">
        <v>239</v>
      </c>
      <c r="AM1571" s="4" t="s">
        <v>1731</v>
      </c>
      <c r="AO1571" s="7"/>
      <c r="AP1571" s="7"/>
    </row>
    <row r="1572" spans="10:42">
      <c r="J1572" s="2"/>
      <c r="K1572" s="2"/>
      <c r="L1572" s="2"/>
      <c r="M1572" s="2"/>
      <c r="N1572" s="2"/>
      <c r="X1572" s="7"/>
      <c r="Y1572" s="7"/>
      <c r="Z1572" s="7"/>
      <c r="AA1572" s="7"/>
      <c r="AB1572" s="7"/>
      <c r="AC1572" s="7"/>
      <c r="AD1572" s="7"/>
      <c r="AE1572" s="7"/>
      <c r="AF1572" s="7"/>
      <c r="AG1572" s="7"/>
      <c r="AH1572" s="7"/>
      <c r="AJ1572" s="2"/>
      <c r="AL1572" s="4" t="s">
        <v>239</v>
      </c>
      <c r="AM1572" s="4" t="s">
        <v>1732</v>
      </c>
      <c r="AO1572" s="7"/>
      <c r="AP1572" s="7"/>
    </row>
    <row r="1573" spans="10:42">
      <c r="J1573" s="2"/>
      <c r="K1573" s="2"/>
      <c r="L1573" s="2"/>
      <c r="M1573" s="2"/>
      <c r="N1573" s="2"/>
      <c r="X1573" s="7"/>
      <c r="Y1573" s="7"/>
      <c r="Z1573" s="7"/>
      <c r="AA1573" s="7"/>
      <c r="AB1573" s="7"/>
      <c r="AC1573" s="7"/>
      <c r="AD1573" s="7"/>
      <c r="AE1573" s="7"/>
      <c r="AF1573" s="7"/>
      <c r="AG1573" s="7"/>
      <c r="AH1573" s="7"/>
      <c r="AJ1573" s="2"/>
      <c r="AL1573" s="4" t="s">
        <v>239</v>
      </c>
      <c r="AM1573" s="4" t="s">
        <v>1733</v>
      </c>
      <c r="AO1573" s="7"/>
      <c r="AP1573" s="7"/>
    </row>
    <row r="1574" spans="10:42">
      <c r="J1574" s="2"/>
      <c r="K1574" s="2"/>
      <c r="L1574" s="2"/>
      <c r="M1574" s="2"/>
      <c r="N1574" s="2"/>
      <c r="X1574" s="7"/>
      <c r="Y1574" s="7"/>
      <c r="Z1574" s="7"/>
      <c r="AA1574" s="7"/>
      <c r="AB1574" s="7"/>
      <c r="AC1574" s="7"/>
      <c r="AD1574" s="7"/>
      <c r="AE1574" s="7"/>
      <c r="AF1574" s="7"/>
      <c r="AG1574" s="7"/>
      <c r="AH1574" s="7"/>
      <c r="AJ1574" s="2"/>
      <c r="AL1574" s="4" t="s">
        <v>239</v>
      </c>
      <c r="AM1574" s="4" t="s">
        <v>1734</v>
      </c>
      <c r="AO1574" s="7"/>
      <c r="AP1574" s="7"/>
    </row>
    <row r="1575" spans="10:42">
      <c r="J1575" s="2"/>
      <c r="K1575" s="2"/>
      <c r="L1575" s="2"/>
      <c r="M1575" s="2"/>
      <c r="N1575" s="2"/>
      <c r="X1575" s="7"/>
      <c r="Y1575" s="7"/>
      <c r="Z1575" s="7"/>
      <c r="AA1575" s="7"/>
      <c r="AB1575" s="7"/>
      <c r="AC1575" s="7"/>
      <c r="AD1575" s="7"/>
      <c r="AE1575" s="7"/>
      <c r="AF1575" s="7"/>
      <c r="AG1575" s="7"/>
      <c r="AH1575" s="7"/>
      <c r="AJ1575" s="2"/>
      <c r="AL1575" s="4" t="s">
        <v>239</v>
      </c>
      <c r="AM1575" s="4" t="s">
        <v>1735</v>
      </c>
      <c r="AO1575" s="7"/>
      <c r="AP1575" s="7"/>
    </row>
    <row r="1576" spans="10:42">
      <c r="J1576" s="2"/>
      <c r="K1576" s="2"/>
      <c r="L1576" s="2"/>
      <c r="M1576" s="2"/>
      <c r="N1576" s="2"/>
      <c r="X1576" s="7"/>
      <c r="Y1576" s="7"/>
      <c r="Z1576" s="7"/>
      <c r="AA1576" s="7"/>
      <c r="AB1576" s="7"/>
      <c r="AC1576" s="7"/>
      <c r="AD1576" s="7"/>
      <c r="AE1576" s="7"/>
      <c r="AF1576" s="7"/>
      <c r="AG1576" s="7"/>
      <c r="AH1576" s="7"/>
      <c r="AJ1576" s="2"/>
      <c r="AL1576" s="4" t="s">
        <v>239</v>
      </c>
      <c r="AM1576" s="4" t="s">
        <v>1736</v>
      </c>
      <c r="AO1576" s="7"/>
      <c r="AP1576" s="7"/>
    </row>
    <row r="1577" spans="10:42">
      <c r="J1577" s="2"/>
      <c r="K1577" s="2"/>
      <c r="L1577" s="2"/>
      <c r="M1577" s="2"/>
      <c r="N1577" s="2"/>
      <c r="X1577" s="7"/>
      <c r="Y1577" s="7"/>
      <c r="Z1577" s="7"/>
      <c r="AA1577" s="7"/>
      <c r="AB1577" s="7"/>
      <c r="AC1577" s="7"/>
      <c r="AD1577" s="7"/>
      <c r="AE1577" s="7"/>
      <c r="AF1577" s="7"/>
      <c r="AG1577" s="7"/>
      <c r="AH1577" s="7"/>
      <c r="AJ1577" s="2"/>
      <c r="AL1577" s="4" t="s">
        <v>241</v>
      </c>
      <c r="AM1577" s="4" t="s">
        <v>1737</v>
      </c>
      <c r="AO1577" s="7"/>
      <c r="AP1577" s="7"/>
    </row>
    <row r="1578" spans="10:42">
      <c r="J1578" s="2"/>
      <c r="K1578" s="2"/>
      <c r="L1578" s="2"/>
      <c r="M1578" s="2"/>
      <c r="N1578" s="2"/>
      <c r="X1578" s="7"/>
      <c r="Y1578" s="7"/>
      <c r="Z1578" s="7"/>
      <c r="AA1578" s="7"/>
      <c r="AB1578" s="7"/>
      <c r="AC1578" s="7"/>
      <c r="AD1578" s="7"/>
      <c r="AE1578" s="7"/>
      <c r="AF1578" s="7"/>
      <c r="AG1578" s="7"/>
      <c r="AH1578" s="7"/>
      <c r="AJ1578" s="2"/>
      <c r="AL1578" s="4" t="s">
        <v>241</v>
      </c>
      <c r="AM1578" s="4" t="s">
        <v>1738</v>
      </c>
      <c r="AO1578" s="7"/>
      <c r="AP1578" s="7"/>
    </row>
    <row r="1579" spans="10:42">
      <c r="J1579" s="2"/>
      <c r="K1579" s="2"/>
      <c r="L1579" s="2"/>
      <c r="M1579" s="2"/>
      <c r="N1579" s="2"/>
      <c r="X1579" s="7"/>
      <c r="Y1579" s="7"/>
      <c r="Z1579" s="7"/>
      <c r="AA1579" s="7"/>
      <c r="AB1579" s="7"/>
      <c r="AC1579" s="7"/>
      <c r="AD1579" s="7"/>
      <c r="AE1579" s="7"/>
      <c r="AF1579" s="7"/>
      <c r="AG1579" s="7"/>
      <c r="AH1579" s="7"/>
      <c r="AJ1579" s="2"/>
      <c r="AL1579" s="4" t="s">
        <v>241</v>
      </c>
      <c r="AM1579" s="4" t="s">
        <v>1739</v>
      </c>
      <c r="AO1579" s="7"/>
      <c r="AP1579" s="7"/>
    </row>
    <row r="1580" spans="10:42">
      <c r="J1580" s="2"/>
      <c r="K1580" s="2"/>
      <c r="L1580" s="2"/>
      <c r="M1580" s="2"/>
      <c r="N1580" s="2"/>
      <c r="X1580" s="7"/>
      <c r="Y1580" s="7"/>
      <c r="Z1580" s="7"/>
      <c r="AA1580" s="7"/>
      <c r="AB1580" s="7"/>
      <c r="AC1580" s="7"/>
      <c r="AD1580" s="7"/>
      <c r="AE1580" s="7"/>
      <c r="AF1580" s="7"/>
      <c r="AG1580" s="7"/>
      <c r="AH1580" s="7"/>
      <c r="AJ1580" s="2"/>
      <c r="AL1580" s="4" t="s">
        <v>241</v>
      </c>
      <c r="AM1580" s="4" t="s">
        <v>1740</v>
      </c>
      <c r="AO1580" s="7"/>
      <c r="AP1580" s="7"/>
    </row>
    <row r="1581" spans="10:42">
      <c r="J1581" s="2"/>
      <c r="K1581" s="2"/>
      <c r="L1581" s="2"/>
      <c r="M1581" s="2"/>
      <c r="N1581" s="2"/>
      <c r="X1581" s="7"/>
      <c r="Y1581" s="7"/>
      <c r="Z1581" s="7"/>
      <c r="AA1581" s="7"/>
      <c r="AB1581" s="7"/>
      <c r="AC1581" s="7"/>
      <c r="AD1581" s="7"/>
      <c r="AE1581" s="7"/>
      <c r="AF1581" s="7"/>
      <c r="AG1581" s="7"/>
      <c r="AH1581" s="7"/>
      <c r="AJ1581" s="2"/>
      <c r="AL1581" s="4" t="s">
        <v>241</v>
      </c>
      <c r="AM1581" s="4" t="s">
        <v>1741</v>
      </c>
      <c r="AO1581" s="7"/>
      <c r="AP1581" s="7"/>
    </row>
    <row r="1582" spans="10:42">
      <c r="J1582" s="2"/>
      <c r="K1582" s="2"/>
      <c r="L1582" s="2"/>
      <c r="M1582" s="2"/>
      <c r="N1582" s="2"/>
      <c r="X1582" s="7"/>
      <c r="Y1582" s="7"/>
      <c r="Z1582" s="7"/>
      <c r="AA1582" s="7"/>
      <c r="AB1582" s="7"/>
      <c r="AC1582" s="7"/>
      <c r="AD1582" s="7"/>
      <c r="AE1582" s="7"/>
      <c r="AF1582" s="7"/>
      <c r="AG1582" s="7"/>
      <c r="AH1582" s="7"/>
      <c r="AJ1582" s="2"/>
      <c r="AL1582" s="4" t="s">
        <v>241</v>
      </c>
      <c r="AM1582" s="4" t="s">
        <v>1742</v>
      </c>
      <c r="AO1582" s="7"/>
      <c r="AP1582" s="7"/>
    </row>
    <row r="1583" spans="10:42">
      <c r="J1583" s="2"/>
      <c r="K1583" s="2"/>
      <c r="L1583" s="2"/>
      <c r="M1583" s="2"/>
      <c r="N1583" s="2"/>
      <c r="X1583" s="7"/>
      <c r="Y1583" s="7"/>
      <c r="Z1583" s="7"/>
      <c r="AA1583" s="7"/>
      <c r="AB1583" s="7"/>
      <c r="AC1583" s="7"/>
      <c r="AD1583" s="7"/>
      <c r="AE1583" s="7"/>
      <c r="AF1583" s="7"/>
      <c r="AG1583" s="7"/>
      <c r="AH1583" s="7"/>
      <c r="AJ1583" s="2"/>
      <c r="AL1583" s="4" t="s">
        <v>241</v>
      </c>
      <c r="AM1583" s="4" t="s">
        <v>1743</v>
      </c>
      <c r="AO1583" s="7"/>
      <c r="AP1583" s="7"/>
    </row>
    <row r="1584" spans="10:42">
      <c r="J1584" s="2"/>
      <c r="K1584" s="2"/>
      <c r="L1584" s="2"/>
      <c r="M1584" s="2"/>
      <c r="N1584" s="2"/>
      <c r="X1584" s="7"/>
      <c r="Y1584" s="7"/>
      <c r="Z1584" s="7"/>
      <c r="AA1584" s="7"/>
      <c r="AB1584" s="7"/>
      <c r="AC1584" s="7"/>
      <c r="AD1584" s="7"/>
      <c r="AE1584" s="7"/>
      <c r="AF1584" s="7"/>
      <c r="AG1584" s="7"/>
      <c r="AH1584" s="7"/>
      <c r="AJ1584" s="2"/>
      <c r="AL1584" s="4" t="s">
        <v>241</v>
      </c>
      <c r="AM1584" s="4" t="s">
        <v>1744</v>
      </c>
      <c r="AO1584" s="7"/>
      <c r="AP1584" s="7"/>
    </row>
    <row r="1585" spans="10:42">
      <c r="J1585" s="2"/>
      <c r="K1585" s="2"/>
      <c r="L1585" s="2"/>
      <c r="M1585" s="2"/>
      <c r="N1585" s="2"/>
      <c r="X1585" s="7"/>
      <c r="Y1585" s="7"/>
      <c r="Z1585" s="7"/>
      <c r="AA1585" s="7"/>
      <c r="AB1585" s="7"/>
      <c r="AC1585" s="7"/>
      <c r="AD1585" s="7"/>
      <c r="AE1585" s="7"/>
      <c r="AF1585" s="7"/>
      <c r="AG1585" s="7"/>
      <c r="AH1585" s="7"/>
      <c r="AJ1585" s="2"/>
      <c r="AL1585" s="4" t="s">
        <v>241</v>
      </c>
      <c r="AM1585" s="4" t="s">
        <v>1745</v>
      </c>
      <c r="AO1585" s="7"/>
      <c r="AP1585" s="7"/>
    </row>
    <row r="1586" spans="10:42">
      <c r="J1586" s="2"/>
      <c r="K1586" s="2"/>
      <c r="L1586" s="2"/>
      <c r="M1586" s="2"/>
      <c r="N1586" s="2"/>
      <c r="X1586" s="7"/>
      <c r="Y1586" s="7"/>
      <c r="Z1586" s="7"/>
      <c r="AA1586" s="7"/>
      <c r="AB1586" s="7"/>
      <c r="AC1586" s="7"/>
      <c r="AD1586" s="7"/>
      <c r="AE1586" s="7"/>
      <c r="AF1586" s="7"/>
      <c r="AG1586" s="7"/>
      <c r="AH1586" s="7"/>
      <c r="AJ1586" s="2"/>
      <c r="AL1586" s="4" t="s">
        <v>241</v>
      </c>
      <c r="AM1586" s="4" t="s">
        <v>1746</v>
      </c>
      <c r="AO1586" s="7"/>
      <c r="AP1586" s="7"/>
    </row>
    <row r="1587" spans="10:42">
      <c r="J1587" s="2"/>
      <c r="K1587" s="2"/>
      <c r="L1587" s="2"/>
      <c r="M1587" s="2"/>
      <c r="N1587" s="2"/>
      <c r="X1587" s="7"/>
      <c r="Y1587" s="7"/>
      <c r="Z1587" s="7"/>
      <c r="AA1587" s="7"/>
      <c r="AB1587" s="7"/>
      <c r="AC1587" s="7"/>
      <c r="AD1587" s="7"/>
      <c r="AE1587" s="7"/>
      <c r="AF1587" s="7"/>
      <c r="AG1587" s="7"/>
      <c r="AH1587" s="7"/>
      <c r="AJ1587" s="2"/>
      <c r="AL1587" s="4" t="s">
        <v>241</v>
      </c>
      <c r="AM1587" s="4" t="s">
        <v>1747</v>
      </c>
      <c r="AO1587" s="7"/>
      <c r="AP1587" s="7"/>
    </row>
    <row r="1588" spans="10:42">
      <c r="J1588" s="2"/>
      <c r="K1588" s="2"/>
      <c r="L1588" s="2"/>
      <c r="M1588" s="2"/>
      <c r="N1588" s="2"/>
      <c r="X1588" s="7"/>
      <c r="Y1588" s="7"/>
      <c r="Z1588" s="7"/>
      <c r="AA1588" s="7"/>
      <c r="AB1588" s="7"/>
      <c r="AC1588" s="7"/>
      <c r="AD1588" s="7"/>
      <c r="AE1588" s="7"/>
      <c r="AF1588" s="7"/>
      <c r="AG1588" s="7"/>
      <c r="AH1588" s="7"/>
      <c r="AJ1588" s="2"/>
      <c r="AL1588" s="4" t="s">
        <v>241</v>
      </c>
      <c r="AM1588" s="4" t="s">
        <v>1748</v>
      </c>
      <c r="AO1588" s="7"/>
      <c r="AP1588" s="7"/>
    </row>
    <row r="1589" spans="10:42">
      <c r="J1589" s="2"/>
      <c r="K1589" s="2"/>
      <c r="L1589" s="2"/>
      <c r="M1589" s="2"/>
      <c r="N1589" s="2"/>
      <c r="X1589" s="7"/>
      <c r="Y1589" s="7"/>
      <c r="Z1589" s="7"/>
      <c r="AA1589" s="7"/>
      <c r="AB1589" s="7"/>
      <c r="AC1589" s="7"/>
      <c r="AD1589" s="7"/>
      <c r="AE1589" s="7"/>
      <c r="AF1589" s="7"/>
      <c r="AG1589" s="7"/>
      <c r="AH1589" s="7"/>
      <c r="AJ1589" s="2"/>
      <c r="AL1589" s="4" t="s">
        <v>241</v>
      </c>
      <c r="AM1589" s="4" t="s">
        <v>1749</v>
      </c>
      <c r="AO1589" s="7"/>
      <c r="AP1589" s="7"/>
    </row>
    <row r="1590" spans="10:42">
      <c r="J1590" s="2"/>
      <c r="K1590" s="2"/>
      <c r="L1590" s="2"/>
      <c r="M1590" s="2"/>
      <c r="N1590" s="2"/>
      <c r="X1590" s="7"/>
      <c r="Y1590" s="7"/>
      <c r="Z1590" s="7"/>
      <c r="AA1590" s="7"/>
      <c r="AB1590" s="7"/>
      <c r="AC1590" s="7"/>
      <c r="AD1590" s="7"/>
      <c r="AE1590" s="7"/>
      <c r="AF1590" s="7"/>
      <c r="AG1590" s="7"/>
      <c r="AH1590" s="7"/>
      <c r="AJ1590" s="2"/>
      <c r="AL1590" s="4" t="s">
        <v>241</v>
      </c>
      <c r="AM1590" s="4" t="s">
        <v>1750</v>
      </c>
      <c r="AO1590" s="7"/>
      <c r="AP1590" s="7"/>
    </row>
    <row r="1591" spans="10:42">
      <c r="J1591" s="2"/>
      <c r="K1591" s="2"/>
      <c r="L1591" s="2"/>
      <c r="M1591" s="2"/>
      <c r="N1591" s="2"/>
      <c r="X1591" s="7"/>
      <c r="Y1591" s="7"/>
      <c r="Z1591" s="7"/>
      <c r="AA1591" s="7"/>
      <c r="AB1591" s="7"/>
      <c r="AC1591" s="7"/>
      <c r="AD1591" s="7"/>
      <c r="AE1591" s="7"/>
      <c r="AF1591" s="7"/>
      <c r="AG1591" s="7"/>
      <c r="AH1591" s="7"/>
      <c r="AJ1591" s="2"/>
      <c r="AL1591" s="4" t="s">
        <v>241</v>
      </c>
      <c r="AM1591" s="4" t="s">
        <v>720</v>
      </c>
      <c r="AO1591" s="7"/>
      <c r="AP1591" s="7"/>
    </row>
    <row r="1592" spans="10:42">
      <c r="J1592" s="2"/>
      <c r="K1592" s="2"/>
      <c r="L1592" s="2"/>
      <c r="M1592" s="2"/>
      <c r="N1592" s="2"/>
      <c r="X1592" s="7"/>
      <c r="Y1592" s="7"/>
      <c r="Z1592" s="7"/>
      <c r="AA1592" s="7"/>
      <c r="AB1592" s="7"/>
      <c r="AC1592" s="7"/>
      <c r="AD1592" s="7"/>
      <c r="AE1592" s="7"/>
      <c r="AF1592" s="7"/>
      <c r="AG1592" s="7"/>
      <c r="AH1592" s="7"/>
      <c r="AJ1592" s="2"/>
      <c r="AL1592" s="4" t="s">
        <v>241</v>
      </c>
      <c r="AM1592" s="4" t="s">
        <v>1751</v>
      </c>
      <c r="AO1592" s="7"/>
      <c r="AP1592" s="7"/>
    </row>
    <row r="1593" spans="10:42">
      <c r="J1593" s="2"/>
      <c r="K1593" s="2"/>
      <c r="L1593" s="2"/>
      <c r="M1593" s="2"/>
      <c r="N1593" s="2"/>
      <c r="X1593" s="7"/>
      <c r="Y1593" s="7"/>
      <c r="Z1593" s="7"/>
      <c r="AA1593" s="7"/>
      <c r="AB1593" s="7"/>
      <c r="AC1593" s="7"/>
      <c r="AD1593" s="7"/>
      <c r="AE1593" s="7"/>
      <c r="AF1593" s="7"/>
      <c r="AG1593" s="7"/>
      <c r="AH1593" s="7"/>
      <c r="AJ1593" s="2"/>
      <c r="AL1593" s="4" t="s">
        <v>241</v>
      </c>
      <c r="AM1593" s="4" t="s">
        <v>1752</v>
      </c>
      <c r="AO1593" s="7"/>
      <c r="AP1593" s="7"/>
    </row>
    <row r="1594" spans="10:42">
      <c r="J1594" s="2"/>
      <c r="K1594" s="2"/>
      <c r="L1594" s="2"/>
      <c r="M1594" s="2"/>
      <c r="N1594" s="2"/>
      <c r="X1594" s="7"/>
      <c r="Y1594" s="7"/>
      <c r="Z1594" s="7"/>
      <c r="AA1594" s="7"/>
      <c r="AB1594" s="7"/>
      <c r="AC1594" s="7"/>
      <c r="AD1594" s="7"/>
      <c r="AE1594" s="7"/>
      <c r="AF1594" s="7"/>
      <c r="AG1594" s="7"/>
      <c r="AH1594" s="7"/>
      <c r="AJ1594" s="2"/>
      <c r="AL1594" s="4" t="s">
        <v>241</v>
      </c>
      <c r="AM1594" s="4" t="s">
        <v>1753</v>
      </c>
      <c r="AO1594" s="7"/>
      <c r="AP1594" s="7"/>
    </row>
    <row r="1595" spans="10:42">
      <c r="J1595" s="2"/>
      <c r="K1595" s="2"/>
      <c r="L1595" s="2"/>
      <c r="M1595" s="2"/>
      <c r="N1595" s="2"/>
      <c r="X1595" s="7"/>
      <c r="Y1595" s="7"/>
      <c r="Z1595" s="7"/>
      <c r="AA1595" s="7"/>
      <c r="AB1595" s="7"/>
      <c r="AC1595" s="7"/>
      <c r="AD1595" s="7"/>
      <c r="AE1595" s="7"/>
      <c r="AF1595" s="7"/>
      <c r="AG1595" s="7"/>
      <c r="AH1595" s="7"/>
      <c r="AJ1595" s="2"/>
      <c r="AL1595" s="4" t="s">
        <v>241</v>
      </c>
      <c r="AM1595" s="4" t="s">
        <v>1754</v>
      </c>
      <c r="AO1595" s="7"/>
      <c r="AP1595" s="7"/>
    </row>
    <row r="1596" spans="10:42">
      <c r="J1596" s="2"/>
      <c r="K1596" s="2"/>
      <c r="L1596" s="2"/>
      <c r="M1596" s="2"/>
      <c r="N1596" s="2"/>
      <c r="X1596" s="7"/>
      <c r="Y1596" s="7"/>
      <c r="Z1596" s="7"/>
      <c r="AA1596" s="7"/>
      <c r="AB1596" s="7"/>
      <c r="AC1596" s="7"/>
      <c r="AD1596" s="7"/>
      <c r="AE1596" s="7"/>
      <c r="AF1596" s="7"/>
      <c r="AG1596" s="7"/>
      <c r="AH1596" s="7"/>
      <c r="AJ1596" s="2"/>
      <c r="AL1596" s="4" t="s">
        <v>241</v>
      </c>
      <c r="AM1596" s="4" t="s">
        <v>1755</v>
      </c>
      <c r="AO1596" s="7"/>
      <c r="AP1596" s="7"/>
    </row>
    <row r="1597" spans="10:42">
      <c r="J1597" s="2"/>
      <c r="K1597" s="2"/>
      <c r="L1597" s="2"/>
      <c r="M1597" s="2"/>
      <c r="N1597" s="2"/>
      <c r="X1597" s="7"/>
      <c r="Y1597" s="7"/>
      <c r="Z1597" s="7"/>
      <c r="AA1597" s="7"/>
      <c r="AB1597" s="7"/>
      <c r="AC1597" s="7"/>
      <c r="AD1597" s="7"/>
      <c r="AE1597" s="7"/>
      <c r="AF1597" s="7"/>
      <c r="AG1597" s="7"/>
      <c r="AH1597" s="7"/>
      <c r="AJ1597" s="2"/>
      <c r="AL1597" s="4" t="s">
        <v>241</v>
      </c>
      <c r="AM1597" s="4" t="s">
        <v>1756</v>
      </c>
      <c r="AO1597" s="7"/>
      <c r="AP1597" s="7"/>
    </row>
    <row r="1598" spans="10:42">
      <c r="J1598" s="2"/>
      <c r="K1598" s="2"/>
      <c r="L1598" s="2"/>
      <c r="M1598" s="2"/>
      <c r="N1598" s="2"/>
      <c r="X1598" s="7"/>
      <c r="Y1598" s="7"/>
      <c r="Z1598" s="7"/>
      <c r="AA1598" s="7"/>
      <c r="AB1598" s="7"/>
      <c r="AC1598" s="7"/>
      <c r="AD1598" s="7"/>
      <c r="AE1598" s="7"/>
      <c r="AF1598" s="7"/>
      <c r="AG1598" s="7"/>
      <c r="AH1598" s="7"/>
      <c r="AJ1598" s="2"/>
      <c r="AL1598" s="4" t="s">
        <v>241</v>
      </c>
      <c r="AM1598" s="4" t="s">
        <v>1757</v>
      </c>
      <c r="AO1598" s="7"/>
      <c r="AP1598" s="7"/>
    </row>
    <row r="1599" spans="10:42">
      <c r="J1599" s="2"/>
      <c r="K1599" s="2"/>
      <c r="L1599" s="2"/>
      <c r="M1599" s="2"/>
      <c r="N1599" s="2"/>
      <c r="X1599" s="7"/>
      <c r="Y1599" s="7"/>
      <c r="Z1599" s="7"/>
      <c r="AA1599" s="7"/>
      <c r="AB1599" s="7"/>
      <c r="AC1599" s="7"/>
      <c r="AD1599" s="7"/>
      <c r="AE1599" s="7"/>
      <c r="AF1599" s="7"/>
      <c r="AG1599" s="7"/>
      <c r="AH1599" s="7"/>
      <c r="AJ1599" s="2"/>
      <c r="AL1599" s="4" t="s">
        <v>241</v>
      </c>
      <c r="AM1599" s="4" t="s">
        <v>826</v>
      </c>
      <c r="AO1599" s="7"/>
      <c r="AP1599" s="7"/>
    </row>
    <row r="1600" spans="10:42">
      <c r="J1600" s="2"/>
      <c r="K1600" s="2"/>
      <c r="L1600" s="2"/>
      <c r="M1600" s="2"/>
      <c r="N1600" s="2"/>
      <c r="X1600" s="7"/>
      <c r="Y1600" s="7"/>
      <c r="Z1600" s="7"/>
      <c r="AA1600" s="7"/>
      <c r="AB1600" s="7"/>
      <c r="AC1600" s="7"/>
      <c r="AD1600" s="7"/>
      <c r="AE1600" s="7"/>
      <c r="AF1600" s="7"/>
      <c r="AG1600" s="7"/>
      <c r="AH1600" s="7"/>
      <c r="AJ1600" s="2"/>
      <c r="AL1600" s="4" t="s">
        <v>241</v>
      </c>
      <c r="AM1600" s="4" t="s">
        <v>1758</v>
      </c>
      <c r="AO1600" s="7"/>
      <c r="AP1600" s="7"/>
    </row>
    <row r="1601" spans="10:42">
      <c r="J1601" s="2"/>
      <c r="K1601" s="2"/>
      <c r="L1601" s="2"/>
      <c r="M1601" s="2"/>
      <c r="N1601" s="2"/>
      <c r="X1601" s="7"/>
      <c r="Y1601" s="7"/>
      <c r="Z1601" s="7"/>
      <c r="AA1601" s="7"/>
      <c r="AB1601" s="7"/>
      <c r="AC1601" s="7"/>
      <c r="AD1601" s="7"/>
      <c r="AE1601" s="7"/>
      <c r="AF1601" s="7"/>
      <c r="AG1601" s="7"/>
      <c r="AH1601" s="7"/>
      <c r="AJ1601" s="2"/>
      <c r="AL1601" s="4" t="s">
        <v>241</v>
      </c>
      <c r="AM1601" s="4" t="s">
        <v>1265</v>
      </c>
      <c r="AO1601" s="7"/>
      <c r="AP1601" s="7"/>
    </row>
    <row r="1602" spans="10:42">
      <c r="J1602" s="2"/>
      <c r="K1602" s="2"/>
      <c r="L1602" s="2"/>
      <c r="M1602" s="2"/>
      <c r="N1602" s="2"/>
      <c r="X1602" s="7"/>
      <c r="Y1602" s="7"/>
      <c r="Z1602" s="7"/>
      <c r="AA1602" s="7"/>
      <c r="AB1602" s="7"/>
      <c r="AC1602" s="7"/>
      <c r="AD1602" s="7"/>
      <c r="AE1602" s="7"/>
      <c r="AF1602" s="7"/>
      <c r="AG1602" s="7"/>
      <c r="AH1602" s="7"/>
      <c r="AJ1602" s="2"/>
      <c r="AL1602" s="4" t="s">
        <v>241</v>
      </c>
      <c r="AM1602" s="4" t="s">
        <v>1759</v>
      </c>
      <c r="AO1602" s="7"/>
      <c r="AP1602" s="7"/>
    </row>
    <row r="1603" spans="10:42">
      <c r="J1603" s="2"/>
      <c r="K1603" s="2"/>
      <c r="L1603" s="2"/>
      <c r="M1603" s="2"/>
      <c r="N1603" s="2"/>
      <c r="X1603" s="7"/>
      <c r="Y1603" s="7"/>
      <c r="Z1603" s="7"/>
      <c r="AA1603" s="7"/>
      <c r="AB1603" s="7"/>
      <c r="AC1603" s="7"/>
      <c r="AD1603" s="7"/>
      <c r="AE1603" s="7"/>
      <c r="AF1603" s="7"/>
      <c r="AG1603" s="7"/>
      <c r="AH1603" s="7"/>
      <c r="AJ1603" s="2"/>
      <c r="AL1603" s="4" t="s">
        <v>241</v>
      </c>
      <c r="AM1603" s="4" t="s">
        <v>1760</v>
      </c>
      <c r="AO1603" s="7"/>
      <c r="AP1603" s="7"/>
    </row>
    <row r="1604" spans="10:42">
      <c r="J1604" s="2"/>
      <c r="K1604" s="2"/>
      <c r="L1604" s="2"/>
      <c r="M1604" s="2"/>
      <c r="N1604" s="2"/>
      <c r="X1604" s="7"/>
      <c r="Y1604" s="7"/>
      <c r="Z1604" s="7"/>
      <c r="AA1604" s="7"/>
      <c r="AB1604" s="7"/>
      <c r="AC1604" s="7"/>
      <c r="AD1604" s="7"/>
      <c r="AE1604" s="7"/>
      <c r="AF1604" s="7"/>
      <c r="AG1604" s="7"/>
      <c r="AH1604" s="7"/>
      <c r="AJ1604" s="2"/>
      <c r="AL1604" s="4" t="s">
        <v>241</v>
      </c>
      <c r="AM1604" s="4" t="s">
        <v>1761</v>
      </c>
      <c r="AO1604" s="7"/>
      <c r="AP1604" s="7"/>
    </row>
    <row r="1605" spans="10:42">
      <c r="J1605" s="2"/>
      <c r="K1605" s="2"/>
      <c r="L1605" s="2"/>
      <c r="M1605" s="2"/>
      <c r="N1605" s="2"/>
      <c r="X1605" s="7"/>
      <c r="Y1605" s="7"/>
      <c r="Z1605" s="7"/>
      <c r="AA1605" s="7"/>
      <c r="AB1605" s="7"/>
      <c r="AC1605" s="7"/>
      <c r="AD1605" s="7"/>
      <c r="AE1605" s="7"/>
      <c r="AF1605" s="7"/>
      <c r="AG1605" s="7"/>
      <c r="AH1605" s="7"/>
      <c r="AJ1605" s="2"/>
      <c r="AL1605" s="4" t="s">
        <v>241</v>
      </c>
      <c r="AM1605" s="4" t="s">
        <v>1762</v>
      </c>
      <c r="AO1605" s="7"/>
      <c r="AP1605" s="7"/>
    </row>
    <row r="1606" spans="10:42">
      <c r="J1606" s="2"/>
      <c r="K1606" s="2"/>
      <c r="L1606" s="2"/>
      <c r="M1606" s="2"/>
      <c r="N1606" s="2"/>
      <c r="X1606" s="7"/>
      <c r="Y1606" s="7"/>
      <c r="Z1606" s="7"/>
      <c r="AA1606" s="7"/>
      <c r="AB1606" s="7"/>
      <c r="AC1606" s="7"/>
      <c r="AD1606" s="7"/>
      <c r="AE1606" s="7"/>
      <c r="AF1606" s="7"/>
      <c r="AG1606" s="7"/>
      <c r="AH1606" s="7"/>
      <c r="AJ1606" s="2"/>
      <c r="AL1606" s="4" t="s">
        <v>241</v>
      </c>
      <c r="AM1606" s="4" t="s">
        <v>1763</v>
      </c>
      <c r="AO1606" s="7"/>
      <c r="AP1606" s="7"/>
    </row>
    <row r="1607" spans="10:42">
      <c r="J1607" s="2"/>
      <c r="K1607" s="2"/>
      <c r="L1607" s="2"/>
      <c r="M1607" s="2"/>
      <c r="N1607" s="2"/>
      <c r="X1607" s="7"/>
      <c r="Y1607" s="7"/>
      <c r="Z1607" s="7"/>
      <c r="AA1607" s="7"/>
      <c r="AB1607" s="7"/>
      <c r="AC1607" s="7"/>
      <c r="AD1607" s="7"/>
      <c r="AE1607" s="7"/>
      <c r="AF1607" s="7"/>
      <c r="AG1607" s="7"/>
      <c r="AH1607" s="7"/>
      <c r="AJ1607" s="2"/>
      <c r="AL1607" s="4" t="s">
        <v>241</v>
      </c>
      <c r="AM1607" s="4" t="s">
        <v>1764</v>
      </c>
      <c r="AO1607" s="7"/>
      <c r="AP1607" s="7"/>
    </row>
    <row r="1608" spans="10:42">
      <c r="J1608" s="2"/>
      <c r="K1608" s="2"/>
      <c r="L1608" s="2"/>
      <c r="M1608" s="2"/>
      <c r="N1608" s="2"/>
      <c r="X1608" s="7"/>
      <c r="Y1608" s="7"/>
      <c r="Z1608" s="7"/>
      <c r="AA1608" s="7"/>
      <c r="AB1608" s="7"/>
      <c r="AC1608" s="7"/>
      <c r="AD1608" s="7"/>
      <c r="AE1608" s="7"/>
      <c r="AF1608" s="7"/>
      <c r="AG1608" s="7"/>
      <c r="AH1608" s="7"/>
      <c r="AJ1608" s="2"/>
      <c r="AL1608" s="4" t="s">
        <v>241</v>
      </c>
      <c r="AM1608" s="4" t="s">
        <v>1765</v>
      </c>
      <c r="AO1608" s="7"/>
      <c r="AP1608" s="7"/>
    </row>
    <row r="1609" spans="10:42">
      <c r="J1609" s="2"/>
      <c r="K1609" s="2"/>
      <c r="L1609" s="2"/>
      <c r="M1609" s="2"/>
      <c r="N1609" s="2"/>
      <c r="X1609" s="7"/>
      <c r="Y1609" s="7"/>
      <c r="Z1609" s="7"/>
      <c r="AA1609" s="7"/>
      <c r="AB1609" s="7"/>
      <c r="AC1609" s="7"/>
      <c r="AD1609" s="7"/>
      <c r="AE1609" s="7"/>
      <c r="AF1609" s="7"/>
      <c r="AG1609" s="7"/>
      <c r="AH1609" s="7"/>
      <c r="AJ1609" s="2"/>
      <c r="AL1609" s="4" t="s">
        <v>241</v>
      </c>
      <c r="AM1609" s="4" t="s">
        <v>1766</v>
      </c>
      <c r="AO1609" s="7"/>
      <c r="AP1609" s="7"/>
    </row>
    <row r="1610" spans="10:42">
      <c r="J1610" s="2"/>
      <c r="K1610" s="2"/>
      <c r="L1610" s="2"/>
      <c r="M1610" s="2"/>
      <c r="N1610" s="2"/>
      <c r="X1610" s="7"/>
      <c r="Y1610" s="7"/>
      <c r="Z1610" s="7"/>
      <c r="AA1610" s="7"/>
      <c r="AB1610" s="7"/>
      <c r="AC1610" s="7"/>
      <c r="AD1610" s="7"/>
      <c r="AE1610" s="7"/>
      <c r="AF1610" s="7"/>
      <c r="AG1610" s="7"/>
      <c r="AH1610" s="7"/>
      <c r="AJ1610" s="2"/>
      <c r="AL1610" s="4" t="s">
        <v>241</v>
      </c>
      <c r="AM1610" s="4" t="s">
        <v>1767</v>
      </c>
      <c r="AO1610" s="7"/>
      <c r="AP1610" s="7"/>
    </row>
    <row r="1611" spans="10:42">
      <c r="J1611" s="2"/>
      <c r="K1611" s="2"/>
      <c r="L1611" s="2"/>
      <c r="M1611" s="2"/>
      <c r="N1611" s="2"/>
      <c r="X1611" s="7"/>
      <c r="Y1611" s="7"/>
      <c r="Z1611" s="7"/>
      <c r="AA1611" s="7"/>
      <c r="AB1611" s="7"/>
      <c r="AC1611" s="7"/>
      <c r="AD1611" s="7"/>
      <c r="AE1611" s="7"/>
      <c r="AF1611" s="7"/>
      <c r="AG1611" s="7"/>
      <c r="AH1611" s="7"/>
      <c r="AJ1611" s="2"/>
      <c r="AL1611" s="4" t="s">
        <v>241</v>
      </c>
      <c r="AM1611" s="4" t="s">
        <v>1768</v>
      </c>
      <c r="AO1611" s="7"/>
      <c r="AP1611" s="7"/>
    </row>
    <row r="1612" spans="10:42">
      <c r="J1612" s="2"/>
      <c r="K1612" s="2"/>
      <c r="L1612" s="2"/>
      <c r="M1612" s="2"/>
      <c r="N1612" s="2"/>
      <c r="X1612" s="7"/>
      <c r="Y1612" s="7"/>
      <c r="Z1612" s="7"/>
      <c r="AA1612" s="7"/>
      <c r="AB1612" s="7"/>
      <c r="AC1612" s="7"/>
      <c r="AD1612" s="7"/>
      <c r="AE1612" s="7"/>
      <c r="AF1612" s="7"/>
      <c r="AG1612" s="7"/>
      <c r="AH1612" s="7"/>
      <c r="AJ1612" s="2"/>
      <c r="AL1612" s="4" t="s">
        <v>241</v>
      </c>
      <c r="AM1612" s="4" t="s">
        <v>1769</v>
      </c>
      <c r="AO1612" s="7"/>
      <c r="AP1612" s="7"/>
    </row>
    <row r="1613" spans="10:42">
      <c r="J1613" s="2"/>
      <c r="K1613" s="2"/>
      <c r="L1613" s="2"/>
      <c r="M1613" s="2"/>
      <c r="N1613" s="2"/>
      <c r="X1613" s="7"/>
      <c r="Y1613" s="7"/>
      <c r="Z1613" s="7"/>
      <c r="AA1613" s="7"/>
      <c r="AB1613" s="7"/>
      <c r="AC1613" s="7"/>
      <c r="AD1613" s="7"/>
      <c r="AE1613" s="7"/>
      <c r="AF1613" s="7"/>
      <c r="AG1613" s="7"/>
      <c r="AH1613" s="7"/>
      <c r="AJ1613" s="2"/>
      <c r="AL1613" s="4" t="s">
        <v>241</v>
      </c>
      <c r="AM1613" s="4" t="s">
        <v>1770</v>
      </c>
      <c r="AO1613" s="7"/>
      <c r="AP1613" s="7"/>
    </row>
    <row r="1614" spans="10:42">
      <c r="J1614" s="2"/>
      <c r="K1614" s="2"/>
      <c r="L1614" s="2"/>
      <c r="M1614" s="2"/>
      <c r="N1614" s="2"/>
      <c r="X1614" s="7"/>
      <c r="Y1614" s="7"/>
      <c r="Z1614" s="7"/>
      <c r="AA1614" s="7"/>
      <c r="AB1614" s="7"/>
      <c r="AC1614" s="7"/>
      <c r="AD1614" s="7"/>
      <c r="AE1614" s="7"/>
      <c r="AF1614" s="7"/>
      <c r="AG1614" s="7"/>
      <c r="AH1614" s="7"/>
      <c r="AJ1614" s="2"/>
      <c r="AL1614" s="4" t="s">
        <v>241</v>
      </c>
      <c r="AM1614" s="4" t="s">
        <v>1771</v>
      </c>
      <c r="AO1614" s="7"/>
      <c r="AP1614" s="7"/>
    </row>
    <row r="1615" spans="10:42">
      <c r="J1615" s="2"/>
      <c r="K1615" s="2"/>
      <c r="L1615" s="2"/>
      <c r="M1615" s="2"/>
      <c r="N1615" s="2"/>
      <c r="X1615" s="7"/>
      <c r="Y1615" s="7"/>
      <c r="Z1615" s="7"/>
      <c r="AA1615" s="7"/>
      <c r="AB1615" s="7"/>
      <c r="AC1615" s="7"/>
      <c r="AD1615" s="7"/>
      <c r="AE1615" s="7"/>
      <c r="AF1615" s="7"/>
      <c r="AG1615" s="7"/>
      <c r="AH1615" s="7"/>
      <c r="AJ1615" s="2"/>
      <c r="AL1615" s="4" t="s">
        <v>241</v>
      </c>
      <c r="AM1615" s="4" t="s">
        <v>1772</v>
      </c>
      <c r="AO1615" s="7"/>
      <c r="AP1615" s="7"/>
    </row>
    <row r="1616" spans="10:42">
      <c r="J1616" s="2"/>
      <c r="K1616" s="2"/>
      <c r="L1616" s="2"/>
      <c r="M1616" s="2"/>
      <c r="N1616" s="2"/>
      <c r="X1616" s="7"/>
      <c r="Y1616" s="7"/>
      <c r="Z1616" s="7"/>
      <c r="AA1616" s="7"/>
      <c r="AB1616" s="7"/>
      <c r="AC1616" s="7"/>
      <c r="AD1616" s="7"/>
      <c r="AE1616" s="7"/>
      <c r="AF1616" s="7"/>
      <c r="AG1616" s="7"/>
      <c r="AH1616" s="7"/>
      <c r="AJ1616" s="2"/>
      <c r="AL1616" s="4" t="s">
        <v>241</v>
      </c>
      <c r="AM1616" s="4" t="s">
        <v>1773</v>
      </c>
      <c r="AO1616" s="7"/>
      <c r="AP1616" s="7"/>
    </row>
    <row r="1617" spans="10:42">
      <c r="J1617" s="2"/>
      <c r="K1617" s="2"/>
      <c r="L1617" s="2"/>
      <c r="M1617" s="2"/>
      <c r="N1617" s="2"/>
      <c r="X1617" s="7"/>
      <c r="Y1617" s="7"/>
      <c r="Z1617" s="7"/>
      <c r="AA1617" s="7"/>
      <c r="AB1617" s="7"/>
      <c r="AC1617" s="7"/>
      <c r="AD1617" s="7"/>
      <c r="AE1617" s="7"/>
      <c r="AF1617" s="7"/>
      <c r="AG1617" s="7"/>
      <c r="AH1617" s="7"/>
      <c r="AJ1617" s="2"/>
      <c r="AL1617" s="4" t="s">
        <v>241</v>
      </c>
      <c r="AM1617" s="4" t="s">
        <v>1774</v>
      </c>
      <c r="AO1617" s="7"/>
      <c r="AP1617" s="7"/>
    </row>
    <row r="1618" spans="10:42">
      <c r="J1618" s="2"/>
      <c r="K1618" s="2"/>
      <c r="L1618" s="2"/>
      <c r="M1618" s="2"/>
      <c r="N1618" s="2"/>
      <c r="X1618" s="7"/>
      <c r="Y1618" s="7"/>
      <c r="Z1618" s="7"/>
      <c r="AA1618" s="7"/>
      <c r="AB1618" s="7"/>
      <c r="AC1618" s="7"/>
      <c r="AD1618" s="7"/>
      <c r="AE1618" s="7"/>
      <c r="AF1618" s="7"/>
      <c r="AG1618" s="7"/>
      <c r="AH1618" s="7"/>
      <c r="AJ1618" s="2"/>
      <c r="AL1618" s="4" t="s">
        <v>241</v>
      </c>
      <c r="AM1618" s="4" t="s">
        <v>1775</v>
      </c>
      <c r="AO1618" s="7"/>
      <c r="AP1618" s="7"/>
    </row>
    <row r="1619" spans="10:42">
      <c r="J1619" s="2"/>
      <c r="K1619" s="2"/>
      <c r="L1619" s="2"/>
      <c r="M1619" s="2"/>
      <c r="N1619" s="2"/>
      <c r="X1619" s="7"/>
      <c r="Y1619" s="7"/>
      <c r="Z1619" s="7"/>
      <c r="AA1619" s="7"/>
      <c r="AB1619" s="7"/>
      <c r="AC1619" s="7"/>
      <c r="AD1619" s="7"/>
      <c r="AE1619" s="7"/>
      <c r="AF1619" s="7"/>
      <c r="AG1619" s="7"/>
      <c r="AH1619" s="7"/>
      <c r="AJ1619" s="2"/>
      <c r="AL1619" s="4" t="s">
        <v>241</v>
      </c>
      <c r="AM1619" s="4" t="s">
        <v>1776</v>
      </c>
      <c r="AO1619" s="7"/>
      <c r="AP1619" s="7"/>
    </row>
    <row r="1620" spans="10:42">
      <c r="J1620" s="2"/>
      <c r="K1620" s="2"/>
      <c r="L1620" s="2"/>
      <c r="M1620" s="2"/>
      <c r="N1620" s="2"/>
      <c r="X1620" s="7"/>
      <c r="Y1620" s="7"/>
      <c r="Z1620" s="7"/>
      <c r="AA1620" s="7"/>
      <c r="AB1620" s="7"/>
      <c r="AC1620" s="7"/>
      <c r="AD1620" s="7"/>
      <c r="AE1620" s="7"/>
      <c r="AF1620" s="7"/>
      <c r="AG1620" s="7"/>
      <c r="AH1620" s="7"/>
      <c r="AJ1620" s="2"/>
      <c r="AL1620" s="4" t="s">
        <v>241</v>
      </c>
      <c r="AM1620" s="4" t="s">
        <v>1777</v>
      </c>
      <c r="AO1620" s="7"/>
      <c r="AP1620" s="7"/>
    </row>
    <row r="1621" spans="10:42">
      <c r="J1621" s="2"/>
      <c r="K1621" s="2"/>
      <c r="L1621" s="2"/>
      <c r="M1621" s="2"/>
      <c r="N1621" s="2"/>
      <c r="X1621" s="7"/>
      <c r="Y1621" s="7"/>
      <c r="Z1621" s="7"/>
      <c r="AA1621" s="7"/>
      <c r="AB1621" s="7"/>
      <c r="AC1621" s="7"/>
      <c r="AD1621" s="7"/>
      <c r="AE1621" s="7"/>
      <c r="AF1621" s="7"/>
      <c r="AG1621" s="7"/>
      <c r="AH1621" s="7"/>
      <c r="AJ1621" s="2"/>
      <c r="AL1621" s="4" t="s">
        <v>241</v>
      </c>
      <c r="AM1621" s="4" t="s">
        <v>1778</v>
      </c>
      <c r="AO1621" s="7"/>
      <c r="AP1621" s="7"/>
    </row>
    <row r="1622" spans="10:42">
      <c r="J1622" s="2"/>
      <c r="K1622" s="2"/>
      <c r="L1622" s="2"/>
      <c r="M1622" s="2"/>
      <c r="N1622" s="2"/>
      <c r="X1622" s="7"/>
      <c r="Y1622" s="7"/>
      <c r="Z1622" s="7"/>
      <c r="AA1622" s="7"/>
      <c r="AB1622" s="7"/>
      <c r="AC1622" s="7"/>
      <c r="AD1622" s="7"/>
      <c r="AE1622" s="7"/>
      <c r="AF1622" s="7"/>
      <c r="AG1622" s="7"/>
      <c r="AH1622" s="7"/>
      <c r="AJ1622" s="2"/>
      <c r="AL1622" s="4" t="s">
        <v>244</v>
      </c>
      <c r="AM1622" s="4" t="s">
        <v>1779</v>
      </c>
      <c r="AO1622" s="7"/>
      <c r="AP1622" s="7"/>
    </row>
    <row r="1623" spans="10:42">
      <c r="J1623" s="2"/>
      <c r="K1623" s="2"/>
      <c r="L1623" s="2"/>
      <c r="M1623" s="2"/>
      <c r="N1623" s="2"/>
      <c r="X1623" s="7"/>
      <c r="Y1623" s="7"/>
      <c r="Z1623" s="7"/>
      <c r="AA1623" s="7"/>
      <c r="AB1623" s="7"/>
      <c r="AC1623" s="7"/>
      <c r="AD1623" s="7"/>
      <c r="AE1623" s="7"/>
      <c r="AF1623" s="7"/>
      <c r="AG1623" s="7"/>
      <c r="AH1623" s="7"/>
      <c r="AJ1623" s="2"/>
      <c r="AL1623" s="4" t="s">
        <v>244</v>
      </c>
      <c r="AM1623" s="4" t="s">
        <v>1780</v>
      </c>
      <c r="AO1623" s="7"/>
      <c r="AP1623" s="7"/>
    </row>
    <row r="1624" spans="10:42">
      <c r="J1624" s="2"/>
      <c r="K1624" s="2"/>
      <c r="L1624" s="2"/>
      <c r="M1624" s="2"/>
      <c r="N1624" s="2"/>
      <c r="X1624" s="7"/>
      <c r="Y1624" s="7"/>
      <c r="Z1624" s="7"/>
      <c r="AA1624" s="7"/>
      <c r="AB1624" s="7"/>
      <c r="AC1624" s="7"/>
      <c r="AD1624" s="7"/>
      <c r="AE1624" s="7"/>
      <c r="AF1624" s="7"/>
      <c r="AG1624" s="7"/>
      <c r="AH1624" s="7"/>
      <c r="AJ1624" s="2"/>
      <c r="AL1624" s="4" t="s">
        <v>244</v>
      </c>
      <c r="AM1624" s="4" t="s">
        <v>1781</v>
      </c>
      <c r="AO1624" s="7"/>
      <c r="AP1624" s="7"/>
    </row>
    <row r="1625" spans="10:42">
      <c r="J1625" s="2"/>
      <c r="K1625" s="2"/>
      <c r="L1625" s="2"/>
      <c r="M1625" s="2"/>
      <c r="N1625" s="2"/>
      <c r="X1625" s="7"/>
      <c r="Y1625" s="7"/>
      <c r="Z1625" s="7"/>
      <c r="AA1625" s="7"/>
      <c r="AB1625" s="7"/>
      <c r="AC1625" s="7"/>
      <c r="AD1625" s="7"/>
      <c r="AE1625" s="7"/>
      <c r="AF1625" s="7"/>
      <c r="AG1625" s="7"/>
      <c r="AH1625" s="7"/>
      <c r="AJ1625" s="2"/>
      <c r="AL1625" s="4" t="s">
        <v>244</v>
      </c>
      <c r="AM1625" s="4" t="s">
        <v>1782</v>
      </c>
      <c r="AO1625" s="7"/>
      <c r="AP1625" s="7"/>
    </row>
    <row r="1626" spans="10:42">
      <c r="J1626" s="2"/>
      <c r="K1626" s="2"/>
      <c r="L1626" s="2"/>
      <c r="M1626" s="2"/>
      <c r="N1626" s="2"/>
      <c r="X1626" s="7"/>
      <c r="Y1626" s="7"/>
      <c r="Z1626" s="7"/>
      <c r="AA1626" s="7"/>
      <c r="AB1626" s="7"/>
      <c r="AC1626" s="7"/>
      <c r="AD1626" s="7"/>
      <c r="AE1626" s="7"/>
      <c r="AF1626" s="7"/>
      <c r="AG1626" s="7"/>
      <c r="AH1626" s="7"/>
      <c r="AJ1626" s="2"/>
      <c r="AL1626" s="4" t="s">
        <v>244</v>
      </c>
      <c r="AM1626" s="4" t="s">
        <v>1783</v>
      </c>
      <c r="AO1626" s="7"/>
      <c r="AP1626" s="7"/>
    </row>
    <row r="1627" spans="10:42">
      <c r="J1627" s="2"/>
      <c r="K1627" s="2"/>
      <c r="L1627" s="2"/>
      <c r="M1627" s="2"/>
      <c r="N1627" s="2"/>
      <c r="X1627" s="7"/>
      <c r="Y1627" s="7"/>
      <c r="Z1627" s="7"/>
      <c r="AA1627" s="7"/>
      <c r="AB1627" s="7"/>
      <c r="AC1627" s="7"/>
      <c r="AD1627" s="7"/>
      <c r="AE1627" s="7"/>
      <c r="AF1627" s="7"/>
      <c r="AG1627" s="7"/>
      <c r="AH1627" s="7"/>
      <c r="AJ1627" s="2"/>
      <c r="AL1627" s="4" t="s">
        <v>244</v>
      </c>
      <c r="AM1627" s="4" t="s">
        <v>1784</v>
      </c>
      <c r="AO1627" s="7"/>
      <c r="AP1627" s="7"/>
    </row>
    <row r="1628" spans="10:42">
      <c r="J1628" s="2"/>
      <c r="K1628" s="2"/>
      <c r="L1628" s="2"/>
      <c r="M1628" s="2"/>
      <c r="N1628" s="2"/>
      <c r="X1628" s="7"/>
      <c r="Y1628" s="7"/>
      <c r="Z1628" s="7"/>
      <c r="AA1628" s="7"/>
      <c r="AB1628" s="7"/>
      <c r="AC1628" s="7"/>
      <c r="AD1628" s="7"/>
      <c r="AE1628" s="7"/>
      <c r="AF1628" s="7"/>
      <c r="AG1628" s="7"/>
      <c r="AH1628" s="7"/>
      <c r="AJ1628" s="2"/>
      <c r="AL1628" s="4" t="s">
        <v>244</v>
      </c>
      <c r="AM1628" s="4" t="s">
        <v>1785</v>
      </c>
      <c r="AO1628" s="7"/>
      <c r="AP1628" s="7"/>
    </row>
    <row r="1629" spans="10:42">
      <c r="J1629" s="2"/>
      <c r="K1629" s="2"/>
      <c r="L1629" s="2"/>
      <c r="M1629" s="2"/>
      <c r="N1629" s="2"/>
      <c r="X1629" s="7"/>
      <c r="Y1629" s="7"/>
      <c r="Z1629" s="7"/>
      <c r="AA1629" s="7"/>
      <c r="AB1629" s="7"/>
      <c r="AC1629" s="7"/>
      <c r="AD1629" s="7"/>
      <c r="AE1629" s="7"/>
      <c r="AF1629" s="7"/>
      <c r="AG1629" s="7"/>
      <c r="AH1629" s="7"/>
      <c r="AJ1629" s="2"/>
      <c r="AL1629" s="4" t="s">
        <v>244</v>
      </c>
      <c r="AM1629" s="4" t="s">
        <v>1786</v>
      </c>
      <c r="AO1629" s="7"/>
      <c r="AP1629" s="7"/>
    </row>
    <row r="1630" spans="10:42">
      <c r="J1630" s="2"/>
      <c r="K1630" s="2"/>
      <c r="L1630" s="2"/>
      <c r="M1630" s="2"/>
      <c r="N1630" s="2"/>
      <c r="X1630" s="7"/>
      <c r="Y1630" s="7"/>
      <c r="Z1630" s="7"/>
      <c r="AA1630" s="7"/>
      <c r="AB1630" s="7"/>
      <c r="AC1630" s="7"/>
      <c r="AD1630" s="7"/>
      <c r="AE1630" s="7"/>
      <c r="AF1630" s="7"/>
      <c r="AG1630" s="7"/>
      <c r="AH1630" s="7"/>
      <c r="AJ1630" s="2"/>
      <c r="AL1630" s="4" t="s">
        <v>244</v>
      </c>
      <c r="AM1630" s="4" t="s">
        <v>1787</v>
      </c>
      <c r="AO1630" s="7"/>
      <c r="AP1630" s="7"/>
    </row>
    <row r="1631" spans="10:42">
      <c r="J1631" s="2"/>
      <c r="K1631" s="2"/>
      <c r="L1631" s="2"/>
      <c r="M1631" s="2"/>
      <c r="N1631" s="2"/>
      <c r="X1631" s="7"/>
      <c r="Y1631" s="7"/>
      <c r="Z1631" s="7"/>
      <c r="AA1631" s="7"/>
      <c r="AB1631" s="7"/>
      <c r="AC1631" s="7"/>
      <c r="AD1631" s="7"/>
      <c r="AE1631" s="7"/>
      <c r="AF1631" s="7"/>
      <c r="AG1631" s="7"/>
      <c r="AH1631" s="7"/>
      <c r="AJ1631" s="2"/>
      <c r="AL1631" s="4" t="s">
        <v>244</v>
      </c>
      <c r="AM1631" s="4" t="s">
        <v>1788</v>
      </c>
      <c r="AO1631" s="7"/>
      <c r="AP1631" s="7"/>
    </row>
    <row r="1632" spans="10:42">
      <c r="J1632" s="2"/>
      <c r="K1632" s="2"/>
      <c r="L1632" s="2"/>
      <c r="M1632" s="2"/>
      <c r="N1632" s="2"/>
      <c r="X1632" s="7"/>
      <c r="Y1632" s="7"/>
      <c r="Z1632" s="7"/>
      <c r="AA1632" s="7"/>
      <c r="AB1632" s="7"/>
      <c r="AC1632" s="7"/>
      <c r="AD1632" s="7"/>
      <c r="AE1632" s="7"/>
      <c r="AF1632" s="7"/>
      <c r="AG1632" s="7"/>
      <c r="AH1632" s="7"/>
      <c r="AJ1632" s="2"/>
      <c r="AL1632" s="4" t="s">
        <v>244</v>
      </c>
      <c r="AM1632" s="4" t="s">
        <v>1789</v>
      </c>
      <c r="AO1632" s="7"/>
      <c r="AP1632" s="7"/>
    </row>
    <row r="1633" spans="10:42">
      <c r="J1633" s="2"/>
      <c r="K1633" s="2"/>
      <c r="L1633" s="2"/>
      <c r="M1633" s="2"/>
      <c r="N1633" s="2"/>
      <c r="X1633" s="7"/>
      <c r="Y1633" s="7"/>
      <c r="Z1633" s="7"/>
      <c r="AA1633" s="7"/>
      <c r="AB1633" s="7"/>
      <c r="AC1633" s="7"/>
      <c r="AD1633" s="7"/>
      <c r="AE1633" s="7"/>
      <c r="AF1633" s="7"/>
      <c r="AG1633" s="7"/>
      <c r="AH1633" s="7"/>
      <c r="AJ1633" s="2"/>
      <c r="AL1633" s="4" t="s">
        <v>244</v>
      </c>
      <c r="AM1633" s="4" t="s">
        <v>1790</v>
      </c>
      <c r="AO1633" s="7"/>
      <c r="AP1633" s="7"/>
    </row>
    <row r="1634" spans="10:42">
      <c r="J1634" s="2"/>
      <c r="K1634" s="2"/>
      <c r="L1634" s="2"/>
      <c r="M1634" s="2"/>
      <c r="N1634" s="2"/>
      <c r="X1634" s="7"/>
      <c r="Y1634" s="7"/>
      <c r="Z1634" s="7"/>
      <c r="AA1634" s="7"/>
      <c r="AB1634" s="7"/>
      <c r="AC1634" s="7"/>
      <c r="AD1634" s="7"/>
      <c r="AE1634" s="7"/>
      <c r="AF1634" s="7"/>
      <c r="AG1634" s="7"/>
      <c r="AH1634" s="7"/>
      <c r="AJ1634" s="2"/>
      <c r="AL1634" s="4" t="s">
        <v>244</v>
      </c>
      <c r="AM1634" s="4" t="s">
        <v>1791</v>
      </c>
      <c r="AO1634" s="7"/>
      <c r="AP1634" s="7"/>
    </row>
    <row r="1635" spans="10:42">
      <c r="J1635" s="2"/>
      <c r="K1635" s="2"/>
      <c r="L1635" s="2"/>
      <c r="M1635" s="2"/>
      <c r="N1635" s="2"/>
      <c r="X1635" s="7"/>
      <c r="Y1635" s="7"/>
      <c r="Z1635" s="7"/>
      <c r="AA1635" s="7"/>
      <c r="AB1635" s="7"/>
      <c r="AC1635" s="7"/>
      <c r="AD1635" s="7"/>
      <c r="AE1635" s="7"/>
      <c r="AF1635" s="7"/>
      <c r="AG1635" s="7"/>
      <c r="AH1635" s="7"/>
      <c r="AJ1635" s="2"/>
      <c r="AL1635" s="4" t="s">
        <v>244</v>
      </c>
      <c r="AM1635" s="4" t="s">
        <v>1792</v>
      </c>
      <c r="AO1635" s="7"/>
      <c r="AP1635" s="7"/>
    </row>
    <row r="1636" spans="10:42">
      <c r="J1636" s="2"/>
      <c r="K1636" s="2"/>
      <c r="L1636" s="2"/>
      <c r="M1636" s="2"/>
      <c r="N1636" s="2"/>
      <c r="X1636" s="7"/>
      <c r="Y1636" s="7"/>
      <c r="Z1636" s="7"/>
      <c r="AA1636" s="7"/>
      <c r="AB1636" s="7"/>
      <c r="AC1636" s="7"/>
      <c r="AD1636" s="7"/>
      <c r="AE1636" s="7"/>
      <c r="AF1636" s="7"/>
      <c r="AG1636" s="7"/>
      <c r="AH1636" s="7"/>
      <c r="AJ1636" s="2"/>
      <c r="AL1636" s="4" t="s">
        <v>244</v>
      </c>
      <c r="AM1636" s="4" t="s">
        <v>1793</v>
      </c>
      <c r="AO1636" s="7"/>
      <c r="AP1636" s="7"/>
    </row>
    <row r="1637" spans="10:42">
      <c r="J1637" s="2"/>
      <c r="K1637" s="2"/>
      <c r="L1637" s="2"/>
      <c r="M1637" s="2"/>
      <c r="N1637" s="2"/>
      <c r="X1637" s="7"/>
      <c r="Y1637" s="7"/>
      <c r="Z1637" s="7"/>
      <c r="AA1637" s="7"/>
      <c r="AB1637" s="7"/>
      <c r="AC1637" s="7"/>
      <c r="AD1637" s="7"/>
      <c r="AE1637" s="7"/>
      <c r="AF1637" s="7"/>
      <c r="AG1637" s="7"/>
      <c r="AH1637" s="7"/>
      <c r="AJ1637" s="2"/>
      <c r="AL1637" s="4" t="s">
        <v>244</v>
      </c>
      <c r="AM1637" s="4" t="s">
        <v>1794</v>
      </c>
      <c r="AO1637" s="7"/>
      <c r="AP1637" s="7"/>
    </row>
    <row r="1638" spans="10:42">
      <c r="J1638" s="2"/>
      <c r="K1638" s="2"/>
      <c r="L1638" s="2"/>
      <c r="M1638" s="2"/>
      <c r="N1638" s="2"/>
      <c r="X1638" s="7"/>
      <c r="Y1638" s="7"/>
      <c r="Z1638" s="7"/>
      <c r="AA1638" s="7"/>
      <c r="AB1638" s="7"/>
      <c r="AC1638" s="7"/>
      <c r="AD1638" s="7"/>
      <c r="AE1638" s="7"/>
      <c r="AF1638" s="7"/>
      <c r="AG1638" s="7"/>
      <c r="AH1638" s="7"/>
      <c r="AJ1638" s="2"/>
      <c r="AL1638" s="4" t="s">
        <v>244</v>
      </c>
      <c r="AM1638" s="4" t="s">
        <v>1795</v>
      </c>
      <c r="AO1638" s="7"/>
      <c r="AP1638" s="7"/>
    </row>
    <row r="1639" spans="10:42">
      <c r="J1639" s="2"/>
      <c r="K1639" s="2"/>
      <c r="L1639" s="2"/>
      <c r="M1639" s="2"/>
      <c r="N1639" s="2"/>
      <c r="X1639" s="7"/>
      <c r="Y1639" s="7"/>
      <c r="Z1639" s="7"/>
      <c r="AA1639" s="7"/>
      <c r="AB1639" s="7"/>
      <c r="AC1639" s="7"/>
      <c r="AD1639" s="7"/>
      <c r="AE1639" s="7"/>
      <c r="AF1639" s="7"/>
      <c r="AG1639" s="7"/>
      <c r="AH1639" s="7"/>
      <c r="AJ1639" s="2"/>
      <c r="AL1639" s="4" t="s">
        <v>244</v>
      </c>
      <c r="AM1639" s="4" t="s">
        <v>1796</v>
      </c>
      <c r="AO1639" s="7"/>
      <c r="AP1639" s="7"/>
    </row>
    <row r="1640" spans="10:42">
      <c r="J1640" s="2"/>
      <c r="K1640" s="2"/>
      <c r="L1640" s="2"/>
      <c r="M1640" s="2"/>
      <c r="N1640" s="2"/>
      <c r="X1640" s="7"/>
      <c r="Y1640" s="7"/>
      <c r="Z1640" s="7"/>
      <c r="AA1640" s="7"/>
      <c r="AB1640" s="7"/>
      <c r="AC1640" s="7"/>
      <c r="AD1640" s="7"/>
      <c r="AE1640" s="7"/>
      <c r="AF1640" s="7"/>
      <c r="AG1640" s="7"/>
      <c r="AH1640" s="7"/>
      <c r="AJ1640" s="2"/>
      <c r="AL1640" s="4" t="s">
        <v>247</v>
      </c>
      <c r="AM1640" s="4" t="s">
        <v>1797</v>
      </c>
      <c r="AO1640" s="7"/>
      <c r="AP1640" s="7"/>
    </row>
    <row r="1641" spans="10:42">
      <c r="J1641" s="2"/>
      <c r="K1641" s="2"/>
      <c r="L1641" s="2"/>
      <c r="M1641" s="2"/>
      <c r="N1641" s="2"/>
      <c r="X1641" s="7"/>
      <c r="Y1641" s="7"/>
      <c r="Z1641" s="7"/>
      <c r="AA1641" s="7"/>
      <c r="AB1641" s="7"/>
      <c r="AC1641" s="7"/>
      <c r="AD1641" s="7"/>
      <c r="AE1641" s="7"/>
      <c r="AF1641" s="7"/>
      <c r="AG1641" s="7"/>
      <c r="AH1641" s="7"/>
      <c r="AJ1641" s="2"/>
      <c r="AL1641" s="4" t="s">
        <v>247</v>
      </c>
      <c r="AM1641" s="4" t="s">
        <v>1798</v>
      </c>
      <c r="AO1641" s="7"/>
      <c r="AP1641" s="7"/>
    </row>
    <row r="1642" spans="10:42">
      <c r="J1642" s="2"/>
      <c r="K1642" s="2"/>
      <c r="L1642" s="2"/>
      <c r="M1642" s="2"/>
      <c r="N1642" s="2"/>
      <c r="X1642" s="7"/>
      <c r="Y1642" s="7"/>
      <c r="Z1642" s="7"/>
      <c r="AA1642" s="7"/>
      <c r="AB1642" s="7"/>
      <c r="AC1642" s="7"/>
      <c r="AD1642" s="7"/>
      <c r="AE1642" s="7"/>
      <c r="AF1642" s="7"/>
      <c r="AG1642" s="7"/>
      <c r="AH1642" s="7"/>
      <c r="AJ1642" s="2"/>
      <c r="AL1642" s="4" t="s">
        <v>247</v>
      </c>
      <c r="AM1642" s="4" t="s">
        <v>1799</v>
      </c>
      <c r="AO1642" s="7"/>
      <c r="AP1642" s="7"/>
    </row>
    <row r="1643" spans="10:42">
      <c r="J1643" s="2"/>
      <c r="K1643" s="2"/>
      <c r="L1643" s="2"/>
      <c r="M1643" s="2"/>
      <c r="N1643" s="2"/>
      <c r="X1643" s="7"/>
      <c r="Y1643" s="7"/>
      <c r="Z1643" s="7"/>
      <c r="AA1643" s="7"/>
      <c r="AB1643" s="7"/>
      <c r="AC1643" s="7"/>
      <c r="AD1643" s="7"/>
      <c r="AE1643" s="7"/>
      <c r="AF1643" s="7"/>
      <c r="AG1643" s="7"/>
      <c r="AH1643" s="7"/>
      <c r="AJ1643" s="2"/>
      <c r="AL1643" s="4" t="s">
        <v>247</v>
      </c>
      <c r="AM1643" s="4" t="s">
        <v>1800</v>
      </c>
      <c r="AO1643" s="7"/>
      <c r="AP1643" s="7"/>
    </row>
    <row r="1644" spans="10:42">
      <c r="J1644" s="2"/>
      <c r="K1644" s="2"/>
      <c r="L1644" s="2"/>
      <c r="M1644" s="2"/>
      <c r="N1644" s="2"/>
      <c r="X1644" s="7"/>
      <c r="Y1644" s="7"/>
      <c r="Z1644" s="7"/>
      <c r="AA1644" s="7"/>
      <c r="AB1644" s="7"/>
      <c r="AC1644" s="7"/>
      <c r="AD1644" s="7"/>
      <c r="AE1644" s="7"/>
      <c r="AF1644" s="7"/>
      <c r="AG1644" s="7"/>
      <c r="AH1644" s="7"/>
      <c r="AJ1644" s="2"/>
      <c r="AL1644" s="4" t="s">
        <v>247</v>
      </c>
      <c r="AM1644" s="4" t="s">
        <v>1801</v>
      </c>
      <c r="AO1644" s="7"/>
      <c r="AP1644" s="7"/>
    </row>
    <row r="1645" spans="10:42">
      <c r="J1645" s="2"/>
      <c r="K1645" s="2"/>
      <c r="L1645" s="2"/>
      <c r="M1645" s="2"/>
      <c r="N1645" s="2"/>
      <c r="X1645" s="7"/>
      <c r="Y1645" s="7"/>
      <c r="Z1645" s="7"/>
      <c r="AA1645" s="7"/>
      <c r="AB1645" s="7"/>
      <c r="AC1645" s="7"/>
      <c r="AD1645" s="7"/>
      <c r="AE1645" s="7"/>
      <c r="AF1645" s="7"/>
      <c r="AG1645" s="7"/>
      <c r="AH1645" s="7"/>
      <c r="AJ1645" s="2"/>
      <c r="AL1645" s="4" t="s">
        <v>247</v>
      </c>
      <c r="AM1645" s="4" t="s">
        <v>1802</v>
      </c>
      <c r="AO1645" s="7"/>
      <c r="AP1645" s="7"/>
    </row>
    <row r="1646" spans="10:42">
      <c r="J1646" s="2"/>
      <c r="K1646" s="2"/>
      <c r="L1646" s="2"/>
      <c r="M1646" s="2"/>
      <c r="N1646" s="2"/>
      <c r="X1646" s="7"/>
      <c r="Y1646" s="7"/>
      <c r="Z1646" s="7"/>
      <c r="AA1646" s="7"/>
      <c r="AB1646" s="7"/>
      <c r="AC1646" s="7"/>
      <c r="AD1646" s="7"/>
      <c r="AE1646" s="7"/>
      <c r="AF1646" s="7"/>
      <c r="AG1646" s="7"/>
      <c r="AH1646" s="7"/>
      <c r="AJ1646" s="2"/>
      <c r="AL1646" s="4" t="s">
        <v>247</v>
      </c>
      <c r="AM1646" s="4" t="s">
        <v>1803</v>
      </c>
      <c r="AO1646" s="7"/>
      <c r="AP1646" s="7"/>
    </row>
    <row r="1647" spans="10:42">
      <c r="J1647" s="2"/>
      <c r="K1647" s="2"/>
      <c r="L1647" s="2"/>
      <c r="M1647" s="2"/>
      <c r="N1647" s="2"/>
      <c r="X1647" s="7"/>
      <c r="Y1647" s="7"/>
      <c r="Z1647" s="7"/>
      <c r="AA1647" s="7"/>
      <c r="AB1647" s="7"/>
      <c r="AC1647" s="7"/>
      <c r="AD1647" s="7"/>
      <c r="AE1647" s="7"/>
      <c r="AF1647" s="7"/>
      <c r="AG1647" s="7"/>
      <c r="AH1647" s="7"/>
      <c r="AJ1647" s="2"/>
      <c r="AL1647" s="4" t="s">
        <v>247</v>
      </c>
      <c r="AM1647" s="4" t="s">
        <v>1804</v>
      </c>
      <c r="AO1647" s="7"/>
      <c r="AP1647" s="7"/>
    </row>
    <row r="1648" spans="10:42">
      <c r="J1648" s="2"/>
      <c r="K1648" s="2"/>
      <c r="L1648" s="2"/>
      <c r="M1648" s="2"/>
      <c r="N1648" s="2"/>
      <c r="X1648" s="7"/>
      <c r="Y1648" s="7"/>
      <c r="Z1648" s="7"/>
      <c r="AA1648" s="7"/>
      <c r="AB1648" s="7"/>
      <c r="AC1648" s="7"/>
      <c r="AD1648" s="7"/>
      <c r="AE1648" s="7"/>
      <c r="AF1648" s="7"/>
      <c r="AG1648" s="7"/>
      <c r="AH1648" s="7"/>
      <c r="AJ1648" s="2"/>
      <c r="AL1648" s="4" t="s">
        <v>247</v>
      </c>
      <c r="AM1648" s="4" t="s">
        <v>1805</v>
      </c>
      <c r="AO1648" s="7"/>
      <c r="AP1648" s="7"/>
    </row>
    <row r="1649" spans="10:42">
      <c r="J1649" s="2"/>
      <c r="K1649" s="2"/>
      <c r="L1649" s="2"/>
      <c r="M1649" s="2"/>
      <c r="N1649" s="2"/>
      <c r="X1649" s="7"/>
      <c r="Y1649" s="7"/>
      <c r="Z1649" s="7"/>
      <c r="AA1649" s="7"/>
      <c r="AB1649" s="7"/>
      <c r="AC1649" s="7"/>
      <c r="AD1649" s="7"/>
      <c r="AE1649" s="7"/>
      <c r="AF1649" s="7"/>
      <c r="AG1649" s="7"/>
      <c r="AH1649" s="7"/>
      <c r="AJ1649" s="2"/>
      <c r="AL1649" s="4" t="s">
        <v>247</v>
      </c>
      <c r="AM1649" s="4" t="s">
        <v>1806</v>
      </c>
      <c r="AO1649" s="7"/>
      <c r="AP1649" s="7"/>
    </row>
    <row r="1650" spans="10:42">
      <c r="J1650" s="2"/>
      <c r="K1650" s="2"/>
      <c r="L1650" s="2"/>
      <c r="M1650" s="2"/>
      <c r="N1650" s="2"/>
      <c r="X1650" s="7"/>
      <c r="Y1650" s="7"/>
      <c r="Z1650" s="7"/>
      <c r="AA1650" s="7"/>
      <c r="AB1650" s="7"/>
      <c r="AC1650" s="7"/>
      <c r="AD1650" s="7"/>
      <c r="AE1650" s="7"/>
      <c r="AF1650" s="7"/>
      <c r="AG1650" s="7"/>
      <c r="AH1650" s="7"/>
      <c r="AJ1650" s="2"/>
      <c r="AL1650" s="4" t="s">
        <v>247</v>
      </c>
      <c r="AM1650" s="4" t="s">
        <v>1807</v>
      </c>
      <c r="AO1650" s="7"/>
      <c r="AP1650" s="7"/>
    </row>
    <row r="1651" spans="10:42">
      <c r="J1651" s="2"/>
      <c r="K1651" s="2"/>
      <c r="L1651" s="2"/>
      <c r="M1651" s="2"/>
      <c r="N1651" s="2"/>
      <c r="X1651" s="7"/>
      <c r="Y1651" s="7"/>
      <c r="Z1651" s="7"/>
      <c r="AA1651" s="7"/>
      <c r="AB1651" s="7"/>
      <c r="AC1651" s="7"/>
      <c r="AD1651" s="7"/>
      <c r="AE1651" s="7"/>
      <c r="AF1651" s="7"/>
      <c r="AG1651" s="7"/>
      <c r="AH1651" s="7"/>
      <c r="AJ1651" s="2"/>
      <c r="AL1651" s="4" t="s">
        <v>247</v>
      </c>
      <c r="AM1651" s="4" t="s">
        <v>1808</v>
      </c>
      <c r="AO1651" s="7"/>
      <c r="AP1651" s="7"/>
    </row>
    <row r="1652" spans="10:42">
      <c r="J1652" s="2"/>
      <c r="K1652" s="2"/>
      <c r="L1652" s="2"/>
      <c r="M1652" s="2"/>
      <c r="N1652" s="2"/>
      <c r="X1652" s="7"/>
      <c r="Y1652" s="7"/>
      <c r="Z1652" s="7"/>
      <c r="AA1652" s="7"/>
      <c r="AB1652" s="7"/>
      <c r="AC1652" s="7"/>
      <c r="AD1652" s="7"/>
      <c r="AE1652" s="7"/>
      <c r="AF1652" s="7"/>
      <c r="AG1652" s="7"/>
      <c r="AH1652" s="7"/>
      <c r="AJ1652" s="2"/>
      <c r="AL1652" s="4" t="s">
        <v>247</v>
      </c>
      <c r="AM1652" s="4" t="s">
        <v>1809</v>
      </c>
      <c r="AO1652" s="7"/>
      <c r="AP1652" s="7"/>
    </row>
    <row r="1653" spans="10:42">
      <c r="J1653" s="2"/>
      <c r="K1653" s="2"/>
      <c r="L1653" s="2"/>
      <c r="M1653" s="2"/>
      <c r="N1653" s="2"/>
      <c r="X1653" s="7"/>
      <c r="Y1653" s="7"/>
      <c r="Z1653" s="7"/>
      <c r="AA1653" s="7"/>
      <c r="AB1653" s="7"/>
      <c r="AC1653" s="7"/>
      <c r="AD1653" s="7"/>
      <c r="AE1653" s="7"/>
      <c r="AF1653" s="7"/>
      <c r="AG1653" s="7"/>
      <c r="AH1653" s="7"/>
      <c r="AJ1653" s="2"/>
      <c r="AL1653" s="4" t="s">
        <v>247</v>
      </c>
      <c r="AM1653" s="4" t="s">
        <v>1810</v>
      </c>
      <c r="AO1653" s="7"/>
      <c r="AP1653" s="7"/>
    </row>
    <row r="1654" spans="10:42">
      <c r="J1654" s="2"/>
      <c r="K1654" s="2"/>
      <c r="L1654" s="2"/>
      <c r="M1654" s="2"/>
      <c r="N1654" s="2"/>
      <c r="X1654" s="7"/>
      <c r="Y1654" s="7"/>
      <c r="Z1654" s="7"/>
      <c r="AA1654" s="7"/>
      <c r="AB1654" s="7"/>
      <c r="AC1654" s="7"/>
      <c r="AD1654" s="7"/>
      <c r="AE1654" s="7"/>
      <c r="AF1654" s="7"/>
      <c r="AG1654" s="7"/>
      <c r="AH1654" s="7"/>
      <c r="AJ1654" s="2"/>
      <c r="AL1654" s="4" t="s">
        <v>247</v>
      </c>
      <c r="AM1654" s="4" t="s">
        <v>1811</v>
      </c>
      <c r="AO1654" s="7"/>
      <c r="AP1654" s="7"/>
    </row>
    <row r="1655" spans="10:42">
      <c r="J1655" s="2"/>
      <c r="K1655" s="2"/>
      <c r="L1655" s="2"/>
      <c r="M1655" s="2"/>
      <c r="N1655" s="2"/>
      <c r="X1655" s="7"/>
      <c r="Y1655" s="7"/>
      <c r="Z1655" s="7"/>
      <c r="AA1655" s="7"/>
      <c r="AB1655" s="7"/>
      <c r="AC1655" s="7"/>
      <c r="AD1655" s="7"/>
      <c r="AE1655" s="7"/>
      <c r="AF1655" s="7"/>
      <c r="AG1655" s="7"/>
      <c r="AH1655" s="7"/>
      <c r="AJ1655" s="2"/>
      <c r="AL1655" s="4" t="s">
        <v>247</v>
      </c>
      <c r="AM1655" s="4" t="s">
        <v>1812</v>
      </c>
      <c r="AO1655" s="7"/>
      <c r="AP1655" s="7"/>
    </row>
    <row r="1656" spans="10:42">
      <c r="J1656" s="2"/>
      <c r="K1656" s="2"/>
      <c r="L1656" s="2"/>
      <c r="M1656" s="2"/>
      <c r="N1656" s="2"/>
      <c r="X1656" s="7"/>
      <c r="Y1656" s="7"/>
      <c r="Z1656" s="7"/>
      <c r="AA1656" s="7"/>
      <c r="AB1656" s="7"/>
      <c r="AC1656" s="7"/>
      <c r="AD1656" s="7"/>
      <c r="AE1656" s="7"/>
      <c r="AF1656" s="7"/>
      <c r="AG1656" s="7"/>
      <c r="AH1656" s="7"/>
      <c r="AJ1656" s="2"/>
      <c r="AL1656" s="4" t="s">
        <v>247</v>
      </c>
      <c r="AM1656" s="4" t="s">
        <v>1813</v>
      </c>
      <c r="AO1656" s="7"/>
      <c r="AP1656" s="7"/>
    </row>
    <row r="1657" spans="10:42">
      <c r="J1657" s="2"/>
      <c r="K1657" s="2"/>
      <c r="L1657" s="2"/>
      <c r="M1657" s="2"/>
      <c r="N1657" s="2"/>
      <c r="X1657" s="7"/>
      <c r="Y1657" s="7"/>
      <c r="Z1657" s="7"/>
      <c r="AA1657" s="7"/>
      <c r="AB1657" s="7"/>
      <c r="AC1657" s="7"/>
      <c r="AD1657" s="7"/>
      <c r="AE1657" s="7"/>
      <c r="AF1657" s="7"/>
      <c r="AG1657" s="7"/>
      <c r="AH1657" s="7"/>
      <c r="AJ1657" s="2"/>
      <c r="AL1657" s="4" t="s">
        <v>247</v>
      </c>
      <c r="AM1657" s="4" t="s">
        <v>1814</v>
      </c>
      <c r="AO1657" s="7"/>
      <c r="AP1657" s="7"/>
    </row>
    <row r="1658" spans="10:42">
      <c r="J1658" s="2"/>
      <c r="K1658" s="2"/>
      <c r="L1658" s="2"/>
      <c r="M1658" s="2"/>
      <c r="N1658" s="2"/>
      <c r="X1658" s="7"/>
      <c r="Y1658" s="7"/>
      <c r="Z1658" s="7"/>
      <c r="AA1658" s="7"/>
      <c r="AB1658" s="7"/>
      <c r="AC1658" s="7"/>
      <c r="AD1658" s="7"/>
      <c r="AE1658" s="7"/>
      <c r="AF1658" s="7"/>
      <c r="AG1658" s="7"/>
      <c r="AH1658" s="7"/>
      <c r="AJ1658" s="2"/>
      <c r="AL1658" s="4" t="s">
        <v>247</v>
      </c>
      <c r="AM1658" s="4" t="s">
        <v>1815</v>
      </c>
      <c r="AO1658" s="7"/>
      <c r="AP1658" s="7"/>
    </row>
    <row r="1659" spans="10:42">
      <c r="J1659" s="2"/>
      <c r="K1659" s="2"/>
      <c r="L1659" s="2"/>
      <c r="M1659" s="2"/>
      <c r="N1659" s="2"/>
      <c r="X1659" s="7"/>
      <c r="Y1659" s="7"/>
      <c r="Z1659" s="7"/>
      <c r="AA1659" s="7"/>
      <c r="AB1659" s="7"/>
      <c r="AC1659" s="7"/>
      <c r="AD1659" s="7"/>
      <c r="AE1659" s="7"/>
      <c r="AF1659" s="7"/>
      <c r="AG1659" s="7"/>
      <c r="AH1659" s="7"/>
      <c r="AJ1659" s="2"/>
      <c r="AL1659" s="4" t="s">
        <v>247</v>
      </c>
      <c r="AM1659" s="4" t="s">
        <v>1816</v>
      </c>
      <c r="AO1659" s="7"/>
      <c r="AP1659" s="7"/>
    </row>
    <row r="1660" spans="10:42">
      <c r="J1660" s="2"/>
      <c r="K1660" s="2"/>
      <c r="L1660" s="2"/>
      <c r="M1660" s="2"/>
      <c r="N1660" s="2"/>
      <c r="X1660" s="7"/>
      <c r="Y1660" s="7"/>
      <c r="Z1660" s="7"/>
      <c r="AA1660" s="7"/>
      <c r="AB1660" s="7"/>
      <c r="AC1660" s="7"/>
      <c r="AD1660" s="7"/>
      <c r="AE1660" s="7"/>
      <c r="AF1660" s="7"/>
      <c r="AG1660" s="7"/>
      <c r="AH1660" s="7"/>
      <c r="AJ1660" s="2"/>
      <c r="AL1660" s="4" t="s">
        <v>247</v>
      </c>
      <c r="AM1660" s="4" t="s">
        <v>1817</v>
      </c>
      <c r="AO1660" s="7"/>
      <c r="AP1660" s="7"/>
    </row>
    <row r="1661" spans="10:42">
      <c r="J1661" s="2"/>
      <c r="K1661" s="2"/>
      <c r="L1661" s="2"/>
      <c r="M1661" s="2"/>
      <c r="N1661" s="2"/>
      <c r="X1661" s="7"/>
      <c r="Y1661" s="7"/>
      <c r="Z1661" s="7"/>
      <c r="AA1661" s="7"/>
      <c r="AB1661" s="7"/>
      <c r="AC1661" s="7"/>
      <c r="AD1661" s="7"/>
      <c r="AE1661" s="7"/>
      <c r="AF1661" s="7"/>
      <c r="AG1661" s="7"/>
      <c r="AH1661" s="7"/>
      <c r="AJ1661" s="2"/>
      <c r="AL1661" s="4" t="s">
        <v>247</v>
      </c>
      <c r="AM1661" s="4" t="s">
        <v>1818</v>
      </c>
      <c r="AO1661" s="7"/>
      <c r="AP1661" s="7"/>
    </row>
    <row r="1662" spans="10:42">
      <c r="J1662" s="2"/>
      <c r="K1662" s="2"/>
      <c r="L1662" s="2"/>
      <c r="M1662" s="2"/>
      <c r="N1662" s="2"/>
      <c r="X1662" s="7"/>
      <c r="Y1662" s="7"/>
      <c r="Z1662" s="7"/>
      <c r="AA1662" s="7"/>
      <c r="AB1662" s="7"/>
      <c r="AC1662" s="7"/>
      <c r="AD1662" s="7"/>
      <c r="AE1662" s="7"/>
      <c r="AF1662" s="7"/>
      <c r="AG1662" s="7"/>
      <c r="AH1662" s="7"/>
      <c r="AJ1662" s="2"/>
      <c r="AL1662" s="4" t="s">
        <v>247</v>
      </c>
      <c r="AM1662" s="4" t="s">
        <v>768</v>
      </c>
      <c r="AO1662" s="7"/>
      <c r="AP1662" s="7"/>
    </row>
    <row r="1663" spans="10:42">
      <c r="J1663" s="2"/>
      <c r="K1663" s="2"/>
      <c r="L1663" s="2"/>
      <c r="M1663" s="2"/>
      <c r="N1663" s="2"/>
      <c r="X1663" s="7"/>
      <c r="Y1663" s="7"/>
      <c r="Z1663" s="7"/>
      <c r="AA1663" s="7"/>
      <c r="AB1663" s="7"/>
      <c r="AC1663" s="7"/>
      <c r="AD1663" s="7"/>
      <c r="AE1663" s="7"/>
      <c r="AF1663" s="7"/>
      <c r="AG1663" s="7"/>
      <c r="AH1663" s="7"/>
      <c r="AJ1663" s="2"/>
      <c r="AL1663" s="4" t="s">
        <v>247</v>
      </c>
      <c r="AM1663" s="4" t="s">
        <v>1819</v>
      </c>
      <c r="AO1663" s="7"/>
      <c r="AP1663" s="7"/>
    </row>
    <row r="1664" spans="10:42">
      <c r="J1664" s="2"/>
      <c r="K1664" s="2"/>
      <c r="L1664" s="2"/>
      <c r="M1664" s="2"/>
      <c r="N1664" s="2"/>
      <c r="X1664" s="7"/>
      <c r="Y1664" s="7"/>
      <c r="Z1664" s="7"/>
      <c r="AA1664" s="7"/>
      <c r="AB1664" s="7"/>
      <c r="AC1664" s="7"/>
      <c r="AD1664" s="7"/>
      <c r="AE1664" s="7"/>
      <c r="AF1664" s="7"/>
      <c r="AG1664" s="7"/>
      <c r="AH1664" s="7"/>
      <c r="AJ1664" s="2"/>
      <c r="AL1664" s="4" t="s">
        <v>247</v>
      </c>
      <c r="AM1664" s="4" t="s">
        <v>1820</v>
      </c>
      <c r="AO1664" s="7"/>
      <c r="AP1664" s="7"/>
    </row>
    <row r="1665" spans="10:42">
      <c r="J1665" s="2"/>
      <c r="K1665" s="2"/>
      <c r="L1665" s="2"/>
      <c r="M1665" s="2"/>
      <c r="N1665" s="2"/>
      <c r="X1665" s="7"/>
      <c r="Y1665" s="7"/>
      <c r="Z1665" s="7"/>
      <c r="AA1665" s="7"/>
      <c r="AB1665" s="7"/>
      <c r="AC1665" s="7"/>
      <c r="AD1665" s="7"/>
      <c r="AE1665" s="7"/>
      <c r="AF1665" s="7"/>
      <c r="AG1665" s="7"/>
      <c r="AH1665" s="7"/>
      <c r="AJ1665" s="2"/>
      <c r="AL1665" s="4" t="s">
        <v>247</v>
      </c>
      <c r="AM1665" s="4" t="s">
        <v>1821</v>
      </c>
      <c r="AO1665" s="7"/>
      <c r="AP1665" s="7"/>
    </row>
    <row r="1666" spans="10:42">
      <c r="J1666" s="2"/>
      <c r="K1666" s="2"/>
      <c r="L1666" s="2"/>
      <c r="M1666" s="2"/>
      <c r="N1666" s="2"/>
      <c r="X1666" s="7"/>
      <c r="Y1666" s="7"/>
      <c r="Z1666" s="7"/>
      <c r="AA1666" s="7"/>
      <c r="AB1666" s="7"/>
      <c r="AC1666" s="7"/>
      <c r="AD1666" s="7"/>
      <c r="AE1666" s="7"/>
      <c r="AF1666" s="7"/>
      <c r="AG1666" s="7"/>
      <c r="AH1666" s="7"/>
      <c r="AJ1666" s="2"/>
      <c r="AL1666" s="4" t="s">
        <v>249</v>
      </c>
      <c r="AM1666" s="4" t="s">
        <v>1822</v>
      </c>
      <c r="AO1666" s="7"/>
      <c r="AP1666" s="7"/>
    </row>
    <row r="1667" spans="10:42">
      <c r="J1667" s="2"/>
      <c r="K1667" s="2"/>
      <c r="L1667" s="2"/>
      <c r="M1667" s="2"/>
      <c r="N1667" s="2"/>
      <c r="X1667" s="7"/>
      <c r="Y1667" s="7"/>
      <c r="Z1667" s="7"/>
      <c r="AA1667" s="7"/>
      <c r="AB1667" s="7"/>
      <c r="AC1667" s="7"/>
      <c r="AD1667" s="7"/>
      <c r="AE1667" s="7"/>
      <c r="AF1667" s="7"/>
      <c r="AG1667" s="7"/>
      <c r="AH1667" s="7"/>
      <c r="AJ1667" s="2"/>
      <c r="AL1667" s="4" t="s">
        <v>249</v>
      </c>
      <c r="AM1667" s="4" t="s">
        <v>1823</v>
      </c>
      <c r="AO1667" s="7"/>
      <c r="AP1667" s="7"/>
    </row>
    <row r="1668" spans="10:42">
      <c r="J1668" s="2"/>
      <c r="K1668" s="2"/>
      <c r="L1668" s="2"/>
      <c r="M1668" s="2"/>
      <c r="N1668" s="2"/>
      <c r="X1668" s="7"/>
      <c r="Y1668" s="7"/>
      <c r="Z1668" s="7"/>
      <c r="AA1668" s="7"/>
      <c r="AB1668" s="7"/>
      <c r="AC1668" s="7"/>
      <c r="AD1668" s="7"/>
      <c r="AE1668" s="7"/>
      <c r="AF1668" s="7"/>
      <c r="AG1668" s="7"/>
      <c r="AH1668" s="7"/>
      <c r="AJ1668" s="2"/>
      <c r="AL1668" s="4" t="s">
        <v>249</v>
      </c>
      <c r="AM1668" s="4" t="s">
        <v>1824</v>
      </c>
      <c r="AO1668" s="7"/>
      <c r="AP1668" s="7"/>
    </row>
    <row r="1669" spans="10:42">
      <c r="J1669" s="2"/>
      <c r="K1669" s="2"/>
      <c r="L1669" s="2"/>
      <c r="M1669" s="2"/>
      <c r="N1669" s="2"/>
      <c r="X1669" s="7"/>
      <c r="Y1669" s="7"/>
      <c r="Z1669" s="7"/>
      <c r="AA1669" s="7"/>
      <c r="AB1669" s="7"/>
      <c r="AC1669" s="7"/>
      <c r="AD1669" s="7"/>
      <c r="AE1669" s="7"/>
      <c r="AF1669" s="7"/>
      <c r="AG1669" s="7"/>
      <c r="AH1669" s="7"/>
      <c r="AJ1669" s="2"/>
      <c r="AL1669" s="4" t="s">
        <v>249</v>
      </c>
      <c r="AM1669" s="4" t="s">
        <v>1825</v>
      </c>
      <c r="AO1669" s="7"/>
      <c r="AP1669" s="7"/>
    </row>
    <row r="1670" spans="10:42">
      <c r="J1670" s="2"/>
      <c r="K1670" s="2"/>
      <c r="L1670" s="2"/>
      <c r="M1670" s="2"/>
      <c r="N1670" s="2"/>
      <c r="X1670" s="7"/>
      <c r="Y1670" s="7"/>
      <c r="Z1670" s="7"/>
      <c r="AA1670" s="7"/>
      <c r="AB1670" s="7"/>
      <c r="AC1670" s="7"/>
      <c r="AD1670" s="7"/>
      <c r="AE1670" s="7"/>
      <c r="AF1670" s="7"/>
      <c r="AG1670" s="7"/>
      <c r="AH1670" s="7"/>
      <c r="AJ1670" s="2"/>
      <c r="AL1670" s="4" t="s">
        <v>249</v>
      </c>
      <c r="AM1670" s="4" t="s">
        <v>1826</v>
      </c>
      <c r="AO1670" s="7"/>
      <c r="AP1670" s="7"/>
    </row>
    <row r="1671" spans="10:42">
      <c r="J1671" s="2"/>
      <c r="K1671" s="2"/>
      <c r="L1671" s="2"/>
      <c r="M1671" s="2"/>
      <c r="N1671" s="2"/>
      <c r="X1671" s="7"/>
      <c r="Y1671" s="7"/>
      <c r="Z1671" s="7"/>
      <c r="AA1671" s="7"/>
      <c r="AB1671" s="7"/>
      <c r="AC1671" s="7"/>
      <c r="AD1671" s="7"/>
      <c r="AE1671" s="7"/>
      <c r="AF1671" s="7"/>
      <c r="AG1671" s="7"/>
      <c r="AH1671" s="7"/>
      <c r="AJ1671" s="2"/>
      <c r="AL1671" s="4" t="s">
        <v>249</v>
      </c>
      <c r="AM1671" s="4" t="s">
        <v>1827</v>
      </c>
      <c r="AO1671" s="7"/>
      <c r="AP1671" s="7"/>
    </row>
    <row r="1672" spans="10:42">
      <c r="J1672" s="2"/>
      <c r="K1672" s="2"/>
      <c r="L1672" s="2"/>
      <c r="M1672" s="2"/>
      <c r="N1672" s="2"/>
      <c r="X1672" s="7"/>
      <c r="Y1672" s="7"/>
      <c r="Z1672" s="7"/>
      <c r="AA1672" s="7"/>
      <c r="AB1672" s="7"/>
      <c r="AC1672" s="7"/>
      <c r="AD1672" s="7"/>
      <c r="AE1672" s="7"/>
      <c r="AF1672" s="7"/>
      <c r="AG1672" s="7"/>
      <c r="AH1672" s="7"/>
      <c r="AJ1672" s="2"/>
      <c r="AL1672" s="4" t="s">
        <v>249</v>
      </c>
      <c r="AM1672" s="4" t="s">
        <v>1828</v>
      </c>
      <c r="AO1672" s="7"/>
      <c r="AP1672" s="7"/>
    </row>
    <row r="1673" spans="10:42">
      <c r="J1673" s="2"/>
      <c r="K1673" s="2"/>
      <c r="L1673" s="2"/>
      <c r="M1673" s="2"/>
      <c r="N1673" s="2"/>
      <c r="X1673" s="7"/>
      <c r="Y1673" s="7"/>
      <c r="Z1673" s="7"/>
      <c r="AA1673" s="7"/>
      <c r="AB1673" s="7"/>
      <c r="AC1673" s="7"/>
      <c r="AD1673" s="7"/>
      <c r="AE1673" s="7"/>
      <c r="AF1673" s="7"/>
      <c r="AG1673" s="7"/>
      <c r="AH1673" s="7"/>
      <c r="AJ1673" s="2"/>
      <c r="AL1673" s="4" t="s">
        <v>249</v>
      </c>
      <c r="AM1673" s="4" t="s">
        <v>1829</v>
      </c>
      <c r="AO1673" s="7"/>
      <c r="AP1673" s="7"/>
    </row>
    <row r="1674" spans="10:42">
      <c r="J1674" s="2"/>
      <c r="K1674" s="2"/>
      <c r="L1674" s="2"/>
      <c r="M1674" s="2"/>
      <c r="N1674" s="2"/>
      <c r="X1674" s="7"/>
      <c r="Y1674" s="7"/>
      <c r="Z1674" s="7"/>
      <c r="AA1674" s="7"/>
      <c r="AB1674" s="7"/>
      <c r="AC1674" s="7"/>
      <c r="AD1674" s="7"/>
      <c r="AE1674" s="7"/>
      <c r="AF1674" s="7"/>
      <c r="AG1674" s="7"/>
      <c r="AH1674" s="7"/>
      <c r="AJ1674" s="2"/>
      <c r="AL1674" s="4" t="s">
        <v>249</v>
      </c>
      <c r="AM1674" s="4" t="s">
        <v>1830</v>
      </c>
      <c r="AO1674" s="7"/>
      <c r="AP1674" s="7"/>
    </row>
    <row r="1675" spans="10:42">
      <c r="J1675" s="2"/>
      <c r="K1675" s="2"/>
      <c r="L1675" s="2"/>
      <c r="M1675" s="2"/>
      <c r="N1675" s="2"/>
      <c r="X1675" s="7"/>
      <c r="Y1675" s="7"/>
      <c r="Z1675" s="7"/>
      <c r="AA1675" s="7"/>
      <c r="AB1675" s="7"/>
      <c r="AC1675" s="7"/>
      <c r="AD1675" s="7"/>
      <c r="AE1675" s="7"/>
      <c r="AF1675" s="7"/>
      <c r="AG1675" s="7"/>
      <c r="AH1675" s="7"/>
      <c r="AJ1675" s="2"/>
      <c r="AL1675" s="4" t="s">
        <v>249</v>
      </c>
      <c r="AM1675" s="4" t="s">
        <v>1831</v>
      </c>
      <c r="AO1675" s="7"/>
      <c r="AP1675" s="7"/>
    </row>
    <row r="1676" spans="10:42">
      <c r="J1676" s="2"/>
      <c r="K1676" s="2"/>
      <c r="L1676" s="2"/>
      <c r="M1676" s="2"/>
      <c r="N1676" s="2"/>
      <c r="X1676" s="7"/>
      <c r="Y1676" s="7"/>
      <c r="Z1676" s="7"/>
      <c r="AA1676" s="7"/>
      <c r="AB1676" s="7"/>
      <c r="AC1676" s="7"/>
      <c r="AD1676" s="7"/>
      <c r="AE1676" s="7"/>
      <c r="AF1676" s="7"/>
      <c r="AG1676" s="7"/>
      <c r="AH1676" s="7"/>
      <c r="AJ1676" s="2"/>
      <c r="AL1676" s="4" t="s">
        <v>249</v>
      </c>
      <c r="AM1676" s="4" t="s">
        <v>1832</v>
      </c>
      <c r="AO1676" s="7"/>
      <c r="AP1676" s="7"/>
    </row>
    <row r="1677" spans="10:42">
      <c r="J1677" s="2"/>
      <c r="K1677" s="2"/>
      <c r="L1677" s="2"/>
      <c r="M1677" s="2"/>
      <c r="N1677" s="2"/>
      <c r="X1677" s="7"/>
      <c r="Y1677" s="7"/>
      <c r="Z1677" s="7"/>
      <c r="AA1677" s="7"/>
      <c r="AB1677" s="7"/>
      <c r="AC1677" s="7"/>
      <c r="AD1677" s="7"/>
      <c r="AE1677" s="7"/>
      <c r="AF1677" s="7"/>
      <c r="AG1677" s="7"/>
      <c r="AH1677" s="7"/>
      <c r="AJ1677" s="2"/>
      <c r="AL1677" s="4" t="s">
        <v>249</v>
      </c>
      <c r="AM1677" s="4" t="s">
        <v>1833</v>
      </c>
      <c r="AO1677" s="7"/>
      <c r="AP1677" s="7"/>
    </row>
    <row r="1678" spans="10:42">
      <c r="J1678" s="2"/>
      <c r="K1678" s="2"/>
      <c r="L1678" s="2"/>
      <c r="M1678" s="2"/>
      <c r="N1678" s="2"/>
      <c r="X1678" s="7"/>
      <c r="Y1678" s="7"/>
      <c r="Z1678" s="7"/>
      <c r="AA1678" s="7"/>
      <c r="AB1678" s="7"/>
      <c r="AC1678" s="7"/>
      <c r="AD1678" s="7"/>
      <c r="AE1678" s="7"/>
      <c r="AF1678" s="7"/>
      <c r="AG1678" s="7"/>
      <c r="AH1678" s="7"/>
      <c r="AJ1678" s="2"/>
      <c r="AL1678" s="4" t="s">
        <v>249</v>
      </c>
      <c r="AM1678" s="4" t="s">
        <v>1834</v>
      </c>
      <c r="AO1678" s="7"/>
      <c r="AP1678" s="7"/>
    </row>
    <row r="1679" spans="10:42">
      <c r="J1679" s="2"/>
      <c r="K1679" s="2"/>
      <c r="L1679" s="2"/>
      <c r="M1679" s="2"/>
      <c r="N1679" s="2"/>
      <c r="X1679" s="7"/>
      <c r="Y1679" s="7"/>
      <c r="Z1679" s="7"/>
      <c r="AA1679" s="7"/>
      <c r="AB1679" s="7"/>
      <c r="AC1679" s="7"/>
      <c r="AD1679" s="7"/>
      <c r="AE1679" s="7"/>
      <c r="AF1679" s="7"/>
      <c r="AG1679" s="7"/>
      <c r="AH1679" s="7"/>
      <c r="AJ1679" s="2"/>
      <c r="AL1679" s="4" t="s">
        <v>249</v>
      </c>
      <c r="AM1679" s="4" t="s">
        <v>1835</v>
      </c>
      <c r="AO1679" s="7"/>
      <c r="AP1679" s="7"/>
    </row>
    <row r="1680" spans="10:42">
      <c r="J1680" s="2"/>
      <c r="K1680" s="2"/>
      <c r="L1680" s="2"/>
      <c r="M1680" s="2"/>
      <c r="N1680" s="2"/>
      <c r="X1680" s="7"/>
      <c r="Y1680" s="7"/>
      <c r="Z1680" s="7"/>
      <c r="AA1680" s="7"/>
      <c r="AB1680" s="7"/>
      <c r="AC1680" s="7"/>
      <c r="AD1680" s="7"/>
      <c r="AE1680" s="7"/>
      <c r="AF1680" s="7"/>
      <c r="AG1680" s="7"/>
      <c r="AH1680" s="7"/>
      <c r="AJ1680" s="2"/>
      <c r="AL1680" s="4" t="s">
        <v>249</v>
      </c>
      <c r="AM1680" s="4" t="s">
        <v>1836</v>
      </c>
      <c r="AO1680" s="7"/>
      <c r="AP1680" s="7"/>
    </row>
    <row r="1681" spans="10:42">
      <c r="J1681" s="2"/>
      <c r="K1681" s="2"/>
      <c r="L1681" s="2"/>
      <c r="M1681" s="2"/>
      <c r="N1681" s="2"/>
      <c r="X1681" s="7"/>
      <c r="Y1681" s="7"/>
      <c r="Z1681" s="7"/>
      <c r="AA1681" s="7"/>
      <c r="AB1681" s="7"/>
      <c r="AC1681" s="7"/>
      <c r="AD1681" s="7"/>
      <c r="AE1681" s="7"/>
      <c r="AF1681" s="7"/>
      <c r="AG1681" s="7"/>
      <c r="AH1681" s="7"/>
      <c r="AJ1681" s="2"/>
      <c r="AL1681" s="4" t="s">
        <v>249</v>
      </c>
      <c r="AM1681" s="4" t="s">
        <v>1837</v>
      </c>
      <c r="AO1681" s="7"/>
      <c r="AP1681" s="7"/>
    </row>
    <row r="1682" spans="10:42">
      <c r="J1682" s="2"/>
      <c r="K1682" s="2"/>
      <c r="L1682" s="2"/>
      <c r="M1682" s="2"/>
      <c r="N1682" s="2"/>
      <c r="X1682" s="7"/>
      <c r="Y1682" s="7"/>
      <c r="Z1682" s="7"/>
      <c r="AA1682" s="7"/>
      <c r="AB1682" s="7"/>
      <c r="AC1682" s="7"/>
      <c r="AD1682" s="7"/>
      <c r="AE1682" s="7"/>
      <c r="AF1682" s="7"/>
      <c r="AG1682" s="7"/>
      <c r="AH1682" s="7"/>
      <c r="AJ1682" s="2"/>
      <c r="AL1682" s="4" t="s">
        <v>249</v>
      </c>
      <c r="AM1682" s="4" t="s">
        <v>1838</v>
      </c>
      <c r="AO1682" s="7"/>
      <c r="AP1682" s="7"/>
    </row>
    <row r="1683" spans="10:42">
      <c r="J1683" s="2"/>
      <c r="K1683" s="2"/>
      <c r="L1683" s="2"/>
      <c r="M1683" s="2"/>
      <c r="N1683" s="2"/>
      <c r="X1683" s="7"/>
      <c r="Y1683" s="7"/>
      <c r="Z1683" s="7"/>
      <c r="AA1683" s="7"/>
      <c r="AB1683" s="7"/>
      <c r="AC1683" s="7"/>
      <c r="AD1683" s="7"/>
      <c r="AE1683" s="7"/>
      <c r="AF1683" s="7"/>
      <c r="AG1683" s="7"/>
      <c r="AH1683" s="7"/>
      <c r="AJ1683" s="2"/>
      <c r="AL1683" s="4" t="s">
        <v>249</v>
      </c>
      <c r="AM1683" s="4" t="s">
        <v>1839</v>
      </c>
      <c r="AO1683" s="7"/>
      <c r="AP1683" s="7"/>
    </row>
    <row r="1684" spans="10:42">
      <c r="J1684" s="2"/>
      <c r="K1684" s="2"/>
      <c r="L1684" s="2"/>
      <c r="M1684" s="2"/>
      <c r="N1684" s="2"/>
      <c r="X1684" s="7"/>
      <c r="Y1684" s="7"/>
      <c r="Z1684" s="7"/>
      <c r="AA1684" s="7"/>
      <c r="AB1684" s="7"/>
      <c r="AC1684" s="7"/>
      <c r="AD1684" s="7"/>
      <c r="AE1684" s="7"/>
      <c r="AF1684" s="7"/>
      <c r="AG1684" s="7"/>
      <c r="AH1684" s="7"/>
      <c r="AJ1684" s="2"/>
      <c r="AL1684" s="4" t="s">
        <v>249</v>
      </c>
      <c r="AM1684" s="4" t="s">
        <v>1840</v>
      </c>
      <c r="AO1684" s="7"/>
      <c r="AP1684" s="7"/>
    </row>
    <row r="1685" spans="10:42">
      <c r="J1685" s="2"/>
      <c r="K1685" s="2"/>
      <c r="L1685" s="2"/>
      <c r="M1685" s="2"/>
      <c r="N1685" s="2"/>
      <c r="X1685" s="7"/>
      <c r="Y1685" s="7"/>
      <c r="Z1685" s="7"/>
      <c r="AA1685" s="7"/>
      <c r="AB1685" s="7"/>
      <c r="AC1685" s="7"/>
      <c r="AD1685" s="7"/>
      <c r="AE1685" s="7"/>
      <c r="AF1685" s="7"/>
      <c r="AG1685" s="7"/>
      <c r="AH1685" s="7"/>
      <c r="AJ1685" s="2"/>
      <c r="AL1685" s="4" t="s">
        <v>249</v>
      </c>
      <c r="AM1685" s="4" t="s">
        <v>1841</v>
      </c>
      <c r="AO1685" s="7"/>
      <c r="AP1685" s="7"/>
    </row>
    <row r="1686" spans="10:42">
      <c r="J1686" s="2"/>
      <c r="K1686" s="2"/>
      <c r="L1686" s="2"/>
      <c r="M1686" s="2"/>
      <c r="N1686" s="2"/>
      <c r="X1686" s="7"/>
      <c r="Y1686" s="7"/>
      <c r="Z1686" s="7"/>
      <c r="AA1686" s="7"/>
      <c r="AB1686" s="7"/>
      <c r="AC1686" s="7"/>
      <c r="AD1686" s="7"/>
      <c r="AE1686" s="7"/>
      <c r="AF1686" s="7"/>
      <c r="AG1686" s="7"/>
      <c r="AH1686" s="7"/>
      <c r="AJ1686" s="2"/>
      <c r="AL1686" s="4" t="s">
        <v>249</v>
      </c>
      <c r="AM1686" s="4" t="s">
        <v>1842</v>
      </c>
      <c r="AO1686" s="7"/>
      <c r="AP1686" s="7"/>
    </row>
    <row r="1687" spans="10:42">
      <c r="J1687" s="2"/>
      <c r="K1687" s="2"/>
      <c r="L1687" s="2"/>
      <c r="M1687" s="2"/>
      <c r="N1687" s="2"/>
      <c r="X1687" s="7"/>
      <c r="Y1687" s="7"/>
      <c r="Z1687" s="7"/>
      <c r="AA1687" s="7"/>
      <c r="AB1687" s="7"/>
      <c r="AC1687" s="7"/>
      <c r="AD1687" s="7"/>
      <c r="AE1687" s="7"/>
      <c r="AF1687" s="7"/>
      <c r="AG1687" s="7"/>
      <c r="AH1687" s="7"/>
      <c r="AJ1687" s="2"/>
      <c r="AL1687" s="4" t="s">
        <v>249</v>
      </c>
      <c r="AM1687" s="4" t="s">
        <v>1843</v>
      </c>
      <c r="AO1687" s="7"/>
      <c r="AP1687" s="7"/>
    </row>
    <row r="1688" spans="10:42">
      <c r="J1688" s="2"/>
      <c r="K1688" s="2"/>
      <c r="L1688" s="2"/>
      <c r="M1688" s="2"/>
      <c r="N1688" s="2"/>
      <c r="X1688" s="7"/>
      <c r="Y1688" s="7"/>
      <c r="Z1688" s="7"/>
      <c r="AA1688" s="7"/>
      <c r="AB1688" s="7"/>
      <c r="AC1688" s="7"/>
      <c r="AD1688" s="7"/>
      <c r="AE1688" s="7"/>
      <c r="AF1688" s="7"/>
      <c r="AG1688" s="7"/>
      <c r="AH1688" s="7"/>
      <c r="AJ1688" s="2"/>
      <c r="AL1688" s="4" t="s">
        <v>249</v>
      </c>
      <c r="AM1688" s="4" t="s">
        <v>1844</v>
      </c>
      <c r="AO1688" s="7"/>
      <c r="AP1688" s="7"/>
    </row>
    <row r="1689" spans="10:42">
      <c r="J1689" s="2"/>
      <c r="K1689" s="2"/>
      <c r="L1689" s="2"/>
      <c r="M1689" s="2"/>
      <c r="N1689" s="2"/>
      <c r="X1689" s="7"/>
      <c r="Y1689" s="7"/>
      <c r="Z1689" s="7"/>
      <c r="AA1689" s="7"/>
      <c r="AB1689" s="7"/>
      <c r="AC1689" s="7"/>
      <c r="AD1689" s="7"/>
      <c r="AE1689" s="7"/>
      <c r="AF1689" s="7"/>
      <c r="AG1689" s="7"/>
      <c r="AH1689" s="7"/>
      <c r="AJ1689" s="2"/>
      <c r="AL1689" s="4" t="s">
        <v>249</v>
      </c>
      <c r="AM1689" s="4" t="s">
        <v>1845</v>
      </c>
      <c r="AO1689" s="7"/>
      <c r="AP1689" s="7"/>
    </row>
    <row r="1690" spans="10:42">
      <c r="J1690" s="2"/>
      <c r="K1690" s="2"/>
      <c r="L1690" s="2"/>
      <c r="M1690" s="2"/>
      <c r="N1690" s="2"/>
      <c r="X1690" s="7"/>
      <c r="Y1690" s="7"/>
      <c r="Z1690" s="7"/>
      <c r="AA1690" s="7"/>
      <c r="AB1690" s="7"/>
      <c r="AC1690" s="7"/>
      <c r="AD1690" s="7"/>
      <c r="AE1690" s="7"/>
      <c r="AF1690" s="7"/>
      <c r="AG1690" s="7"/>
      <c r="AH1690" s="7"/>
      <c r="AJ1690" s="2"/>
      <c r="AL1690" s="4" t="s">
        <v>249</v>
      </c>
      <c r="AM1690" s="4" t="s">
        <v>1846</v>
      </c>
      <c r="AO1690" s="7"/>
      <c r="AP1690" s="7"/>
    </row>
    <row r="1691" spans="10:42">
      <c r="J1691" s="2"/>
      <c r="K1691" s="2"/>
      <c r="L1691" s="2"/>
      <c r="M1691" s="2"/>
      <c r="N1691" s="2"/>
      <c r="X1691" s="7"/>
      <c r="Y1691" s="7"/>
      <c r="Z1691" s="7"/>
      <c r="AA1691" s="7"/>
      <c r="AB1691" s="7"/>
      <c r="AC1691" s="7"/>
      <c r="AD1691" s="7"/>
      <c r="AE1691" s="7"/>
      <c r="AF1691" s="7"/>
      <c r="AG1691" s="7"/>
      <c r="AH1691" s="7"/>
      <c r="AJ1691" s="2"/>
      <c r="AL1691" s="4" t="s">
        <v>249</v>
      </c>
      <c r="AM1691" s="4" t="s">
        <v>1847</v>
      </c>
      <c r="AO1691" s="7"/>
      <c r="AP1691" s="7"/>
    </row>
    <row r="1692" spans="10:42">
      <c r="J1692" s="2"/>
      <c r="K1692" s="2"/>
      <c r="L1692" s="2"/>
      <c r="M1692" s="2"/>
      <c r="N1692" s="2"/>
      <c r="X1692" s="7"/>
      <c r="Y1692" s="7"/>
      <c r="Z1692" s="7"/>
      <c r="AA1692" s="7"/>
      <c r="AB1692" s="7"/>
      <c r="AC1692" s="7"/>
      <c r="AD1692" s="7"/>
      <c r="AE1692" s="7"/>
      <c r="AF1692" s="7"/>
      <c r="AG1692" s="7"/>
      <c r="AH1692" s="7"/>
      <c r="AJ1692" s="2"/>
      <c r="AL1692" s="4" t="s">
        <v>249</v>
      </c>
      <c r="AM1692" s="4" t="s">
        <v>1848</v>
      </c>
      <c r="AO1692" s="7"/>
      <c r="AP1692" s="7"/>
    </row>
    <row r="1693" spans="10:42">
      <c r="J1693" s="2"/>
      <c r="K1693" s="2"/>
      <c r="L1693" s="2"/>
      <c r="M1693" s="2"/>
      <c r="N1693" s="2"/>
      <c r="X1693" s="7"/>
      <c r="Y1693" s="7"/>
      <c r="Z1693" s="7"/>
      <c r="AA1693" s="7"/>
      <c r="AB1693" s="7"/>
      <c r="AC1693" s="7"/>
      <c r="AD1693" s="7"/>
      <c r="AE1693" s="7"/>
      <c r="AF1693" s="7"/>
      <c r="AG1693" s="7"/>
      <c r="AH1693" s="7"/>
      <c r="AJ1693" s="2"/>
      <c r="AL1693" s="4" t="s">
        <v>249</v>
      </c>
      <c r="AM1693" s="4" t="s">
        <v>1849</v>
      </c>
      <c r="AO1693" s="7"/>
      <c r="AP1693" s="7"/>
    </row>
    <row r="1694" spans="10:42">
      <c r="J1694" s="2"/>
      <c r="K1694" s="2"/>
      <c r="L1694" s="2"/>
      <c r="M1694" s="2"/>
      <c r="N1694" s="2"/>
      <c r="X1694" s="7"/>
      <c r="Y1694" s="7"/>
      <c r="Z1694" s="7"/>
      <c r="AA1694" s="7"/>
      <c r="AB1694" s="7"/>
      <c r="AC1694" s="7"/>
      <c r="AD1694" s="7"/>
      <c r="AE1694" s="7"/>
      <c r="AF1694" s="7"/>
      <c r="AG1694" s="7"/>
      <c r="AH1694" s="7"/>
      <c r="AJ1694" s="2"/>
      <c r="AL1694" s="4" t="s">
        <v>249</v>
      </c>
      <c r="AM1694" s="4" t="s">
        <v>1850</v>
      </c>
      <c r="AO1694" s="7"/>
      <c r="AP1694" s="7"/>
    </row>
    <row r="1695" spans="10:42">
      <c r="J1695" s="2"/>
      <c r="K1695" s="2"/>
      <c r="L1695" s="2"/>
      <c r="M1695" s="2"/>
      <c r="N1695" s="2"/>
      <c r="X1695" s="7"/>
      <c r="Y1695" s="7"/>
      <c r="Z1695" s="7"/>
      <c r="AA1695" s="7"/>
      <c r="AB1695" s="7"/>
      <c r="AC1695" s="7"/>
      <c r="AD1695" s="7"/>
      <c r="AE1695" s="7"/>
      <c r="AF1695" s="7"/>
      <c r="AG1695" s="7"/>
      <c r="AH1695" s="7"/>
      <c r="AJ1695" s="2"/>
      <c r="AL1695" s="4" t="s">
        <v>249</v>
      </c>
      <c r="AM1695" s="4" t="s">
        <v>1851</v>
      </c>
      <c r="AO1695" s="7"/>
      <c r="AP1695" s="7"/>
    </row>
    <row r="1696" spans="10:42">
      <c r="J1696" s="2"/>
      <c r="K1696" s="2"/>
      <c r="L1696" s="2"/>
      <c r="M1696" s="2"/>
      <c r="N1696" s="2"/>
      <c r="X1696" s="7"/>
      <c r="Y1696" s="7"/>
      <c r="Z1696" s="7"/>
      <c r="AA1696" s="7"/>
      <c r="AB1696" s="7"/>
      <c r="AC1696" s="7"/>
      <c r="AD1696" s="7"/>
      <c r="AE1696" s="7"/>
      <c r="AF1696" s="7"/>
      <c r="AG1696" s="7"/>
      <c r="AH1696" s="7"/>
      <c r="AJ1696" s="2"/>
      <c r="AL1696" s="4" t="s">
        <v>249</v>
      </c>
      <c r="AM1696" s="4" t="s">
        <v>1852</v>
      </c>
      <c r="AO1696" s="7"/>
      <c r="AP1696" s="7"/>
    </row>
    <row r="1697" spans="10:42">
      <c r="J1697" s="2"/>
      <c r="K1697" s="2"/>
      <c r="L1697" s="2"/>
      <c r="M1697" s="2"/>
      <c r="N1697" s="2"/>
      <c r="X1697" s="7"/>
      <c r="Y1697" s="7"/>
      <c r="Z1697" s="7"/>
      <c r="AA1697" s="7"/>
      <c r="AB1697" s="7"/>
      <c r="AC1697" s="7"/>
      <c r="AD1697" s="7"/>
      <c r="AE1697" s="7"/>
      <c r="AF1697" s="7"/>
      <c r="AG1697" s="7"/>
      <c r="AH1697" s="7"/>
      <c r="AJ1697" s="2"/>
      <c r="AL1697" s="4" t="s">
        <v>249</v>
      </c>
      <c r="AM1697" s="4" t="s">
        <v>1853</v>
      </c>
      <c r="AO1697" s="7"/>
      <c r="AP1697" s="7"/>
    </row>
    <row r="1698" spans="10:42">
      <c r="J1698" s="2"/>
      <c r="K1698" s="2"/>
      <c r="L1698" s="2"/>
      <c r="M1698" s="2"/>
      <c r="N1698" s="2"/>
      <c r="X1698" s="7"/>
      <c r="Y1698" s="7"/>
      <c r="Z1698" s="7"/>
      <c r="AA1698" s="7"/>
      <c r="AB1698" s="7"/>
      <c r="AC1698" s="7"/>
      <c r="AD1698" s="7"/>
      <c r="AE1698" s="7"/>
      <c r="AF1698" s="7"/>
      <c r="AG1698" s="7"/>
      <c r="AH1698" s="7"/>
      <c r="AJ1698" s="2"/>
      <c r="AL1698" s="4" t="s">
        <v>249</v>
      </c>
      <c r="AM1698" s="4" t="s">
        <v>1854</v>
      </c>
      <c r="AO1698" s="7"/>
      <c r="AP1698" s="7"/>
    </row>
    <row r="1699" spans="10:42">
      <c r="J1699" s="2"/>
      <c r="K1699" s="2"/>
      <c r="L1699" s="2"/>
      <c r="M1699" s="2"/>
      <c r="N1699" s="2"/>
      <c r="X1699" s="7"/>
      <c r="Y1699" s="7"/>
      <c r="Z1699" s="7"/>
      <c r="AA1699" s="7"/>
      <c r="AB1699" s="7"/>
      <c r="AC1699" s="7"/>
      <c r="AD1699" s="7"/>
      <c r="AE1699" s="7"/>
      <c r="AF1699" s="7"/>
      <c r="AG1699" s="7"/>
      <c r="AH1699" s="7"/>
      <c r="AJ1699" s="2"/>
      <c r="AL1699" s="4" t="s">
        <v>249</v>
      </c>
      <c r="AM1699" s="4" t="s">
        <v>1855</v>
      </c>
      <c r="AO1699" s="7"/>
      <c r="AP1699" s="7"/>
    </row>
    <row r="1700" spans="10:42">
      <c r="J1700" s="2"/>
      <c r="K1700" s="2"/>
      <c r="L1700" s="2"/>
      <c r="M1700" s="2"/>
      <c r="N1700" s="2"/>
      <c r="X1700" s="7"/>
      <c r="Y1700" s="7"/>
      <c r="Z1700" s="7"/>
      <c r="AA1700" s="7"/>
      <c r="AB1700" s="7"/>
      <c r="AC1700" s="7"/>
      <c r="AD1700" s="7"/>
      <c r="AE1700" s="7"/>
      <c r="AF1700" s="7"/>
      <c r="AG1700" s="7"/>
      <c r="AH1700" s="7"/>
      <c r="AJ1700" s="2"/>
      <c r="AL1700" s="4" t="s">
        <v>249</v>
      </c>
      <c r="AM1700" s="4" t="s">
        <v>1856</v>
      </c>
      <c r="AO1700" s="7"/>
      <c r="AP1700" s="7"/>
    </row>
    <row r="1701" spans="10:42">
      <c r="J1701" s="2"/>
      <c r="K1701" s="2"/>
      <c r="L1701" s="2"/>
      <c r="M1701" s="2"/>
      <c r="N1701" s="2"/>
      <c r="X1701" s="7"/>
      <c r="Y1701" s="7"/>
      <c r="Z1701" s="7"/>
      <c r="AA1701" s="7"/>
      <c r="AB1701" s="7"/>
      <c r="AC1701" s="7"/>
      <c r="AD1701" s="7"/>
      <c r="AE1701" s="7"/>
      <c r="AF1701" s="7"/>
      <c r="AG1701" s="7"/>
      <c r="AH1701" s="7"/>
      <c r="AJ1701" s="2"/>
      <c r="AL1701" s="4" t="s">
        <v>249</v>
      </c>
      <c r="AM1701" s="4" t="s">
        <v>1857</v>
      </c>
      <c r="AO1701" s="7"/>
      <c r="AP1701" s="7"/>
    </row>
    <row r="1702" spans="10:42">
      <c r="J1702" s="2"/>
      <c r="K1702" s="2"/>
      <c r="L1702" s="2"/>
      <c r="M1702" s="2"/>
      <c r="N1702" s="2"/>
      <c r="X1702" s="7"/>
      <c r="Y1702" s="7"/>
      <c r="Z1702" s="7"/>
      <c r="AA1702" s="7"/>
      <c r="AB1702" s="7"/>
      <c r="AC1702" s="7"/>
      <c r="AD1702" s="7"/>
      <c r="AE1702" s="7"/>
      <c r="AF1702" s="7"/>
      <c r="AG1702" s="7"/>
      <c r="AH1702" s="7"/>
      <c r="AJ1702" s="2"/>
      <c r="AL1702" s="4" t="s">
        <v>249</v>
      </c>
      <c r="AM1702" s="4" t="s">
        <v>1858</v>
      </c>
      <c r="AO1702" s="7"/>
      <c r="AP1702" s="7"/>
    </row>
    <row r="1703" spans="10:42">
      <c r="J1703" s="2"/>
      <c r="K1703" s="2"/>
      <c r="L1703" s="2"/>
      <c r="M1703" s="2"/>
      <c r="N1703" s="2"/>
      <c r="X1703" s="7"/>
      <c r="Y1703" s="7"/>
      <c r="Z1703" s="7"/>
      <c r="AA1703" s="7"/>
      <c r="AB1703" s="7"/>
      <c r="AC1703" s="7"/>
      <c r="AD1703" s="7"/>
      <c r="AE1703" s="7"/>
      <c r="AF1703" s="7"/>
      <c r="AG1703" s="7"/>
      <c r="AH1703" s="7"/>
      <c r="AJ1703" s="2"/>
      <c r="AL1703" s="4" t="s">
        <v>249</v>
      </c>
      <c r="AM1703" s="4" t="s">
        <v>1859</v>
      </c>
      <c r="AO1703" s="7"/>
      <c r="AP1703" s="7"/>
    </row>
    <row r="1704" spans="10:42">
      <c r="J1704" s="2"/>
      <c r="K1704" s="2"/>
      <c r="L1704" s="2"/>
      <c r="M1704" s="2"/>
      <c r="N1704" s="2"/>
      <c r="X1704" s="7"/>
      <c r="Y1704" s="7"/>
      <c r="Z1704" s="7"/>
      <c r="AA1704" s="7"/>
      <c r="AB1704" s="7"/>
      <c r="AC1704" s="7"/>
      <c r="AD1704" s="7"/>
      <c r="AE1704" s="7"/>
      <c r="AF1704" s="7"/>
      <c r="AG1704" s="7"/>
      <c r="AH1704" s="7"/>
      <c r="AJ1704" s="2"/>
      <c r="AL1704" s="4" t="s">
        <v>249</v>
      </c>
      <c r="AM1704" s="4" t="s">
        <v>1860</v>
      </c>
      <c r="AO1704" s="7"/>
      <c r="AP1704" s="7"/>
    </row>
    <row r="1705" spans="10:42">
      <c r="J1705" s="2"/>
      <c r="K1705" s="2"/>
      <c r="L1705" s="2"/>
      <c r="M1705" s="2"/>
      <c r="N1705" s="2"/>
      <c r="X1705" s="7"/>
      <c r="Y1705" s="7"/>
      <c r="Z1705" s="7"/>
      <c r="AA1705" s="7"/>
      <c r="AB1705" s="7"/>
      <c r="AC1705" s="7"/>
      <c r="AD1705" s="7"/>
      <c r="AE1705" s="7"/>
      <c r="AF1705" s="7"/>
      <c r="AG1705" s="7"/>
      <c r="AH1705" s="7"/>
      <c r="AJ1705" s="2"/>
      <c r="AL1705" s="4" t="s">
        <v>249</v>
      </c>
      <c r="AM1705" s="4" t="s">
        <v>1861</v>
      </c>
      <c r="AO1705" s="7"/>
      <c r="AP1705" s="7"/>
    </row>
    <row r="1706" spans="10:42">
      <c r="J1706" s="2"/>
      <c r="K1706" s="2"/>
      <c r="L1706" s="2"/>
      <c r="M1706" s="2"/>
      <c r="N1706" s="2"/>
      <c r="X1706" s="7"/>
      <c r="Y1706" s="7"/>
      <c r="Z1706" s="7"/>
      <c r="AA1706" s="7"/>
      <c r="AB1706" s="7"/>
      <c r="AC1706" s="7"/>
      <c r="AD1706" s="7"/>
      <c r="AE1706" s="7"/>
      <c r="AF1706" s="7"/>
      <c r="AG1706" s="7"/>
      <c r="AH1706" s="7"/>
      <c r="AJ1706" s="2"/>
      <c r="AL1706" s="4" t="s">
        <v>249</v>
      </c>
      <c r="AM1706" s="4" t="s">
        <v>1862</v>
      </c>
      <c r="AO1706" s="7"/>
      <c r="AP1706" s="7"/>
    </row>
    <row r="1707" spans="10:42">
      <c r="J1707" s="2"/>
      <c r="K1707" s="2"/>
      <c r="L1707" s="2"/>
      <c r="M1707" s="2"/>
      <c r="N1707" s="2"/>
      <c r="X1707" s="7"/>
      <c r="Y1707" s="7"/>
      <c r="Z1707" s="7"/>
      <c r="AA1707" s="7"/>
      <c r="AB1707" s="7"/>
      <c r="AC1707" s="7"/>
      <c r="AD1707" s="7"/>
      <c r="AE1707" s="7"/>
      <c r="AF1707" s="7"/>
      <c r="AG1707" s="7"/>
      <c r="AH1707" s="7"/>
      <c r="AJ1707" s="2"/>
      <c r="AL1707" s="4" t="s">
        <v>249</v>
      </c>
      <c r="AM1707" s="4" t="s">
        <v>1863</v>
      </c>
      <c r="AO1707" s="7"/>
      <c r="AP1707" s="7"/>
    </row>
    <row r="1708" spans="10:42">
      <c r="J1708" s="2"/>
      <c r="K1708" s="2"/>
      <c r="L1708" s="2"/>
      <c r="M1708" s="2"/>
      <c r="N1708" s="2"/>
      <c r="X1708" s="7"/>
      <c r="Y1708" s="7"/>
      <c r="Z1708" s="7"/>
      <c r="AA1708" s="7"/>
      <c r="AB1708" s="7"/>
      <c r="AC1708" s="7"/>
      <c r="AD1708" s="7"/>
      <c r="AE1708" s="7"/>
      <c r="AF1708" s="7"/>
      <c r="AG1708" s="7"/>
      <c r="AH1708" s="7"/>
      <c r="AJ1708" s="2"/>
      <c r="AL1708" s="4" t="s">
        <v>249</v>
      </c>
      <c r="AM1708" s="4" t="s">
        <v>1864</v>
      </c>
      <c r="AO1708" s="7"/>
      <c r="AP1708" s="7"/>
    </row>
    <row r="1709" spans="10:42">
      <c r="J1709" s="2"/>
      <c r="K1709" s="2"/>
      <c r="L1709" s="2"/>
      <c r="M1709" s="2"/>
      <c r="N1709" s="2"/>
      <c r="X1709" s="7"/>
      <c r="Y1709" s="7"/>
      <c r="Z1709" s="7"/>
      <c r="AA1709" s="7"/>
      <c r="AB1709" s="7"/>
      <c r="AC1709" s="7"/>
      <c r="AD1709" s="7"/>
      <c r="AE1709" s="7"/>
      <c r="AF1709" s="7"/>
      <c r="AG1709" s="7"/>
      <c r="AH1709" s="7"/>
      <c r="AJ1709" s="2"/>
      <c r="AL1709" s="4" t="s">
        <v>252</v>
      </c>
      <c r="AM1709" s="4" t="s">
        <v>1865</v>
      </c>
      <c r="AO1709" s="7"/>
      <c r="AP1709" s="7"/>
    </row>
    <row r="1710" spans="10:42">
      <c r="J1710" s="2"/>
      <c r="K1710" s="2"/>
      <c r="L1710" s="2"/>
      <c r="M1710" s="2"/>
      <c r="N1710" s="2"/>
      <c r="X1710" s="7"/>
      <c r="Y1710" s="7"/>
      <c r="Z1710" s="7"/>
      <c r="AA1710" s="7"/>
      <c r="AB1710" s="7"/>
      <c r="AC1710" s="7"/>
      <c r="AD1710" s="7"/>
      <c r="AE1710" s="7"/>
      <c r="AF1710" s="7"/>
      <c r="AG1710" s="7"/>
      <c r="AH1710" s="7"/>
      <c r="AJ1710" s="2"/>
      <c r="AL1710" s="4" t="s">
        <v>252</v>
      </c>
      <c r="AM1710" s="4" t="s">
        <v>1866</v>
      </c>
      <c r="AO1710" s="7"/>
      <c r="AP1710" s="7"/>
    </row>
    <row r="1711" spans="10:42">
      <c r="J1711" s="2"/>
      <c r="K1711" s="2"/>
      <c r="L1711" s="2"/>
      <c r="M1711" s="2"/>
      <c r="N1711" s="2"/>
      <c r="X1711" s="7"/>
      <c r="Y1711" s="7"/>
      <c r="Z1711" s="7"/>
      <c r="AA1711" s="7"/>
      <c r="AB1711" s="7"/>
      <c r="AC1711" s="7"/>
      <c r="AD1711" s="7"/>
      <c r="AE1711" s="7"/>
      <c r="AF1711" s="7"/>
      <c r="AG1711" s="7"/>
      <c r="AH1711" s="7"/>
      <c r="AJ1711" s="2"/>
      <c r="AL1711" s="4" t="s">
        <v>252</v>
      </c>
      <c r="AM1711" s="4" t="s">
        <v>1867</v>
      </c>
      <c r="AO1711" s="7"/>
      <c r="AP1711" s="7"/>
    </row>
    <row r="1712" spans="10:42">
      <c r="J1712" s="2"/>
      <c r="K1712" s="2"/>
      <c r="L1712" s="2"/>
      <c r="M1712" s="2"/>
      <c r="N1712" s="2"/>
      <c r="X1712" s="7"/>
      <c r="Y1712" s="7"/>
      <c r="Z1712" s="7"/>
      <c r="AA1712" s="7"/>
      <c r="AB1712" s="7"/>
      <c r="AC1712" s="7"/>
      <c r="AD1712" s="7"/>
      <c r="AE1712" s="7"/>
      <c r="AF1712" s="7"/>
      <c r="AG1712" s="7"/>
      <c r="AH1712" s="7"/>
      <c r="AJ1712" s="2"/>
      <c r="AL1712" s="4" t="s">
        <v>252</v>
      </c>
      <c r="AM1712" s="4" t="s">
        <v>1868</v>
      </c>
      <c r="AO1712" s="7"/>
      <c r="AP1712" s="7"/>
    </row>
    <row r="1713" spans="10:42">
      <c r="J1713" s="2"/>
      <c r="K1713" s="2"/>
      <c r="L1713" s="2"/>
      <c r="M1713" s="2"/>
      <c r="N1713" s="2"/>
      <c r="X1713" s="7"/>
      <c r="Y1713" s="7"/>
      <c r="Z1713" s="7"/>
      <c r="AA1713" s="7"/>
      <c r="AB1713" s="7"/>
      <c r="AC1713" s="7"/>
      <c r="AD1713" s="7"/>
      <c r="AE1713" s="7"/>
      <c r="AF1713" s="7"/>
      <c r="AG1713" s="7"/>
      <c r="AH1713" s="7"/>
      <c r="AJ1713" s="2"/>
      <c r="AL1713" s="4" t="s">
        <v>252</v>
      </c>
      <c r="AM1713" s="4" t="s">
        <v>1869</v>
      </c>
      <c r="AO1713" s="7"/>
      <c r="AP1713" s="7"/>
    </row>
    <row r="1714" spans="10:42">
      <c r="J1714" s="2"/>
      <c r="K1714" s="2"/>
      <c r="L1714" s="2"/>
      <c r="M1714" s="2"/>
      <c r="N1714" s="2"/>
      <c r="X1714" s="7"/>
      <c r="Y1714" s="7"/>
      <c r="Z1714" s="7"/>
      <c r="AA1714" s="7"/>
      <c r="AB1714" s="7"/>
      <c r="AC1714" s="7"/>
      <c r="AD1714" s="7"/>
      <c r="AE1714" s="7"/>
      <c r="AF1714" s="7"/>
      <c r="AG1714" s="7"/>
      <c r="AH1714" s="7"/>
      <c r="AJ1714" s="2"/>
      <c r="AL1714" s="4" t="s">
        <v>252</v>
      </c>
      <c r="AM1714" s="4" t="s">
        <v>1870</v>
      </c>
      <c r="AO1714" s="7"/>
      <c r="AP1714" s="7"/>
    </row>
    <row r="1715" spans="10:42">
      <c r="J1715" s="2"/>
      <c r="K1715" s="2"/>
      <c r="L1715" s="2"/>
      <c r="M1715" s="2"/>
      <c r="N1715" s="2"/>
      <c r="X1715" s="7"/>
      <c r="Y1715" s="7"/>
      <c r="Z1715" s="7"/>
      <c r="AA1715" s="7"/>
      <c r="AB1715" s="7"/>
      <c r="AC1715" s="7"/>
      <c r="AD1715" s="7"/>
      <c r="AE1715" s="7"/>
      <c r="AF1715" s="7"/>
      <c r="AG1715" s="7"/>
      <c r="AH1715" s="7"/>
      <c r="AJ1715" s="2"/>
      <c r="AL1715" s="4" t="s">
        <v>252</v>
      </c>
      <c r="AM1715" s="4" t="s">
        <v>1871</v>
      </c>
      <c r="AO1715" s="7"/>
      <c r="AP1715" s="7"/>
    </row>
    <row r="1716" spans="10:42">
      <c r="J1716" s="2"/>
      <c r="K1716" s="2"/>
      <c r="L1716" s="2"/>
      <c r="M1716" s="2"/>
      <c r="N1716" s="2"/>
      <c r="X1716" s="7"/>
      <c r="Y1716" s="7"/>
      <c r="Z1716" s="7"/>
      <c r="AA1716" s="7"/>
      <c r="AB1716" s="7"/>
      <c r="AC1716" s="7"/>
      <c r="AD1716" s="7"/>
      <c r="AE1716" s="7"/>
      <c r="AF1716" s="7"/>
      <c r="AG1716" s="7"/>
      <c r="AH1716" s="7"/>
      <c r="AJ1716" s="2"/>
      <c r="AL1716" s="4" t="s">
        <v>252</v>
      </c>
      <c r="AM1716" s="4" t="s">
        <v>1872</v>
      </c>
      <c r="AO1716" s="7"/>
      <c r="AP1716" s="7"/>
    </row>
    <row r="1717" spans="10:42">
      <c r="J1717" s="2"/>
      <c r="K1717" s="2"/>
      <c r="L1717" s="2"/>
      <c r="M1717" s="2"/>
      <c r="N1717" s="2"/>
      <c r="X1717" s="7"/>
      <c r="Y1717" s="7"/>
      <c r="Z1717" s="7"/>
      <c r="AA1717" s="7"/>
      <c r="AB1717" s="7"/>
      <c r="AC1717" s="7"/>
      <c r="AD1717" s="7"/>
      <c r="AE1717" s="7"/>
      <c r="AF1717" s="7"/>
      <c r="AG1717" s="7"/>
      <c r="AH1717" s="7"/>
      <c r="AJ1717" s="2"/>
      <c r="AL1717" s="4" t="s">
        <v>252</v>
      </c>
      <c r="AM1717" s="4" t="s">
        <v>1873</v>
      </c>
      <c r="AO1717" s="7"/>
      <c r="AP1717" s="7"/>
    </row>
    <row r="1718" spans="10:42">
      <c r="J1718" s="2"/>
      <c r="K1718" s="2"/>
      <c r="L1718" s="2"/>
      <c r="M1718" s="2"/>
      <c r="N1718" s="2"/>
      <c r="X1718" s="7"/>
      <c r="Y1718" s="7"/>
      <c r="Z1718" s="7"/>
      <c r="AA1718" s="7"/>
      <c r="AB1718" s="7"/>
      <c r="AC1718" s="7"/>
      <c r="AD1718" s="7"/>
      <c r="AE1718" s="7"/>
      <c r="AF1718" s="7"/>
      <c r="AG1718" s="7"/>
      <c r="AH1718" s="7"/>
      <c r="AJ1718" s="2"/>
      <c r="AL1718" s="4" t="s">
        <v>252</v>
      </c>
      <c r="AM1718" s="4" t="s">
        <v>1874</v>
      </c>
      <c r="AO1718" s="7"/>
      <c r="AP1718" s="7"/>
    </row>
    <row r="1719" spans="10:42">
      <c r="J1719" s="2"/>
      <c r="K1719" s="2"/>
      <c r="L1719" s="2"/>
      <c r="M1719" s="2"/>
      <c r="N1719" s="2"/>
      <c r="X1719" s="7"/>
      <c r="Y1719" s="7"/>
      <c r="Z1719" s="7"/>
      <c r="AA1719" s="7"/>
      <c r="AB1719" s="7"/>
      <c r="AC1719" s="7"/>
      <c r="AD1719" s="7"/>
      <c r="AE1719" s="7"/>
      <c r="AF1719" s="7"/>
      <c r="AG1719" s="7"/>
      <c r="AH1719" s="7"/>
      <c r="AJ1719" s="2"/>
      <c r="AL1719" s="4" t="s">
        <v>252</v>
      </c>
      <c r="AM1719" s="4" t="s">
        <v>1875</v>
      </c>
      <c r="AO1719" s="7"/>
      <c r="AP1719" s="7"/>
    </row>
    <row r="1720" spans="10:42">
      <c r="J1720" s="2"/>
      <c r="K1720" s="2"/>
      <c r="L1720" s="2"/>
      <c r="M1720" s="2"/>
      <c r="N1720" s="2"/>
      <c r="X1720" s="7"/>
      <c r="Y1720" s="7"/>
      <c r="Z1720" s="7"/>
      <c r="AA1720" s="7"/>
      <c r="AB1720" s="7"/>
      <c r="AC1720" s="7"/>
      <c r="AD1720" s="7"/>
      <c r="AE1720" s="7"/>
      <c r="AF1720" s="7"/>
      <c r="AG1720" s="7"/>
      <c r="AH1720" s="7"/>
      <c r="AJ1720" s="2"/>
      <c r="AL1720" s="4" t="s">
        <v>252</v>
      </c>
      <c r="AM1720" s="4" t="s">
        <v>1876</v>
      </c>
      <c r="AO1720" s="7"/>
      <c r="AP1720" s="7"/>
    </row>
    <row r="1721" spans="10:42">
      <c r="J1721" s="2"/>
      <c r="K1721" s="2"/>
      <c r="L1721" s="2"/>
      <c r="M1721" s="2"/>
      <c r="N1721" s="2"/>
      <c r="X1721" s="7"/>
      <c r="Y1721" s="7"/>
      <c r="Z1721" s="7"/>
      <c r="AA1721" s="7"/>
      <c r="AB1721" s="7"/>
      <c r="AC1721" s="7"/>
      <c r="AD1721" s="7"/>
      <c r="AE1721" s="7"/>
      <c r="AF1721" s="7"/>
      <c r="AG1721" s="7"/>
      <c r="AH1721" s="7"/>
      <c r="AJ1721" s="2"/>
      <c r="AL1721" s="4" t="s">
        <v>252</v>
      </c>
      <c r="AM1721" s="4" t="s">
        <v>1877</v>
      </c>
      <c r="AO1721" s="7"/>
      <c r="AP1721" s="7"/>
    </row>
    <row r="1722" spans="10:42">
      <c r="J1722" s="2"/>
      <c r="K1722" s="2"/>
      <c r="L1722" s="2"/>
      <c r="M1722" s="2"/>
      <c r="N1722" s="2"/>
      <c r="X1722" s="7"/>
      <c r="Y1722" s="7"/>
      <c r="Z1722" s="7"/>
      <c r="AA1722" s="7"/>
      <c r="AB1722" s="7"/>
      <c r="AC1722" s="7"/>
      <c r="AD1722" s="7"/>
      <c r="AE1722" s="7"/>
      <c r="AF1722" s="7"/>
      <c r="AG1722" s="7"/>
      <c r="AH1722" s="7"/>
      <c r="AJ1722" s="2"/>
      <c r="AL1722" s="4" t="s">
        <v>252</v>
      </c>
      <c r="AM1722" s="4" t="s">
        <v>1878</v>
      </c>
      <c r="AO1722" s="7"/>
      <c r="AP1722" s="7"/>
    </row>
    <row r="1723" spans="10:42">
      <c r="J1723" s="2"/>
      <c r="K1723" s="2"/>
      <c r="L1723" s="2"/>
      <c r="M1723" s="2"/>
      <c r="N1723" s="2"/>
      <c r="X1723" s="7"/>
      <c r="Y1723" s="7"/>
      <c r="Z1723" s="7"/>
      <c r="AA1723" s="7"/>
      <c r="AB1723" s="7"/>
      <c r="AC1723" s="7"/>
      <c r="AD1723" s="7"/>
      <c r="AE1723" s="7"/>
      <c r="AF1723" s="7"/>
      <c r="AG1723" s="7"/>
      <c r="AH1723" s="7"/>
      <c r="AJ1723" s="2"/>
      <c r="AL1723" s="4" t="s">
        <v>252</v>
      </c>
      <c r="AM1723" s="4" t="s">
        <v>1879</v>
      </c>
      <c r="AO1723" s="7"/>
      <c r="AP1723" s="7"/>
    </row>
    <row r="1724" spans="10:42">
      <c r="J1724" s="2"/>
      <c r="K1724" s="2"/>
      <c r="L1724" s="2"/>
      <c r="M1724" s="2"/>
      <c r="N1724" s="2"/>
      <c r="X1724" s="7"/>
      <c r="Y1724" s="7"/>
      <c r="Z1724" s="7"/>
      <c r="AA1724" s="7"/>
      <c r="AB1724" s="7"/>
      <c r="AC1724" s="7"/>
      <c r="AD1724" s="7"/>
      <c r="AE1724" s="7"/>
      <c r="AF1724" s="7"/>
      <c r="AG1724" s="7"/>
      <c r="AH1724" s="7"/>
      <c r="AJ1724" s="2"/>
      <c r="AL1724" s="4" t="s">
        <v>252</v>
      </c>
      <c r="AM1724" s="4" t="s">
        <v>1880</v>
      </c>
      <c r="AO1724" s="7"/>
      <c r="AP1724" s="7"/>
    </row>
    <row r="1725" spans="10:42">
      <c r="J1725" s="2"/>
      <c r="K1725" s="2"/>
      <c r="L1725" s="2"/>
      <c r="M1725" s="2"/>
      <c r="N1725" s="2"/>
      <c r="X1725" s="7"/>
      <c r="Y1725" s="7"/>
      <c r="Z1725" s="7"/>
      <c r="AA1725" s="7"/>
      <c r="AB1725" s="7"/>
      <c r="AC1725" s="7"/>
      <c r="AD1725" s="7"/>
      <c r="AE1725" s="7"/>
      <c r="AF1725" s="7"/>
      <c r="AG1725" s="7"/>
      <c r="AH1725" s="7"/>
      <c r="AJ1725" s="2"/>
      <c r="AL1725" s="4" t="s">
        <v>252</v>
      </c>
      <c r="AM1725" s="4" t="s">
        <v>1881</v>
      </c>
      <c r="AO1725" s="7"/>
      <c r="AP1725" s="7"/>
    </row>
    <row r="1726" spans="10:42">
      <c r="J1726" s="2"/>
      <c r="K1726" s="2"/>
      <c r="L1726" s="2"/>
      <c r="M1726" s="2"/>
      <c r="N1726" s="2"/>
      <c r="X1726" s="7"/>
      <c r="Y1726" s="7"/>
      <c r="Z1726" s="7"/>
      <c r="AA1726" s="7"/>
      <c r="AB1726" s="7"/>
      <c r="AC1726" s="7"/>
      <c r="AD1726" s="7"/>
      <c r="AE1726" s="7"/>
      <c r="AF1726" s="7"/>
      <c r="AG1726" s="7"/>
      <c r="AH1726" s="7"/>
      <c r="AJ1726" s="2"/>
      <c r="AL1726" s="4" t="s">
        <v>252</v>
      </c>
      <c r="AM1726" s="4" t="s">
        <v>1882</v>
      </c>
      <c r="AO1726" s="7"/>
      <c r="AP1726" s="7"/>
    </row>
    <row r="1727" spans="10:42">
      <c r="J1727" s="2"/>
      <c r="K1727" s="2"/>
      <c r="L1727" s="2"/>
      <c r="M1727" s="2"/>
      <c r="N1727" s="2"/>
      <c r="X1727" s="7"/>
      <c r="Y1727" s="7"/>
      <c r="Z1727" s="7"/>
      <c r="AA1727" s="7"/>
      <c r="AB1727" s="7"/>
      <c r="AC1727" s="7"/>
      <c r="AD1727" s="7"/>
      <c r="AE1727" s="7"/>
      <c r="AF1727" s="7"/>
      <c r="AG1727" s="7"/>
      <c r="AH1727" s="7"/>
      <c r="AJ1727" s="2"/>
      <c r="AL1727" s="4" t="s">
        <v>252</v>
      </c>
      <c r="AM1727" s="4" t="s">
        <v>1883</v>
      </c>
      <c r="AO1727" s="7"/>
      <c r="AP1727" s="7"/>
    </row>
    <row r="1728" spans="10:42">
      <c r="J1728" s="2"/>
      <c r="K1728" s="2"/>
      <c r="L1728" s="2"/>
      <c r="M1728" s="2"/>
      <c r="N1728" s="2"/>
      <c r="X1728" s="7"/>
      <c r="Y1728" s="7"/>
      <c r="Z1728" s="7"/>
      <c r="AA1728" s="7"/>
      <c r="AB1728" s="7"/>
      <c r="AC1728" s="7"/>
      <c r="AD1728" s="7"/>
      <c r="AE1728" s="7"/>
      <c r="AF1728" s="7"/>
      <c r="AG1728" s="7"/>
      <c r="AH1728" s="7"/>
      <c r="AJ1728" s="2"/>
      <c r="AL1728" s="4" t="s">
        <v>252</v>
      </c>
      <c r="AM1728" s="4" t="s">
        <v>1884</v>
      </c>
      <c r="AO1728" s="7"/>
      <c r="AP1728" s="7"/>
    </row>
    <row r="1729" spans="10:42">
      <c r="J1729" s="2"/>
      <c r="K1729" s="2"/>
      <c r="L1729" s="2"/>
      <c r="M1729" s="2"/>
      <c r="N1729" s="2"/>
      <c r="X1729" s="7"/>
      <c r="Y1729" s="7"/>
      <c r="Z1729" s="7"/>
      <c r="AA1729" s="7"/>
      <c r="AB1729" s="7"/>
      <c r="AC1729" s="7"/>
      <c r="AD1729" s="7"/>
      <c r="AE1729" s="7"/>
      <c r="AF1729" s="7"/>
      <c r="AG1729" s="7"/>
      <c r="AH1729" s="7"/>
      <c r="AJ1729" s="2"/>
      <c r="AL1729" s="4" t="s">
        <v>252</v>
      </c>
      <c r="AM1729" s="4" t="s">
        <v>1885</v>
      </c>
      <c r="AO1729" s="7"/>
      <c r="AP1729" s="7"/>
    </row>
    <row r="1730" spans="10:42">
      <c r="J1730" s="2"/>
      <c r="K1730" s="2"/>
      <c r="L1730" s="2"/>
      <c r="M1730" s="2"/>
      <c r="N1730" s="2"/>
      <c r="X1730" s="7"/>
      <c r="Y1730" s="7"/>
      <c r="Z1730" s="7"/>
      <c r="AA1730" s="7"/>
      <c r="AB1730" s="7"/>
      <c r="AC1730" s="7"/>
      <c r="AD1730" s="7"/>
      <c r="AE1730" s="7"/>
      <c r="AF1730" s="7"/>
      <c r="AG1730" s="7"/>
      <c r="AH1730" s="7"/>
      <c r="AJ1730" s="2"/>
      <c r="AL1730" s="4" t="s">
        <v>252</v>
      </c>
      <c r="AM1730" s="4" t="s">
        <v>1886</v>
      </c>
      <c r="AO1730" s="7"/>
      <c r="AP1730" s="7"/>
    </row>
    <row r="1731" spans="10:42">
      <c r="J1731" s="2"/>
      <c r="K1731" s="2"/>
      <c r="L1731" s="2"/>
      <c r="M1731" s="2"/>
      <c r="N1731" s="2"/>
      <c r="X1731" s="7"/>
      <c r="Y1731" s="7"/>
      <c r="Z1731" s="7"/>
      <c r="AA1731" s="7"/>
      <c r="AB1731" s="7"/>
      <c r="AC1731" s="7"/>
      <c r="AD1731" s="7"/>
      <c r="AE1731" s="7"/>
      <c r="AF1731" s="7"/>
      <c r="AG1731" s="7"/>
      <c r="AH1731" s="7"/>
      <c r="AJ1731" s="2"/>
      <c r="AL1731" s="4" t="s">
        <v>252</v>
      </c>
      <c r="AM1731" s="4" t="s">
        <v>1887</v>
      </c>
      <c r="AO1731" s="7"/>
      <c r="AP1731" s="7"/>
    </row>
    <row r="1732" spans="10:42">
      <c r="J1732" s="2"/>
      <c r="K1732" s="2"/>
      <c r="L1732" s="2"/>
      <c r="M1732" s="2"/>
      <c r="N1732" s="2"/>
      <c r="X1732" s="7"/>
      <c r="Y1732" s="7"/>
      <c r="Z1732" s="7"/>
      <c r="AA1732" s="7"/>
      <c r="AB1732" s="7"/>
      <c r="AC1732" s="7"/>
      <c r="AD1732" s="7"/>
      <c r="AE1732" s="7"/>
      <c r="AF1732" s="7"/>
      <c r="AG1732" s="7"/>
      <c r="AH1732" s="7"/>
      <c r="AJ1732" s="2"/>
      <c r="AL1732" s="4" t="s">
        <v>252</v>
      </c>
      <c r="AM1732" s="4" t="s">
        <v>1888</v>
      </c>
      <c r="AO1732" s="7"/>
      <c r="AP1732" s="7"/>
    </row>
    <row r="1733" spans="10:42">
      <c r="J1733" s="2"/>
      <c r="K1733" s="2"/>
      <c r="L1733" s="2"/>
      <c r="M1733" s="2"/>
      <c r="N1733" s="2"/>
      <c r="X1733" s="7"/>
      <c r="Y1733" s="7"/>
      <c r="Z1733" s="7"/>
      <c r="AA1733" s="7"/>
      <c r="AB1733" s="7"/>
      <c r="AC1733" s="7"/>
      <c r="AD1733" s="7"/>
      <c r="AE1733" s="7"/>
      <c r="AF1733" s="7"/>
      <c r="AG1733" s="7"/>
      <c r="AH1733" s="7"/>
      <c r="AJ1733" s="2"/>
      <c r="AL1733" s="4" t="s">
        <v>252</v>
      </c>
      <c r="AM1733" s="4" t="s">
        <v>1889</v>
      </c>
      <c r="AO1733" s="7"/>
      <c r="AP1733" s="7"/>
    </row>
    <row r="1734" spans="10:42">
      <c r="J1734" s="2"/>
      <c r="K1734" s="2"/>
      <c r="L1734" s="2"/>
      <c r="M1734" s="2"/>
      <c r="N1734" s="2"/>
      <c r="X1734" s="7"/>
      <c r="Y1734" s="7"/>
      <c r="Z1734" s="7"/>
      <c r="AA1734" s="7"/>
      <c r="AB1734" s="7"/>
      <c r="AC1734" s="7"/>
      <c r="AD1734" s="7"/>
      <c r="AE1734" s="7"/>
      <c r="AF1734" s="7"/>
      <c r="AG1734" s="7"/>
      <c r="AH1734" s="7"/>
      <c r="AJ1734" s="2"/>
      <c r="AL1734" s="4" t="s">
        <v>252</v>
      </c>
      <c r="AM1734" s="4" t="s">
        <v>1890</v>
      </c>
      <c r="AO1734" s="7"/>
      <c r="AP1734" s="7"/>
    </row>
    <row r="1735" spans="10:42">
      <c r="J1735" s="2"/>
      <c r="K1735" s="2"/>
      <c r="L1735" s="2"/>
      <c r="M1735" s="2"/>
      <c r="N1735" s="2"/>
      <c r="X1735" s="7"/>
      <c r="Y1735" s="7"/>
      <c r="Z1735" s="7"/>
      <c r="AA1735" s="7"/>
      <c r="AB1735" s="7"/>
      <c r="AC1735" s="7"/>
      <c r="AD1735" s="7"/>
      <c r="AE1735" s="7"/>
      <c r="AF1735" s="7"/>
      <c r="AG1735" s="7"/>
      <c r="AH1735" s="7"/>
      <c r="AJ1735" s="2"/>
      <c r="AL1735" s="4" t="s">
        <v>252</v>
      </c>
      <c r="AM1735" s="4" t="s">
        <v>1891</v>
      </c>
      <c r="AO1735" s="7"/>
      <c r="AP1735" s="7"/>
    </row>
    <row r="1736" spans="10:42">
      <c r="J1736" s="2"/>
      <c r="K1736" s="2"/>
      <c r="L1736" s="2"/>
      <c r="M1736" s="2"/>
      <c r="N1736" s="2"/>
      <c r="X1736" s="7"/>
      <c r="Y1736" s="7"/>
      <c r="Z1736" s="7"/>
      <c r="AA1736" s="7"/>
      <c r="AB1736" s="7"/>
      <c r="AC1736" s="7"/>
      <c r="AD1736" s="7"/>
      <c r="AE1736" s="7"/>
      <c r="AF1736" s="7"/>
      <c r="AG1736" s="7"/>
      <c r="AH1736" s="7"/>
      <c r="AJ1736" s="2"/>
      <c r="AL1736" s="4" t="s">
        <v>252</v>
      </c>
      <c r="AM1736" s="4" t="s">
        <v>1892</v>
      </c>
      <c r="AO1736" s="7"/>
      <c r="AP1736" s="7"/>
    </row>
    <row r="1737" spans="10:42">
      <c r="J1737" s="2"/>
      <c r="K1737" s="2"/>
      <c r="L1737" s="2"/>
      <c r="M1737" s="2"/>
      <c r="N1737" s="2"/>
      <c r="X1737" s="7"/>
      <c r="Y1737" s="7"/>
      <c r="Z1737" s="7"/>
      <c r="AA1737" s="7"/>
      <c r="AB1737" s="7"/>
      <c r="AC1737" s="7"/>
      <c r="AD1737" s="7"/>
      <c r="AE1737" s="7"/>
      <c r="AF1737" s="7"/>
      <c r="AG1737" s="7"/>
      <c r="AH1737" s="7"/>
      <c r="AJ1737" s="2"/>
      <c r="AL1737" s="4" t="s">
        <v>252</v>
      </c>
      <c r="AM1737" s="4" t="s">
        <v>1893</v>
      </c>
      <c r="AO1737" s="7"/>
      <c r="AP1737" s="7"/>
    </row>
    <row r="1738" spans="10:42">
      <c r="J1738" s="2"/>
      <c r="K1738" s="2"/>
      <c r="L1738" s="2"/>
      <c r="M1738" s="2"/>
      <c r="N1738" s="2"/>
      <c r="X1738" s="7"/>
      <c r="Y1738" s="7"/>
      <c r="Z1738" s="7"/>
      <c r="AA1738" s="7"/>
      <c r="AB1738" s="7"/>
      <c r="AC1738" s="7"/>
      <c r="AD1738" s="7"/>
      <c r="AE1738" s="7"/>
      <c r="AF1738" s="7"/>
      <c r="AG1738" s="7"/>
      <c r="AH1738" s="7"/>
      <c r="AJ1738" s="2"/>
      <c r="AL1738" s="4" t="s">
        <v>252</v>
      </c>
      <c r="AM1738" s="4" t="s">
        <v>1894</v>
      </c>
      <c r="AO1738" s="7"/>
      <c r="AP1738" s="7"/>
    </row>
    <row r="1739" spans="10:42">
      <c r="J1739" s="2"/>
      <c r="K1739" s="2"/>
      <c r="L1739" s="2"/>
      <c r="M1739" s="2"/>
      <c r="N1739" s="2"/>
      <c r="X1739" s="7"/>
      <c r="Y1739" s="7"/>
      <c r="Z1739" s="7"/>
      <c r="AA1739" s="7"/>
      <c r="AB1739" s="7"/>
      <c r="AC1739" s="7"/>
      <c r="AD1739" s="7"/>
      <c r="AE1739" s="7"/>
      <c r="AF1739" s="7"/>
      <c r="AG1739" s="7"/>
      <c r="AH1739" s="7"/>
      <c r="AJ1739" s="2"/>
      <c r="AL1739" s="4" t="s">
        <v>252</v>
      </c>
      <c r="AM1739" s="4" t="s">
        <v>1895</v>
      </c>
      <c r="AO1739" s="7"/>
      <c r="AP1739" s="7"/>
    </row>
    <row r="1740" spans="10:42">
      <c r="J1740" s="2"/>
      <c r="K1740" s="2"/>
      <c r="L1740" s="2"/>
      <c r="M1740" s="2"/>
      <c r="N1740" s="2"/>
      <c r="X1740" s="7"/>
      <c r="Y1740" s="7"/>
      <c r="Z1740" s="7"/>
      <c r="AA1740" s="7"/>
      <c r="AB1740" s="7"/>
      <c r="AC1740" s="7"/>
      <c r="AD1740" s="7"/>
      <c r="AE1740" s="7"/>
      <c r="AF1740" s="7"/>
      <c r="AG1740" s="7"/>
      <c r="AH1740" s="7"/>
      <c r="AJ1740" s="2"/>
      <c r="AL1740" s="4" t="s">
        <v>252</v>
      </c>
      <c r="AM1740" s="4" t="s">
        <v>1896</v>
      </c>
      <c r="AO1740" s="7"/>
      <c r="AP1740" s="7"/>
    </row>
    <row r="1741" spans="10:42">
      <c r="J1741" s="2"/>
      <c r="K1741" s="2"/>
      <c r="L1741" s="2"/>
      <c r="M1741" s="2"/>
      <c r="N1741" s="2"/>
      <c r="X1741" s="7"/>
      <c r="Y1741" s="7"/>
      <c r="Z1741" s="7"/>
      <c r="AA1741" s="7"/>
      <c r="AB1741" s="7"/>
      <c r="AC1741" s="7"/>
      <c r="AD1741" s="7"/>
      <c r="AE1741" s="7"/>
      <c r="AF1741" s="7"/>
      <c r="AG1741" s="7"/>
      <c r="AH1741" s="7"/>
      <c r="AJ1741" s="2"/>
      <c r="AL1741" s="4" t="s">
        <v>252</v>
      </c>
      <c r="AM1741" s="4" t="s">
        <v>1897</v>
      </c>
      <c r="AO1741" s="7"/>
      <c r="AP1741" s="7"/>
    </row>
    <row r="1742" spans="10:42">
      <c r="J1742" s="2"/>
      <c r="K1742" s="2"/>
      <c r="L1742" s="2"/>
      <c r="M1742" s="2"/>
      <c r="N1742" s="2"/>
      <c r="X1742" s="7"/>
      <c r="Y1742" s="7"/>
      <c r="Z1742" s="7"/>
      <c r="AA1742" s="7"/>
      <c r="AB1742" s="7"/>
      <c r="AC1742" s="7"/>
      <c r="AD1742" s="7"/>
      <c r="AE1742" s="7"/>
      <c r="AF1742" s="7"/>
      <c r="AG1742" s="7"/>
      <c r="AH1742" s="7"/>
      <c r="AJ1742" s="2"/>
      <c r="AL1742" s="4" t="s">
        <v>252</v>
      </c>
      <c r="AM1742" s="4" t="s">
        <v>1898</v>
      </c>
      <c r="AO1742" s="7"/>
      <c r="AP1742" s="7"/>
    </row>
    <row r="1743" spans="10:42">
      <c r="J1743" s="2"/>
      <c r="K1743" s="2"/>
      <c r="L1743" s="2"/>
      <c r="M1743" s="2"/>
      <c r="N1743" s="2"/>
      <c r="X1743" s="7"/>
      <c r="Y1743" s="7"/>
      <c r="Z1743" s="7"/>
      <c r="AA1743" s="7"/>
      <c r="AB1743" s="7"/>
      <c r="AC1743" s="7"/>
      <c r="AD1743" s="7"/>
      <c r="AE1743" s="7"/>
      <c r="AF1743" s="7"/>
      <c r="AG1743" s="7"/>
      <c r="AH1743" s="7"/>
      <c r="AJ1743" s="2"/>
      <c r="AL1743" s="4" t="s">
        <v>252</v>
      </c>
      <c r="AM1743" s="4" t="s">
        <v>1899</v>
      </c>
      <c r="AO1743" s="7"/>
      <c r="AP1743" s="7"/>
    </row>
    <row r="1744" spans="10:42">
      <c r="J1744" s="2"/>
      <c r="K1744" s="2"/>
      <c r="L1744" s="2"/>
      <c r="M1744" s="2"/>
      <c r="N1744" s="2"/>
      <c r="X1744" s="7"/>
      <c r="Y1744" s="7"/>
      <c r="Z1744" s="7"/>
      <c r="AA1744" s="7"/>
      <c r="AB1744" s="7"/>
      <c r="AC1744" s="7"/>
      <c r="AD1744" s="7"/>
      <c r="AE1744" s="7"/>
      <c r="AF1744" s="7"/>
      <c r="AG1744" s="7"/>
      <c r="AH1744" s="7"/>
      <c r="AJ1744" s="2"/>
      <c r="AL1744" s="4" t="s">
        <v>252</v>
      </c>
      <c r="AM1744" s="4" t="s">
        <v>1900</v>
      </c>
      <c r="AO1744" s="7"/>
      <c r="AP1744" s="7"/>
    </row>
    <row r="1745" spans="10:42">
      <c r="J1745" s="2"/>
      <c r="K1745" s="2"/>
      <c r="L1745" s="2"/>
      <c r="M1745" s="2"/>
      <c r="N1745" s="2"/>
      <c r="X1745" s="7"/>
      <c r="Y1745" s="7"/>
      <c r="Z1745" s="7"/>
      <c r="AA1745" s="7"/>
      <c r="AB1745" s="7"/>
      <c r="AC1745" s="7"/>
      <c r="AD1745" s="7"/>
      <c r="AE1745" s="7"/>
      <c r="AF1745" s="7"/>
      <c r="AG1745" s="7"/>
      <c r="AH1745" s="7"/>
      <c r="AJ1745" s="2"/>
      <c r="AL1745" s="4" t="s">
        <v>252</v>
      </c>
      <c r="AM1745" s="4" t="s">
        <v>1901</v>
      </c>
      <c r="AO1745" s="7"/>
      <c r="AP1745" s="7"/>
    </row>
    <row r="1746" spans="10:42">
      <c r="J1746" s="2"/>
      <c r="K1746" s="2"/>
      <c r="L1746" s="2"/>
      <c r="M1746" s="2"/>
      <c r="N1746" s="2"/>
      <c r="X1746" s="7"/>
      <c r="Y1746" s="7"/>
      <c r="Z1746" s="7"/>
      <c r="AA1746" s="7"/>
      <c r="AB1746" s="7"/>
      <c r="AC1746" s="7"/>
      <c r="AD1746" s="7"/>
      <c r="AE1746" s="7"/>
      <c r="AF1746" s="7"/>
      <c r="AG1746" s="7"/>
      <c r="AH1746" s="7"/>
      <c r="AJ1746" s="2"/>
      <c r="AL1746" s="4" t="s">
        <v>252</v>
      </c>
      <c r="AM1746" s="4" t="s">
        <v>1902</v>
      </c>
      <c r="AO1746" s="7"/>
      <c r="AP1746" s="7"/>
    </row>
    <row r="1747" spans="10:42">
      <c r="J1747" s="2"/>
      <c r="K1747" s="2"/>
      <c r="L1747" s="2"/>
      <c r="M1747" s="2"/>
      <c r="N1747" s="2"/>
      <c r="X1747" s="7"/>
      <c r="Y1747" s="7"/>
      <c r="Z1747" s="7"/>
      <c r="AA1747" s="7"/>
      <c r="AB1747" s="7"/>
      <c r="AC1747" s="7"/>
      <c r="AD1747" s="7"/>
      <c r="AE1747" s="7"/>
      <c r="AF1747" s="7"/>
      <c r="AG1747" s="7"/>
      <c r="AH1747" s="7"/>
      <c r="AJ1747" s="2"/>
      <c r="AL1747" s="4" t="s">
        <v>252</v>
      </c>
      <c r="AM1747" s="4" t="s">
        <v>1903</v>
      </c>
      <c r="AO1747" s="7"/>
      <c r="AP1747" s="7"/>
    </row>
    <row r="1748" spans="10:42">
      <c r="J1748" s="2"/>
      <c r="K1748" s="2"/>
      <c r="L1748" s="2"/>
      <c r="M1748" s="2"/>
      <c r="N1748" s="2"/>
      <c r="X1748" s="7"/>
      <c r="Y1748" s="7"/>
      <c r="Z1748" s="7"/>
      <c r="AA1748" s="7"/>
      <c r="AB1748" s="7"/>
      <c r="AC1748" s="7"/>
      <c r="AD1748" s="7"/>
      <c r="AE1748" s="7"/>
      <c r="AF1748" s="7"/>
      <c r="AG1748" s="7"/>
      <c r="AH1748" s="7"/>
      <c r="AJ1748" s="2"/>
      <c r="AL1748" s="4" t="s">
        <v>252</v>
      </c>
      <c r="AM1748" s="4" t="s">
        <v>1904</v>
      </c>
      <c r="AO1748" s="7"/>
      <c r="AP1748" s="7"/>
    </row>
    <row r="1749" spans="10:42" ht="13.8" thickBot="1">
      <c r="J1749" s="2"/>
      <c r="K1749" s="2"/>
      <c r="L1749" s="2"/>
      <c r="M1749" s="2"/>
      <c r="N1749" s="2"/>
      <c r="X1749" s="7"/>
      <c r="Y1749" s="7"/>
      <c r="Z1749" s="7"/>
      <c r="AA1749" s="7"/>
      <c r="AB1749" s="7"/>
      <c r="AC1749" s="7"/>
      <c r="AD1749" s="7"/>
      <c r="AE1749" s="7"/>
      <c r="AF1749" s="7"/>
      <c r="AG1749" s="7"/>
      <c r="AH1749" s="7"/>
      <c r="AJ1749" s="2"/>
      <c r="AL1749" s="5" t="s">
        <v>252</v>
      </c>
      <c r="AM1749" s="5" t="s">
        <v>1905</v>
      </c>
      <c r="AO1749" s="7"/>
      <c r="AP1749" s="7"/>
    </row>
    <row r="1750" spans="10:42">
      <c r="J1750" s="2"/>
      <c r="K1750" s="2"/>
      <c r="L1750" s="2"/>
      <c r="M1750" s="2"/>
      <c r="N1750" s="2"/>
      <c r="X1750" s="7"/>
      <c r="Y1750" s="7"/>
      <c r="Z1750" s="7"/>
      <c r="AA1750" s="7"/>
      <c r="AB1750" s="7"/>
      <c r="AC1750" s="7"/>
      <c r="AD1750" s="7"/>
      <c r="AE1750" s="7"/>
      <c r="AF1750" s="7"/>
      <c r="AG1750" s="7"/>
      <c r="AH1750" s="7"/>
      <c r="AJ1750" s="2"/>
      <c r="AM1750" s="1"/>
      <c r="AO1750" s="7"/>
      <c r="AP1750" s="7"/>
    </row>
    <row r="1751" spans="10:42">
      <c r="J1751" s="2"/>
      <c r="K1751" s="2"/>
      <c r="L1751" s="2"/>
      <c r="M1751" s="2"/>
      <c r="N1751" s="2"/>
      <c r="X1751" s="7"/>
      <c r="Y1751" s="7"/>
      <c r="Z1751" s="7"/>
      <c r="AA1751" s="7"/>
      <c r="AB1751" s="7"/>
      <c r="AC1751" s="7"/>
      <c r="AD1751" s="7"/>
      <c r="AE1751" s="7"/>
      <c r="AF1751" s="7"/>
      <c r="AG1751" s="7"/>
      <c r="AH1751" s="7"/>
      <c r="AJ1751" s="2"/>
      <c r="AM1751" s="1"/>
      <c r="AO1751" s="7"/>
      <c r="AP1751" s="7"/>
    </row>
    <row r="1752" spans="10:42">
      <c r="J1752" s="2"/>
      <c r="K1752" s="2"/>
      <c r="L1752" s="2"/>
      <c r="M1752" s="2"/>
      <c r="N1752" s="2"/>
      <c r="X1752" s="7"/>
      <c r="Y1752" s="7"/>
      <c r="Z1752" s="7"/>
      <c r="AA1752" s="7"/>
      <c r="AB1752" s="7"/>
      <c r="AC1752" s="7"/>
      <c r="AD1752" s="7"/>
      <c r="AE1752" s="7"/>
      <c r="AF1752" s="7"/>
      <c r="AG1752" s="7"/>
      <c r="AH1752" s="7"/>
      <c r="AJ1752" s="2"/>
      <c r="AM1752" s="1"/>
      <c r="AO1752" s="7"/>
      <c r="AP1752" s="7"/>
    </row>
    <row r="1753" spans="10:42">
      <c r="J1753" s="2"/>
      <c r="K1753" s="2"/>
      <c r="L1753" s="2"/>
      <c r="M1753" s="2"/>
      <c r="N1753" s="2"/>
      <c r="X1753" s="7"/>
      <c r="Y1753" s="7"/>
      <c r="Z1753" s="7"/>
      <c r="AA1753" s="7"/>
      <c r="AB1753" s="7"/>
      <c r="AC1753" s="7"/>
      <c r="AD1753" s="7"/>
      <c r="AE1753" s="7"/>
      <c r="AF1753" s="7"/>
      <c r="AG1753" s="7"/>
      <c r="AH1753" s="7"/>
      <c r="AJ1753" s="2"/>
      <c r="AM1753" s="1"/>
      <c r="AO1753" s="7"/>
      <c r="AP1753" s="7"/>
    </row>
    <row r="1754" spans="10:42">
      <c r="J1754" s="2"/>
      <c r="K1754" s="2"/>
      <c r="L1754" s="2"/>
      <c r="M1754" s="2"/>
      <c r="N1754" s="2"/>
      <c r="X1754" s="7"/>
      <c r="Y1754" s="7"/>
      <c r="Z1754" s="7"/>
      <c r="AA1754" s="7"/>
      <c r="AB1754" s="7"/>
      <c r="AC1754" s="7"/>
      <c r="AD1754" s="7"/>
      <c r="AE1754" s="7"/>
      <c r="AF1754" s="7"/>
      <c r="AG1754" s="7"/>
      <c r="AH1754" s="7"/>
      <c r="AJ1754" s="2"/>
      <c r="AM1754" s="1"/>
      <c r="AO1754" s="7"/>
      <c r="AP1754" s="7"/>
    </row>
    <row r="1755" spans="10:42">
      <c r="J1755" s="2"/>
      <c r="K1755" s="2"/>
      <c r="L1755" s="2"/>
      <c r="M1755" s="2"/>
      <c r="N1755" s="2"/>
      <c r="X1755" s="7"/>
      <c r="Y1755" s="7"/>
      <c r="Z1755" s="7"/>
      <c r="AA1755" s="7"/>
      <c r="AB1755" s="7"/>
      <c r="AC1755" s="7"/>
      <c r="AD1755" s="7"/>
      <c r="AE1755" s="7"/>
      <c r="AF1755" s="7"/>
      <c r="AG1755" s="7"/>
      <c r="AH1755" s="7"/>
      <c r="AJ1755" s="2"/>
      <c r="AM1755" s="1"/>
      <c r="AO1755" s="7"/>
      <c r="AP1755" s="7"/>
    </row>
    <row r="1756" spans="10:42">
      <c r="J1756" s="2"/>
      <c r="K1756" s="2"/>
      <c r="L1756" s="2"/>
      <c r="M1756" s="2"/>
      <c r="N1756" s="2"/>
      <c r="X1756" s="7"/>
      <c r="Y1756" s="7"/>
      <c r="Z1756" s="7"/>
      <c r="AA1756" s="7"/>
      <c r="AB1756" s="7"/>
      <c r="AC1756" s="7"/>
      <c r="AD1756" s="7"/>
      <c r="AE1756" s="7"/>
      <c r="AF1756" s="7"/>
      <c r="AG1756" s="7"/>
      <c r="AH1756" s="7"/>
      <c r="AJ1756" s="2"/>
      <c r="AM1756" s="1"/>
      <c r="AO1756" s="7"/>
      <c r="AP1756" s="7"/>
    </row>
    <row r="1757" spans="10:42">
      <c r="J1757" s="2"/>
      <c r="K1757" s="2"/>
      <c r="L1757" s="2"/>
      <c r="M1757" s="2"/>
      <c r="N1757" s="2"/>
      <c r="X1757" s="7"/>
      <c r="Y1757" s="7"/>
      <c r="Z1757" s="7"/>
      <c r="AA1757" s="7"/>
      <c r="AB1757" s="7"/>
      <c r="AC1757" s="7"/>
      <c r="AD1757" s="7"/>
      <c r="AE1757" s="7"/>
      <c r="AF1757" s="7"/>
      <c r="AG1757" s="7"/>
      <c r="AH1757" s="7"/>
      <c r="AJ1757" s="2"/>
      <c r="AM1757" s="1"/>
      <c r="AO1757" s="7"/>
      <c r="AP1757" s="7"/>
    </row>
    <row r="1758" spans="10:42">
      <c r="J1758" s="2"/>
      <c r="K1758" s="2"/>
      <c r="L1758" s="2"/>
      <c r="M1758" s="2"/>
      <c r="N1758" s="2"/>
      <c r="X1758" s="7"/>
      <c r="Y1758" s="7"/>
      <c r="Z1758" s="7"/>
      <c r="AA1758" s="7"/>
      <c r="AB1758" s="7"/>
      <c r="AC1758" s="7"/>
      <c r="AD1758" s="7"/>
      <c r="AE1758" s="7"/>
      <c r="AF1758" s="7"/>
      <c r="AG1758" s="7"/>
      <c r="AH1758" s="7"/>
      <c r="AJ1758" s="2"/>
      <c r="AM1758" s="1"/>
      <c r="AO1758" s="7"/>
      <c r="AP1758" s="7"/>
    </row>
    <row r="1759" spans="10:42">
      <c r="J1759" s="2"/>
      <c r="K1759" s="2"/>
      <c r="L1759" s="2"/>
      <c r="M1759" s="2"/>
      <c r="N1759" s="2"/>
      <c r="X1759" s="7"/>
      <c r="Y1759" s="7"/>
      <c r="Z1759" s="7"/>
      <c r="AA1759" s="7"/>
      <c r="AB1759" s="7"/>
      <c r="AC1759" s="7"/>
      <c r="AD1759" s="7"/>
      <c r="AE1759" s="7"/>
      <c r="AF1759" s="7"/>
      <c r="AG1759" s="7"/>
      <c r="AH1759" s="7"/>
      <c r="AJ1759" s="2"/>
      <c r="AM1759" s="1"/>
      <c r="AO1759" s="7"/>
      <c r="AP1759" s="7"/>
    </row>
    <row r="1760" spans="10:42">
      <c r="J1760" s="2"/>
      <c r="K1760" s="2"/>
      <c r="L1760" s="2"/>
      <c r="M1760" s="2"/>
      <c r="N1760" s="2"/>
      <c r="X1760" s="7"/>
      <c r="Y1760" s="7"/>
      <c r="Z1760" s="7"/>
      <c r="AA1760" s="7"/>
      <c r="AB1760" s="7"/>
      <c r="AC1760" s="7"/>
      <c r="AD1760" s="7"/>
      <c r="AE1760" s="7"/>
      <c r="AF1760" s="7"/>
      <c r="AG1760" s="7"/>
      <c r="AH1760" s="7"/>
      <c r="AJ1760" s="2"/>
      <c r="AM1760" s="1"/>
      <c r="AO1760" s="7"/>
      <c r="AP1760" s="7"/>
    </row>
    <row r="1761" spans="10:42">
      <c r="J1761" s="2"/>
      <c r="K1761" s="2"/>
      <c r="L1761" s="2"/>
      <c r="M1761" s="2"/>
      <c r="N1761" s="2"/>
      <c r="X1761" s="7"/>
      <c r="Y1761" s="7"/>
      <c r="Z1761" s="7"/>
      <c r="AA1761" s="7"/>
      <c r="AB1761" s="7"/>
      <c r="AC1761" s="7"/>
      <c r="AD1761" s="7"/>
      <c r="AE1761" s="7"/>
      <c r="AF1761" s="7"/>
      <c r="AG1761" s="7"/>
      <c r="AH1761" s="7"/>
      <c r="AJ1761" s="2"/>
      <c r="AM1761" s="1"/>
      <c r="AO1761" s="7"/>
      <c r="AP1761" s="7"/>
    </row>
    <row r="1762" spans="10:42">
      <c r="J1762" s="2"/>
      <c r="K1762" s="2"/>
      <c r="L1762" s="2"/>
      <c r="M1762" s="2"/>
      <c r="N1762" s="2"/>
      <c r="X1762" s="7"/>
      <c r="Y1762" s="7"/>
      <c r="Z1762" s="7"/>
      <c r="AA1762" s="7"/>
      <c r="AB1762" s="7"/>
      <c r="AC1762" s="7"/>
      <c r="AD1762" s="7"/>
      <c r="AE1762" s="7"/>
      <c r="AF1762" s="7"/>
      <c r="AG1762" s="7"/>
      <c r="AH1762" s="7"/>
      <c r="AJ1762" s="2"/>
      <c r="AM1762" s="1"/>
      <c r="AO1762" s="7"/>
      <c r="AP1762" s="7"/>
    </row>
    <row r="1763" spans="10:42">
      <c r="J1763" s="2"/>
      <c r="K1763" s="2"/>
      <c r="L1763" s="2"/>
      <c r="M1763" s="2"/>
      <c r="N1763" s="2"/>
      <c r="X1763" s="7"/>
      <c r="Y1763" s="7"/>
      <c r="Z1763" s="7"/>
      <c r="AA1763" s="7"/>
      <c r="AB1763" s="7"/>
      <c r="AC1763" s="7"/>
      <c r="AD1763" s="7"/>
      <c r="AE1763" s="7"/>
      <c r="AF1763" s="7"/>
      <c r="AG1763" s="7"/>
      <c r="AH1763" s="7"/>
      <c r="AJ1763" s="2"/>
      <c r="AM1763" s="1"/>
      <c r="AO1763" s="7"/>
      <c r="AP1763" s="7"/>
    </row>
    <row r="1764" spans="10:42">
      <c r="J1764" s="2"/>
      <c r="K1764" s="2"/>
      <c r="L1764" s="2"/>
      <c r="M1764" s="2"/>
      <c r="N1764" s="2"/>
      <c r="X1764" s="7"/>
      <c r="Y1764" s="7"/>
      <c r="Z1764" s="7"/>
      <c r="AA1764" s="7"/>
      <c r="AB1764" s="7"/>
      <c r="AC1764" s="7"/>
      <c r="AD1764" s="7"/>
      <c r="AE1764" s="7"/>
      <c r="AF1764" s="7"/>
      <c r="AG1764" s="7"/>
      <c r="AH1764" s="7"/>
      <c r="AJ1764" s="2"/>
      <c r="AM1764" s="1"/>
      <c r="AO1764" s="7"/>
      <c r="AP1764" s="7"/>
    </row>
    <row r="1765" spans="10:42">
      <c r="J1765" s="2"/>
      <c r="K1765" s="2"/>
      <c r="L1765" s="2"/>
      <c r="M1765" s="2"/>
      <c r="N1765" s="2"/>
      <c r="X1765" s="7"/>
      <c r="Y1765" s="7"/>
      <c r="Z1765" s="7"/>
      <c r="AA1765" s="7"/>
      <c r="AB1765" s="7"/>
      <c r="AC1765" s="7"/>
      <c r="AD1765" s="7"/>
      <c r="AE1765" s="7"/>
      <c r="AF1765" s="7"/>
      <c r="AG1765" s="7"/>
      <c r="AH1765" s="7"/>
      <c r="AJ1765" s="2"/>
      <c r="AM1765" s="1"/>
      <c r="AO1765" s="7"/>
      <c r="AP1765" s="7"/>
    </row>
    <row r="1766" spans="10:42">
      <c r="J1766" s="2"/>
      <c r="K1766" s="2"/>
      <c r="L1766" s="2"/>
      <c r="M1766" s="2"/>
      <c r="N1766" s="2"/>
      <c r="X1766" s="7"/>
      <c r="Y1766" s="7"/>
      <c r="Z1766" s="7"/>
      <c r="AA1766" s="7"/>
      <c r="AB1766" s="7"/>
      <c r="AC1766" s="7"/>
      <c r="AD1766" s="7"/>
      <c r="AE1766" s="7"/>
      <c r="AF1766" s="7"/>
      <c r="AG1766" s="7"/>
      <c r="AH1766" s="7"/>
      <c r="AJ1766" s="2"/>
      <c r="AM1766" s="1"/>
      <c r="AO1766" s="7"/>
      <c r="AP1766" s="7"/>
    </row>
    <row r="1767" spans="10:42">
      <c r="J1767" s="2"/>
      <c r="K1767" s="2"/>
      <c r="L1767" s="2"/>
      <c r="M1767" s="2"/>
      <c r="N1767" s="2"/>
      <c r="X1767" s="7"/>
      <c r="Y1767" s="7"/>
      <c r="Z1767" s="7"/>
      <c r="AA1767" s="7"/>
      <c r="AB1767" s="7"/>
      <c r="AC1767" s="7"/>
      <c r="AD1767" s="7"/>
      <c r="AE1767" s="7"/>
      <c r="AF1767" s="7"/>
      <c r="AG1767" s="7"/>
      <c r="AH1767" s="7"/>
      <c r="AJ1767" s="2"/>
      <c r="AM1767" s="1"/>
      <c r="AO1767" s="7"/>
      <c r="AP1767" s="7"/>
    </row>
    <row r="1768" spans="10:42">
      <c r="J1768" s="2"/>
      <c r="K1768" s="2"/>
      <c r="L1768" s="2"/>
      <c r="M1768" s="2"/>
      <c r="N1768" s="2"/>
      <c r="X1768" s="7"/>
      <c r="Y1768" s="7"/>
      <c r="Z1768" s="7"/>
      <c r="AA1768" s="7"/>
      <c r="AB1768" s="7"/>
      <c r="AC1768" s="7"/>
      <c r="AD1768" s="7"/>
      <c r="AE1768" s="7"/>
      <c r="AF1768" s="7"/>
      <c r="AG1768" s="7"/>
      <c r="AH1768" s="7"/>
      <c r="AJ1768" s="2"/>
      <c r="AM1768" s="1"/>
      <c r="AO1768" s="7"/>
      <c r="AP1768" s="7"/>
    </row>
    <row r="1769" spans="10:42">
      <c r="J1769" s="2"/>
      <c r="K1769" s="2"/>
      <c r="L1769" s="2"/>
      <c r="M1769" s="2"/>
      <c r="N1769" s="2"/>
      <c r="X1769" s="7"/>
      <c r="Y1769" s="7"/>
      <c r="Z1769" s="7"/>
      <c r="AA1769" s="7"/>
      <c r="AB1769" s="7"/>
      <c r="AC1769" s="7"/>
      <c r="AD1769" s="7"/>
      <c r="AE1769" s="7"/>
      <c r="AF1769" s="7"/>
      <c r="AG1769" s="7"/>
      <c r="AH1769" s="7"/>
      <c r="AJ1769" s="2"/>
      <c r="AM1769" s="1"/>
      <c r="AO1769" s="7"/>
      <c r="AP1769" s="7"/>
    </row>
    <row r="1770" spans="10:42">
      <c r="J1770" s="2"/>
      <c r="K1770" s="2"/>
      <c r="L1770" s="2"/>
      <c r="M1770" s="2"/>
      <c r="N1770" s="2"/>
      <c r="X1770" s="7"/>
      <c r="Y1770" s="7"/>
      <c r="Z1770" s="7"/>
      <c r="AA1770" s="7"/>
      <c r="AB1770" s="7"/>
      <c r="AC1770" s="7"/>
      <c r="AD1770" s="7"/>
      <c r="AE1770" s="7"/>
      <c r="AF1770" s="7"/>
      <c r="AG1770" s="7"/>
      <c r="AH1770" s="7"/>
      <c r="AJ1770" s="2"/>
      <c r="AM1770" s="1"/>
      <c r="AO1770" s="7"/>
      <c r="AP1770" s="7"/>
    </row>
    <row r="1771" spans="10:42">
      <c r="J1771" s="2"/>
      <c r="K1771" s="2"/>
      <c r="L1771" s="2"/>
      <c r="M1771" s="2"/>
      <c r="N1771" s="2"/>
      <c r="X1771" s="7"/>
      <c r="Y1771" s="7"/>
      <c r="Z1771" s="7"/>
      <c r="AA1771" s="7"/>
      <c r="AB1771" s="7"/>
      <c r="AC1771" s="7"/>
      <c r="AD1771" s="7"/>
      <c r="AE1771" s="7"/>
      <c r="AF1771" s="7"/>
      <c r="AG1771" s="7"/>
      <c r="AH1771" s="7"/>
      <c r="AJ1771" s="2"/>
      <c r="AM1771" s="1"/>
      <c r="AO1771" s="7"/>
      <c r="AP1771" s="7"/>
    </row>
    <row r="1772" spans="10:42">
      <c r="J1772" s="2"/>
      <c r="K1772" s="2"/>
      <c r="L1772" s="2"/>
      <c r="M1772" s="2"/>
      <c r="N1772" s="2"/>
      <c r="X1772" s="7"/>
      <c r="Y1772" s="7"/>
      <c r="Z1772" s="7"/>
      <c r="AA1772" s="7"/>
      <c r="AB1772" s="7"/>
      <c r="AC1772" s="7"/>
      <c r="AD1772" s="7"/>
      <c r="AE1772" s="7"/>
      <c r="AF1772" s="7"/>
      <c r="AG1772" s="7"/>
      <c r="AH1772" s="7"/>
      <c r="AJ1772" s="2"/>
      <c r="AM1772" s="1"/>
      <c r="AO1772" s="7"/>
      <c r="AP1772" s="7"/>
    </row>
    <row r="1773" spans="10:42">
      <c r="J1773" s="2"/>
      <c r="K1773" s="2"/>
      <c r="L1773" s="2"/>
      <c r="M1773" s="2"/>
      <c r="N1773" s="2"/>
      <c r="X1773" s="7"/>
      <c r="Y1773" s="7"/>
      <c r="Z1773" s="7"/>
      <c r="AA1773" s="7"/>
      <c r="AB1773" s="7"/>
      <c r="AC1773" s="7"/>
      <c r="AD1773" s="7"/>
      <c r="AE1773" s="7"/>
      <c r="AF1773" s="7"/>
      <c r="AG1773" s="7"/>
      <c r="AH1773" s="7"/>
      <c r="AJ1773" s="2"/>
      <c r="AM1773" s="1"/>
      <c r="AO1773" s="7"/>
      <c r="AP1773" s="7"/>
    </row>
    <row r="1774" spans="10:42">
      <c r="J1774" s="2"/>
      <c r="K1774" s="2"/>
      <c r="L1774" s="2"/>
      <c r="M1774" s="2"/>
      <c r="N1774" s="2"/>
      <c r="R1774" s="1"/>
      <c r="X1774" s="7"/>
      <c r="Y1774" s="7"/>
      <c r="Z1774" s="7"/>
      <c r="AA1774" s="7"/>
      <c r="AB1774" s="7"/>
      <c r="AC1774" s="7"/>
      <c r="AD1774" s="7"/>
      <c r="AE1774" s="7"/>
      <c r="AF1774" s="7"/>
      <c r="AG1774" s="7"/>
      <c r="AH1774" s="7"/>
      <c r="AJ1774" s="2"/>
      <c r="AM1774" s="1"/>
      <c r="AO1774" s="7"/>
      <c r="AP1774" s="7"/>
    </row>
    <row r="1775" spans="10:42">
      <c r="J1775" s="2"/>
      <c r="K1775" s="2"/>
      <c r="L1775" s="2"/>
      <c r="M1775" s="2"/>
      <c r="N1775" s="2"/>
      <c r="R1775" s="1"/>
      <c r="X1775" s="7"/>
      <c r="Y1775" s="7"/>
      <c r="Z1775" s="7"/>
      <c r="AA1775" s="7"/>
      <c r="AB1775" s="7"/>
      <c r="AC1775" s="7"/>
      <c r="AD1775" s="7"/>
      <c r="AE1775" s="7"/>
      <c r="AF1775" s="7"/>
      <c r="AG1775" s="7"/>
      <c r="AH1775" s="7"/>
      <c r="AJ1775" s="2"/>
      <c r="AM1775" s="1"/>
      <c r="AO1775" s="7"/>
      <c r="AP1775" s="7"/>
    </row>
    <row r="1776" spans="10:42">
      <c r="J1776" s="2"/>
      <c r="K1776" s="2"/>
      <c r="L1776" s="2"/>
      <c r="M1776" s="2"/>
      <c r="N1776" s="2"/>
      <c r="R1776" s="1"/>
      <c r="X1776" s="7"/>
      <c r="Y1776" s="7"/>
      <c r="Z1776" s="7"/>
      <c r="AA1776" s="7"/>
      <c r="AB1776" s="7"/>
      <c r="AC1776" s="7"/>
      <c r="AD1776" s="7"/>
      <c r="AE1776" s="7"/>
      <c r="AF1776" s="7"/>
      <c r="AG1776" s="7"/>
      <c r="AH1776" s="7"/>
      <c r="AJ1776" s="2"/>
      <c r="AM1776" s="1"/>
      <c r="AO1776" s="7"/>
      <c r="AP1776" s="7"/>
    </row>
    <row r="1777" spans="10:42">
      <c r="J1777" s="2"/>
      <c r="K1777" s="2"/>
      <c r="L1777" s="2"/>
      <c r="M1777" s="2"/>
      <c r="N1777" s="2"/>
      <c r="R1777" s="1"/>
      <c r="X1777" s="7"/>
      <c r="Y1777" s="7"/>
      <c r="Z1777" s="7"/>
      <c r="AA1777" s="7"/>
      <c r="AB1777" s="7"/>
      <c r="AC1777" s="7"/>
      <c r="AD1777" s="7"/>
      <c r="AE1777" s="7"/>
      <c r="AF1777" s="7"/>
      <c r="AG1777" s="7"/>
      <c r="AH1777" s="7"/>
      <c r="AJ1777" s="2"/>
      <c r="AM1777" s="1"/>
      <c r="AO1777" s="7"/>
      <c r="AP1777" s="7"/>
    </row>
    <row r="1778" spans="10:42">
      <c r="J1778" s="2"/>
      <c r="K1778" s="2"/>
      <c r="L1778" s="2"/>
      <c r="M1778" s="2"/>
      <c r="N1778" s="2"/>
      <c r="R1778" s="1"/>
      <c r="X1778" s="7"/>
      <c r="Y1778" s="7"/>
      <c r="Z1778" s="7"/>
      <c r="AA1778" s="7"/>
      <c r="AB1778" s="7"/>
      <c r="AC1778" s="7"/>
      <c r="AD1778" s="7"/>
      <c r="AE1778" s="7"/>
      <c r="AF1778" s="7"/>
      <c r="AG1778" s="7"/>
      <c r="AH1778" s="7"/>
      <c r="AJ1778" s="2"/>
      <c r="AM1778" s="1"/>
      <c r="AO1778" s="7"/>
      <c r="AP1778" s="7"/>
    </row>
    <row r="1779" spans="10:42">
      <c r="J1779" s="2"/>
      <c r="K1779" s="2"/>
      <c r="L1779" s="2"/>
      <c r="M1779" s="2"/>
      <c r="N1779" s="2"/>
      <c r="R1779" s="1"/>
      <c r="X1779" s="7"/>
      <c r="Y1779" s="7"/>
      <c r="Z1779" s="7"/>
      <c r="AA1779" s="7"/>
      <c r="AB1779" s="7"/>
      <c r="AC1779" s="7"/>
      <c r="AD1779" s="7"/>
      <c r="AE1779" s="7"/>
      <c r="AF1779" s="7"/>
      <c r="AG1779" s="7"/>
      <c r="AH1779" s="7"/>
      <c r="AJ1779" s="2"/>
      <c r="AM1779" s="1"/>
      <c r="AO1779" s="7"/>
      <c r="AP1779" s="7"/>
    </row>
    <row r="1780" spans="10:42">
      <c r="J1780" s="2"/>
      <c r="K1780" s="2"/>
      <c r="L1780" s="2"/>
      <c r="M1780" s="2"/>
      <c r="N1780" s="2"/>
      <c r="R1780" s="1"/>
      <c r="X1780" s="7"/>
      <c r="Y1780" s="7"/>
      <c r="Z1780" s="7"/>
      <c r="AA1780" s="7"/>
      <c r="AB1780" s="7"/>
      <c r="AC1780" s="7"/>
      <c r="AD1780" s="7"/>
      <c r="AE1780" s="7"/>
      <c r="AF1780" s="7"/>
      <c r="AG1780" s="7"/>
      <c r="AH1780" s="7"/>
      <c r="AJ1780" s="2"/>
      <c r="AM1780" s="1"/>
      <c r="AO1780" s="7"/>
      <c r="AP1780" s="7"/>
    </row>
    <row r="1781" spans="10:42">
      <c r="J1781" s="2"/>
      <c r="K1781" s="2"/>
      <c r="L1781" s="2"/>
      <c r="M1781" s="2"/>
      <c r="N1781" s="2"/>
      <c r="R1781" s="1"/>
      <c r="X1781" s="7"/>
      <c r="Y1781" s="7"/>
      <c r="Z1781" s="7"/>
      <c r="AA1781" s="7"/>
      <c r="AB1781" s="7"/>
      <c r="AC1781" s="7"/>
      <c r="AD1781" s="7"/>
      <c r="AE1781" s="7"/>
      <c r="AF1781" s="7"/>
      <c r="AG1781" s="7"/>
      <c r="AH1781" s="7"/>
      <c r="AJ1781" s="2"/>
      <c r="AM1781" s="1"/>
      <c r="AO1781" s="7"/>
      <c r="AP1781" s="7"/>
    </row>
    <row r="1782" spans="10:42">
      <c r="J1782" s="2"/>
      <c r="K1782" s="2"/>
      <c r="L1782" s="2"/>
      <c r="M1782" s="2"/>
      <c r="N1782" s="2"/>
      <c r="R1782" s="1"/>
      <c r="X1782" s="7"/>
      <c r="Y1782" s="7"/>
      <c r="Z1782" s="7"/>
      <c r="AA1782" s="7"/>
      <c r="AB1782" s="7"/>
      <c r="AC1782" s="7"/>
      <c r="AD1782" s="7"/>
      <c r="AE1782" s="7"/>
      <c r="AF1782" s="7"/>
      <c r="AG1782" s="7"/>
      <c r="AH1782" s="7"/>
      <c r="AJ1782" s="2"/>
      <c r="AM1782" s="1"/>
      <c r="AO1782" s="7"/>
      <c r="AP1782" s="7"/>
    </row>
    <row r="1783" spans="10:42">
      <c r="J1783" s="2"/>
      <c r="K1783" s="2"/>
      <c r="L1783" s="2"/>
      <c r="M1783" s="2"/>
      <c r="N1783" s="2"/>
      <c r="R1783" s="1"/>
      <c r="X1783" s="7"/>
      <c r="Y1783" s="7"/>
      <c r="Z1783" s="7"/>
      <c r="AA1783" s="7"/>
      <c r="AB1783" s="7"/>
      <c r="AC1783" s="7"/>
      <c r="AD1783" s="7"/>
      <c r="AE1783" s="7"/>
      <c r="AF1783" s="7"/>
      <c r="AG1783" s="7"/>
      <c r="AH1783" s="7"/>
      <c r="AJ1783" s="2"/>
      <c r="AM1783" s="1"/>
      <c r="AO1783" s="7"/>
      <c r="AP1783" s="7"/>
    </row>
    <row r="1784" spans="10:42">
      <c r="J1784" s="2"/>
      <c r="K1784" s="2"/>
      <c r="L1784" s="2"/>
      <c r="M1784" s="2"/>
      <c r="N1784" s="2"/>
      <c r="R1784" s="1"/>
      <c r="X1784" s="7"/>
      <c r="Y1784" s="7"/>
      <c r="Z1784" s="7"/>
      <c r="AA1784" s="7"/>
      <c r="AB1784" s="7"/>
      <c r="AC1784" s="7"/>
      <c r="AD1784" s="7"/>
      <c r="AE1784" s="7"/>
      <c r="AF1784" s="7"/>
      <c r="AG1784" s="7"/>
      <c r="AH1784" s="7"/>
      <c r="AJ1784" s="2"/>
      <c r="AM1784" s="1"/>
      <c r="AO1784" s="7"/>
      <c r="AP1784" s="7"/>
    </row>
    <row r="1785" spans="10:42">
      <c r="J1785" s="2"/>
      <c r="K1785" s="2"/>
      <c r="L1785" s="2"/>
      <c r="M1785" s="2"/>
      <c r="N1785" s="2"/>
      <c r="R1785" s="1"/>
      <c r="X1785" s="7"/>
      <c r="Y1785" s="7"/>
      <c r="Z1785" s="7"/>
      <c r="AA1785" s="7"/>
      <c r="AB1785" s="7"/>
      <c r="AC1785" s="7"/>
      <c r="AD1785" s="7"/>
      <c r="AE1785" s="7"/>
      <c r="AF1785" s="7"/>
      <c r="AG1785" s="7"/>
      <c r="AH1785" s="7"/>
      <c r="AJ1785" s="2"/>
      <c r="AM1785" s="1"/>
      <c r="AO1785" s="7"/>
      <c r="AP1785" s="7"/>
    </row>
    <row r="1786" spans="10:42">
      <c r="J1786" s="2"/>
      <c r="K1786" s="2"/>
      <c r="L1786" s="2"/>
      <c r="M1786" s="2"/>
      <c r="N1786" s="2"/>
      <c r="R1786" s="1"/>
      <c r="X1786" s="7"/>
      <c r="Y1786" s="7"/>
      <c r="Z1786" s="7"/>
      <c r="AA1786" s="7"/>
      <c r="AB1786" s="7"/>
      <c r="AC1786" s="7"/>
      <c r="AD1786" s="7"/>
      <c r="AE1786" s="7"/>
      <c r="AF1786" s="7"/>
      <c r="AG1786" s="7"/>
      <c r="AH1786" s="7"/>
      <c r="AJ1786" s="2"/>
      <c r="AM1786" s="1"/>
      <c r="AO1786" s="7"/>
      <c r="AP1786" s="7"/>
    </row>
    <row r="1787" spans="10:42">
      <c r="J1787" s="2"/>
      <c r="K1787" s="2"/>
      <c r="L1787" s="2"/>
      <c r="M1787" s="2"/>
      <c r="N1787" s="2"/>
      <c r="R1787" s="1"/>
      <c r="X1787" s="7"/>
      <c r="Y1787" s="7"/>
      <c r="Z1787" s="7"/>
      <c r="AA1787" s="7"/>
      <c r="AB1787" s="7"/>
      <c r="AC1787" s="7"/>
      <c r="AD1787" s="7"/>
      <c r="AE1787" s="7"/>
      <c r="AF1787" s="7"/>
      <c r="AG1787" s="7"/>
      <c r="AH1787" s="7"/>
      <c r="AJ1787" s="2"/>
      <c r="AM1787" s="1"/>
      <c r="AO1787" s="7"/>
      <c r="AP1787" s="7"/>
    </row>
    <row r="1788" spans="10:42">
      <c r="J1788" s="2"/>
      <c r="K1788" s="2"/>
      <c r="L1788" s="2"/>
      <c r="M1788" s="2"/>
      <c r="N1788" s="2"/>
      <c r="R1788" s="1"/>
      <c r="X1788" s="7"/>
      <c r="Y1788" s="7"/>
      <c r="Z1788" s="7"/>
      <c r="AA1788" s="7"/>
      <c r="AB1788" s="7"/>
      <c r="AC1788" s="7"/>
      <c r="AD1788" s="7"/>
      <c r="AE1788" s="7"/>
      <c r="AF1788" s="7"/>
      <c r="AG1788" s="7"/>
      <c r="AH1788" s="7"/>
      <c r="AJ1788" s="2"/>
      <c r="AM1788" s="1"/>
      <c r="AO1788" s="7"/>
      <c r="AP1788" s="7"/>
    </row>
    <row r="1789" spans="10:42">
      <c r="J1789" s="2"/>
      <c r="K1789" s="2"/>
      <c r="L1789" s="2"/>
      <c r="M1789" s="2"/>
      <c r="N1789" s="2"/>
      <c r="R1789" s="1"/>
      <c r="X1789" s="7"/>
      <c r="Y1789" s="7"/>
      <c r="Z1789" s="7"/>
      <c r="AA1789" s="7"/>
      <c r="AB1789" s="7"/>
      <c r="AC1789" s="7"/>
      <c r="AD1789" s="7"/>
      <c r="AE1789" s="7"/>
      <c r="AF1789" s="7"/>
      <c r="AG1789" s="7"/>
      <c r="AH1789" s="7"/>
      <c r="AJ1789" s="2"/>
      <c r="AM1789" s="1"/>
      <c r="AO1789" s="7"/>
      <c r="AP1789" s="7"/>
    </row>
    <row r="1790" spans="10:42">
      <c r="J1790" s="2"/>
      <c r="K1790" s="2"/>
      <c r="L1790" s="2"/>
      <c r="M1790" s="2"/>
      <c r="N1790" s="2"/>
      <c r="R1790" s="1"/>
      <c r="X1790" s="7"/>
      <c r="Y1790" s="7"/>
      <c r="Z1790" s="7"/>
      <c r="AA1790" s="7"/>
      <c r="AB1790" s="7"/>
      <c r="AC1790" s="7"/>
      <c r="AD1790" s="7"/>
      <c r="AE1790" s="7"/>
      <c r="AF1790" s="7"/>
      <c r="AG1790" s="7"/>
      <c r="AH1790" s="7"/>
      <c r="AJ1790" s="2"/>
      <c r="AM1790" s="1"/>
      <c r="AO1790" s="7"/>
      <c r="AP1790" s="7"/>
    </row>
    <row r="1791" spans="10:42">
      <c r="J1791" s="2"/>
      <c r="K1791" s="2"/>
      <c r="L1791" s="2"/>
      <c r="M1791" s="2"/>
      <c r="N1791" s="2"/>
      <c r="R1791" s="1"/>
      <c r="X1791" s="7"/>
      <c r="Y1791" s="7"/>
      <c r="Z1791" s="7"/>
      <c r="AA1791" s="7"/>
      <c r="AB1791" s="7"/>
      <c r="AC1791" s="7"/>
      <c r="AD1791" s="7"/>
      <c r="AE1791" s="7"/>
      <c r="AF1791" s="7"/>
      <c r="AG1791" s="7"/>
      <c r="AH1791" s="7"/>
      <c r="AJ1791" s="2"/>
      <c r="AM1791" s="1"/>
      <c r="AO1791" s="7"/>
      <c r="AP1791" s="7"/>
    </row>
    <row r="1792" spans="10:42">
      <c r="J1792" s="2"/>
      <c r="K1792" s="2"/>
      <c r="L1792" s="2"/>
      <c r="M1792" s="2"/>
      <c r="N1792" s="2"/>
      <c r="R1792" s="1"/>
      <c r="X1792" s="7"/>
      <c r="Y1792" s="7"/>
      <c r="Z1792" s="7"/>
      <c r="AA1792" s="7"/>
      <c r="AB1792" s="7"/>
      <c r="AC1792" s="7"/>
      <c r="AD1792" s="7"/>
      <c r="AE1792" s="7"/>
      <c r="AF1792" s="7"/>
      <c r="AG1792" s="7"/>
      <c r="AH1792" s="7"/>
      <c r="AJ1792" s="2"/>
      <c r="AM1792" s="1"/>
      <c r="AO1792" s="7"/>
      <c r="AP1792" s="7"/>
    </row>
    <row r="1793" spans="10:42">
      <c r="J1793" s="2"/>
      <c r="K1793" s="2"/>
      <c r="L1793" s="2"/>
      <c r="M1793" s="2"/>
      <c r="N1793" s="2"/>
      <c r="R1793" s="1"/>
      <c r="X1793" s="7"/>
      <c r="Y1793" s="7"/>
      <c r="Z1793" s="7"/>
      <c r="AA1793" s="7"/>
      <c r="AB1793" s="7"/>
      <c r="AC1793" s="7"/>
      <c r="AD1793" s="7"/>
      <c r="AE1793" s="7"/>
      <c r="AF1793" s="7"/>
      <c r="AG1793" s="7"/>
      <c r="AH1793" s="7"/>
      <c r="AJ1793" s="2"/>
      <c r="AM1793" s="1"/>
      <c r="AO1793" s="7"/>
      <c r="AP1793" s="7"/>
    </row>
    <row r="1794" spans="10:42">
      <c r="J1794" s="2"/>
      <c r="K1794" s="2"/>
      <c r="L1794" s="2"/>
      <c r="M1794" s="2"/>
      <c r="N1794" s="2"/>
      <c r="R1794" s="1"/>
      <c r="X1794" s="7"/>
      <c r="Y1794" s="7"/>
      <c r="Z1794" s="7"/>
      <c r="AA1794" s="7"/>
      <c r="AB1794" s="7"/>
      <c r="AC1794" s="7"/>
      <c r="AD1794" s="7"/>
      <c r="AE1794" s="7"/>
      <c r="AF1794" s="7"/>
      <c r="AG1794" s="7"/>
      <c r="AH1794" s="7"/>
      <c r="AJ1794" s="2"/>
      <c r="AM1794" s="1"/>
      <c r="AO1794" s="7"/>
      <c r="AP1794" s="7"/>
    </row>
    <row r="1795" spans="10:42">
      <c r="J1795" s="2"/>
      <c r="K1795" s="2"/>
      <c r="L1795" s="2"/>
      <c r="M1795" s="2"/>
      <c r="N1795" s="2"/>
      <c r="R1795" s="1"/>
      <c r="X1795" s="7"/>
      <c r="Y1795" s="7"/>
      <c r="Z1795" s="7"/>
      <c r="AA1795" s="7"/>
      <c r="AB1795" s="7"/>
      <c r="AC1795" s="7"/>
      <c r="AD1795" s="7"/>
      <c r="AE1795" s="7"/>
      <c r="AF1795" s="7"/>
      <c r="AG1795" s="7"/>
      <c r="AH1795" s="7"/>
      <c r="AJ1795" s="2"/>
      <c r="AM1795" s="1"/>
      <c r="AO1795" s="7"/>
      <c r="AP1795" s="7"/>
    </row>
    <row r="1796" spans="10:42">
      <c r="J1796" s="2"/>
      <c r="K1796" s="2"/>
      <c r="L1796" s="2"/>
      <c r="M1796" s="2"/>
      <c r="N1796" s="2"/>
      <c r="R1796" s="1"/>
      <c r="X1796" s="7"/>
      <c r="Y1796" s="7"/>
      <c r="Z1796" s="7"/>
      <c r="AA1796" s="7"/>
      <c r="AB1796" s="7"/>
      <c r="AC1796" s="7"/>
      <c r="AD1796" s="7"/>
      <c r="AE1796" s="7"/>
      <c r="AF1796" s="7"/>
      <c r="AG1796" s="7"/>
      <c r="AH1796" s="7"/>
      <c r="AJ1796" s="2"/>
      <c r="AM1796" s="1"/>
      <c r="AO1796" s="7"/>
      <c r="AP1796" s="7"/>
    </row>
    <row r="1797" spans="10:42">
      <c r="J1797" s="2"/>
      <c r="K1797" s="2"/>
      <c r="L1797" s="2"/>
      <c r="M1797" s="2"/>
      <c r="N1797" s="2"/>
      <c r="R1797" s="1"/>
      <c r="X1797" s="7"/>
      <c r="Y1797" s="7"/>
      <c r="Z1797" s="7"/>
      <c r="AA1797" s="7"/>
      <c r="AB1797" s="7"/>
      <c r="AC1797" s="7"/>
      <c r="AD1797" s="7"/>
      <c r="AE1797" s="7"/>
      <c r="AF1797" s="7"/>
      <c r="AG1797" s="7"/>
      <c r="AH1797" s="7"/>
      <c r="AJ1797" s="2"/>
      <c r="AM1797" s="1"/>
      <c r="AO1797" s="7"/>
      <c r="AP1797" s="7"/>
    </row>
    <row r="1798" spans="10:42">
      <c r="J1798" s="2"/>
      <c r="K1798" s="2"/>
      <c r="L1798" s="2"/>
      <c r="M1798" s="2"/>
      <c r="N1798" s="2"/>
      <c r="R1798" s="1"/>
      <c r="X1798" s="7"/>
      <c r="Y1798" s="7"/>
      <c r="Z1798" s="7"/>
      <c r="AA1798" s="7"/>
      <c r="AB1798" s="7"/>
      <c r="AC1798" s="7"/>
      <c r="AD1798" s="7"/>
      <c r="AE1798" s="7"/>
      <c r="AF1798" s="7"/>
      <c r="AG1798" s="7"/>
      <c r="AH1798" s="7"/>
      <c r="AJ1798" s="2"/>
      <c r="AM1798" s="1"/>
      <c r="AO1798" s="7"/>
      <c r="AP1798" s="7"/>
    </row>
    <row r="1799" spans="10:42">
      <c r="J1799" s="2"/>
      <c r="K1799" s="2"/>
      <c r="L1799" s="2"/>
      <c r="M1799" s="2"/>
      <c r="N1799" s="2"/>
      <c r="R1799" s="1"/>
      <c r="X1799" s="7"/>
      <c r="Y1799" s="7"/>
      <c r="Z1799" s="7"/>
      <c r="AA1799" s="7"/>
      <c r="AB1799" s="7"/>
      <c r="AC1799" s="7"/>
      <c r="AD1799" s="7"/>
      <c r="AE1799" s="7"/>
      <c r="AF1799" s="7"/>
      <c r="AG1799" s="7"/>
      <c r="AH1799" s="7"/>
      <c r="AJ1799" s="2"/>
      <c r="AM1799" s="1"/>
      <c r="AO1799" s="7"/>
      <c r="AP1799" s="7"/>
    </row>
    <row r="1800" spans="10:42">
      <c r="J1800" s="2"/>
      <c r="K1800" s="2"/>
      <c r="L1800" s="2"/>
      <c r="M1800" s="2"/>
      <c r="N1800" s="2"/>
      <c r="R1800" s="1"/>
      <c r="X1800" s="7"/>
      <c r="Y1800" s="7"/>
      <c r="Z1800" s="7"/>
      <c r="AA1800" s="7"/>
      <c r="AB1800" s="7"/>
      <c r="AC1800" s="7"/>
      <c r="AD1800" s="7"/>
      <c r="AE1800" s="7"/>
      <c r="AF1800" s="7"/>
      <c r="AG1800" s="7"/>
      <c r="AH1800" s="7"/>
      <c r="AJ1800" s="2"/>
      <c r="AM1800" s="1"/>
      <c r="AO1800" s="7"/>
      <c r="AP1800" s="7"/>
    </row>
    <row r="1801" spans="10:42">
      <c r="J1801" s="2"/>
      <c r="K1801" s="2"/>
      <c r="L1801" s="2"/>
      <c r="M1801" s="2"/>
      <c r="N1801" s="2"/>
      <c r="R1801" s="1"/>
      <c r="X1801" s="7"/>
      <c r="Y1801" s="7"/>
      <c r="Z1801" s="7"/>
      <c r="AA1801" s="7"/>
      <c r="AB1801" s="7"/>
      <c r="AC1801" s="7"/>
      <c r="AD1801" s="7"/>
      <c r="AE1801" s="7"/>
      <c r="AF1801" s="7"/>
      <c r="AG1801" s="7"/>
      <c r="AH1801" s="7"/>
      <c r="AJ1801" s="2"/>
      <c r="AM1801" s="1"/>
      <c r="AO1801" s="7"/>
      <c r="AP1801" s="7"/>
    </row>
    <row r="1802" spans="10:42">
      <c r="J1802" s="2"/>
      <c r="K1802" s="2"/>
      <c r="L1802" s="2"/>
      <c r="M1802" s="2"/>
      <c r="N1802" s="2"/>
      <c r="R1802" s="1"/>
      <c r="X1802" s="7"/>
      <c r="Y1802" s="7"/>
      <c r="Z1802" s="7"/>
      <c r="AA1802" s="7"/>
      <c r="AB1802" s="7"/>
      <c r="AC1802" s="7"/>
      <c r="AD1802" s="7"/>
      <c r="AE1802" s="7"/>
      <c r="AF1802" s="7"/>
      <c r="AG1802" s="7"/>
      <c r="AH1802" s="7"/>
      <c r="AJ1802" s="2"/>
      <c r="AM1802" s="1"/>
      <c r="AO1802" s="7"/>
      <c r="AP1802" s="7"/>
    </row>
    <row r="1803" spans="10:42">
      <c r="J1803" s="2"/>
      <c r="K1803" s="2"/>
      <c r="L1803" s="2"/>
      <c r="M1803" s="2"/>
      <c r="N1803" s="2"/>
      <c r="R1803" s="1"/>
      <c r="X1803" s="7"/>
      <c r="Y1803" s="7"/>
      <c r="Z1803" s="7"/>
      <c r="AA1803" s="7"/>
      <c r="AB1803" s="7"/>
      <c r="AC1803" s="7"/>
      <c r="AD1803" s="7"/>
      <c r="AE1803" s="7"/>
      <c r="AF1803" s="7"/>
      <c r="AG1803" s="7"/>
      <c r="AH1803" s="7"/>
      <c r="AJ1803" s="2"/>
      <c r="AM1803" s="1"/>
      <c r="AO1803" s="7"/>
      <c r="AP1803" s="7"/>
    </row>
    <row r="1804" spans="10:42">
      <c r="J1804" s="2"/>
      <c r="K1804" s="2"/>
      <c r="L1804" s="2"/>
      <c r="M1804" s="2"/>
      <c r="N1804" s="2"/>
      <c r="R1804" s="1"/>
      <c r="X1804" s="7"/>
      <c r="Y1804" s="7"/>
      <c r="Z1804" s="7"/>
      <c r="AA1804" s="7"/>
      <c r="AB1804" s="7"/>
      <c r="AC1804" s="7"/>
      <c r="AD1804" s="7"/>
      <c r="AE1804" s="7"/>
      <c r="AF1804" s="7"/>
      <c r="AG1804" s="7"/>
      <c r="AH1804" s="7"/>
      <c r="AJ1804" s="2"/>
      <c r="AM1804" s="1"/>
      <c r="AO1804" s="7"/>
      <c r="AP1804" s="7"/>
    </row>
    <row r="1805" spans="10:42">
      <c r="J1805" s="2"/>
      <c r="K1805" s="2"/>
      <c r="L1805" s="2"/>
      <c r="M1805" s="2"/>
      <c r="N1805" s="2"/>
      <c r="R1805" s="1"/>
      <c r="X1805" s="7"/>
      <c r="Y1805" s="7"/>
      <c r="Z1805" s="7"/>
      <c r="AA1805" s="7"/>
      <c r="AB1805" s="7"/>
      <c r="AC1805" s="7"/>
      <c r="AD1805" s="7"/>
      <c r="AE1805" s="7"/>
      <c r="AF1805" s="7"/>
      <c r="AG1805" s="7"/>
      <c r="AH1805" s="7"/>
      <c r="AJ1805" s="2"/>
      <c r="AM1805" s="1"/>
      <c r="AO1805" s="7"/>
      <c r="AP1805" s="7"/>
    </row>
    <row r="1806" spans="10:42">
      <c r="J1806" s="2"/>
      <c r="K1806" s="2"/>
      <c r="L1806" s="2"/>
      <c r="M1806" s="2"/>
      <c r="N1806" s="2"/>
      <c r="R1806" s="1"/>
      <c r="X1806" s="7"/>
      <c r="Y1806" s="7"/>
      <c r="Z1806" s="7"/>
      <c r="AA1806" s="7"/>
      <c r="AB1806" s="7"/>
      <c r="AC1806" s="7"/>
      <c r="AD1806" s="7"/>
      <c r="AE1806" s="7"/>
      <c r="AF1806" s="7"/>
      <c r="AG1806" s="7"/>
      <c r="AH1806" s="7"/>
      <c r="AJ1806" s="2"/>
      <c r="AM1806" s="1"/>
      <c r="AO1806" s="7"/>
      <c r="AP1806" s="7"/>
    </row>
    <row r="1807" spans="10:42">
      <c r="J1807" s="2"/>
      <c r="K1807" s="2"/>
      <c r="L1807" s="2"/>
      <c r="M1807" s="2"/>
      <c r="N1807" s="2"/>
      <c r="R1807" s="1"/>
      <c r="X1807" s="7"/>
      <c r="Y1807" s="7"/>
      <c r="Z1807" s="7"/>
      <c r="AA1807" s="7"/>
      <c r="AB1807" s="7"/>
      <c r="AC1807" s="7"/>
      <c r="AD1807" s="7"/>
      <c r="AE1807" s="7"/>
      <c r="AF1807" s="7"/>
      <c r="AG1807" s="7"/>
      <c r="AH1807" s="7"/>
      <c r="AJ1807" s="2"/>
      <c r="AM1807" s="1"/>
      <c r="AO1807" s="7"/>
      <c r="AP1807" s="7"/>
    </row>
    <row r="1808" spans="10:42">
      <c r="J1808" s="2"/>
      <c r="K1808" s="2"/>
      <c r="L1808" s="2"/>
      <c r="M1808" s="2"/>
      <c r="N1808" s="2"/>
      <c r="R1808" s="1"/>
      <c r="X1808" s="7"/>
      <c r="Y1808" s="7"/>
      <c r="Z1808" s="7"/>
      <c r="AA1808" s="7"/>
      <c r="AB1808" s="7"/>
      <c r="AC1808" s="7"/>
      <c r="AD1808" s="7"/>
      <c r="AE1808" s="7"/>
      <c r="AF1808" s="7"/>
      <c r="AG1808" s="7"/>
      <c r="AH1808" s="7"/>
      <c r="AJ1808" s="2"/>
      <c r="AM1808" s="1"/>
      <c r="AO1808" s="7"/>
      <c r="AP1808" s="7"/>
    </row>
    <row r="1809" spans="10:42">
      <c r="J1809" s="2"/>
      <c r="K1809" s="2"/>
      <c r="L1809" s="2"/>
      <c r="M1809" s="2"/>
      <c r="N1809" s="2"/>
      <c r="R1809" s="1"/>
      <c r="X1809" s="7"/>
      <c r="Y1809" s="7"/>
      <c r="Z1809" s="7"/>
      <c r="AA1809" s="7"/>
      <c r="AB1809" s="7"/>
      <c r="AC1809" s="7"/>
      <c r="AD1809" s="7"/>
      <c r="AE1809" s="7"/>
      <c r="AF1809" s="7"/>
      <c r="AG1809" s="7"/>
      <c r="AH1809" s="7"/>
      <c r="AJ1809" s="2"/>
      <c r="AM1809" s="1"/>
      <c r="AO1809" s="7"/>
      <c r="AP1809" s="7"/>
    </row>
    <row r="1810" spans="10:42">
      <c r="J1810" s="2"/>
      <c r="K1810" s="2"/>
      <c r="L1810" s="2"/>
      <c r="M1810" s="2"/>
      <c r="N1810" s="2"/>
      <c r="R1810" s="1"/>
      <c r="X1810" s="7"/>
      <c r="Y1810" s="7"/>
      <c r="Z1810" s="7"/>
      <c r="AA1810" s="7"/>
      <c r="AB1810" s="7"/>
      <c r="AC1810" s="7"/>
      <c r="AD1810" s="7"/>
      <c r="AE1810" s="7"/>
      <c r="AF1810" s="7"/>
      <c r="AG1810" s="7"/>
      <c r="AH1810" s="7"/>
      <c r="AJ1810" s="2"/>
      <c r="AM1810" s="1"/>
      <c r="AO1810" s="7"/>
      <c r="AP1810" s="7"/>
    </row>
    <row r="1811" spans="10:42">
      <c r="J1811" s="2"/>
      <c r="K1811" s="2"/>
      <c r="L1811" s="2"/>
      <c r="M1811" s="2"/>
      <c r="N1811" s="2"/>
      <c r="R1811" s="1"/>
      <c r="X1811" s="7"/>
      <c r="Y1811" s="7"/>
      <c r="Z1811" s="7"/>
      <c r="AA1811" s="7"/>
      <c r="AB1811" s="7"/>
      <c r="AC1811" s="7"/>
      <c r="AD1811" s="7"/>
      <c r="AE1811" s="7"/>
      <c r="AF1811" s="7"/>
      <c r="AG1811" s="7"/>
      <c r="AH1811" s="7"/>
      <c r="AJ1811" s="2"/>
      <c r="AM1811" s="1"/>
      <c r="AO1811" s="7"/>
      <c r="AP1811" s="7"/>
    </row>
    <row r="1812" spans="10:42">
      <c r="J1812" s="2"/>
      <c r="K1812" s="2"/>
      <c r="L1812" s="2"/>
      <c r="M1812" s="2"/>
      <c r="N1812" s="2"/>
      <c r="R1812" s="1"/>
      <c r="X1812" s="7"/>
      <c r="Y1812" s="7"/>
      <c r="Z1812" s="7"/>
      <c r="AA1812" s="7"/>
      <c r="AB1812" s="7"/>
      <c r="AC1812" s="7"/>
      <c r="AD1812" s="7"/>
      <c r="AE1812" s="7"/>
      <c r="AF1812" s="7"/>
      <c r="AG1812" s="7"/>
      <c r="AH1812" s="7"/>
      <c r="AJ1812" s="2"/>
      <c r="AM1812" s="1"/>
      <c r="AO1812" s="7"/>
      <c r="AP1812" s="7"/>
    </row>
    <row r="1813" spans="10:42">
      <c r="J1813" s="2"/>
      <c r="K1813" s="2"/>
      <c r="L1813" s="2"/>
      <c r="M1813" s="2"/>
      <c r="N1813" s="2"/>
      <c r="R1813" s="1"/>
      <c r="X1813" s="7"/>
      <c r="Y1813" s="7"/>
      <c r="Z1813" s="7"/>
      <c r="AA1813" s="7"/>
      <c r="AB1813" s="7"/>
      <c r="AC1813" s="7"/>
      <c r="AD1813" s="7"/>
      <c r="AE1813" s="7"/>
      <c r="AF1813" s="7"/>
      <c r="AG1813" s="7"/>
      <c r="AH1813" s="7"/>
      <c r="AJ1813" s="2"/>
      <c r="AM1813" s="1"/>
      <c r="AO1813" s="7"/>
      <c r="AP1813" s="7"/>
    </row>
    <row r="1814" spans="10:42">
      <c r="J1814" s="2"/>
      <c r="K1814" s="2"/>
      <c r="L1814" s="2"/>
      <c r="M1814" s="2"/>
      <c r="N1814" s="2"/>
      <c r="R1814" s="1"/>
      <c r="X1814" s="7"/>
      <c r="Y1814" s="7"/>
      <c r="Z1814" s="7"/>
      <c r="AA1814" s="7"/>
      <c r="AB1814" s="7"/>
      <c r="AC1814" s="7"/>
      <c r="AD1814" s="7"/>
      <c r="AE1814" s="7"/>
      <c r="AF1814" s="7"/>
      <c r="AG1814" s="7"/>
      <c r="AH1814" s="7"/>
      <c r="AJ1814" s="2"/>
      <c r="AM1814" s="1"/>
      <c r="AO1814" s="7"/>
      <c r="AP1814" s="7"/>
    </row>
    <row r="1815" spans="10:42">
      <c r="J1815" s="2"/>
      <c r="K1815" s="2"/>
      <c r="L1815" s="2"/>
      <c r="M1815" s="2"/>
      <c r="N1815" s="2"/>
      <c r="R1815" s="1"/>
      <c r="X1815" s="7"/>
      <c r="Y1815" s="7"/>
      <c r="Z1815" s="7"/>
      <c r="AA1815" s="7"/>
      <c r="AB1815" s="7"/>
      <c r="AC1815" s="7"/>
      <c r="AD1815" s="7"/>
      <c r="AE1815" s="7"/>
      <c r="AF1815" s="7"/>
      <c r="AG1815" s="7"/>
      <c r="AH1815" s="7"/>
      <c r="AJ1815" s="2"/>
      <c r="AM1815" s="1"/>
      <c r="AO1815" s="7"/>
      <c r="AP1815" s="7"/>
    </row>
    <row r="1816" spans="10:42">
      <c r="J1816" s="2"/>
      <c r="K1816" s="2"/>
      <c r="L1816" s="2"/>
      <c r="M1816" s="2"/>
      <c r="N1816" s="2"/>
      <c r="R1816" s="1"/>
      <c r="X1816" s="7"/>
      <c r="Y1816" s="7"/>
      <c r="Z1816" s="7"/>
      <c r="AA1816" s="7"/>
      <c r="AB1816" s="7"/>
      <c r="AC1816" s="7"/>
      <c r="AD1816" s="7"/>
      <c r="AE1816" s="7"/>
      <c r="AF1816" s="7"/>
      <c r="AG1816" s="7"/>
      <c r="AH1816" s="7"/>
      <c r="AJ1816" s="2"/>
      <c r="AM1816" s="1"/>
      <c r="AO1816" s="7"/>
      <c r="AP1816" s="7"/>
    </row>
    <row r="1817" spans="10:42">
      <c r="J1817" s="2"/>
      <c r="K1817" s="2"/>
      <c r="L1817" s="2"/>
      <c r="M1817" s="2"/>
      <c r="N1817" s="2"/>
      <c r="R1817" s="1"/>
      <c r="X1817" s="7"/>
      <c r="Y1817" s="7"/>
      <c r="Z1817" s="7"/>
      <c r="AA1817" s="7"/>
      <c r="AB1817" s="7"/>
      <c r="AC1817" s="7"/>
      <c r="AD1817" s="7"/>
      <c r="AE1817" s="7"/>
      <c r="AF1817" s="7"/>
      <c r="AG1817" s="7"/>
      <c r="AH1817" s="7"/>
      <c r="AJ1817" s="2"/>
      <c r="AM1817" s="1"/>
      <c r="AO1817" s="7"/>
      <c r="AP1817" s="7"/>
    </row>
    <row r="1818" spans="10:42">
      <c r="J1818" s="2"/>
      <c r="K1818" s="2"/>
      <c r="L1818" s="2"/>
      <c r="M1818" s="2"/>
      <c r="N1818" s="2"/>
      <c r="R1818" s="1"/>
      <c r="X1818" s="7"/>
      <c r="Y1818" s="7"/>
      <c r="Z1818" s="7"/>
      <c r="AA1818" s="7"/>
      <c r="AB1818" s="7"/>
      <c r="AC1818" s="7"/>
      <c r="AD1818" s="7"/>
      <c r="AE1818" s="7"/>
      <c r="AF1818" s="7"/>
      <c r="AG1818" s="7"/>
      <c r="AH1818" s="7"/>
      <c r="AJ1818" s="2"/>
      <c r="AM1818" s="1"/>
      <c r="AO1818" s="7"/>
      <c r="AP1818" s="7"/>
    </row>
    <row r="1819" spans="10:42">
      <c r="J1819" s="2"/>
      <c r="K1819" s="2"/>
      <c r="L1819" s="2"/>
      <c r="M1819" s="2"/>
      <c r="N1819" s="2"/>
      <c r="R1819" s="1"/>
      <c r="X1819" s="7"/>
      <c r="Y1819" s="7"/>
      <c r="Z1819" s="7"/>
      <c r="AA1819" s="7"/>
      <c r="AB1819" s="7"/>
      <c r="AC1819" s="7"/>
      <c r="AD1819" s="7"/>
      <c r="AE1819" s="7"/>
      <c r="AF1819" s="7"/>
      <c r="AG1819" s="7"/>
      <c r="AH1819" s="7"/>
      <c r="AJ1819" s="2"/>
      <c r="AM1819" s="1"/>
      <c r="AO1819" s="7"/>
      <c r="AP1819" s="7"/>
    </row>
    <row r="1820" spans="10:42">
      <c r="J1820" s="2"/>
      <c r="K1820" s="2"/>
      <c r="L1820" s="2"/>
      <c r="M1820" s="2"/>
      <c r="N1820" s="2"/>
      <c r="R1820" s="1"/>
      <c r="X1820" s="7"/>
      <c r="Y1820" s="7"/>
      <c r="Z1820" s="7"/>
      <c r="AA1820" s="7"/>
      <c r="AB1820" s="7"/>
      <c r="AC1820" s="7"/>
      <c r="AD1820" s="7"/>
      <c r="AE1820" s="7"/>
      <c r="AF1820" s="7"/>
      <c r="AG1820" s="7"/>
      <c r="AH1820" s="7"/>
      <c r="AJ1820" s="2"/>
      <c r="AM1820" s="1"/>
      <c r="AO1820" s="7"/>
      <c r="AP1820" s="7"/>
    </row>
    <row r="1821" spans="10:42">
      <c r="J1821" s="2"/>
      <c r="K1821" s="2"/>
      <c r="L1821" s="2"/>
      <c r="M1821" s="2"/>
      <c r="N1821" s="2"/>
      <c r="R1821" s="1"/>
      <c r="X1821" s="7"/>
      <c r="Y1821" s="7"/>
      <c r="Z1821" s="7"/>
      <c r="AA1821" s="7"/>
      <c r="AB1821" s="7"/>
      <c r="AC1821" s="7"/>
      <c r="AD1821" s="7"/>
      <c r="AE1821" s="7"/>
      <c r="AF1821" s="7"/>
      <c r="AG1821" s="7"/>
      <c r="AH1821" s="7"/>
      <c r="AJ1821" s="2"/>
      <c r="AM1821" s="1"/>
      <c r="AO1821" s="7"/>
      <c r="AP1821" s="7"/>
    </row>
    <row r="1822" spans="10:42">
      <c r="J1822" s="2"/>
      <c r="K1822" s="2"/>
      <c r="L1822" s="2"/>
      <c r="M1822" s="2"/>
      <c r="N1822" s="2"/>
      <c r="R1822" s="1"/>
      <c r="X1822" s="7"/>
      <c r="Y1822" s="7"/>
      <c r="Z1822" s="7"/>
      <c r="AA1822" s="7"/>
      <c r="AB1822" s="7"/>
      <c r="AC1822" s="7"/>
      <c r="AD1822" s="7"/>
      <c r="AE1822" s="7"/>
      <c r="AF1822" s="7"/>
      <c r="AG1822" s="7"/>
      <c r="AH1822" s="7"/>
      <c r="AJ1822" s="2"/>
      <c r="AM1822" s="1"/>
      <c r="AO1822" s="7"/>
      <c r="AP1822" s="7"/>
    </row>
    <row r="1823" spans="10:42">
      <c r="J1823" s="2"/>
      <c r="K1823" s="2"/>
      <c r="L1823" s="2"/>
      <c r="M1823" s="2"/>
      <c r="N1823" s="2"/>
      <c r="R1823" s="1"/>
      <c r="X1823" s="7"/>
      <c r="Y1823" s="7"/>
      <c r="Z1823" s="7"/>
      <c r="AA1823" s="7"/>
      <c r="AB1823" s="7"/>
      <c r="AC1823" s="7"/>
      <c r="AD1823" s="7"/>
      <c r="AE1823" s="7"/>
      <c r="AF1823" s="7"/>
      <c r="AG1823" s="7"/>
      <c r="AH1823" s="7"/>
      <c r="AJ1823" s="2"/>
      <c r="AM1823" s="1"/>
      <c r="AO1823" s="7"/>
      <c r="AP1823" s="7"/>
    </row>
    <row r="1824" spans="10:42">
      <c r="J1824" s="2"/>
      <c r="K1824" s="2"/>
      <c r="L1824" s="2"/>
      <c r="M1824" s="2"/>
      <c r="N1824" s="2"/>
      <c r="R1824" s="1"/>
      <c r="X1824" s="7"/>
      <c r="Y1824" s="7"/>
      <c r="Z1824" s="7"/>
      <c r="AA1824" s="7"/>
      <c r="AB1824" s="7"/>
      <c r="AC1824" s="7"/>
      <c r="AD1824" s="7"/>
      <c r="AE1824" s="7"/>
      <c r="AF1824" s="7"/>
      <c r="AG1824" s="7"/>
      <c r="AH1824" s="7"/>
      <c r="AJ1824" s="2"/>
      <c r="AM1824" s="1"/>
      <c r="AO1824" s="7"/>
      <c r="AP1824" s="7"/>
    </row>
    <row r="1825" spans="10:42">
      <c r="J1825" s="2"/>
      <c r="K1825" s="2"/>
      <c r="L1825" s="2"/>
      <c r="M1825" s="2"/>
      <c r="N1825" s="2"/>
      <c r="R1825" s="1"/>
      <c r="X1825" s="7"/>
      <c r="Y1825" s="7"/>
      <c r="Z1825" s="7"/>
      <c r="AA1825" s="7"/>
      <c r="AB1825" s="7"/>
      <c r="AC1825" s="7"/>
      <c r="AD1825" s="7"/>
      <c r="AE1825" s="7"/>
      <c r="AF1825" s="7"/>
      <c r="AG1825" s="7"/>
      <c r="AH1825" s="7"/>
      <c r="AJ1825" s="2"/>
      <c r="AM1825" s="1"/>
      <c r="AO1825" s="7"/>
      <c r="AP1825" s="7"/>
    </row>
    <row r="1826" spans="10:42">
      <c r="J1826" s="2"/>
      <c r="K1826" s="2"/>
      <c r="L1826" s="2"/>
      <c r="M1826" s="2"/>
      <c r="N1826" s="2"/>
      <c r="R1826" s="1"/>
      <c r="X1826" s="7"/>
      <c r="Y1826" s="7"/>
      <c r="Z1826" s="7"/>
      <c r="AA1826" s="7"/>
      <c r="AB1826" s="7"/>
      <c r="AC1826" s="7"/>
      <c r="AD1826" s="7"/>
      <c r="AE1826" s="7"/>
      <c r="AF1826" s="7"/>
      <c r="AG1826" s="7"/>
      <c r="AH1826" s="7"/>
      <c r="AJ1826" s="2"/>
      <c r="AM1826" s="1"/>
      <c r="AO1826" s="7"/>
      <c r="AP1826" s="7"/>
    </row>
    <row r="1827" spans="10:42">
      <c r="J1827" s="2"/>
      <c r="K1827" s="2"/>
      <c r="L1827" s="2"/>
      <c r="M1827" s="2"/>
      <c r="N1827" s="2"/>
      <c r="R1827" s="1"/>
      <c r="X1827" s="7"/>
      <c r="Y1827" s="7"/>
      <c r="Z1827" s="7"/>
      <c r="AA1827" s="7"/>
      <c r="AB1827" s="7"/>
      <c r="AC1827" s="7"/>
      <c r="AD1827" s="7"/>
      <c r="AE1827" s="7"/>
      <c r="AF1827" s="7"/>
      <c r="AG1827" s="7"/>
      <c r="AH1827" s="7"/>
      <c r="AJ1827" s="2"/>
      <c r="AM1827" s="1"/>
      <c r="AO1827" s="7"/>
      <c r="AP1827" s="7"/>
    </row>
    <row r="1828" spans="10:42">
      <c r="J1828" s="2"/>
      <c r="K1828" s="2"/>
      <c r="L1828" s="2"/>
      <c r="M1828" s="2"/>
      <c r="N1828" s="2"/>
      <c r="R1828" s="1"/>
      <c r="X1828" s="7"/>
      <c r="Y1828" s="7"/>
      <c r="Z1828" s="7"/>
      <c r="AA1828" s="7"/>
      <c r="AB1828" s="7"/>
      <c r="AC1828" s="7"/>
      <c r="AD1828" s="7"/>
      <c r="AE1828" s="7"/>
      <c r="AF1828" s="7"/>
      <c r="AG1828" s="7"/>
      <c r="AH1828" s="7"/>
      <c r="AJ1828" s="2"/>
      <c r="AM1828" s="1"/>
      <c r="AO1828" s="7"/>
      <c r="AP1828" s="7"/>
    </row>
    <row r="1829" spans="10:42">
      <c r="J1829" s="2"/>
      <c r="K1829" s="2"/>
      <c r="L1829" s="2"/>
      <c r="M1829" s="2"/>
      <c r="N1829" s="2"/>
      <c r="R1829" s="1"/>
      <c r="X1829" s="7"/>
      <c r="Y1829" s="7"/>
      <c r="Z1829" s="7"/>
      <c r="AA1829" s="7"/>
      <c r="AB1829" s="7"/>
      <c r="AC1829" s="7"/>
      <c r="AD1829" s="7"/>
      <c r="AE1829" s="7"/>
      <c r="AF1829" s="7"/>
      <c r="AG1829" s="7"/>
      <c r="AH1829" s="7"/>
      <c r="AJ1829" s="2"/>
      <c r="AM1829" s="1"/>
      <c r="AO1829" s="7"/>
      <c r="AP1829" s="7"/>
    </row>
    <row r="1830" spans="10:42">
      <c r="J1830" s="2"/>
      <c r="K1830" s="2"/>
      <c r="L1830" s="2"/>
      <c r="M1830" s="2"/>
      <c r="N1830" s="2"/>
      <c r="R1830" s="1"/>
      <c r="X1830" s="7"/>
      <c r="Y1830" s="7"/>
      <c r="Z1830" s="7"/>
      <c r="AA1830" s="7"/>
      <c r="AB1830" s="7"/>
      <c r="AC1830" s="7"/>
      <c r="AD1830" s="7"/>
      <c r="AE1830" s="7"/>
      <c r="AF1830" s="7"/>
      <c r="AG1830" s="7"/>
      <c r="AH1830" s="7"/>
      <c r="AJ1830" s="2"/>
      <c r="AM1830" s="1"/>
      <c r="AO1830" s="7"/>
      <c r="AP1830" s="7"/>
    </row>
    <row r="1831" spans="10:42">
      <c r="J1831" s="2"/>
      <c r="K1831" s="2"/>
      <c r="L1831" s="2"/>
      <c r="M1831" s="2"/>
      <c r="N1831" s="2"/>
      <c r="R1831" s="1"/>
      <c r="X1831" s="7"/>
      <c r="Y1831" s="7"/>
      <c r="Z1831" s="7"/>
      <c r="AA1831" s="7"/>
      <c r="AB1831" s="7"/>
      <c r="AC1831" s="7"/>
      <c r="AD1831" s="7"/>
      <c r="AE1831" s="7"/>
      <c r="AF1831" s="7"/>
      <c r="AG1831" s="7"/>
      <c r="AH1831" s="7"/>
      <c r="AJ1831" s="2"/>
      <c r="AM1831" s="1"/>
      <c r="AO1831" s="7"/>
      <c r="AP1831" s="7"/>
    </row>
    <row r="1832" spans="10:42">
      <c r="J1832" s="2"/>
      <c r="K1832" s="2"/>
      <c r="L1832" s="2"/>
      <c r="M1832" s="2"/>
      <c r="N1832" s="2"/>
      <c r="R1832" s="1"/>
      <c r="X1832" s="7"/>
      <c r="Y1832" s="7"/>
      <c r="Z1832" s="7"/>
      <c r="AA1832" s="7"/>
      <c r="AB1832" s="7"/>
      <c r="AC1832" s="7"/>
      <c r="AD1832" s="7"/>
      <c r="AE1832" s="7"/>
      <c r="AF1832" s="7"/>
      <c r="AG1832" s="7"/>
      <c r="AH1832" s="7"/>
      <c r="AJ1832" s="2"/>
      <c r="AM1832" s="1"/>
      <c r="AO1832" s="7"/>
      <c r="AP1832" s="7"/>
    </row>
    <row r="1833" spans="10:42">
      <c r="J1833" s="2"/>
      <c r="K1833" s="2"/>
      <c r="L1833" s="2"/>
      <c r="M1833" s="2"/>
      <c r="N1833" s="2"/>
      <c r="R1833" s="1"/>
      <c r="X1833" s="7"/>
      <c r="Y1833" s="7"/>
      <c r="Z1833" s="7"/>
      <c r="AA1833" s="7"/>
      <c r="AB1833" s="7"/>
      <c r="AC1833" s="7"/>
      <c r="AD1833" s="7"/>
      <c r="AE1833" s="7"/>
      <c r="AF1833" s="7"/>
      <c r="AG1833" s="7"/>
      <c r="AH1833" s="7"/>
      <c r="AJ1833" s="2"/>
      <c r="AM1833" s="1"/>
      <c r="AO1833" s="7"/>
      <c r="AP1833" s="7"/>
    </row>
    <row r="1834" spans="10:42">
      <c r="J1834" s="2"/>
      <c r="K1834" s="2"/>
      <c r="L1834" s="2"/>
      <c r="M1834" s="2"/>
      <c r="N1834" s="2"/>
      <c r="R1834" s="1"/>
      <c r="X1834" s="7"/>
      <c r="Y1834" s="7"/>
      <c r="Z1834" s="7"/>
      <c r="AA1834" s="7"/>
      <c r="AB1834" s="7"/>
      <c r="AC1834" s="7"/>
      <c r="AD1834" s="7"/>
      <c r="AE1834" s="7"/>
      <c r="AF1834" s="7"/>
      <c r="AG1834" s="7"/>
      <c r="AH1834" s="7"/>
      <c r="AJ1834" s="2"/>
      <c r="AM1834" s="1"/>
      <c r="AO1834" s="7"/>
      <c r="AP1834" s="7"/>
    </row>
    <row r="1835" spans="10:42">
      <c r="J1835" s="2"/>
      <c r="K1835" s="2"/>
      <c r="L1835" s="2"/>
      <c r="M1835" s="2"/>
      <c r="N1835" s="2"/>
      <c r="R1835" s="1"/>
      <c r="X1835" s="7"/>
      <c r="Y1835" s="7"/>
      <c r="Z1835" s="7"/>
      <c r="AA1835" s="7"/>
      <c r="AB1835" s="7"/>
      <c r="AC1835" s="7"/>
      <c r="AD1835" s="7"/>
      <c r="AE1835" s="7"/>
      <c r="AF1835" s="7"/>
      <c r="AG1835" s="7"/>
      <c r="AH1835" s="7"/>
      <c r="AJ1835" s="2"/>
      <c r="AM1835" s="1"/>
      <c r="AO1835" s="7"/>
      <c r="AP1835" s="7"/>
    </row>
    <row r="1836" spans="10:42">
      <c r="J1836" s="2"/>
      <c r="K1836" s="2"/>
      <c r="L1836" s="2"/>
      <c r="M1836" s="2"/>
      <c r="N1836" s="2"/>
      <c r="R1836" s="1"/>
      <c r="X1836" s="7"/>
      <c r="Y1836" s="7"/>
      <c r="Z1836" s="7"/>
      <c r="AA1836" s="7"/>
      <c r="AB1836" s="7"/>
      <c r="AC1836" s="7"/>
      <c r="AD1836" s="7"/>
      <c r="AE1836" s="7"/>
      <c r="AF1836" s="7"/>
      <c r="AG1836" s="7"/>
      <c r="AH1836" s="7"/>
      <c r="AJ1836" s="2"/>
      <c r="AM1836" s="1"/>
      <c r="AO1836" s="7"/>
      <c r="AP1836" s="7"/>
    </row>
    <row r="1837" spans="10:42">
      <c r="J1837" s="2"/>
      <c r="K1837" s="2"/>
      <c r="L1837" s="2"/>
      <c r="M1837" s="2"/>
      <c r="N1837" s="2"/>
      <c r="R1837" s="1"/>
      <c r="X1837" s="7"/>
      <c r="Y1837" s="7"/>
      <c r="Z1837" s="7"/>
      <c r="AA1837" s="7"/>
      <c r="AB1837" s="7"/>
      <c r="AC1837" s="7"/>
      <c r="AD1837" s="7"/>
      <c r="AE1837" s="7"/>
      <c r="AF1837" s="7"/>
      <c r="AG1837" s="7"/>
      <c r="AH1837" s="7"/>
      <c r="AJ1837" s="2"/>
      <c r="AM1837" s="1"/>
      <c r="AO1837" s="7"/>
      <c r="AP1837" s="7"/>
    </row>
    <row r="1838" spans="10:42">
      <c r="J1838" s="2"/>
      <c r="K1838" s="2"/>
      <c r="L1838" s="2"/>
      <c r="M1838" s="2"/>
      <c r="N1838" s="2"/>
      <c r="R1838" s="1"/>
      <c r="X1838" s="7"/>
      <c r="Y1838" s="7"/>
      <c r="Z1838" s="7"/>
      <c r="AA1838" s="7"/>
      <c r="AB1838" s="7"/>
      <c r="AC1838" s="7"/>
      <c r="AD1838" s="7"/>
      <c r="AE1838" s="7"/>
      <c r="AF1838" s="7"/>
      <c r="AG1838" s="7"/>
      <c r="AH1838" s="7"/>
      <c r="AJ1838" s="2"/>
      <c r="AM1838" s="1"/>
      <c r="AO1838" s="7"/>
      <c r="AP1838" s="7"/>
    </row>
    <row r="1839" spans="10:42">
      <c r="J1839" s="2"/>
      <c r="K1839" s="2"/>
      <c r="L1839" s="2"/>
      <c r="M1839" s="2"/>
      <c r="N1839" s="2"/>
      <c r="R1839" s="1"/>
      <c r="X1839" s="7"/>
      <c r="Y1839" s="7"/>
      <c r="Z1839" s="7"/>
      <c r="AA1839" s="7"/>
      <c r="AB1839" s="7"/>
      <c r="AC1839" s="7"/>
      <c r="AD1839" s="7"/>
      <c r="AE1839" s="7"/>
      <c r="AF1839" s="7"/>
      <c r="AG1839" s="7"/>
      <c r="AH1839" s="7"/>
      <c r="AJ1839" s="2"/>
      <c r="AM1839" s="1"/>
      <c r="AO1839" s="7"/>
      <c r="AP1839" s="7"/>
    </row>
    <row r="1840" spans="10:42">
      <c r="J1840" s="2"/>
      <c r="K1840" s="2"/>
      <c r="L1840" s="2"/>
      <c r="M1840" s="2"/>
      <c r="N1840" s="2"/>
      <c r="R1840" s="1"/>
      <c r="X1840" s="7"/>
      <c r="Y1840" s="7"/>
      <c r="Z1840" s="7"/>
      <c r="AA1840" s="7"/>
      <c r="AB1840" s="7"/>
      <c r="AC1840" s="7"/>
      <c r="AD1840" s="7"/>
      <c r="AE1840" s="7"/>
      <c r="AF1840" s="7"/>
      <c r="AG1840" s="7"/>
      <c r="AH1840" s="7"/>
      <c r="AJ1840" s="2"/>
      <c r="AM1840" s="1"/>
      <c r="AO1840" s="7"/>
      <c r="AP1840" s="7"/>
    </row>
    <row r="1841" spans="10:42">
      <c r="J1841" s="2"/>
      <c r="K1841" s="2"/>
      <c r="L1841" s="2"/>
      <c r="M1841" s="2"/>
      <c r="N1841" s="2"/>
      <c r="R1841" s="1"/>
      <c r="X1841" s="7"/>
      <c r="Y1841" s="7"/>
      <c r="Z1841" s="7"/>
      <c r="AA1841" s="7"/>
      <c r="AB1841" s="7"/>
      <c r="AC1841" s="7"/>
      <c r="AD1841" s="7"/>
      <c r="AE1841" s="7"/>
      <c r="AF1841" s="7"/>
      <c r="AG1841" s="7"/>
      <c r="AH1841" s="7"/>
      <c r="AJ1841" s="2"/>
      <c r="AM1841" s="1"/>
      <c r="AO1841" s="7"/>
      <c r="AP1841" s="7"/>
    </row>
    <row r="1842" spans="10:42">
      <c r="J1842" s="2"/>
      <c r="K1842" s="2"/>
      <c r="L1842" s="2"/>
      <c r="M1842" s="2"/>
      <c r="N1842" s="2"/>
      <c r="R1842" s="1"/>
      <c r="X1842" s="7"/>
      <c r="Y1842" s="7"/>
      <c r="Z1842" s="7"/>
      <c r="AA1842" s="7"/>
      <c r="AB1842" s="7"/>
      <c r="AC1842" s="7"/>
      <c r="AD1842" s="7"/>
      <c r="AE1842" s="7"/>
      <c r="AF1842" s="7"/>
      <c r="AG1842" s="7"/>
      <c r="AH1842" s="7"/>
      <c r="AJ1842" s="2"/>
      <c r="AM1842" s="1"/>
      <c r="AO1842" s="7"/>
      <c r="AP1842" s="7"/>
    </row>
    <row r="1843" spans="10:42">
      <c r="J1843" s="2"/>
      <c r="K1843" s="2"/>
      <c r="L1843" s="2"/>
      <c r="M1843" s="2"/>
      <c r="N1843" s="2"/>
      <c r="R1843" s="1"/>
      <c r="X1843" s="7"/>
      <c r="Y1843" s="7"/>
      <c r="Z1843" s="7"/>
      <c r="AA1843" s="7"/>
      <c r="AB1843" s="7"/>
      <c r="AC1843" s="7"/>
      <c r="AD1843" s="7"/>
      <c r="AE1843" s="7"/>
      <c r="AF1843" s="7"/>
      <c r="AG1843" s="7"/>
      <c r="AH1843" s="7"/>
      <c r="AJ1843" s="2"/>
      <c r="AM1843" s="1"/>
      <c r="AO1843" s="7"/>
      <c r="AP1843" s="7"/>
    </row>
    <row r="1844" spans="10:42">
      <c r="J1844" s="2"/>
      <c r="K1844" s="2"/>
      <c r="L1844" s="2"/>
      <c r="M1844" s="2"/>
      <c r="N1844" s="2"/>
      <c r="R1844" s="1"/>
      <c r="X1844" s="7"/>
      <c r="Y1844" s="7"/>
      <c r="Z1844" s="7"/>
      <c r="AA1844" s="7"/>
      <c r="AB1844" s="7"/>
      <c r="AC1844" s="7"/>
      <c r="AD1844" s="7"/>
      <c r="AE1844" s="7"/>
      <c r="AF1844" s="7"/>
      <c r="AG1844" s="7"/>
      <c r="AH1844" s="7"/>
      <c r="AJ1844" s="2"/>
      <c r="AM1844" s="1"/>
      <c r="AO1844" s="7"/>
      <c r="AP1844" s="7"/>
    </row>
    <row r="1845" spans="10:42">
      <c r="J1845" s="2"/>
      <c r="K1845" s="2"/>
      <c r="L1845" s="2"/>
      <c r="M1845" s="2"/>
      <c r="N1845" s="2"/>
      <c r="R1845" s="1"/>
      <c r="X1845" s="7"/>
      <c r="Y1845" s="7"/>
      <c r="Z1845" s="7"/>
      <c r="AA1845" s="7"/>
      <c r="AB1845" s="7"/>
      <c r="AC1845" s="7"/>
      <c r="AD1845" s="7"/>
      <c r="AE1845" s="7"/>
      <c r="AF1845" s="7"/>
      <c r="AG1845" s="7"/>
      <c r="AH1845" s="7"/>
      <c r="AJ1845" s="2"/>
      <c r="AM1845" s="1"/>
      <c r="AO1845" s="7"/>
      <c r="AP1845" s="7"/>
    </row>
    <row r="1846" spans="10:42">
      <c r="J1846" s="2"/>
      <c r="K1846" s="2"/>
      <c r="L1846" s="2"/>
      <c r="M1846" s="2"/>
      <c r="N1846" s="2"/>
      <c r="R1846" s="1"/>
      <c r="X1846" s="7"/>
      <c r="Y1846" s="7"/>
      <c r="Z1846" s="7"/>
      <c r="AA1846" s="7"/>
      <c r="AB1846" s="7"/>
      <c r="AC1846" s="7"/>
      <c r="AD1846" s="7"/>
      <c r="AE1846" s="7"/>
      <c r="AF1846" s="7"/>
      <c r="AG1846" s="7"/>
      <c r="AH1846" s="7"/>
      <c r="AJ1846" s="2"/>
      <c r="AM1846" s="1"/>
      <c r="AO1846" s="7"/>
      <c r="AP1846" s="7"/>
    </row>
    <row r="1847" spans="10:42">
      <c r="J1847" s="2"/>
      <c r="K1847" s="2"/>
      <c r="L1847" s="2"/>
      <c r="M1847" s="2"/>
      <c r="N1847" s="2"/>
      <c r="R1847" s="1"/>
      <c r="X1847" s="7"/>
      <c r="Y1847" s="7"/>
      <c r="Z1847" s="7"/>
      <c r="AA1847" s="7"/>
      <c r="AB1847" s="7"/>
      <c r="AC1847" s="7"/>
      <c r="AD1847" s="7"/>
      <c r="AE1847" s="7"/>
      <c r="AF1847" s="7"/>
      <c r="AG1847" s="7"/>
      <c r="AH1847" s="7"/>
      <c r="AJ1847" s="2"/>
      <c r="AM1847" s="1"/>
      <c r="AO1847" s="7"/>
      <c r="AP1847" s="7"/>
    </row>
    <row r="1848" spans="10:42">
      <c r="J1848" s="2"/>
      <c r="K1848" s="2"/>
      <c r="L1848" s="2"/>
      <c r="M1848" s="2"/>
      <c r="N1848" s="2"/>
      <c r="R1848" s="1"/>
      <c r="X1848" s="7"/>
      <c r="Y1848" s="7"/>
      <c r="Z1848" s="7"/>
      <c r="AA1848" s="7"/>
      <c r="AB1848" s="7"/>
      <c r="AC1848" s="7"/>
      <c r="AD1848" s="7"/>
      <c r="AE1848" s="7"/>
      <c r="AF1848" s="7"/>
      <c r="AG1848" s="7"/>
      <c r="AH1848" s="7"/>
      <c r="AJ1848" s="2"/>
      <c r="AM1848" s="1"/>
      <c r="AO1848" s="7"/>
      <c r="AP1848" s="7"/>
    </row>
    <row r="1849" spans="10:42">
      <c r="J1849" s="2"/>
      <c r="K1849" s="2"/>
      <c r="L1849" s="2"/>
      <c r="M1849" s="2"/>
      <c r="N1849" s="2"/>
      <c r="R1849" s="1"/>
      <c r="X1849" s="7"/>
      <c r="Y1849" s="7"/>
      <c r="Z1849" s="7"/>
      <c r="AA1849" s="7"/>
      <c r="AB1849" s="7"/>
      <c r="AC1849" s="7"/>
      <c r="AD1849" s="7"/>
      <c r="AE1849" s="7"/>
      <c r="AF1849" s="7"/>
      <c r="AG1849" s="7"/>
      <c r="AH1849" s="7"/>
      <c r="AJ1849" s="2"/>
      <c r="AM1849" s="1"/>
      <c r="AO1849" s="7"/>
      <c r="AP1849" s="7"/>
    </row>
    <row r="1850" spans="10:42">
      <c r="J1850" s="2"/>
      <c r="K1850" s="2"/>
      <c r="L1850" s="2"/>
      <c r="M1850" s="2"/>
      <c r="N1850" s="2"/>
      <c r="R1850" s="1"/>
      <c r="X1850" s="7"/>
      <c r="Y1850" s="7"/>
      <c r="Z1850" s="7"/>
      <c r="AA1850" s="7"/>
      <c r="AB1850" s="7"/>
      <c r="AC1850" s="7"/>
      <c r="AD1850" s="7"/>
      <c r="AE1850" s="7"/>
      <c r="AF1850" s="7"/>
      <c r="AG1850" s="7"/>
      <c r="AH1850" s="7"/>
      <c r="AJ1850" s="2"/>
      <c r="AM1850" s="1"/>
      <c r="AO1850" s="7"/>
      <c r="AP1850" s="7"/>
    </row>
    <row r="1851" spans="10:42">
      <c r="J1851" s="2"/>
      <c r="K1851" s="2"/>
      <c r="L1851" s="2"/>
      <c r="M1851" s="2"/>
      <c r="N1851" s="2"/>
      <c r="R1851" s="1"/>
      <c r="X1851" s="7"/>
      <c r="Y1851" s="7"/>
      <c r="Z1851" s="7"/>
      <c r="AA1851" s="7"/>
      <c r="AB1851" s="7"/>
      <c r="AC1851" s="7"/>
      <c r="AD1851" s="7"/>
      <c r="AE1851" s="7"/>
      <c r="AF1851" s="7"/>
      <c r="AG1851" s="7"/>
      <c r="AH1851" s="7"/>
      <c r="AJ1851" s="2"/>
      <c r="AM1851" s="1"/>
      <c r="AO1851" s="7"/>
      <c r="AP1851" s="7"/>
    </row>
    <row r="1852" spans="10:42">
      <c r="J1852" s="2"/>
      <c r="K1852" s="2"/>
      <c r="L1852" s="2"/>
      <c r="M1852" s="2"/>
      <c r="N1852" s="2"/>
      <c r="R1852" s="1"/>
      <c r="X1852" s="7"/>
      <c r="Y1852" s="7"/>
      <c r="Z1852" s="7"/>
      <c r="AA1852" s="7"/>
      <c r="AB1852" s="7"/>
      <c r="AC1852" s="7"/>
      <c r="AD1852" s="7"/>
      <c r="AE1852" s="7"/>
      <c r="AF1852" s="7"/>
      <c r="AG1852" s="7"/>
      <c r="AH1852" s="7"/>
      <c r="AJ1852" s="2"/>
      <c r="AM1852" s="1"/>
      <c r="AO1852" s="7"/>
      <c r="AP1852" s="7"/>
    </row>
    <row r="1853" spans="10:42">
      <c r="J1853" s="2"/>
      <c r="K1853" s="2"/>
      <c r="L1853" s="2"/>
      <c r="M1853" s="2"/>
      <c r="N1853" s="2"/>
      <c r="R1853" s="1"/>
      <c r="X1853" s="7"/>
      <c r="Y1853" s="7"/>
      <c r="Z1853" s="7"/>
      <c r="AA1853" s="7"/>
      <c r="AB1853" s="7"/>
      <c r="AC1853" s="7"/>
      <c r="AD1853" s="7"/>
      <c r="AE1853" s="7"/>
      <c r="AF1853" s="7"/>
      <c r="AG1853" s="7"/>
      <c r="AH1853" s="7"/>
      <c r="AJ1853" s="2"/>
      <c r="AM1853" s="1"/>
      <c r="AO1853" s="7"/>
      <c r="AP1853" s="7"/>
    </row>
    <row r="1854" spans="10:42">
      <c r="J1854" s="2"/>
      <c r="K1854" s="2"/>
      <c r="L1854" s="2"/>
      <c r="M1854" s="2"/>
      <c r="N1854" s="2"/>
      <c r="R1854" s="1"/>
      <c r="X1854" s="7"/>
      <c r="Y1854" s="7"/>
      <c r="Z1854" s="7"/>
      <c r="AA1854" s="7"/>
      <c r="AB1854" s="7"/>
      <c r="AC1854" s="7"/>
      <c r="AD1854" s="7"/>
      <c r="AE1854" s="7"/>
      <c r="AF1854" s="7"/>
      <c r="AG1854" s="7"/>
      <c r="AH1854" s="7"/>
      <c r="AJ1854" s="2"/>
      <c r="AM1854" s="1"/>
      <c r="AO1854" s="7"/>
      <c r="AP1854" s="7"/>
    </row>
    <row r="1855" spans="10:42">
      <c r="J1855" s="2"/>
      <c r="K1855" s="2"/>
      <c r="L1855" s="2"/>
      <c r="M1855" s="2"/>
      <c r="N1855" s="2"/>
      <c r="R1855" s="1"/>
      <c r="X1855" s="7"/>
      <c r="Y1855" s="7"/>
      <c r="Z1855" s="7"/>
      <c r="AA1855" s="7"/>
      <c r="AB1855" s="7"/>
      <c r="AC1855" s="7"/>
      <c r="AD1855" s="7"/>
      <c r="AE1855" s="7"/>
      <c r="AF1855" s="7"/>
      <c r="AG1855" s="7"/>
      <c r="AH1855" s="7"/>
      <c r="AJ1855" s="2"/>
      <c r="AM1855" s="1"/>
      <c r="AO1855" s="7"/>
      <c r="AP1855" s="7"/>
    </row>
    <row r="1856" spans="10:42">
      <c r="J1856" s="2"/>
      <c r="K1856" s="2"/>
      <c r="L1856" s="2"/>
      <c r="M1856" s="2"/>
      <c r="N1856" s="2"/>
      <c r="R1856" s="1"/>
      <c r="X1856" s="7"/>
      <c r="Y1856" s="7"/>
      <c r="Z1856" s="7"/>
      <c r="AA1856" s="7"/>
      <c r="AB1856" s="7"/>
      <c r="AC1856" s="7"/>
      <c r="AD1856" s="7"/>
      <c r="AE1856" s="7"/>
      <c r="AF1856" s="7"/>
      <c r="AG1856" s="7"/>
      <c r="AH1856" s="7"/>
      <c r="AJ1856" s="2"/>
      <c r="AM1856" s="1"/>
      <c r="AO1856" s="7"/>
      <c r="AP1856" s="7"/>
    </row>
    <row r="1857" spans="10:42">
      <c r="J1857" s="2"/>
      <c r="K1857" s="2"/>
      <c r="L1857" s="2"/>
      <c r="M1857" s="2"/>
      <c r="N1857" s="2"/>
      <c r="R1857" s="1"/>
      <c r="X1857" s="7"/>
      <c r="Y1857" s="7"/>
      <c r="Z1857" s="7"/>
      <c r="AA1857" s="7"/>
      <c r="AB1857" s="7"/>
      <c r="AC1857" s="7"/>
      <c r="AD1857" s="7"/>
      <c r="AE1857" s="7"/>
      <c r="AF1857" s="7"/>
      <c r="AG1857" s="7"/>
      <c r="AH1857" s="7"/>
      <c r="AJ1857" s="2"/>
      <c r="AM1857" s="1"/>
      <c r="AO1857" s="7"/>
      <c r="AP1857" s="7"/>
    </row>
    <row r="1858" spans="10:42">
      <c r="J1858" s="2"/>
      <c r="K1858" s="2"/>
      <c r="L1858" s="2"/>
      <c r="M1858" s="2"/>
      <c r="N1858" s="2"/>
      <c r="R1858" s="1"/>
      <c r="X1858" s="7"/>
      <c r="Y1858" s="7"/>
      <c r="Z1858" s="7"/>
      <c r="AA1858" s="7"/>
      <c r="AB1858" s="7"/>
      <c r="AC1858" s="7"/>
      <c r="AD1858" s="7"/>
      <c r="AE1858" s="7"/>
      <c r="AF1858" s="7"/>
      <c r="AG1858" s="7"/>
      <c r="AH1858" s="7"/>
      <c r="AJ1858" s="2"/>
      <c r="AM1858" s="1"/>
      <c r="AO1858" s="7"/>
      <c r="AP1858" s="7"/>
    </row>
    <row r="1859" spans="10:42">
      <c r="J1859" s="2"/>
      <c r="K1859" s="2"/>
      <c r="L1859" s="2"/>
      <c r="M1859" s="2"/>
      <c r="N1859" s="2"/>
      <c r="R1859" s="1"/>
      <c r="X1859" s="7"/>
      <c r="Y1859" s="7"/>
      <c r="Z1859" s="7"/>
      <c r="AA1859" s="7"/>
      <c r="AB1859" s="7"/>
      <c r="AC1859" s="7"/>
      <c r="AD1859" s="7"/>
      <c r="AE1859" s="7"/>
      <c r="AF1859" s="7"/>
      <c r="AG1859" s="7"/>
      <c r="AH1859" s="7"/>
      <c r="AJ1859" s="2"/>
      <c r="AM1859" s="1"/>
      <c r="AO1859" s="7"/>
      <c r="AP1859" s="7"/>
    </row>
    <row r="1860" spans="10:42">
      <c r="J1860" s="2"/>
      <c r="K1860" s="2"/>
      <c r="L1860" s="2"/>
      <c r="M1860" s="2"/>
      <c r="N1860" s="2"/>
      <c r="R1860" s="1"/>
      <c r="X1860" s="7"/>
      <c r="Y1860" s="7"/>
      <c r="Z1860" s="7"/>
      <c r="AA1860" s="7"/>
      <c r="AB1860" s="7"/>
      <c r="AC1860" s="7"/>
      <c r="AD1860" s="7"/>
      <c r="AE1860" s="7"/>
      <c r="AF1860" s="7"/>
      <c r="AG1860" s="7"/>
      <c r="AH1860" s="7"/>
      <c r="AJ1860" s="2"/>
      <c r="AM1860" s="1"/>
      <c r="AO1860" s="7"/>
      <c r="AP1860" s="7"/>
    </row>
    <row r="1861" spans="10:42">
      <c r="J1861" s="2"/>
      <c r="K1861" s="2"/>
      <c r="L1861" s="2"/>
      <c r="M1861" s="2"/>
      <c r="N1861" s="2"/>
      <c r="R1861" s="1"/>
      <c r="X1861" s="7"/>
      <c r="Y1861" s="7"/>
      <c r="Z1861" s="7"/>
      <c r="AA1861" s="7"/>
      <c r="AB1861" s="7"/>
      <c r="AC1861" s="7"/>
      <c r="AD1861" s="7"/>
      <c r="AE1861" s="7"/>
      <c r="AF1861" s="7"/>
      <c r="AG1861" s="7"/>
      <c r="AH1861" s="7"/>
      <c r="AJ1861" s="2"/>
      <c r="AM1861" s="1"/>
      <c r="AO1861" s="7"/>
      <c r="AP1861" s="7"/>
    </row>
    <row r="1862" spans="10:42">
      <c r="J1862" s="2"/>
      <c r="K1862" s="2"/>
      <c r="L1862" s="2"/>
      <c r="M1862" s="2"/>
      <c r="N1862" s="2"/>
      <c r="R1862" s="1"/>
      <c r="X1862" s="7"/>
      <c r="Y1862" s="7"/>
      <c r="Z1862" s="7"/>
      <c r="AA1862" s="7"/>
      <c r="AB1862" s="7"/>
      <c r="AC1862" s="7"/>
      <c r="AD1862" s="7"/>
      <c r="AE1862" s="7"/>
      <c r="AF1862" s="7"/>
      <c r="AG1862" s="7"/>
      <c r="AH1862" s="7"/>
      <c r="AJ1862" s="2"/>
      <c r="AM1862" s="1"/>
      <c r="AO1862" s="7"/>
      <c r="AP1862" s="7"/>
    </row>
    <row r="1863" spans="10:42">
      <c r="J1863" s="2"/>
      <c r="K1863" s="2"/>
      <c r="L1863" s="2"/>
      <c r="M1863" s="2"/>
      <c r="N1863" s="2"/>
      <c r="R1863" s="1"/>
      <c r="X1863" s="7"/>
      <c r="Y1863" s="7"/>
      <c r="Z1863" s="7"/>
      <c r="AA1863" s="7"/>
      <c r="AB1863" s="7"/>
      <c r="AC1863" s="7"/>
      <c r="AD1863" s="7"/>
      <c r="AE1863" s="7"/>
      <c r="AF1863" s="7"/>
      <c r="AG1863" s="7"/>
      <c r="AH1863" s="7"/>
      <c r="AJ1863" s="2"/>
      <c r="AM1863" s="1"/>
      <c r="AO1863" s="7"/>
      <c r="AP1863" s="7"/>
    </row>
    <row r="1864" spans="10:42">
      <c r="J1864" s="2"/>
      <c r="K1864" s="2"/>
      <c r="L1864" s="2"/>
      <c r="M1864" s="2"/>
      <c r="N1864" s="2"/>
      <c r="R1864" s="1"/>
      <c r="X1864" s="7"/>
      <c r="Y1864" s="7"/>
      <c r="Z1864" s="7"/>
      <c r="AA1864" s="7"/>
      <c r="AB1864" s="7"/>
      <c r="AC1864" s="7"/>
      <c r="AD1864" s="7"/>
      <c r="AE1864" s="7"/>
      <c r="AF1864" s="7"/>
      <c r="AG1864" s="7"/>
      <c r="AH1864" s="7"/>
      <c r="AJ1864" s="2"/>
      <c r="AM1864" s="1"/>
      <c r="AO1864" s="7"/>
      <c r="AP1864" s="7"/>
    </row>
    <row r="1865" spans="10:42">
      <c r="J1865" s="2"/>
      <c r="K1865" s="2"/>
      <c r="L1865" s="2"/>
      <c r="M1865" s="2"/>
      <c r="N1865" s="2"/>
      <c r="R1865" s="1"/>
      <c r="X1865" s="7"/>
      <c r="Y1865" s="7"/>
      <c r="Z1865" s="7"/>
      <c r="AA1865" s="7"/>
      <c r="AB1865" s="7"/>
      <c r="AC1865" s="7"/>
      <c r="AD1865" s="7"/>
      <c r="AE1865" s="7"/>
      <c r="AF1865" s="7"/>
      <c r="AG1865" s="7"/>
      <c r="AH1865" s="7"/>
      <c r="AJ1865" s="2"/>
      <c r="AM1865" s="1"/>
      <c r="AO1865" s="7"/>
      <c r="AP1865" s="7"/>
    </row>
    <row r="1866" spans="10:42">
      <c r="J1866" s="2"/>
      <c r="K1866" s="2"/>
      <c r="L1866" s="2"/>
      <c r="M1866" s="2"/>
      <c r="N1866" s="2"/>
      <c r="R1866" s="1"/>
      <c r="X1866" s="7"/>
      <c r="Y1866" s="7"/>
      <c r="Z1866" s="7"/>
      <c r="AA1866" s="7"/>
      <c r="AB1866" s="7"/>
      <c r="AC1866" s="7"/>
      <c r="AD1866" s="7"/>
      <c r="AE1866" s="7"/>
      <c r="AF1866" s="7"/>
      <c r="AG1866" s="7"/>
      <c r="AH1866" s="7"/>
      <c r="AJ1866" s="2"/>
      <c r="AM1866" s="1"/>
      <c r="AO1866" s="7"/>
      <c r="AP1866" s="7"/>
    </row>
    <row r="1867" spans="10:42">
      <c r="J1867" s="2"/>
      <c r="K1867" s="2"/>
      <c r="L1867" s="2"/>
      <c r="M1867" s="2"/>
      <c r="N1867" s="2"/>
      <c r="R1867" s="1"/>
      <c r="X1867" s="7"/>
      <c r="Y1867" s="7"/>
      <c r="Z1867" s="7"/>
      <c r="AA1867" s="7"/>
      <c r="AB1867" s="7"/>
      <c r="AC1867" s="7"/>
      <c r="AD1867" s="7"/>
      <c r="AE1867" s="7"/>
      <c r="AF1867" s="7"/>
      <c r="AG1867" s="7"/>
      <c r="AH1867" s="7"/>
      <c r="AJ1867" s="2"/>
      <c r="AM1867" s="1"/>
      <c r="AO1867" s="7"/>
      <c r="AP1867" s="7"/>
    </row>
    <row r="1868" spans="10:42">
      <c r="J1868" s="2"/>
      <c r="K1868" s="2"/>
      <c r="L1868" s="2"/>
      <c r="M1868" s="2"/>
      <c r="N1868" s="2"/>
      <c r="R1868" s="1"/>
      <c r="X1868" s="7"/>
      <c r="Y1868" s="7"/>
      <c r="Z1868" s="7"/>
      <c r="AA1868" s="7"/>
      <c r="AB1868" s="7"/>
      <c r="AC1868" s="7"/>
      <c r="AD1868" s="7"/>
      <c r="AE1868" s="7"/>
      <c r="AF1868" s="7"/>
      <c r="AG1868" s="7"/>
      <c r="AH1868" s="7"/>
      <c r="AJ1868" s="2"/>
      <c r="AM1868" s="1"/>
      <c r="AO1868" s="7"/>
      <c r="AP1868" s="7"/>
    </row>
    <row r="1869" spans="10:42">
      <c r="J1869" s="2"/>
      <c r="K1869" s="2"/>
      <c r="L1869" s="2"/>
      <c r="M1869" s="2"/>
      <c r="N1869" s="2"/>
      <c r="R1869" s="1"/>
      <c r="X1869" s="7"/>
      <c r="Y1869" s="7"/>
      <c r="Z1869" s="7"/>
      <c r="AA1869" s="7"/>
      <c r="AB1869" s="7"/>
      <c r="AC1869" s="7"/>
      <c r="AD1869" s="7"/>
      <c r="AE1869" s="7"/>
      <c r="AF1869" s="7"/>
      <c r="AG1869" s="7"/>
      <c r="AH1869" s="7"/>
      <c r="AJ1869" s="2"/>
      <c r="AM1869" s="1"/>
      <c r="AO1869" s="7"/>
      <c r="AP1869" s="7"/>
    </row>
    <row r="1870" spans="10:42">
      <c r="J1870" s="2"/>
      <c r="K1870" s="2"/>
      <c r="L1870" s="2"/>
      <c r="M1870" s="2"/>
      <c r="N1870" s="2"/>
      <c r="R1870" s="1"/>
      <c r="X1870" s="7"/>
      <c r="Y1870" s="7"/>
      <c r="Z1870" s="7"/>
      <c r="AA1870" s="7"/>
      <c r="AB1870" s="7"/>
      <c r="AC1870" s="7"/>
      <c r="AD1870" s="7"/>
      <c r="AE1870" s="7"/>
      <c r="AF1870" s="7"/>
      <c r="AG1870" s="7"/>
      <c r="AH1870" s="7"/>
      <c r="AJ1870" s="2"/>
      <c r="AM1870" s="1"/>
      <c r="AO1870" s="7"/>
      <c r="AP1870" s="7"/>
    </row>
    <row r="1871" spans="10:42">
      <c r="J1871" s="2"/>
      <c r="K1871" s="2"/>
      <c r="L1871" s="2"/>
      <c r="M1871" s="2"/>
      <c r="N1871" s="2"/>
      <c r="R1871" s="1"/>
      <c r="X1871" s="7"/>
      <c r="Y1871" s="7"/>
      <c r="Z1871" s="7"/>
      <c r="AA1871" s="7"/>
      <c r="AB1871" s="7"/>
      <c r="AC1871" s="7"/>
      <c r="AD1871" s="7"/>
      <c r="AE1871" s="7"/>
      <c r="AF1871" s="7"/>
      <c r="AG1871" s="7"/>
      <c r="AH1871" s="7"/>
      <c r="AJ1871" s="2"/>
      <c r="AM1871" s="1"/>
      <c r="AO1871" s="7"/>
      <c r="AP1871" s="7"/>
    </row>
    <row r="1872" spans="10:42">
      <c r="J1872" s="2"/>
      <c r="K1872" s="2"/>
      <c r="L1872" s="2"/>
      <c r="M1872" s="2"/>
      <c r="N1872" s="2"/>
      <c r="R1872" s="1"/>
      <c r="X1872" s="7"/>
      <c r="Y1872" s="7"/>
      <c r="Z1872" s="7"/>
      <c r="AA1872" s="7"/>
      <c r="AB1872" s="7"/>
      <c r="AC1872" s="7"/>
      <c r="AD1872" s="7"/>
      <c r="AE1872" s="7"/>
      <c r="AF1872" s="7"/>
      <c r="AG1872" s="7"/>
      <c r="AH1872" s="7"/>
      <c r="AJ1872" s="2"/>
      <c r="AM1872" s="1"/>
      <c r="AO1872" s="7"/>
      <c r="AP1872" s="7"/>
    </row>
    <row r="1873" spans="10:42">
      <c r="J1873" s="2"/>
      <c r="K1873" s="2"/>
      <c r="L1873" s="2"/>
      <c r="M1873" s="2"/>
      <c r="N1873" s="2"/>
      <c r="R1873" s="1"/>
      <c r="X1873" s="7"/>
      <c r="Y1873" s="7"/>
      <c r="Z1873" s="7"/>
      <c r="AA1873" s="7"/>
      <c r="AB1873" s="7"/>
      <c r="AC1873" s="7"/>
      <c r="AD1873" s="7"/>
      <c r="AE1873" s="7"/>
      <c r="AF1873" s="7"/>
      <c r="AG1873" s="7"/>
      <c r="AH1873" s="7"/>
      <c r="AJ1873" s="2"/>
      <c r="AM1873" s="1"/>
      <c r="AO1873" s="7"/>
      <c r="AP1873" s="7"/>
    </row>
    <row r="1874" spans="10:42">
      <c r="J1874" s="2"/>
      <c r="K1874" s="2"/>
      <c r="L1874" s="2"/>
      <c r="M1874" s="2"/>
      <c r="N1874" s="2"/>
      <c r="R1874" s="1"/>
      <c r="X1874" s="7"/>
      <c r="Y1874" s="7"/>
      <c r="Z1874" s="7"/>
      <c r="AA1874" s="7"/>
      <c r="AB1874" s="7"/>
      <c r="AC1874" s="7"/>
      <c r="AD1874" s="7"/>
      <c r="AE1874" s="7"/>
      <c r="AF1874" s="7"/>
      <c r="AG1874" s="7"/>
      <c r="AH1874" s="7"/>
      <c r="AJ1874" s="2"/>
      <c r="AM1874" s="1"/>
      <c r="AO1874" s="7"/>
      <c r="AP1874" s="7"/>
    </row>
    <row r="1875" spans="10:42">
      <c r="J1875" s="2"/>
      <c r="K1875" s="2"/>
      <c r="L1875" s="2"/>
      <c r="M1875" s="2"/>
      <c r="N1875" s="2"/>
      <c r="R1875" s="1"/>
      <c r="X1875" s="7"/>
      <c r="Y1875" s="7"/>
      <c r="Z1875" s="7"/>
      <c r="AA1875" s="7"/>
      <c r="AB1875" s="7"/>
      <c r="AC1875" s="7"/>
      <c r="AD1875" s="7"/>
      <c r="AE1875" s="7"/>
      <c r="AF1875" s="7"/>
      <c r="AG1875" s="7"/>
      <c r="AH1875" s="7"/>
      <c r="AJ1875" s="2"/>
      <c r="AM1875" s="1"/>
      <c r="AO1875" s="7"/>
      <c r="AP1875" s="7"/>
    </row>
    <row r="1876" spans="10:42">
      <c r="J1876" s="2"/>
      <c r="K1876" s="2"/>
      <c r="L1876" s="2"/>
      <c r="M1876" s="2"/>
      <c r="N1876" s="2"/>
      <c r="R1876" s="1"/>
      <c r="X1876" s="7"/>
      <c r="Y1876" s="7"/>
      <c r="Z1876" s="7"/>
      <c r="AA1876" s="7"/>
      <c r="AB1876" s="7"/>
      <c r="AC1876" s="7"/>
      <c r="AD1876" s="7"/>
      <c r="AE1876" s="7"/>
      <c r="AF1876" s="7"/>
      <c r="AG1876" s="7"/>
      <c r="AH1876" s="7"/>
      <c r="AJ1876" s="2"/>
      <c r="AM1876" s="1"/>
      <c r="AO1876" s="7"/>
      <c r="AP1876" s="7"/>
    </row>
    <row r="1877" spans="10:42">
      <c r="J1877" s="2"/>
      <c r="K1877" s="2"/>
      <c r="L1877" s="2"/>
      <c r="M1877" s="2"/>
      <c r="N1877" s="2"/>
      <c r="R1877" s="1"/>
      <c r="X1877" s="7"/>
      <c r="Y1877" s="7"/>
      <c r="Z1877" s="7"/>
      <c r="AA1877" s="7"/>
      <c r="AB1877" s="7"/>
      <c r="AC1877" s="7"/>
      <c r="AD1877" s="7"/>
      <c r="AE1877" s="7"/>
      <c r="AF1877" s="7"/>
      <c r="AG1877" s="7"/>
      <c r="AH1877" s="7"/>
      <c r="AJ1877" s="2"/>
      <c r="AM1877" s="1"/>
      <c r="AO1877" s="7"/>
      <c r="AP1877" s="7"/>
    </row>
    <row r="1878" spans="10:42">
      <c r="J1878" s="2"/>
      <c r="K1878" s="2"/>
      <c r="L1878" s="2"/>
      <c r="M1878" s="2"/>
      <c r="N1878" s="2"/>
      <c r="R1878" s="1"/>
      <c r="X1878" s="7"/>
      <c r="Y1878" s="7"/>
      <c r="Z1878" s="7"/>
      <c r="AA1878" s="7"/>
      <c r="AB1878" s="7"/>
      <c r="AC1878" s="7"/>
      <c r="AD1878" s="7"/>
      <c r="AE1878" s="7"/>
      <c r="AF1878" s="7"/>
      <c r="AG1878" s="7"/>
      <c r="AH1878" s="7"/>
      <c r="AJ1878" s="2"/>
      <c r="AM1878" s="1"/>
      <c r="AO1878" s="7"/>
      <c r="AP1878" s="7"/>
    </row>
    <row r="1879" spans="10:42">
      <c r="J1879" s="2"/>
      <c r="K1879" s="2"/>
      <c r="L1879" s="2"/>
      <c r="M1879" s="2"/>
      <c r="N1879" s="2"/>
      <c r="R1879" s="1"/>
      <c r="X1879" s="7"/>
      <c r="Y1879" s="7"/>
      <c r="Z1879" s="7"/>
      <c r="AA1879" s="7"/>
      <c r="AB1879" s="7"/>
      <c r="AC1879" s="7"/>
      <c r="AD1879" s="7"/>
      <c r="AE1879" s="7"/>
      <c r="AF1879" s="7"/>
      <c r="AG1879" s="7"/>
      <c r="AH1879" s="7"/>
      <c r="AJ1879" s="2"/>
      <c r="AM1879" s="1"/>
      <c r="AO1879" s="7"/>
      <c r="AP1879" s="7"/>
    </row>
    <row r="1880" spans="10:42">
      <c r="J1880" s="2"/>
      <c r="K1880" s="2"/>
      <c r="L1880" s="2"/>
      <c r="M1880" s="2"/>
      <c r="N1880" s="2"/>
      <c r="R1880" s="1"/>
      <c r="X1880" s="7"/>
      <c r="Y1880" s="7"/>
      <c r="Z1880" s="7"/>
      <c r="AA1880" s="7"/>
      <c r="AB1880" s="7"/>
      <c r="AC1880" s="7"/>
      <c r="AD1880" s="7"/>
      <c r="AE1880" s="7"/>
      <c r="AF1880" s="7"/>
      <c r="AG1880" s="7"/>
      <c r="AH1880" s="7"/>
      <c r="AJ1880" s="2"/>
      <c r="AM1880" s="1"/>
      <c r="AO1880" s="7"/>
      <c r="AP1880" s="7"/>
    </row>
    <row r="1881" spans="10:42">
      <c r="J1881" s="2"/>
      <c r="K1881" s="2"/>
      <c r="L1881" s="2"/>
      <c r="M1881" s="2"/>
      <c r="N1881" s="2"/>
      <c r="R1881" s="1"/>
      <c r="X1881" s="7"/>
      <c r="Y1881" s="7"/>
      <c r="Z1881" s="7"/>
      <c r="AA1881" s="7"/>
      <c r="AB1881" s="7"/>
      <c r="AC1881" s="7"/>
      <c r="AD1881" s="7"/>
      <c r="AE1881" s="7"/>
      <c r="AF1881" s="7"/>
      <c r="AG1881" s="7"/>
      <c r="AH1881" s="7"/>
      <c r="AJ1881" s="2"/>
      <c r="AM1881" s="1"/>
      <c r="AO1881" s="7"/>
      <c r="AP1881" s="7"/>
    </row>
    <row r="1882" spans="10:42">
      <c r="J1882" s="2"/>
      <c r="K1882" s="2"/>
      <c r="L1882" s="2"/>
      <c r="M1882" s="2"/>
      <c r="N1882" s="2"/>
      <c r="R1882" s="1"/>
      <c r="X1882" s="7"/>
      <c r="Y1882" s="7"/>
      <c r="Z1882" s="7"/>
      <c r="AA1882" s="7"/>
      <c r="AB1882" s="7"/>
      <c r="AC1882" s="7"/>
      <c r="AD1882" s="7"/>
      <c r="AE1882" s="7"/>
      <c r="AF1882" s="7"/>
      <c r="AG1882" s="7"/>
      <c r="AH1882" s="7"/>
      <c r="AJ1882" s="2"/>
      <c r="AM1882" s="1"/>
      <c r="AO1882" s="7"/>
      <c r="AP1882" s="7"/>
    </row>
    <row r="1883" spans="10:42">
      <c r="J1883" s="2"/>
      <c r="K1883" s="2"/>
      <c r="L1883" s="2"/>
      <c r="M1883" s="2"/>
      <c r="N1883" s="2"/>
      <c r="R1883" s="1"/>
      <c r="X1883" s="7"/>
      <c r="Y1883" s="7"/>
      <c r="Z1883" s="7"/>
      <c r="AA1883" s="7"/>
      <c r="AB1883" s="7"/>
      <c r="AC1883" s="7"/>
      <c r="AD1883" s="7"/>
      <c r="AE1883" s="7"/>
      <c r="AF1883" s="7"/>
      <c r="AG1883" s="7"/>
      <c r="AH1883" s="7"/>
      <c r="AJ1883" s="2"/>
      <c r="AM1883" s="1"/>
      <c r="AO1883" s="7"/>
      <c r="AP1883" s="7"/>
    </row>
    <row r="1884" spans="10:42">
      <c r="J1884" s="2"/>
      <c r="K1884" s="2"/>
      <c r="L1884" s="2"/>
      <c r="M1884" s="2"/>
      <c r="N1884" s="2"/>
      <c r="R1884" s="1"/>
      <c r="X1884" s="7"/>
      <c r="Y1884" s="7"/>
      <c r="Z1884" s="7"/>
      <c r="AA1884" s="7"/>
      <c r="AB1884" s="7"/>
      <c r="AC1884" s="7"/>
      <c r="AD1884" s="7"/>
      <c r="AE1884" s="7"/>
      <c r="AF1884" s="7"/>
      <c r="AG1884" s="7"/>
      <c r="AH1884" s="7"/>
      <c r="AJ1884" s="2"/>
      <c r="AM1884" s="1"/>
      <c r="AO1884" s="7"/>
      <c r="AP1884" s="7"/>
    </row>
    <row r="1885" spans="10:42">
      <c r="J1885" s="2"/>
      <c r="K1885" s="2"/>
      <c r="L1885" s="2"/>
      <c r="M1885" s="2"/>
      <c r="N1885" s="2"/>
      <c r="R1885" s="1"/>
      <c r="X1885" s="7"/>
      <c r="Y1885" s="7"/>
      <c r="Z1885" s="7"/>
      <c r="AA1885" s="7"/>
      <c r="AB1885" s="7"/>
      <c r="AC1885" s="7"/>
      <c r="AD1885" s="7"/>
      <c r="AE1885" s="7"/>
      <c r="AF1885" s="7"/>
      <c r="AG1885" s="7"/>
      <c r="AH1885" s="7"/>
      <c r="AJ1885" s="2"/>
      <c r="AM1885" s="1"/>
      <c r="AO1885" s="7"/>
      <c r="AP1885" s="7"/>
    </row>
    <row r="1886" spans="10:42">
      <c r="J1886" s="2"/>
      <c r="K1886" s="2"/>
      <c r="L1886" s="2"/>
      <c r="M1886" s="2"/>
      <c r="N1886" s="2"/>
      <c r="R1886" s="1"/>
      <c r="X1886" s="7"/>
      <c r="Y1886" s="7"/>
      <c r="Z1886" s="7"/>
      <c r="AA1886" s="7"/>
      <c r="AB1886" s="7"/>
      <c r="AC1886" s="7"/>
      <c r="AD1886" s="7"/>
      <c r="AE1886" s="7"/>
      <c r="AF1886" s="7"/>
      <c r="AG1886" s="7"/>
      <c r="AH1886" s="7"/>
      <c r="AJ1886" s="2"/>
      <c r="AM1886" s="1"/>
      <c r="AO1886" s="7"/>
      <c r="AP1886" s="7"/>
    </row>
    <row r="1887" spans="10:42">
      <c r="J1887" s="2"/>
      <c r="K1887" s="2"/>
      <c r="L1887" s="2"/>
      <c r="M1887" s="2"/>
      <c r="N1887" s="2"/>
      <c r="R1887" s="1"/>
      <c r="X1887" s="7"/>
      <c r="Y1887" s="7"/>
      <c r="Z1887" s="7"/>
      <c r="AA1887" s="7"/>
      <c r="AB1887" s="7"/>
      <c r="AC1887" s="7"/>
      <c r="AD1887" s="7"/>
      <c r="AE1887" s="7"/>
      <c r="AF1887" s="7"/>
      <c r="AG1887" s="7"/>
      <c r="AH1887" s="7"/>
      <c r="AJ1887" s="2"/>
      <c r="AM1887" s="1"/>
      <c r="AO1887" s="7"/>
      <c r="AP1887" s="7"/>
    </row>
    <row r="1888" spans="10:42">
      <c r="J1888" s="2"/>
      <c r="K1888" s="2"/>
      <c r="L1888" s="2"/>
      <c r="M1888" s="2"/>
      <c r="N1888" s="2"/>
      <c r="R1888" s="1"/>
      <c r="X1888" s="7"/>
      <c r="Y1888" s="7"/>
      <c r="Z1888" s="7"/>
      <c r="AA1888" s="7"/>
      <c r="AB1888" s="7"/>
      <c r="AC1888" s="7"/>
      <c r="AD1888" s="7"/>
      <c r="AE1888" s="7"/>
      <c r="AF1888" s="7"/>
      <c r="AG1888" s="7"/>
      <c r="AH1888" s="7"/>
      <c r="AJ1888" s="2"/>
      <c r="AM1888" s="1"/>
      <c r="AO1888" s="7"/>
      <c r="AP1888" s="7"/>
    </row>
    <row r="1889" spans="10:42">
      <c r="J1889" s="2"/>
      <c r="K1889" s="2"/>
      <c r="L1889" s="2"/>
      <c r="M1889" s="2"/>
      <c r="N1889" s="2"/>
      <c r="R1889" s="1"/>
      <c r="X1889" s="7"/>
      <c r="Y1889" s="7"/>
      <c r="Z1889" s="7"/>
      <c r="AA1889" s="7"/>
      <c r="AB1889" s="7"/>
      <c r="AC1889" s="7"/>
      <c r="AD1889" s="7"/>
      <c r="AE1889" s="7"/>
      <c r="AF1889" s="7"/>
      <c r="AG1889" s="7"/>
      <c r="AH1889" s="7"/>
      <c r="AJ1889" s="2"/>
      <c r="AM1889" s="1"/>
      <c r="AO1889" s="7"/>
      <c r="AP1889" s="7"/>
    </row>
    <row r="1890" spans="10:42">
      <c r="J1890" s="2"/>
      <c r="K1890" s="2"/>
      <c r="L1890" s="2"/>
      <c r="M1890" s="2"/>
      <c r="N1890" s="2"/>
      <c r="R1890" s="1"/>
      <c r="X1890" s="7"/>
      <c r="Y1890" s="7"/>
      <c r="Z1890" s="7"/>
      <c r="AA1890" s="7"/>
      <c r="AB1890" s="7"/>
      <c r="AC1890" s="7"/>
      <c r="AD1890" s="7"/>
      <c r="AE1890" s="7"/>
      <c r="AF1890" s="7"/>
      <c r="AG1890" s="7"/>
      <c r="AH1890" s="7"/>
      <c r="AJ1890" s="2"/>
      <c r="AM1890" s="1"/>
      <c r="AO1890" s="7"/>
      <c r="AP1890" s="7"/>
    </row>
    <row r="1891" spans="10:42">
      <c r="J1891" s="2"/>
      <c r="K1891" s="2"/>
      <c r="L1891" s="2"/>
      <c r="M1891" s="2"/>
      <c r="N1891" s="2"/>
      <c r="R1891" s="1"/>
      <c r="X1891" s="7"/>
      <c r="Y1891" s="7"/>
      <c r="Z1891" s="7"/>
      <c r="AA1891" s="7"/>
      <c r="AB1891" s="7"/>
      <c r="AC1891" s="7"/>
      <c r="AD1891" s="7"/>
      <c r="AE1891" s="7"/>
      <c r="AF1891" s="7"/>
      <c r="AG1891" s="7"/>
      <c r="AH1891" s="7"/>
      <c r="AJ1891" s="2"/>
      <c r="AM1891" s="1"/>
      <c r="AO1891" s="7"/>
      <c r="AP1891" s="7"/>
    </row>
    <row r="1892" spans="10:42">
      <c r="J1892" s="2"/>
      <c r="K1892" s="2"/>
      <c r="L1892" s="2"/>
      <c r="M1892" s="2"/>
      <c r="N1892" s="2"/>
      <c r="R1892" s="1"/>
      <c r="X1892" s="7"/>
      <c r="Y1892" s="7"/>
      <c r="Z1892" s="7"/>
      <c r="AA1892" s="7"/>
      <c r="AB1892" s="7"/>
      <c r="AC1892" s="7"/>
      <c r="AD1892" s="7"/>
      <c r="AE1892" s="7"/>
      <c r="AF1892" s="7"/>
      <c r="AG1892" s="7"/>
      <c r="AH1892" s="7"/>
      <c r="AJ1892" s="2"/>
      <c r="AM1892" s="1"/>
      <c r="AO1892" s="7"/>
      <c r="AP1892" s="7"/>
    </row>
    <row r="1893" spans="10:42">
      <c r="J1893" s="2"/>
      <c r="K1893" s="2"/>
      <c r="L1893" s="2"/>
      <c r="M1893" s="2"/>
      <c r="N1893" s="2"/>
      <c r="R1893" s="1"/>
      <c r="X1893" s="7"/>
      <c r="Y1893" s="7"/>
      <c r="Z1893" s="7"/>
      <c r="AA1893" s="7"/>
      <c r="AB1893" s="7"/>
      <c r="AC1893" s="7"/>
      <c r="AD1893" s="7"/>
      <c r="AE1893" s="7"/>
      <c r="AF1893" s="7"/>
      <c r="AG1893" s="7"/>
      <c r="AH1893" s="7"/>
      <c r="AJ1893" s="2"/>
      <c r="AM1893" s="1"/>
      <c r="AO1893" s="7"/>
      <c r="AP1893" s="7"/>
    </row>
    <row r="1894" spans="10:42">
      <c r="J1894" s="2"/>
      <c r="K1894" s="2"/>
      <c r="L1894" s="2"/>
      <c r="M1894" s="2"/>
      <c r="N1894" s="2"/>
      <c r="R1894" s="1"/>
      <c r="X1894" s="7"/>
      <c r="Y1894" s="7"/>
      <c r="Z1894" s="7"/>
      <c r="AA1894" s="7"/>
      <c r="AB1894" s="7"/>
      <c r="AC1894" s="7"/>
      <c r="AD1894" s="7"/>
      <c r="AE1894" s="7"/>
      <c r="AF1894" s="7"/>
      <c r="AG1894" s="7"/>
      <c r="AH1894" s="7"/>
      <c r="AJ1894" s="2"/>
      <c r="AM1894" s="1"/>
      <c r="AO1894" s="7"/>
      <c r="AP1894" s="7"/>
    </row>
    <row r="1895" spans="10:42">
      <c r="J1895" s="2"/>
      <c r="K1895" s="2"/>
      <c r="L1895" s="2"/>
      <c r="M1895" s="2"/>
      <c r="N1895" s="2"/>
      <c r="R1895" s="1"/>
      <c r="X1895" s="7"/>
      <c r="Y1895" s="7"/>
      <c r="Z1895" s="7"/>
      <c r="AA1895" s="7"/>
      <c r="AB1895" s="7"/>
      <c r="AC1895" s="7"/>
      <c r="AD1895" s="7"/>
      <c r="AE1895" s="7"/>
      <c r="AF1895" s="7"/>
      <c r="AG1895" s="7"/>
      <c r="AH1895" s="7"/>
      <c r="AJ1895" s="2"/>
      <c r="AM1895" s="1"/>
      <c r="AO1895" s="7"/>
      <c r="AP1895" s="7"/>
    </row>
    <row r="1896" spans="10:42">
      <c r="J1896" s="2"/>
      <c r="K1896" s="2"/>
      <c r="L1896" s="2"/>
      <c r="M1896" s="2"/>
      <c r="N1896" s="2"/>
      <c r="R1896" s="1"/>
      <c r="X1896" s="7"/>
      <c r="Y1896" s="7"/>
      <c r="Z1896" s="7"/>
      <c r="AA1896" s="7"/>
      <c r="AB1896" s="7"/>
      <c r="AC1896" s="7"/>
      <c r="AD1896" s="7"/>
      <c r="AE1896" s="7"/>
      <c r="AF1896" s="7"/>
      <c r="AG1896" s="7"/>
      <c r="AH1896" s="7"/>
      <c r="AJ1896" s="2"/>
      <c r="AM1896" s="1"/>
      <c r="AO1896" s="7"/>
      <c r="AP1896" s="7"/>
    </row>
    <row r="1897" spans="10:42">
      <c r="J1897" s="2"/>
      <c r="K1897" s="2"/>
      <c r="L1897" s="2"/>
      <c r="M1897" s="2"/>
      <c r="N1897" s="2"/>
      <c r="R1897" s="1"/>
      <c r="X1897" s="7"/>
      <c r="Y1897" s="7"/>
      <c r="Z1897" s="7"/>
      <c r="AA1897" s="7"/>
      <c r="AB1897" s="7"/>
      <c r="AC1897" s="7"/>
      <c r="AD1897" s="7"/>
      <c r="AE1897" s="7"/>
      <c r="AF1897" s="7"/>
      <c r="AG1897" s="7"/>
      <c r="AH1897" s="7"/>
      <c r="AJ1897" s="2"/>
      <c r="AM1897" s="1"/>
      <c r="AO1897" s="7"/>
      <c r="AP1897" s="7"/>
    </row>
    <row r="1898" spans="10:42">
      <c r="J1898" s="2"/>
      <c r="K1898" s="2"/>
      <c r="L1898" s="2"/>
      <c r="M1898" s="2"/>
      <c r="N1898" s="2"/>
      <c r="R1898" s="1"/>
      <c r="X1898" s="7"/>
      <c r="Y1898" s="7"/>
      <c r="Z1898" s="7"/>
      <c r="AA1898" s="7"/>
      <c r="AB1898" s="7"/>
      <c r="AC1898" s="7"/>
      <c r="AD1898" s="7"/>
      <c r="AE1898" s="7"/>
      <c r="AF1898" s="7"/>
      <c r="AG1898" s="7"/>
      <c r="AH1898" s="7"/>
      <c r="AJ1898" s="2"/>
      <c r="AM1898" s="1"/>
      <c r="AO1898" s="7"/>
      <c r="AP1898" s="7"/>
    </row>
    <row r="1899" spans="10:42">
      <c r="J1899" s="2"/>
      <c r="K1899" s="2"/>
      <c r="L1899" s="2"/>
      <c r="M1899" s="2"/>
      <c r="N1899" s="2"/>
      <c r="R1899" s="1"/>
      <c r="X1899" s="7"/>
      <c r="Y1899" s="7"/>
      <c r="Z1899" s="7"/>
      <c r="AA1899" s="7"/>
      <c r="AB1899" s="7"/>
      <c r="AC1899" s="7"/>
      <c r="AD1899" s="7"/>
      <c r="AE1899" s="7"/>
      <c r="AF1899" s="7"/>
      <c r="AG1899" s="7"/>
      <c r="AH1899" s="7"/>
      <c r="AJ1899" s="2"/>
      <c r="AM1899" s="1"/>
      <c r="AO1899" s="7"/>
      <c r="AP1899" s="7"/>
    </row>
    <row r="1900" spans="10:42">
      <c r="J1900" s="2"/>
      <c r="K1900" s="2"/>
      <c r="L1900" s="2"/>
      <c r="M1900" s="2"/>
      <c r="N1900" s="2"/>
      <c r="R1900" s="1"/>
      <c r="X1900" s="7"/>
      <c r="Y1900" s="7"/>
      <c r="Z1900" s="7"/>
      <c r="AA1900" s="7"/>
      <c r="AB1900" s="7"/>
      <c r="AC1900" s="7"/>
      <c r="AD1900" s="7"/>
      <c r="AE1900" s="7"/>
      <c r="AF1900" s="7"/>
      <c r="AG1900" s="7"/>
      <c r="AH1900" s="7"/>
      <c r="AJ1900" s="2"/>
      <c r="AM1900" s="1"/>
      <c r="AO1900" s="7"/>
      <c r="AP1900" s="7"/>
    </row>
    <row r="1901" spans="10:42">
      <c r="J1901" s="2"/>
      <c r="K1901" s="2"/>
      <c r="L1901" s="2"/>
      <c r="M1901" s="2"/>
      <c r="N1901" s="2"/>
      <c r="R1901" s="1"/>
      <c r="X1901" s="7"/>
      <c r="Y1901" s="7"/>
      <c r="Z1901" s="7"/>
      <c r="AA1901" s="7"/>
      <c r="AB1901" s="7"/>
      <c r="AC1901" s="7"/>
      <c r="AD1901" s="7"/>
      <c r="AE1901" s="7"/>
      <c r="AF1901" s="7"/>
      <c r="AG1901" s="7"/>
      <c r="AH1901" s="7"/>
      <c r="AJ1901" s="2"/>
      <c r="AM1901" s="1"/>
      <c r="AO1901" s="7"/>
      <c r="AP1901" s="7"/>
    </row>
    <row r="1902" spans="10:42">
      <c r="J1902" s="2"/>
      <c r="K1902" s="2"/>
      <c r="L1902" s="2"/>
      <c r="M1902" s="2"/>
      <c r="N1902" s="2"/>
      <c r="R1902" s="1"/>
      <c r="X1902" s="7"/>
      <c r="Y1902" s="7"/>
      <c r="Z1902" s="7"/>
      <c r="AA1902" s="7"/>
      <c r="AB1902" s="7"/>
      <c r="AC1902" s="7"/>
      <c r="AD1902" s="7"/>
      <c r="AE1902" s="7"/>
      <c r="AF1902" s="7"/>
      <c r="AG1902" s="7"/>
      <c r="AH1902" s="7"/>
      <c r="AJ1902" s="2"/>
      <c r="AM1902" s="1"/>
      <c r="AO1902" s="7"/>
      <c r="AP1902" s="7"/>
    </row>
    <row r="1903" spans="10:42">
      <c r="J1903" s="2"/>
      <c r="K1903" s="2"/>
      <c r="L1903" s="2"/>
      <c r="M1903" s="2"/>
      <c r="N1903" s="2"/>
      <c r="R1903" s="1"/>
      <c r="X1903" s="7"/>
      <c r="Y1903" s="7"/>
      <c r="Z1903" s="7"/>
      <c r="AA1903" s="7"/>
      <c r="AB1903" s="7"/>
      <c r="AC1903" s="7"/>
      <c r="AD1903" s="7"/>
      <c r="AE1903" s="7"/>
      <c r="AF1903" s="7"/>
      <c r="AG1903" s="7"/>
      <c r="AH1903" s="7"/>
      <c r="AJ1903" s="2"/>
      <c r="AM1903" s="1"/>
      <c r="AO1903" s="7"/>
      <c r="AP1903" s="7"/>
    </row>
    <row r="1904" spans="10:42">
      <c r="J1904" s="2"/>
      <c r="K1904" s="2"/>
      <c r="L1904" s="2"/>
      <c r="M1904" s="2"/>
      <c r="N1904" s="2"/>
      <c r="R1904" s="1"/>
      <c r="X1904" s="7"/>
      <c r="Y1904" s="7"/>
      <c r="Z1904" s="7"/>
      <c r="AA1904" s="7"/>
      <c r="AB1904" s="7"/>
      <c r="AC1904" s="7"/>
      <c r="AD1904" s="7"/>
      <c r="AE1904" s="7"/>
      <c r="AF1904" s="7"/>
      <c r="AG1904" s="7"/>
      <c r="AH1904" s="7"/>
      <c r="AJ1904" s="2"/>
      <c r="AM1904" s="1"/>
      <c r="AO1904" s="7"/>
      <c r="AP1904" s="7"/>
    </row>
    <row r="1905" spans="10:42">
      <c r="J1905" s="2"/>
      <c r="K1905" s="2"/>
      <c r="L1905" s="2"/>
      <c r="M1905" s="2"/>
      <c r="N1905" s="2"/>
      <c r="R1905" s="1"/>
      <c r="X1905" s="7"/>
      <c r="Y1905" s="7"/>
      <c r="Z1905" s="7"/>
      <c r="AA1905" s="7"/>
      <c r="AB1905" s="7"/>
      <c r="AC1905" s="7"/>
      <c r="AD1905" s="7"/>
      <c r="AE1905" s="7"/>
      <c r="AF1905" s="7"/>
      <c r="AG1905" s="7"/>
      <c r="AH1905" s="7"/>
      <c r="AJ1905" s="2"/>
      <c r="AM1905" s="1"/>
      <c r="AO1905" s="7"/>
      <c r="AP1905" s="7"/>
    </row>
    <row r="1906" spans="10:42">
      <c r="J1906" s="2"/>
      <c r="K1906" s="2"/>
      <c r="L1906" s="2"/>
      <c r="M1906" s="2"/>
      <c r="N1906" s="2"/>
      <c r="R1906" s="1"/>
      <c r="X1906" s="7"/>
      <c r="Y1906" s="7"/>
      <c r="Z1906" s="7"/>
      <c r="AA1906" s="7"/>
      <c r="AB1906" s="7"/>
      <c r="AC1906" s="7"/>
      <c r="AD1906" s="7"/>
      <c r="AE1906" s="7"/>
      <c r="AF1906" s="7"/>
      <c r="AG1906" s="7"/>
      <c r="AH1906" s="7"/>
      <c r="AJ1906" s="2"/>
      <c r="AM1906" s="1"/>
      <c r="AO1906" s="7"/>
      <c r="AP1906" s="7"/>
    </row>
    <row r="1907" spans="10:42">
      <c r="J1907" s="2"/>
      <c r="K1907" s="2"/>
      <c r="L1907" s="2"/>
      <c r="M1907" s="2"/>
      <c r="N1907" s="2"/>
      <c r="R1907" s="1"/>
      <c r="X1907" s="7"/>
      <c r="Y1907" s="7"/>
      <c r="Z1907" s="7"/>
      <c r="AA1907" s="7"/>
      <c r="AB1907" s="7"/>
      <c r="AC1907" s="7"/>
      <c r="AD1907" s="7"/>
      <c r="AE1907" s="7"/>
      <c r="AF1907" s="7"/>
      <c r="AG1907" s="7"/>
      <c r="AH1907" s="7"/>
      <c r="AJ1907" s="2"/>
      <c r="AM1907" s="1"/>
      <c r="AO1907" s="7"/>
      <c r="AP1907" s="7"/>
    </row>
    <row r="1908" spans="10:42">
      <c r="J1908" s="2"/>
      <c r="K1908" s="2"/>
      <c r="L1908" s="2"/>
      <c r="M1908" s="2"/>
      <c r="N1908" s="2"/>
      <c r="R1908" s="1"/>
      <c r="X1908" s="7"/>
      <c r="Y1908" s="7"/>
      <c r="Z1908" s="7"/>
      <c r="AA1908" s="7"/>
      <c r="AB1908" s="7"/>
      <c r="AC1908" s="7"/>
      <c r="AD1908" s="7"/>
      <c r="AE1908" s="7"/>
      <c r="AF1908" s="7"/>
      <c r="AG1908" s="7"/>
      <c r="AH1908" s="7"/>
      <c r="AJ1908" s="2"/>
      <c r="AM1908" s="1"/>
      <c r="AO1908" s="7"/>
      <c r="AP1908" s="7"/>
    </row>
    <row r="1909" spans="10:42">
      <c r="J1909" s="2"/>
      <c r="K1909" s="2"/>
      <c r="L1909" s="2"/>
      <c r="M1909" s="2"/>
      <c r="N1909" s="2"/>
      <c r="R1909" s="1"/>
      <c r="X1909" s="7"/>
      <c r="Y1909" s="7"/>
      <c r="Z1909" s="7"/>
      <c r="AA1909" s="7"/>
      <c r="AB1909" s="7"/>
      <c r="AC1909" s="7"/>
      <c r="AD1909" s="7"/>
      <c r="AE1909" s="7"/>
      <c r="AF1909" s="7"/>
      <c r="AG1909" s="7"/>
      <c r="AH1909" s="7"/>
      <c r="AJ1909" s="2"/>
      <c r="AM1909" s="1"/>
      <c r="AO1909" s="7"/>
      <c r="AP1909" s="7"/>
    </row>
    <row r="1910" spans="10:42">
      <c r="J1910" s="2"/>
      <c r="K1910" s="2"/>
      <c r="L1910" s="2"/>
      <c r="M1910" s="2"/>
      <c r="N1910" s="2"/>
      <c r="R1910" s="1"/>
      <c r="X1910" s="7"/>
      <c r="Y1910" s="7"/>
      <c r="Z1910" s="7"/>
      <c r="AA1910" s="7"/>
      <c r="AB1910" s="7"/>
      <c r="AC1910" s="7"/>
      <c r="AD1910" s="7"/>
      <c r="AE1910" s="7"/>
      <c r="AF1910" s="7"/>
      <c r="AG1910" s="7"/>
      <c r="AH1910" s="7"/>
      <c r="AJ1910" s="2"/>
      <c r="AM1910" s="1"/>
      <c r="AO1910" s="7"/>
      <c r="AP1910" s="7"/>
    </row>
    <row r="1911" spans="10:42">
      <c r="J1911" s="2"/>
      <c r="K1911" s="2"/>
      <c r="L1911" s="2"/>
      <c r="M1911" s="2"/>
      <c r="N1911" s="2"/>
      <c r="R1911" s="1"/>
      <c r="X1911" s="7"/>
      <c r="Y1911" s="7"/>
      <c r="Z1911" s="7"/>
      <c r="AA1911" s="7"/>
      <c r="AB1911" s="7"/>
      <c r="AC1911" s="7"/>
      <c r="AD1911" s="7"/>
      <c r="AE1911" s="7"/>
      <c r="AF1911" s="7"/>
      <c r="AG1911" s="7"/>
      <c r="AH1911" s="7"/>
      <c r="AJ1911" s="2"/>
      <c r="AM1911" s="1"/>
      <c r="AO1911" s="7"/>
      <c r="AP1911" s="7"/>
    </row>
    <row r="1912" spans="10:42">
      <c r="J1912" s="2"/>
      <c r="K1912" s="2"/>
      <c r="L1912" s="2"/>
      <c r="M1912" s="2"/>
      <c r="N1912" s="2"/>
      <c r="R1912" s="1"/>
      <c r="X1912" s="7"/>
      <c r="Y1912" s="7"/>
      <c r="Z1912" s="7"/>
      <c r="AA1912" s="7"/>
      <c r="AB1912" s="7"/>
      <c r="AC1912" s="7"/>
      <c r="AD1912" s="7"/>
      <c r="AE1912" s="7"/>
      <c r="AF1912" s="7"/>
      <c r="AG1912" s="7"/>
      <c r="AH1912" s="7"/>
      <c r="AJ1912" s="2"/>
      <c r="AM1912" s="1"/>
      <c r="AO1912" s="7"/>
      <c r="AP1912" s="7"/>
    </row>
    <row r="1913" spans="10:42">
      <c r="J1913" s="2"/>
      <c r="K1913" s="2"/>
      <c r="L1913" s="2"/>
      <c r="M1913" s="2"/>
      <c r="N1913" s="2"/>
      <c r="R1913" s="1"/>
      <c r="X1913" s="7"/>
      <c r="Y1913" s="7"/>
      <c r="Z1913" s="7"/>
      <c r="AA1913" s="7"/>
      <c r="AB1913" s="7"/>
      <c r="AC1913" s="7"/>
      <c r="AD1913" s="7"/>
      <c r="AE1913" s="7"/>
      <c r="AF1913" s="7"/>
      <c r="AG1913" s="7"/>
      <c r="AH1913" s="7"/>
      <c r="AJ1913" s="2"/>
      <c r="AM1913" s="1"/>
      <c r="AO1913" s="7"/>
      <c r="AP1913" s="7"/>
    </row>
    <row r="1914" spans="10:42">
      <c r="J1914" s="2"/>
      <c r="K1914" s="2"/>
      <c r="L1914" s="2"/>
      <c r="M1914" s="2"/>
      <c r="N1914" s="2"/>
      <c r="R1914" s="1"/>
      <c r="X1914" s="7"/>
      <c r="Y1914" s="7"/>
      <c r="Z1914" s="7"/>
      <c r="AA1914" s="7"/>
      <c r="AB1914" s="7"/>
      <c r="AC1914" s="7"/>
      <c r="AD1914" s="7"/>
      <c r="AE1914" s="7"/>
      <c r="AF1914" s="7"/>
      <c r="AG1914" s="7"/>
      <c r="AH1914" s="7"/>
      <c r="AJ1914" s="2"/>
      <c r="AM1914" s="1"/>
      <c r="AO1914" s="7"/>
      <c r="AP1914" s="7"/>
    </row>
    <row r="1915" spans="10:42">
      <c r="J1915" s="2"/>
      <c r="K1915" s="2"/>
      <c r="L1915" s="2"/>
      <c r="M1915" s="2"/>
      <c r="N1915" s="2"/>
      <c r="R1915" s="1"/>
      <c r="X1915" s="7"/>
      <c r="Y1915" s="7"/>
      <c r="Z1915" s="7"/>
      <c r="AA1915" s="7"/>
      <c r="AB1915" s="7"/>
      <c r="AC1915" s="7"/>
      <c r="AD1915" s="7"/>
      <c r="AE1915" s="7"/>
      <c r="AF1915" s="7"/>
      <c r="AG1915" s="7"/>
      <c r="AH1915" s="7"/>
      <c r="AJ1915" s="2"/>
      <c r="AM1915" s="1"/>
      <c r="AO1915" s="7"/>
      <c r="AP1915" s="7"/>
    </row>
    <row r="1916" spans="10:42">
      <c r="J1916" s="2"/>
      <c r="K1916" s="2"/>
      <c r="L1916" s="2"/>
      <c r="M1916" s="2"/>
      <c r="N1916" s="2"/>
      <c r="R1916" s="1"/>
      <c r="X1916" s="7"/>
      <c r="Y1916" s="7"/>
      <c r="Z1916" s="7"/>
      <c r="AA1916" s="7"/>
      <c r="AB1916" s="7"/>
      <c r="AC1916" s="7"/>
      <c r="AD1916" s="7"/>
      <c r="AE1916" s="7"/>
      <c r="AF1916" s="7"/>
      <c r="AG1916" s="7"/>
      <c r="AH1916" s="7"/>
      <c r="AJ1916" s="2"/>
      <c r="AM1916" s="1"/>
      <c r="AO1916" s="7"/>
      <c r="AP1916" s="7"/>
    </row>
    <row r="1917" spans="10:42">
      <c r="J1917" s="2"/>
      <c r="K1917" s="2"/>
      <c r="L1917" s="2"/>
      <c r="M1917" s="2"/>
      <c r="N1917" s="2"/>
      <c r="R1917" s="1"/>
      <c r="X1917" s="7"/>
      <c r="Y1917" s="7"/>
      <c r="Z1917" s="7"/>
      <c r="AA1917" s="7"/>
      <c r="AB1917" s="7"/>
      <c r="AC1917" s="7"/>
      <c r="AD1917" s="7"/>
      <c r="AE1917" s="7"/>
      <c r="AF1917" s="7"/>
      <c r="AG1917" s="7"/>
      <c r="AH1917" s="7"/>
      <c r="AJ1917" s="2"/>
      <c r="AM1917" s="1"/>
      <c r="AO1917" s="7"/>
      <c r="AP1917" s="7"/>
    </row>
    <row r="1918" spans="10:42">
      <c r="J1918" s="2"/>
      <c r="K1918" s="2"/>
      <c r="L1918" s="2"/>
      <c r="M1918" s="2"/>
      <c r="N1918" s="2"/>
      <c r="R1918" s="1"/>
      <c r="X1918" s="7"/>
      <c r="Y1918" s="7"/>
      <c r="Z1918" s="7"/>
      <c r="AA1918" s="7"/>
      <c r="AB1918" s="7"/>
      <c r="AC1918" s="7"/>
      <c r="AD1918" s="7"/>
      <c r="AE1918" s="7"/>
      <c r="AF1918" s="7"/>
      <c r="AG1918" s="7"/>
      <c r="AH1918" s="7"/>
      <c r="AJ1918" s="2"/>
      <c r="AM1918" s="1"/>
      <c r="AO1918" s="7"/>
      <c r="AP1918" s="7"/>
    </row>
    <row r="1919" spans="10:42">
      <c r="J1919" s="2"/>
      <c r="K1919" s="2"/>
      <c r="L1919" s="2"/>
      <c r="M1919" s="2"/>
      <c r="N1919" s="2"/>
      <c r="R1919" s="1"/>
      <c r="X1919" s="7"/>
      <c r="Y1919" s="7"/>
      <c r="Z1919" s="7"/>
      <c r="AA1919" s="7"/>
      <c r="AB1919" s="7"/>
      <c r="AC1919" s="7"/>
      <c r="AD1919" s="7"/>
      <c r="AE1919" s="7"/>
      <c r="AF1919" s="7"/>
      <c r="AG1919" s="7"/>
      <c r="AH1919" s="7"/>
      <c r="AJ1919" s="2"/>
      <c r="AM1919" s="1"/>
      <c r="AO1919" s="7"/>
      <c r="AP1919" s="7"/>
    </row>
    <row r="1920" spans="10:42">
      <c r="J1920" s="2"/>
      <c r="K1920" s="2"/>
      <c r="L1920" s="2"/>
      <c r="M1920" s="2"/>
      <c r="N1920" s="2"/>
      <c r="R1920" s="1"/>
      <c r="X1920" s="7"/>
      <c r="Y1920" s="7"/>
      <c r="Z1920" s="7"/>
      <c r="AA1920" s="7"/>
      <c r="AB1920" s="7"/>
      <c r="AC1920" s="7"/>
      <c r="AD1920" s="7"/>
      <c r="AE1920" s="7"/>
      <c r="AF1920" s="7"/>
      <c r="AG1920" s="7"/>
      <c r="AH1920" s="7"/>
      <c r="AJ1920" s="2"/>
      <c r="AM1920" s="1"/>
      <c r="AO1920" s="7"/>
      <c r="AP1920" s="7"/>
    </row>
    <row r="1921" spans="10:42">
      <c r="J1921" s="2"/>
      <c r="K1921" s="2"/>
      <c r="L1921" s="2"/>
      <c r="M1921" s="2"/>
      <c r="N1921" s="2"/>
      <c r="R1921" s="1"/>
      <c r="X1921" s="7"/>
      <c r="Y1921" s="7"/>
      <c r="Z1921" s="7"/>
      <c r="AA1921" s="7"/>
      <c r="AB1921" s="7"/>
      <c r="AC1921" s="7"/>
      <c r="AD1921" s="7"/>
      <c r="AE1921" s="7"/>
      <c r="AF1921" s="7"/>
      <c r="AG1921" s="7"/>
      <c r="AH1921" s="7"/>
      <c r="AJ1921" s="2"/>
      <c r="AM1921" s="1"/>
      <c r="AO1921" s="7"/>
      <c r="AP1921" s="7"/>
    </row>
    <row r="1922" spans="10:42">
      <c r="J1922" s="2"/>
      <c r="K1922" s="2"/>
      <c r="L1922" s="2"/>
      <c r="M1922" s="2"/>
      <c r="N1922" s="2"/>
      <c r="R1922" s="1"/>
      <c r="X1922" s="7"/>
      <c r="Y1922" s="7"/>
      <c r="Z1922" s="7"/>
      <c r="AA1922" s="7"/>
      <c r="AB1922" s="7"/>
      <c r="AC1922" s="7"/>
      <c r="AD1922" s="7"/>
      <c r="AE1922" s="7"/>
      <c r="AF1922" s="7"/>
      <c r="AG1922" s="7"/>
      <c r="AH1922" s="7"/>
      <c r="AJ1922" s="2"/>
      <c r="AM1922" s="1"/>
      <c r="AO1922" s="7"/>
      <c r="AP1922" s="7"/>
    </row>
    <row r="1923" spans="10:42">
      <c r="J1923" s="2"/>
      <c r="K1923" s="2"/>
      <c r="L1923" s="2"/>
      <c r="M1923" s="2"/>
      <c r="N1923" s="2"/>
      <c r="R1923" s="1"/>
      <c r="X1923" s="7"/>
      <c r="Y1923" s="7"/>
      <c r="Z1923" s="7"/>
      <c r="AA1923" s="7"/>
      <c r="AB1923" s="7"/>
      <c r="AC1923" s="7"/>
      <c r="AD1923" s="7"/>
      <c r="AE1923" s="7"/>
      <c r="AF1923" s="7"/>
      <c r="AG1923" s="7"/>
      <c r="AH1923" s="7"/>
      <c r="AJ1923" s="2"/>
      <c r="AM1923" s="1"/>
      <c r="AO1923" s="7"/>
      <c r="AP1923" s="7"/>
    </row>
    <row r="1924" spans="10:42">
      <c r="J1924" s="2"/>
      <c r="K1924" s="2"/>
      <c r="L1924" s="2"/>
      <c r="M1924" s="2"/>
      <c r="N1924" s="2"/>
      <c r="R1924" s="1"/>
      <c r="X1924" s="7"/>
      <c r="Y1924" s="7"/>
      <c r="Z1924" s="7"/>
      <c r="AA1924" s="7"/>
      <c r="AB1924" s="7"/>
      <c r="AC1924" s="7"/>
      <c r="AD1924" s="7"/>
      <c r="AE1924" s="7"/>
      <c r="AF1924" s="7"/>
      <c r="AG1924" s="7"/>
      <c r="AH1924" s="7"/>
      <c r="AJ1924" s="2"/>
      <c r="AM1924" s="1"/>
      <c r="AO1924" s="7"/>
      <c r="AP1924" s="7"/>
    </row>
    <row r="1925" spans="10:42">
      <c r="J1925" s="2"/>
      <c r="K1925" s="2"/>
      <c r="L1925" s="2"/>
      <c r="M1925" s="2"/>
      <c r="N1925" s="2"/>
      <c r="R1925" s="1"/>
      <c r="X1925" s="7"/>
      <c r="Y1925" s="7"/>
      <c r="Z1925" s="7"/>
      <c r="AA1925" s="7"/>
      <c r="AB1925" s="7"/>
      <c r="AC1925" s="7"/>
      <c r="AD1925" s="7"/>
      <c r="AE1925" s="7"/>
      <c r="AF1925" s="7"/>
      <c r="AG1925" s="7"/>
      <c r="AH1925" s="7"/>
      <c r="AJ1925" s="2"/>
      <c r="AM1925" s="1"/>
      <c r="AO1925" s="7"/>
      <c r="AP1925" s="7"/>
    </row>
    <row r="1926" spans="10:42">
      <c r="J1926" s="2"/>
      <c r="K1926" s="2"/>
      <c r="L1926" s="2"/>
      <c r="M1926" s="2"/>
      <c r="N1926" s="2"/>
      <c r="R1926" s="1"/>
      <c r="X1926" s="7"/>
      <c r="Y1926" s="7"/>
      <c r="Z1926" s="7"/>
      <c r="AA1926" s="7"/>
      <c r="AB1926" s="7"/>
      <c r="AC1926" s="7"/>
      <c r="AD1926" s="7"/>
      <c r="AE1926" s="7"/>
      <c r="AF1926" s="7"/>
      <c r="AG1926" s="7"/>
      <c r="AH1926" s="7"/>
      <c r="AJ1926" s="2"/>
      <c r="AM1926" s="1"/>
      <c r="AO1926" s="7"/>
      <c r="AP1926" s="7"/>
    </row>
    <row r="1927" spans="10:42">
      <c r="J1927" s="2"/>
      <c r="K1927" s="2"/>
      <c r="L1927" s="2"/>
      <c r="M1927" s="2"/>
      <c r="N1927" s="2"/>
      <c r="R1927" s="1"/>
      <c r="X1927" s="7"/>
      <c r="Y1927" s="7"/>
      <c r="Z1927" s="7"/>
      <c r="AA1927" s="7"/>
      <c r="AB1927" s="7"/>
      <c r="AC1927" s="7"/>
      <c r="AD1927" s="7"/>
      <c r="AE1927" s="7"/>
      <c r="AF1927" s="7"/>
      <c r="AG1927" s="7"/>
      <c r="AH1927" s="7"/>
      <c r="AJ1927" s="2"/>
      <c r="AM1927" s="1"/>
      <c r="AO1927" s="7"/>
      <c r="AP1927" s="7"/>
    </row>
    <row r="1928" spans="10:42">
      <c r="J1928" s="2"/>
      <c r="K1928" s="2"/>
      <c r="L1928" s="2"/>
      <c r="M1928" s="2"/>
      <c r="N1928" s="2"/>
      <c r="R1928" s="1"/>
      <c r="X1928" s="7"/>
      <c r="Y1928" s="7"/>
      <c r="Z1928" s="7"/>
      <c r="AA1928" s="7"/>
      <c r="AB1928" s="7"/>
      <c r="AC1928" s="7"/>
      <c r="AD1928" s="7"/>
      <c r="AE1928" s="7"/>
      <c r="AF1928" s="7"/>
      <c r="AG1928" s="7"/>
      <c r="AH1928" s="7"/>
      <c r="AJ1928" s="2"/>
      <c r="AM1928" s="1"/>
      <c r="AO1928" s="7"/>
      <c r="AP1928" s="7"/>
    </row>
    <row r="1929" spans="10:42">
      <c r="J1929" s="2"/>
      <c r="K1929" s="2"/>
      <c r="L1929" s="2"/>
      <c r="M1929" s="2"/>
      <c r="N1929" s="2"/>
      <c r="R1929" s="1"/>
      <c r="X1929" s="7"/>
      <c r="Y1929" s="7"/>
      <c r="Z1929" s="7"/>
      <c r="AA1929" s="7"/>
      <c r="AB1929" s="7"/>
      <c r="AC1929" s="7"/>
      <c r="AD1929" s="7"/>
      <c r="AE1929" s="7"/>
      <c r="AF1929" s="7"/>
      <c r="AG1929" s="7"/>
      <c r="AH1929" s="7"/>
      <c r="AJ1929" s="2"/>
      <c r="AM1929" s="1"/>
      <c r="AO1929" s="7"/>
      <c r="AP1929" s="7"/>
    </row>
    <row r="1930" spans="10:42">
      <c r="J1930" s="2"/>
      <c r="K1930" s="2"/>
      <c r="L1930" s="2"/>
      <c r="M1930" s="2"/>
      <c r="N1930" s="2"/>
      <c r="R1930" s="1"/>
      <c r="X1930" s="7"/>
      <c r="Y1930" s="7"/>
      <c r="Z1930" s="7"/>
      <c r="AA1930" s="7"/>
      <c r="AB1930" s="7"/>
      <c r="AC1930" s="7"/>
      <c r="AD1930" s="7"/>
      <c r="AE1930" s="7"/>
      <c r="AF1930" s="7"/>
      <c r="AG1930" s="7"/>
      <c r="AH1930" s="7"/>
      <c r="AJ1930" s="2"/>
      <c r="AM1930" s="1"/>
      <c r="AO1930" s="7"/>
      <c r="AP1930" s="7"/>
    </row>
    <row r="1931" spans="10:42">
      <c r="J1931" s="2"/>
      <c r="K1931" s="2"/>
      <c r="L1931" s="2"/>
      <c r="M1931" s="2"/>
      <c r="N1931" s="2"/>
      <c r="R1931" s="1"/>
      <c r="X1931" s="7"/>
      <c r="Y1931" s="7"/>
      <c r="Z1931" s="7"/>
      <c r="AA1931" s="7"/>
      <c r="AB1931" s="7"/>
      <c r="AC1931" s="7"/>
      <c r="AD1931" s="7"/>
      <c r="AE1931" s="7"/>
      <c r="AF1931" s="7"/>
      <c r="AG1931" s="7"/>
      <c r="AH1931" s="7"/>
      <c r="AJ1931" s="2"/>
      <c r="AM1931" s="1"/>
      <c r="AO1931" s="7"/>
      <c r="AP1931" s="7"/>
    </row>
    <row r="1932" spans="10:42">
      <c r="J1932" s="2"/>
      <c r="K1932" s="2"/>
      <c r="L1932" s="2"/>
      <c r="M1932" s="2"/>
      <c r="N1932" s="2"/>
      <c r="R1932" s="1"/>
      <c r="X1932" s="7"/>
      <c r="Y1932" s="7"/>
      <c r="Z1932" s="7"/>
      <c r="AA1932" s="7"/>
      <c r="AB1932" s="7"/>
      <c r="AC1932" s="7"/>
      <c r="AD1932" s="7"/>
      <c r="AE1932" s="7"/>
      <c r="AF1932" s="7"/>
      <c r="AG1932" s="7"/>
      <c r="AH1932" s="7"/>
      <c r="AJ1932" s="2"/>
      <c r="AM1932" s="1"/>
      <c r="AO1932" s="7"/>
      <c r="AP1932" s="7"/>
    </row>
    <row r="1933" spans="10:42">
      <c r="J1933" s="2"/>
      <c r="K1933" s="2"/>
      <c r="L1933" s="2"/>
      <c r="M1933" s="2"/>
      <c r="N1933" s="2"/>
      <c r="R1933" s="1"/>
      <c r="X1933" s="7"/>
      <c r="Y1933" s="7"/>
      <c r="Z1933" s="7"/>
      <c r="AA1933" s="7"/>
      <c r="AB1933" s="7"/>
      <c r="AC1933" s="7"/>
      <c r="AD1933" s="7"/>
      <c r="AE1933" s="7"/>
      <c r="AF1933" s="7"/>
      <c r="AG1933" s="7"/>
      <c r="AH1933" s="7"/>
      <c r="AJ1933" s="2"/>
      <c r="AM1933" s="1"/>
      <c r="AO1933" s="7"/>
      <c r="AP1933" s="7"/>
    </row>
    <row r="1934" spans="10:42">
      <c r="J1934" s="2"/>
      <c r="K1934" s="2"/>
      <c r="L1934" s="2"/>
      <c r="M1934" s="2"/>
      <c r="N1934" s="2"/>
      <c r="R1934" s="1"/>
      <c r="X1934" s="7"/>
      <c r="Y1934" s="7"/>
      <c r="Z1934" s="7"/>
      <c r="AA1934" s="7"/>
      <c r="AB1934" s="7"/>
      <c r="AC1934" s="7"/>
      <c r="AD1934" s="7"/>
      <c r="AE1934" s="7"/>
      <c r="AF1934" s="7"/>
      <c r="AG1934" s="7"/>
      <c r="AH1934" s="7"/>
      <c r="AJ1934" s="2"/>
      <c r="AM1934" s="1"/>
      <c r="AO1934" s="7"/>
      <c r="AP1934" s="7"/>
    </row>
    <row r="1935" spans="10:42">
      <c r="J1935" s="2"/>
      <c r="K1935" s="2"/>
      <c r="L1935" s="2"/>
      <c r="M1935" s="2"/>
      <c r="N1935" s="2"/>
      <c r="R1935" s="1"/>
      <c r="X1935" s="7"/>
      <c r="Y1935" s="7"/>
      <c r="Z1935" s="7"/>
      <c r="AA1935" s="7"/>
      <c r="AB1935" s="7"/>
      <c r="AC1935" s="7"/>
      <c r="AD1935" s="7"/>
      <c r="AE1935" s="7"/>
      <c r="AF1935" s="7"/>
      <c r="AG1935" s="7"/>
      <c r="AH1935" s="7"/>
      <c r="AJ1935" s="2"/>
      <c r="AM1935" s="1"/>
      <c r="AO1935" s="7"/>
      <c r="AP1935" s="7"/>
    </row>
    <row r="1936" spans="10:42">
      <c r="J1936" s="2"/>
      <c r="K1936" s="2"/>
      <c r="L1936" s="2"/>
      <c r="M1936" s="2"/>
      <c r="N1936" s="2"/>
      <c r="R1936" s="1"/>
      <c r="X1936" s="7"/>
      <c r="Y1936" s="7"/>
      <c r="Z1936" s="7"/>
      <c r="AA1936" s="7"/>
      <c r="AB1936" s="7"/>
      <c r="AC1936" s="7"/>
      <c r="AD1936" s="7"/>
      <c r="AE1936" s="7"/>
      <c r="AF1936" s="7"/>
      <c r="AG1936" s="7"/>
      <c r="AH1936" s="7"/>
      <c r="AJ1936" s="2"/>
      <c r="AM1936" s="1"/>
      <c r="AO1936" s="7"/>
      <c r="AP1936" s="7"/>
    </row>
    <row r="1937" spans="10:42">
      <c r="J1937" s="2"/>
      <c r="K1937" s="2"/>
      <c r="L1937" s="2"/>
      <c r="M1937" s="2"/>
      <c r="N1937" s="2"/>
      <c r="R1937" s="1"/>
      <c r="X1937" s="7"/>
      <c r="Y1937" s="7"/>
      <c r="Z1937" s="7"/>
      <c r="AA1937" s="7"/>
      <c r="AB1937" s="7"/>
      <c r="AC1937" s="7"/>
      <c r="AD1937" s="7"/>
      <c r="AE1937" s="7"/>
      <c r="AF1937" s="7"/>
      <c r="AG1937" s="7"/>
      <c r="AH1937" s="7"/>
      <c r="AJ1937" s="2"/>
      <c r="AM1937" s="1"/>
      <c r="AO1937" s="7"/>
      <c r="AP1937" s="7"/>
    </row>
    <row r="1938" spans="10:42">
      <c r="J1938" s="2"/>
      <c r="K1938" s="2"/>
      <c r="L1938" s="2"/>
      <c r="M1938" s="2"/>
      <c r="N1938" s="2"/>
      <c r="R1938" s="1"/>
      <c r="X1938" s="7"/>
      <c r="Y1938" s="7"/>
      <c r="Z1938" s="7"/>
      <c r="AA1938" s="7"/>
      <c r="AB1938" s="7"/>
      <c r="AC1938" s="7"/>
      <c r="AD1938" s="7"/>
      <c r="AE1938" s="7"/>
      <c r="AF1938" s="7"/>
      <c r="AG1938" s="7"/>
      <c r="AH1938" s="7"/>
      <c r="AJ1938" s="2"/>
      <c r="AM1938" s="1"/>
      <c r="AO1938" s="7"/>
      <c r="AP1938" s="7"/>
    </row>
    <row r="1939" spans="10:42">
      <c r="J1939" s="2"/>
      <c r="K1939" s="2"/>
      <c r="L1939" s="2"/>
      <c r="M1939" s="2"/>
      <c r="N1939" s="2"/>
      <c r="R1939" s="1"/>
      <c r="X1939" s="7"/>
      <c r="Y1939" s="7"/>
      <c r="Z1939" s="7"/>
      <c r="AA1939" s="7"/>
      <c r="AB1939" s="7"/>
      <c r="AC1939" s="7"/>
      <c r="AD1939" s="7"/>
      <c r="AE1939" s="7"/>
      <c r="AF1939" s="7"/>
      <c r="AG1939" s="7"/>
      <c r="AH1939" s="7"/>
      <c r="AJ1939" s="2"/>
      <c r="AM1939" s="1"/>
      <c r="AO1939" s="7"/>
      <c r="AP1939" s="7"/>
    </row>
    <row r="1940" spans="10:42">
      <c r="J1940" s="2"/>
      <c r="K1940" s="2"/>
      <c r="L1940" s="2"/>
      <c r="M1940" s="2"/>
      <c r="N1940" s="2"/>
      <c r="R1940" s="1"/>
      <c r="X1940" s="7"/>
      <c r="Y1940" s="7"/>
      <c r="Z1940" s="7"/>
      <c r="AA1940" s="7"/>
      <c r="AB1940" s="7"/>
      <c r="AC1940" s="7"/>
      <c r="AD1940" s="7"/>
      <c r="AE1940" s="7"/>
      <c r="AF1940" s="7"/>
      <c r="AG1940" s="7"/>
      <c r="AH1940" s="7"/>
      <c r="AJ1940" s="2"/>
      <c r="AM1940" s="1"/>
      <c r="AO1940" s="7"/>
      <c r="AP1940" s="7"/>
    </row>
    <row r="1941" spans="10:42">
      <c r="J1941" s="2"/>
      <c r="K1941" s="2"/>
      <c r="L1941" s="2"/>
      <c r="M1941" s="2"/>
      <c r="N1941" s="2"/>
      <c r="R1941" s="1"/>
      <c r="X1941" s="7"/>
      <c r="Y1941" s="7"/>
      <c r="Z1941" s="7"/>
      <c r="AA1941" s="7"/>
      <c r="AB1941" s="7"/>
      <c r="AC1941" s="7"/>
      <c r="AD1941" s="7"/>
      <c r="AE1941" s="7"/>
      <c r="AF1941" s="7"/>
      <c r="AG1941" s="7"/>
      <c r="AH1941" s="7"/>
      <c r="AJ1941" s="2"/>
      <c r="AM1941" s="1"/>
      <c r="AO1941" s="7"/>
      <c r="AP1941" s="7"/>
    </row>
    <row r="1942" spans="10:42">
      <c r="J1942" s="2"/>
      <c r="K1942" s="2"/>
      <c r="L1942" s="2"/>
      <c r="M1942" s="2"/>
      <c r="N1942" s="2"/>
      <c r="R1942" s="1"/>
      <c r="X1942" s="7"/>
      <c r="Y1942" s="7"/>
      <c r="Z1942" s="7"/>
      <c r="AA1942" s="7"/>
      <c r="AB1942" s="7"/>
      <c r="AC1942" s="7"/>
      <c r="AD1942" s="7"/>
      <c r="AE1942" s="7"/>
      <c r="AF1942" s="7"/>
      <c r="AG1942" s="7"/>
      <c r="AH1942" s="7"/>
      <c r="AJ1942" s="2"/>
      <c r="AM1942" s="1"/>
      <c r="AO1942" s="7"/>
      <c r="AP1942" s="7"/>
    </row>
    <row r="1943" spans="10:42">
      <c r="J1943" s="2"/>
      <c r="K1943" s="2"/>
      <c r="L1943" s="2"/>
      <c r="M1943" s="2"/>
      <c r="N1943" s="2"/>
      <c r="R1943" s="1"/>
      <c r="X1943" s="7"/>
      <c r="Y1943" s="7"/>
      <c r="Z1943" s="7"/>
      <c r="AA1943" s="7"/>
      <c r="AB1943" s="7"/>
      <c r="AC1943" s="7"/>
      <c r="AD1943" s="7"/>
      <c r="AE1943" s="7"/>
      <c r="AF1943" s="7"/>
      <c r="AG1943" s="7"/>
      <c r="AH1943" s="7"/>
      <c r="AJ1943" s="2"/>
      <c r="AM1943" s="1"/>
      <c r="AO1943" s="7"/>
      <c r="AP1943" s="7"/>
    </row>
    <row r="1944" spans="10:42">
      <c r="J1944" s="2"/>
      <c r="K1944" s="2"/>
      <c r="L1944" s="2"/>
      <c r="M1944" s="2"/>
      <c r="N1944" s="2"/>
      <c r="R1944" s="1"/>
      <c r="X1944" s="7"/>
      <c r="Y1944" s="7"/>
      <c r="Z1944" s="7"/>
      <c r="AA1944" s="7"/>
      <c r="AB1944" s="7"/>
      <c r="AC1944" s="7"/>
      <c r="AD1944" s="7"/>
      <c r="AE1944" s="7"/>
      <c r="AF1944" s="7"/>
      <c r="AG1944" s="7"/>
      <c r="AH1944" s="7"/>
      <c r="AJ1944" s="2"/>
      <c r="AM1944" s="1"/>
      <c r="AO1944" s="7"/>
      <c r="AP1944" s="7"/>
    </row>
    <row r="1945" spans="10:42">
      <c r="J1945" s="2"/>
      <c r="K1945" s="2"/>
      <c r="L1945" s="2"/>
      <c r="M1945" s="2"/>
      <c r="N1945" s="2"/>
      <c r="R1945" s="1"/>
      <c r="X1945" s="7"/>
      <c r="Y1945" s="7"/>
      <c r="Z1945" s="7"/>
      <c r="AA1945" s="7"/>
      <c r="AB1945" s="7"/>
      <c r="AC1945" s="7"/>
      <c r="AD1945" s="7"/>
      <c r="AE1945" s="7"/>
      <c r="AF1945" s="7"/>
      <c r="AG1945" s="7"/>
      <c r="AH1945" s="7"/>
      <c r="AJ1945" s="2"/>
      <c r="AM1945" s="1"/>
      <c r="AO1945" s="7"/>
      <c r="AP1945" s="7"/>
    </row>
    <row r="1946" spans="10:42">
      <c r="J1946" s="2"/>
      <c r="K1946" s="2"/>
      <c r="L1946" s="2"/>
      <c r="M1946" s="2"/>
      <c r="N1946" s="2"/>
      <c r="R1946" s="1"/>
      <c r="X1946" s="7"/>
      <c r="Y1946" s="7"/>
      <c r="Z1946" s="7"/>
      <c r="AA1946" s="7"/>
      <c r="AB1946" s="7"/>
      <c r="AC1946" s="7"/>
      <c r="AD1946" s="7"/>
      <c r="AE1946" s="7"/>
      <c r="AF1946" s="7"/>
      <c r="AG1946" s="7"/>
      <c r="AH1946" s="7"/>
      <c r="AJ1946" s="2"/>
      <c r="AM1946" s="1"/>
      <c r="AO1946" s="7"/>
      <c r="AP1946" s="7"/>
    </row>
    <row r="1947" spans="10:42">
      <c r="J1947" s="2"/>
      <c r="K1947" s="2"/>
      <c r="L1947" s="2"/>
      <c r="M1947" s="2"/>
      <c r="N1947" s="2"/>
      <c r="R1947" s="1"/>
      <c r="X1947" s="7"/>
      <c r="Y1947" s="7"/>
      <c r="Z1947" s="7"/>
      <c r="AA1947" s="7"/>
      <c r="AB1947" s="7"/>
      <c r="AC1947" s="7"/>
      <c r="AD1947" s="7"/>
      <c r="AE1947" s="7"/>
      <c r="AF1947" s="7"/>
      <c r="AG1947" s="7"/>
      <c r="AH1947" s="7"/>
      <c r="AJ1947" s="2"/>
      <c r="AM1947" s="1"/>
      <c r="AO1947" s="7"/>
      <c r="AP1947" s="7"/>
    </row>
    <row r="1948" spans="10:42">
      <c r="J1948" s="2"/>
      <c r="K1948" s="2"/>
      <c r="L1948" s="2"/>
      <c r="M1948" s="2"/>
      <c r="N1948" s="2"/>
      <c r="R1948" s="1"/>
      <c r="X1948" s="7"/>
      <c r="Y1948" s="7"/>
      <c r="Z1948" s="7"/>
      <c r="AA1948" s="7"/>
      <c r="AB1948" s="7"/>
      <c r="AC1948" s="7"/>
      <c r="AD1948" s="7"/>
      <c r="AE1948" s="7"/>
      <c r="AF1948" s="7"/>
      <c r="AG1948" s="7"/>
      <c r="AH1948" s="7"/>
      <c r="AJ1948" s="2"/>
      <c r="AM1948" s="1"/>
      <c r="AO1948" s="7"/>
      <c r="AP1948" s="7"/>
    </row>
    <row r="1949" spans="10:42">
      <c r="J1949" s="2"/>
      <c r="K1949" s="2"/>
      <c r="L1949" s="2"/>
      <c r="M1949" s="2"/>
      <c r="N1949" s="2"/>
      <c r="R1949" s="1"/>
      <c r="X1949" s="7"/>
      <c r="Y1949" s="7"/>
      <c r="Z1949" s="7"/>
      <c r="AA1949" s="7"/>
      <c r="AB1949" s="7"/>
      <c r="AC1949" s="7"/>
      <c r="AD1949" s="7"/>
      <c r="AE1949" s="7"/>
      <c r="AF1949" s="7"/>
      <c r="AG1949" s="7"/>
      <c r="AH1949" s="7"/>
      <c r="AJ1949" s="2"/>
      <c r="AM1949" s="1"/>
      <c r="AO1949" s="7"/>
      <c r="AP1949" s="7"/>
    </row>
    <row r="1950" spans="10:42">
      <c r="J1950" s="2"/>
      <c r="K1950" s="2"/>
      <c r="L1950" s="2"/>
      <c r="M1950" s="2"/>
      <c r="N1950" s="2"/>
      <c r="R1950" s="1"/>
      <c r="X1950" s="7"/>
      <c r="Y1950" s="7"/>
      <c r="Z1950" s="7"/>
      <c r="AA1950" s="7"/>
      <c r="AB1950" s="7"/>
      <c r="AC1950" s="7"/>
      <c r="AD1950" s="7"/>
      <c r="AE1950" s="7"/>
      <c r="AF1950" s="7"/>
      <c r="AG1950" s="7"/>
      <c r="AH1950" s="7"/>
      <c r="AJ1950" s="2"/>
      <c r="AM1950" s="1"/>
      <c r="AO1950" s="7"/>
      <c r="AP1950" s="7"/>
    </row>
    <row r="1951" spans="10:42">
      <c r="J1951" s="2"/>
      <c r="K1951" s="2"/>
      <c r="L1951" s="2"/>
      <c r="M1951" s="2"/>
      <c r="N1951" s="2"/>
      <c r="R1951" s="1"/>
      <c r="X1951" s="7"/>
      <c r="Y1951" s="7"/>
      <c r="Z1951" s="7"/>
      <c r="AA1951" s="7"/>
      <c r="AB1951" s="7"/>
      <c r="AC1951" s="7"/>
      <c r="AD1951" s="7"/>
      <c r="AE1951" s="7"/>
      <c r="AF1951" s="7"/>
      <c r="AG1951" s="7"/>
      <c r="AH1951" s="7"/>
      <c r="AJ1951" s="2"/>
      <c r="AM1951" s="1"/>
      <c r="AO1951" s="7"/>
      <c r="AP1951" s="7"/>
    </row>
    <row r="1952" spans="10:42">
      <c r="J1952" s="2"/>
      <c r="K1952" s="2"/>
      <c r="L1952" s="2"/>
      <c r="M1952" s="2"/>
      <c r="N1952" s="2"/>
      <c r="R1952" s="1"/>
      <c r="X1952" s="7"/>
      <c r="Y1952" s="7"/>
      <c r="Z1952" s="7"/>
      <c r="AA1952" s="7"/>
      <c r="AB1952" s="7"/>
      <c r="AC1952" s="7"/>
      <c r="AD1952" s="7"/>
      <c r="AE1952" s="7"/>
      <c r="AF1952" s="7"/>
      <c r="AG1952" s="7"/>
      <c r="AH1952" s="7"/>
      <c r="AJ1952" s="2"/>
      <c r="AM1952" s="1"/>
      <c r="AO1952" s="7"/>
      <c r="AP1952" s="7"/>
    </row>
    <row r="1953" spans="10:42">
      <c r="J1953" s="2"/>
      <c r="K1953" s="2"/>
      <c r="L1953" s="2"/>
      <c r="M1953" s="2"/>
      <c r="N1953" s="2"/>
      <c r="R1953" s="1"/>
      <c r="X1953" s="7"/>
      <c r="Y1953" s="7"/>
      <c r="Z1953" s="7"/>
      <c r="AA1953" s="7"/>
      <c r="AB1953" s="7"/>
      <c r="AC1953" s="7"/>
      <c r="AD1953" s="7"/>
      <c r="AE1953" s="7"/>
      <c r="AF1953" s="7"/>
      <c r="AG1953" s="7"/>
      <c r="AH1953" s="7"/>
      <c r="AJ1953" s="2"/>
      <c r="AM1953" s="1"/>
      <c r="AO1953" s="7"/>
      <c r="AP1953" s="7"/>
    </row>
    <row r="1954" spans="10:42">
      <c r="J1954" s="2"/>
      <c r="K1954" s="2"/>
      <c r="L1954" s="2"/>
      <c r="M1954" s="2"/>
      <c r="N1954" s="2"/>
      <c r="R1954" s="1"/>
      <c r="X1954" s="7"/>
      <c r="Y1954" s="7"/>
      <c r="Z1954" s="7"/>
      <c r="AA1954" s="7"/>
      <c r="AB1954" s="7"/>
      <c r="AC1954" s="7"/>
      <c r="AD1954" s="7"/>
      <c r="AE1954" s="7"/>
      <c r="AF1954" s="7"/>
      <c r="AG1954" s="7"/>
      <c r="AH1954" s="7"/>
      <c r="AJ1954" s="2"/>
      <c r="AM1954" s="1"/>
      <c r="AO1954" s="7"/>
      <c r="AP1954" s="7"/>
    </row>
    <row r="1955" spans="10:42">
      <c r="J1955" s="2"/>
      <c r="K1955" s="2"/>
      <c r="L1955" s="2"/>
      <c r="M1955" s="2"/>
      <c r="N1955" s="2"/>
      <c r="R1955" s="1"/>
      <c r="X1955" s="7"/>
      <c r="Y1955" s="7"/>
      <c r="Z1955" s="7"/>
      <c r="AA1955" s="7"/>
      <c r="AB1955" s="7"/>
      <c r="AC1955" s="7"/>
      <c r="AD1955" s="7"/>
      <c r="AE1955" s="7"/>
      <c r="AF1955" s="7"/>
      <c r="AG1955" s="7"/>
      <c r="AH1955" s="7"/>
      <c r="AJ1955" s="2"/>
      <c r="AM1955" s="1"/>
      <c r="AO1955" s="7"/>
      <c r="AP1955" s="7"/>
    </row>
    <row r="1956" spans="10:42">
      <c r="J1956" s="2"/>
      <c r="K1956" s="2"/>
      <c r="L1956" s="2"/>
      <c r="M1956" s="2"/>
      <c r="N1956" s="2"/>
      <c r="R1956" s="1"/>
      <c r="X1956" s="7"/>
      <c r="Y1956" s="7"/>
      <c r="Z1956" s="7"/>
      <c r="AA1956" s="7"/>
      <c r="AB1956" s="7"/>
      <c r="AC1956" s="7"/>
      <c r="AD1956" s="7"/>
      <c r="AE1956" s="7"/>
      <c r="AF1956" s="7"/>
      <c r="AG1956" s="7"/>
      <c r="AH1956" s="7"/>
      <c r="AJ1956" s="2"/>
      <c r="AM1956" s="1"/>
      <c r="AO1956" s="7"/>
      <c r="AP1956" s="7"/>
    </row>
    <row r="1957" spans="10:42">
      <c r="J1957" s="2"/>
      <c r="K1957" s="2"/>
      <c r="L1957" s="2"/>
      <c r="M1957" s="2"/>
      <c r="N1957" s="2"/>
      <c r="R1957" s="1"/>
      <c r="X1957" s="7"/>
      <c r="Y1957" s="7"/>
      <c r="Z1957" s="7"/>
      <c r="AA1957" s="7"/>
      <c r="AB1957" s="7"/>
      <c r="AC1957" s="7"/>
      <c r="AD1957" s="7"/>
      <c r="AE1957" s="7"/>
      <c r="AF1957" s="7"/>
      <c r="AG1957" s="7"/>
      <c r="AH1957" s="7"/>
      <c r="AJ1957" s="2"/>
      <c r="AM1957" s="1"/>
      <c r="AO1957" s="7"/>
      <c r="AP1957" s="7"/>
    </row>
    <row r="1958" spans="10:42">
      <c r="J1958" s="2"/>
      <c r="K1958" s="2"/>
      <c r="L1958" s="2"/>
      <c r="M1958" s="2"/>
      <c r="N1958" s="2"/>
      <c r="R1958" s="1"/>
      <c r="X1958" s="7"/>
      <c r="Y1958" s="7"/>
      <c r="Z1958" s="7"/>
      <c r="AA1958" s="7"/>
      <c r="AB1958" s="7"/>
      <c r="AC1958" s="7"/>
      <c r="AD1958" s="7"/>
      <c r="AE1958" s="7"/>
      <c r="AF1958" s="7"/>
      <c r="AG1958" s="7"/>
      <c r="AH1958" s="7"/>
      <c r="AJ1958" s="2"/>
      <c r="AM1958" s="1"/>
      <c r="AO1958" s="7"/>
      <c r="AP1958" s="7"/>
    </row>
    <row r="1959" spans="10:42">
      <c r="J1959" s="2"/>
      <c r="K1959" s="2"/>
      <c r="L1959" s="2"/>
      <c r="M1959" s="2"/>
      <c r="N1959" s="2"/>
      <c r="R1959" s="1"/>
      <c r="X1959" s="7"/>
      <c r="Y1959" s="7"/>
      <c r="Z1959" s="7"/>
      <c r="AA1959" s="7"/>
      <c r="AB1959" s="7"/>
      <c r="AC1959" s="7"/>
      <c r="AD1959" s="7"/>
      <c r="AE1959" s="7"/>
      <c r="AF1959" s="7"/>
      <c r="AG1959" s="7"/>
      <c r="AH1959" s="7"/>
      <c r="AJ1959" s="2"/>
      <c r="AM1959" s="1"/>
      <c r="AO1959" s="7"/>
      <c r="AP1959" s="7"/>
    </row>
    <row r="1960" spans="10:42">
      <c r="J1960" s="2"/>
      <c r="K1960" s="2"/>
      <c r="L1960" s="2"/>
      <c r="M1960" s="2"/>
      <c r="N1960" s="2"/>
      <c r="R1960" s="1"/>
      <c r="X1960" s="7"/>
      <c r="Y1960" s="7"/>
      <c r="Z1960" s="7"/>
      <c r="AA1960" s="7"/>
      <c r="AB1960" s="7"/>
      <c r="AC1960" s="7"/>
      <c r="AD1960" s="7"/>
      <c r="AE1960" s="7"/>
      <c r="AF1960" s="7"/>
      <c r="AG1960" s="7"/>
      <c r="AH1960" s="7"/>
      <c r="AJ1960" s="2"/>
      <c r="AM1960" s="1"/>
      <c r="AO1960" s="7"/>
      <c r="AP1960" s="7"/>
    </row>
    <row r="1961" spans="10:42">
      <c r="J1961" s="2"/>
      <c r="K1961" s="2"/>
      <c r="L1961" s="2"/>
      <c r="M1961" s="2"/>
      <c r="N1961" s="2"/>
      <c r="R1961" s="1"/>
      <c r="X1961" s="7"/>
      <c r="Y1961" s="7"/>
      <c r="Z1961" s="7"/>
      <c r="AA1961" s="7"/>
      <c r="AB1961" s="7"/>
      <c r="AC1961" s="7"/>
      <c r="AD1961" s="7"/>
      <c r="AE1961" s="7"/>
      <c r="AF1961" s="7"/>
      <c r="AG1961" s="7"/>
      <c r="AH1961" s="7"/>
      <c r="AJ1961" s="2"/>
      <c r="AM1961" s="1"/>
      <c r="AO1961" s="7"/>
      <c r="AP1961" s="7"/>
    </row>
    <row r="1962" spans="10:42">
      <c r="J1962" s="2"/>
      <c r="K1962" s="2"/>
      <c r="L1962" s="2"/>
      <c r="M1962" s="2"/>
      <c r="N1962" s="2"/>
      <c r="R1962" s="1"/>
      <c r="X1962" s="7"/>
      <c r="Y1962" s="7"/>
      <c r="Z1962" s="7"/>
      <c r="AA1962" s="7"/>
      <c r="AB1962" s="7"/>
      <c r="AC1962" s="7"/>
      <c r="AD1962" s="7"/>
      <c r="AE1962" s="7"/>
      <c r="AF1962" s="7"/>
      <c r="AG1962" s="7"/>
      <c r="AH1962" s="7"/>
      <c r="AJ1962" s="2"/>
      <c r="AM1962" s="1"/>
      <c r="AO1962" s="7"/>
      <c r="AP1962" s="7"/>
    </row>
    <row r="1963" spans="10:42">
      <c r="J1963" s="2"/>
      <c r="K1963" s="2"/>
      <c r="L1963" s="2"/>
      <c r="M1963" s="2"/>
      <c r="N1963" s="2"/>
      <c r="R1963" s="1"/>
      <c r="X1963" s="7"/>
      <c r="Y1963" s="7"/>
      <c r="Z1963" s="7"/>
      <c r="AA1963" s="7"/>
      <c r="AB1963" s="7"/>
      <c r="AC1963" s="7"/>
      <c r="AD1963" s="7"/>
      <c r="AE1963" s="7"/>
      <c r="AF1963" s="7"/>
      <c r="AG1963" s="7"/>
      <c r="AH1963" s="7"/>
      <c r="AJ1963" s="2"/>
      <c r="AM1963" s="1"/>
      <c r="AO1963" s="7"/>
      <c r="AP1963" s="7"/>
    </row>
    <row r="1964" spans="10:42">
      <c r="J1964" s="2"/>
      <c r="K1964" s="2"/>
      <c r="L1964" s="2"/>
      <c r="M1964" s="2"/>
      <c r="N1964" s="2"/>
      <c r="R1964" s="1"/>
      <c r="X1964" s="7"/>
      <c r="Y1964" s="7"/>
      <c r="Z1964" s="7"/>
      <c r="AA1964" s="7"/>
      <c r="AB1964" s="7"/>
      <c r="AC1964" s="7"/>
      <c r="AD1964" s="7"/>
      <c r="AE1964" s="7"/>
      <c r="AF1964" s="7"/>
      <c r="AG1964" s="7"/>
      <c r="AH1964" s="7"/>
      <c r="AJ1964" s="2"/>
      <c r="AM1964" s="1"/>
      <c r="AO1964" s="7"/>
      <c r="AP1964" s="7"/>
    </row>
    <row r="1965" spans="10:42">
      <c r="J1965" s="2"/>
      <c r="K1965" s="2"/>
      <c r="L1965" s="2"/>
      <c r="M1965" s="2"/>
      <c r="N1965" s="2"/>
      <c r="R1965" s="1"/>
      <c r="X1965" s="7"/>
      <c r="Y1965" s="7"/>
      <c r="Z1965" s="7"/>
      <c r="AA1965" s="7"/>
      <c r="AB1965" s="7"/>
      <c r="AC1965" s="7"/>
      <c r="AD1965" s="7"/>
      <c r="AE1965" s="7"/>
      <c r="AF1965" s="7"/>
      <c r="AG1965" s="7"/>
      <c r="AH1965" s="7"/>
      <c r="AJ1965" s="2"/>
      <c r="AM1965" s="1"/>
      <c r="AO1965" s="7"/>
      <c r="AP1965" s="7"/>
    </row>
    <row r="1966" spans="10:42">
      <c r="J1966" s="2"/>
      <c r="K1966" s="2"/>
      <c r="L1966" s="2"/>
      <c r="M1966" s="2"/>
      <c r="N1966" s="2"/>
      <c r="R1966" s="1"/>
      <c r="X1966" s="7"/>
      <c r="Y1966" s="7"/>
      <c r="Z1966" s="7"/>
      <c r="AA1966" s="7"/>
      <c r="AB1966" s="7"/>
      <c r="AC1966" s="7"/>
      <c r="AD1966" s="7"/>
      <c r="AE1966" s="7"/>
      <c r="AF1966" s="7"/>
      <c r="AG1966" s="7"/>
      <c r="AH1966" s="7"/>
      <c r="AJ1966" s="2"/>
      <c r="AM1966" s="1"/>
      <c r="AO1966" s="7"/>
      <c r="AP1966" s="7"/>
    </row>
    <row r="1967" spans="10:42">
      <c r="J1967" s="2"/>
      <c r="K1967" s="2"/>
      <c r="L1967" s="2"/>
      <c r="M1967" s="2"/>
      <c r="N1967" s="2"/>
      <c r="R1967" s="1"/>
      <c r="X1967" s="7"/>
      <c r="Y1967" s="7"/>
      <c r="Z1967" s="7"/>
      <c r="AA1967" s="7"/>
      <c r="AB1967" s="7"/>
      <c r="AC1967" s="7"/>
      <c r="AD1967" s="7"/>
      <c r="AE1967" s="7"/>
      <c r="AF1967" s="7"/>
      <c r="AG1967" s="7"/>
      <c r="AH1967" s="7"/>
      <c r="AJ1967" s="2"/>
      <c r="AM1967" s="1"/>
      <c r="AO1967" s="7"/>
      <c r="AP1967" s="7"/>
    </row>
    <row r="1968" spans="10:42">
      <c r="J1968" s="2"/>
      <c r="K1968" s="2"/>
      <c r="L1968" s="2"/>
      <c r="M1968" s="2"/>
      <c r="N1968" s="2"/>
      <c r="R1968" s="1"/>
      <c r="X1968" s="7"/>
      <c r="Y1968" s="7"/>
      <c r="Z1968" s="7"/>
      <c r="AA1968" s="7"/>
      <c r="AB1968" s="7"/>
      <c r="AC1968" s="7"/>
      <c r="AD1968" s="7"/>
      <c r="AE1968" s="7"/>
      <c r="AF1968" s="7"/>
      <c r="AG1968" s="7"/>
      <c r="AH1968" s="7"/>
      <c r="AJ1968" s="2"/>
      <c r="AM1968" s="1"/>
      <c r="AO1968" s="7"/>
      <c r="AP1968" s="7"/>
    </row>
    <row r="1969" spans="10:42">
      <c r="J1969" s="2"/>
      <c r="K1969" s="2"/>
      <c r="L1969" s="2"/>
      <c r="M1969" s="2"/>
      <c r="N1969" s="2"/>
      <c r="R1969" s="1"/>
      <c r="X1969" s="7"/>
      <c r="Y1969" s="7"/>
      <c r="Z1969" s="7"/>
      <c r="AA1969" s="7"/>
      <c r="AB1969" s="7"/>
      <c r="AC1969" s="7"/>
      <c r="AD1969" s="7"/>
      <c r="AE1969" s="7"/>
      <c r="AF1969" s="7"/>
      <c r="AG1969" s="7"/>
      <c r="AH1969" s="7"/>
      <c r="AJ1969" s="2"/>
      <c r="AM1969" s="1"/>
      <c r="AO1969" s="7"/>
      <c r="AP1969" s="7"/>
    </row>
    <row r="1970" spans="10:42">
      <c r="J1970" s="2"/>
      <c r="K1970" s="2"/>
      <c r="L1970" s="2"/>
      <c r="M1970" s="2"/>
      <c r="N1970" s="2"/>
      <c r="R1970" s="1"/>
      <c r="X1970" s="7"/>
      <c r="Y1970" s="7"/>
      <c r="Z1970" s="7"/>
      <c r="AA1970" s="7"/>
      <c r="AB1970" s="7"/>
      <c r="AC1970" s="7"/>
      <c r="AD1970" s="7"/>
      <c r="AE1970" s="7"/>
      <c r="AF1970" s="7"/>
      <c r="AG1970" s="7"/>
      <c r="AH1970" s="7"/>
      <c r="AJ1970" s="2"/>
      <c r="AM1970" s="1"/>
      <c r="AO1970" s="7"/>
      <c r="AP1970" s="7"/>
    </row>
    <row r="1971" spans="10:42">
      <c r="J1971" s="2"/>
      <c r="K1971" s="2"/>
      <c r="L1971" s="2"/>
      <c r="M1971" s="2"/>
      <c r="N1971" s="2"/>
      <c r="R1971" s="1"/>
      <c r="X1971" s="7"/>
      <c r="Y1971" s="7"/>
      <c r="Z1971" s="7"/>
      <c r="AA1971" s="7"/>
      <c r="AB1971" s="7"/>
      <c r="AC1971" s="7"/>
      <c r="AD1971" s="7"/>
      <c r="AE1971" s="7"/>
      <c r="AF1971" s="7"/>
      <c r="AG1971" s="7"/>
      <c r="AH1971" s="7"/>
      <c r="AJ1971" s="2"/>
      <c r="AM1971" s="1"/>
      <c r="AO1971" s="7"/>
      <c r="AP1971" s="7"/>
    </row>
    <row r="1972" spans="10:42">
      <c r="J1972" s="2"/>
      <c r="K1972" s="2"/>
      <c r="L1972" s="2"/>
      <c r="M1972" s="2"/>
      <c r="N1972" s="2"/>
      <c r="R1972" s="1"/>
      <c r="X1972" s="7"/>
      <c r="Y1972" s="7"/>
      <c r="Z1972" s="7"/>
      <c r="AA1972" s="7"/>
      <c r="AB1972" s="7"/>
      <c r="AC1972" s="7"/>
      <c r="AD1972" s="7"/>
      <c r="AE1972" s="7"/>
      <c r="AF1972" s="7"/>
      <c r="AG1972" s="7"/>
      <c r="AH1972" s="7"/>
      <c r="AJ1972" s="2"/>
      <c r="AM1972" s="1"/>
      <c r="AO1972" s="7"/>
      <c r="AP1972" s="7"/>
    </row>
    <row r="1973" spans="10:42">
      <c r="J1973" s="2"/>
      <c r="K1973" s="2"/>
      <c r="L1973" s="2"/>
      <c r="M1973" s="2"/>
      <c r="N1973" s="2"/>
      <c r="R1973" s="1"/>
      <c r="X1973" s="7"/>
      <c r="Y1973" s="7"/>
      <c r="Z1973" s="7"/>
      <c r="AA1973" s="7"/>
      <c r="AB1973" s="7"/>
      <c r="AC1973" s="7"/>
      <c r="AD1973" s="7"/>
      <c r="AE1973" s="7"/>
      <c r="AF1973" s="7"/>
      <c r="AG1973" s="7"/>
      <c r="AH1973" s="7"/>
      <c r="AJ1973" s="2"/>
      <c r="AM1973" s="1"/>
      <c r="AO1973" s="7"/>
      <c r="AP1973" s="7"/>
    </row>
    <row r="1974" spans="10:42">
      <c r="J1974" s="2"/>
      <c r="K1974" s="2"/>
      <c r="L1974" s="2"/>
      <c r="M1974" s="2"/>
      <c r="N1974" s="2"/>
      <c r="R1974" s="1"/>
      <c r="X1974" s="7"/>
      <c r="Y1974" s="7"/>
      <c r="Z1974" s="7"/>
      <c r="AA1974" s="7"/>
      <c r="AB1974" s="7"/>
      <c r="AC1974" s="7"/>
      <c r="AD1974" s="7"/>
      <c r="AE1974" s="7"/>
      <c r="AF1974" s="7"/>
      <c r="AG1974" s="7"/>
      <c r="AH1974" s="7"/>
      <c r="AJ1974" s="2"/>
      <c r="AM1974" s="1"/>
      <c r="AO1974" s="7"/>
      <c r="AP1974" s="7"/>
    </row>
    <row r="1975" spans="10:42">
      <c r="J1975" s="2"/>
      <c r="K1975" s="2"/>
      <c r="L1975" s="2"/>
      <c r="M1975" s="2"/>
      <c r="N1975" s="2"/>
      <c r="R1975" s="1"/>
      <c r="X1975" s="7"/>
      <c r="Y1975" s="7"/>
      <c r="Z1975" s="7"/>
      <c r="AA1975" s="7"/>
      <c r="AB1975" s="7"/>
      <c r="AC1975" s="7"/>
      <c r="AD1975" s="7"/>
      <c r="AE1975" s="7"/>
      <c r="AF1975" s="7"/>
      <c r="AG1975" s="7"/>
      <c r="AH1975" s="7"/>
      <c r="AJ1975" s="2"/>
      <c r="AM1975" s="1"/>
      <c r="AO1975" s="7"/>
      <c r="AP1975" s="7"/>
    </row>
    <row r="1976" spans="10:42">
      <c r="J1976" s="2"/>
      <c r="K1976" s="2"/>
      <c r="L1976" s="2"/>
      <c r="M1976" s="2"/>
      <c r="N1976" s="2"/>
      <c r="R1976" s="1"/>
      <c r="X1976" s="7"/>
      <c r="Y1976" s="7"/>
      <c r="Z1976" s="7"/>
      <c r="AA1976" s="7"/>
      <c r="AB1976" s="7"/>
      <c r="AC1976" s="7"/>
      <c r="AD1976" s="7"/>
      <c r="AE1976" s="7"/>
      <c r="AF1976" s="7"/>
      <c r="AG1976" s="7"/>
      <c r="AH1976" s="7"/>
      <c r="AJ1976" s="2"/>
      <c r="AM1976" s="1"/>
      <c r="AO1976" s="7"/>
      <c r="AP1976" s="7"/>
    </row>
    <row r="1977" spans="10:42">
      <c r="J1977" s="2"/>
      <c r="K1977" s="2"/>
      <c r="L1977" s="2"/>
      <c r="M1977" s="2"/>
      <c r="N1977" s="2"/>
      <c r="R1977" s="1"/>
      <c r="X1977" s="7"/>
      <c r="Y1977" s="7"/>
      <c r="Z1977" s="7"/>
      <c r="AA1977" s="7"/>
      <c r="AB1977" s="7"/>
      <c r="AC1977" s="7"/>
      <c r="AD1977" s="7"/>
      <c r="AE1977" s="7"/>
      <c r="AF1977" s="7"/>
      <c r="AG1977" s="7"/>
      <c r="AH1977" s="7"/>
      <c r="AJ1977" s="2"/>
      <c r="AM1977" s="1"/>
      <c r="AO1977" s="7"/>
      <c r="AP1977" s="7"/>
    </row>
    <row r="1978" spans="10:42">
      <c r="J1978" s="2"/>
      <c r="K1978" s="2"/>
      <c r="L1978" s="2"/>
      <c r="M1978" s="2"/>
      <c r="N1978" s="2"/>
      <c r="R1978" s="1"/>
      <c r="X1978" s="7"/>
      <c r="Y1978" s="7"/>
      <c r="Z1978" s="7"/>
      <c r="AA1978" s="7"/>
      <c r="AB1978" s="7"/>
      <c r="AC1978" s="7"/>
      <c r="AD1978" s="7"/>
      <c r="AE1978" s="7"/>
      <c r="AF1978" s="7"/>
      <c r="AG1978" s="7"/>
      <c r="AH1978" s="7"/>
      <c r="AJ1978" s="2"/>
      <c r="AM1978" s="1"/>
      <c r="AO1978" s="7"/>
      <c r="AP1978" s="7"/>
    </row>
    <row r="1979" spans="10:42">
      <c r="J1979" s="2"/>
      <c r="K1979" s="2"/>
      <c r="L1979" s="2"/>
      <c r="M1979" s="2"/>
      <c r="N1979" s="2"/>
      <c r="R1979" s="1"/>
      <c r="X1979" s="7"/>
      <c r="Y1979" s="7"/>
      <c r="Z1979" s="7"/>
      <c r="AA1979" s="7"/>
      <c r="AB1979" s="7"/>
      <c r="AC1979" s="7"/>
      <c r="AD1979" s="7"/>
      <c r="AE1979" s="7"/>
      <c r="AF1979" s="7"/>
      <c r="AG1979" s="7"/>
      <c r="AH1979" s="7"/>
      <c r="AJ1979" s="2"/>
      <c r="AM1979" s="1"/>
      <c r="AO1979" s="7"/>
      <c r="AP1979" s="7"/>
    </row>
    <row r="1980" spans="10:42">
      <c r="J1980" s="2"/>
      <c r="K1980" s="2"/>
      <c r="L1980" s="2"/>
      <c r="M1980" s="2"/>
      <c r="N1980" s="2"/>
      <c r="R1980" s="1"/>
      <c r="X1980" s="7"/>
      <c r="Y1980" s="7"/>
      <c r="Z1980" s="7"/>
      <c r="AA1980" s="7"/>
      <c r="AB1980" s="7"/>
      <c r="AC1980" s="7"/>
      <c r="AD1980" s="7"/>
      <c r="AE1980" s="7"/>
      <c r="AF1980" s="7"/>
      <c r="AG1980" s="7"/>
      <c r="AH1980" s="7"/>
      <c r="AJ1980" s="2"/>
      <c r="AM1980" s="1"/>
      <c r="AO1980" s="7"/>
      <c r="AP1980" s="7"/>
    </row>
    <row r="1981" spans="10:42">
      <c r="J1981" s="2"/>
      <c r="K1981" s="2"/>
      <c r="L1981" s="2"/>
      <c r="M1981" s="2"/>
      <c r="N1981" s="2"/>
      <c r="R1981" s="1"/>
      <c r="X1981" s="7"/>
      <c r="Y1981" s="7"/>
      <c r="Z1981" s="7"/>
      <c r="AA1981" s="7"/>
      <c r="AB1981" s="7"/>
      <c r="AC1981" s="7"/>
      <c r="AD1981" s="7"/>
      <c r="AE1981" s="7"/>
      <c r="AF1981" s="7"/>
      <c r="AG1981" s="7"/>
      <c r="AH1981" s="7"/>
      <c r="AJ1981" s="2"/>
      <c r="AM1981" s="1"/>
      <c r="AO1981" s="7"/>
      <c r="AP1981" s="7"/>
    </row>
    <row r="1982" spans="10:42">
      <c r="J1982" s="2"/>
      <c r="K1982" s="2"/>
      <c r="L1982" s="2"/>
      <c r="M1982" s="2"/>
      <c r="N1982" s="2"/>
      <c r="R1982" s="1"/>
      <c r="X1982" s="7"/>
      <c r="Y1982" s="7"/>
      <c r="Z1982" s="7"/>
      <c r="AA1982" s="7"/>
      <c r="AB1982" s="7"/>
      <c r="AC1982" s="7"/>
      <c r="AD1982" s="7"/>
      <c r="AE1982" s="7"/>
      <c r="AF1982" s="7"/>
      <c r="AG1982" s="7"/>
      <c r="AH1982" s="7"/>
      <c r="AJ1982" s="2"/>
      <c r="AM1982" s="1"/>
      <c r="AO1982" s="7"/>
      <c r="AP1982" s="7"/>
    </row>
    <row r="1983" spans="10:42">
      <c r="J1983" s="2"/>
      <c r="K1983" s="2"/>
      <c r="L1983" s="2"/>
      <c r="M1983" s="2"/>
      <c r="N1983" s="2"/>
      <c r="R1983" s="1"/>
      <c r="X1983" s="7"/>
      <c r="Y1983" s="7"/>
      <c r="Z1983" s="7"/>
      <c r="AA1983" s="7"/>
      <c r="AB1983" s="7"/>
      <c r="AC1983" s="7"/>
      <c r="AD1983" s="7"/>
      <c r="AE1983" s="7"/>
      <c r="AF1983" s="7"/>
      <c r="AG1983" s="7"/>
      <c r="AH1983" s="7"/>
      <c r="AJ1983" s="2"/>
      <c r="AM1983" s="1"/>
      <c r="AO1983" s="7"/>
      <c r="AP1983" s="7"/>
    </row>
    <row r="1984" spans="10:42">
      <c r="J1984" s="2"/>
      <c r="K1984" s="2"/>
      <c r="L1984" s="2"/>
      <c r="M1984" s="2"/>
      <c r="N1984" s="2"/>
      <c r="R1984" s="1"/>
      <c r="X1984" s="7"/>
      <c r="Y1984" s="7"/>
      <c r="Z1984" s="7"/>
      <c r="AA1984" s="7"/>
      <c r="AB1984" s="7"/>
      <c r="AC1984" s="7"/>
      <c r="AD1984" s="7"/>
      <c r="AE1984" s="7"/>
      <c r="AF1984" s="7"/>
      <c r="AG1984" s="7"/>
      <c r="AH1984" s="7"/>
      <c r="AJ1984" s="2"/>
      <c r="AM1984" s="1"/>
      <c r="AO1984" s="7"/>
      <c r="AP1984" s="7"/>
    </row>
    <row r="1985" spans="10:42">
      <c r="J1985" s="2"/>
      <c r="K1985" s="2"/>
      <c r="L1985" s="2"/>
      <c r="M1985" s="2"/>
      <c r="N1985" s="2"/>
      <c r="R1985" s="1"/>
      <c r="X1985" s="7"/>
      <c r="Y1985" s="7"/>
      <c r="Z1985" s="7"/>
      <c r="AA1985" s="7"/>
      <c r="AB1985" s="7"/>
      <c r="AC1985" s="7"/>
      <c r="AD1985" s="7"/>
      <c r="AE1985" s="7"/>
      <c r="AF1985" s="7"/>
      <c r="AG1985" s="7"/>
      <c r="AH1985" s="7"/>
      <c r="AJ1985" s="2"/>
      <c r="AM1985" s="1"/>
      <c r="AO1985" s="7"/>
      <c r="AP1985" s="7"/>
    </row>
    <row r="1986" spans="10:42">
      <c r="J1986" s="2"/>
      <c r="K1986" s="2"/>
      <c r="L1986" s="2"/>
      <c r="M1986" s="2"/>
      <c r="N1986" s="2"/>
      <c r="R1986" s="1"/>
      <c r="X1986" s="7"/>
      <c r="Y1986" s="7"/>
      <c r="Z1986" s="7"/>
      <c r="AA1986" s="7"/>
      <c r="AB1986" s="7"/>
      <c r="AC1986" s="7"/>
      <c r="AD1986" s="7"/>
      <c r="AE1986" s="7"/>
      <c r="AF1986" s="7"/>
      <c r="AG1986" s="7"/>
      <c r="AH1986" s="7"/>
      <c r="AJ1986" s="2"/>
      <c r="AM1986" s="1"/>
      <c r="AO1986" s="7"/>
      <c r="AP1986" s="7"/>
    </row>
    <row r="1987" spans="10:42">
      <c r="J1987" s="2"/>
      <c r="K1987" s="2"/>
      <c r="L1987" s="2"/>
      <c r="M1987" s="2"/>
      <c r="N1987" s="2"/>
      <c r="R1987" s="1"/>
      <c r="X1987" s="7"/>
      <c r="Y1987" s="7"/>
      <c r="Z1987" s="7"/>
      <c r="AA1987" s="7"/>
      <c r="AB1987" s="7"/>
      <c r="AC1987" s="7"/>
      <c r="AD1987" s="7"/>
      <c r="AE1987" s="7"/>
      <c r="AF1987" s="7"/>
      <c r="AG1987" s="7"/>
      <c r="AH1987" s="7"/>
      <c r="AJ1987" s="2"/>
      <c r="AM1987" s="1"/>
      <c r="AO1987" s="7"/>
      <c r="AP1987" s="7"/>
    </row>
    <row r="1988" spans="10:42">
      <c r="J1988" s="2"/>
      <c r="K1988" s="2"/>
      <c r="L1988" s="2"/>
      <c r="M1988" s="2"/>
      <c r="N1988" s="2"/>
      <c r="R1988" s="1"/>
      <c r="X1988" s="7"/>
      <c r="Y1988" s="7"/>
      <c r="Z1988" s="7"/>
      <c r="AA1988" s="7"/>
      <c r="AB1988" s="7"/>
      <c r="AC1988" s="7"/>
      <c r="AD1988" s="7"/>
      <c r="AE1988" s="7"/>
      <c r="AF1988" s="7"/>
      <c r="AG1988" s="7"/>
      <c r="AH1988" s="7"/>
      <c r="AJ1988" s="2"/>
      <c r="AM1988" s="1"/>
      <c r="AO1988" s="7"/>
      <c r="AP1988" s="7"/>
    </row>
    <row r="1989" spans="10:42">
      <c r="J1989" s="2"/>
      <c r="K1989" s="2"/>
      <c r="L1989" s="2"/>
      <c r="M1989" s="2"/>
      <c r="N1989" s="2"/>
      <c r="R1989" s="1"/>
      <c r="X1989" s="7"/>
      <c r="Y1989" s="7"/>
      <c r="Z1989" s="7"/>
      <c r="AA1989" s="7"/>
      <c r="AB1989" s="7"/>
      <c r="AC1989" s="7"/>
      <c r="AD1989" s="7"/>
      <c r="AE1989" s="7"/>
      <c r="AF1989" s="7"/>
      <c r="AG1989" s="7"/>
      <c r="AH1989" s="7"/>
      <c r="AJ1989" s="2"/>
      <c r="AM1989" s="1"/>
      <c r="AO1989" s="7"/>
      <c r="AP1989" s="7"/>
    </row>
    <row r="1990" spans="10:42">
      <c r="J1990" s="2"/>
      <c r="K1990" s="2"/>
      <c r="L1990" s="2"/>
      <c r="M1990" s="2"/>
      <c r="N1990" s="2"/>
      <c r="R1990" s="1"/>
      <c r="X1990" s="7"/>
      <c r="Y1990" s="7"/>
      <c r="Z1990" s="7"/>
      <c r="AA1990" s="7"/>
      <c r="AB1990" s="7"/>
      <c r="AC1990" s="7"/>
      <c r="AD1990" s="7"/>
      <c r="AE1990" s="7"/>
      <c r="AF1990" s="7"/>
      <c r="AG1990" s="7"/>
      <c r="AH1990" s="7"/>
      <c r="AJ1990" s="2"/>
      <c r="AM1990" s="1"/>
      <c r="AO1990" s="7"/>
      <c r="AP1990" s="7"/>
    </row>
    <row r="1991" spans="10:42">
      <c r="J1991" s="2"/>
      <c r="K1991" s="2"/>
      <c r="L1991" s="2"/>
      <c r="M1991" s="2"/>
      <c r="N1991" s="2"/>
      <c r="R1991" s="1"/>
      <c r="X1991" s="7"/>
      <c r="Y1991" s="7"/>
      <c r="Z1991" s="7"/>
      <c r="AA1991" s="7"/>
      <c r="AB1991" s="7"/>
      <c r="AC1991" s="7"/>
      <c r="AD1991" s="7"/>
      <c r="AE1991" s="7"/>
      <c r="AF1991" s="7"/>
      <c r="AG1991" s="7"/>
      <c r="AH1991" s="7"/>
      <c r="AJ1991" s="2"/>
      <c r="AM1991" s="1"/>
      <c r="AO1991" s="7"/>
      <c r="AP1991" s="7"/>
    </row>
    <row r="1992" spans="10:42">
      <c r="J1992" s="2"/>
      <c r="K1992" s="2"/>
      <c r="L1992" s="2"/>
      <c r="M1992" s="2"/>
      <c r="N1992" s="2"/>
      <c r="R1992" s="1"/>
      <c r="X1992" s="7"/>
      <c r="Y1992" s="7"/>
      <c r="Z1992" s="7"/>
      <c r="AA1992" s="7"/>
      <c r="AB1992" s="7"/>
      <c r="AC1992" s="7"/>
      <c r="AD1992" s="7"/>
      <c r="AE1992" s="7"/>
      <c r="AF1992" s="7"/>
      <c r="AG1992" s="7"/>
      <c r="AH1992" s="7"/>
      <c r="AJ1992" s="2"/>
      <c r="AM1992" s="1"/>
      <c r="AO1992" s="7"/>
      <c r="AP1992" s="7"/>
    </row>
    <row r="1993" spans="10:42">
      <c r="J1993" s="2"/>
      <c r="K1993" s="2"/>
      <c r="L1993" s="2"/>
      <c r="M1993" s="2"/>
      <c r="N1993" s="2"/>
      <c r="R1993" s="1"/>
      <c r="X1993" s="7"/>
      <c r="Y1993" s="7"/>
      <c r="Z1993" s="7"/>
      <c r="AA1993" s="7"/>
      <c r="AB1993" s="7"/>
      <c r="AC1993" s="7"/>
      <c r="AD1993" s="7"/>
      <c r="AE1993" s="7"/>
      <c r="AF1993" s="7"/>
      <c r="AG1993" s="7"/>
      <c r="AH1993" s="7"/>
      <c r="AJ1993" s="2"/>
      <c r="AM1993" s="1"/>
      <c r="AO1993" s="7"/>
      <c r="AP1993" s="7"/>
    </row>
    <row r="1994" spans="10:42">
      <c r="J1994" s="2"/>
      <c r="K1994" s="2"/>
      <c r="L1994" s="2"/>
      <c r="M1994" s="2"/>
      <c r="N1994" s="2"/>
      <c r="R1994" s="1"/>
      <c r="X1994" s="7"/>
      <c r="Y1994" s="7"/>
      <c r="Z1994" s="7"/>
      <c r="AA1994" s="7"/>
      <c r="AB1994" s="7"/>
      <c r="AC1994" s="7"/>
      <c r="AD1994" s="7"/>
      <c r="AE1994" s="7"/>
      <c r="AF1994" s="7"/>
      <c r="AG1994" s="7"/>
      <c r="AH1994" s="7"/>
      <c r="AJ1994" s="2"/>
      <c r="AM1994" s="1"/>
      <c r="AO1994" s="7"/>
      <c r="AP1994" s="7"/>
    </row>
    <row r="1995" spans="10:42">
      <c r="J1995" s="2"/>
      <c r="K1995" s="2"/>
      <c r="L1995" s="2"/>
      <c r="M1995" s="2"/>
      <c r="N1995" s="2"/>
      <c r="R1995" s="1"/>
      <c r="X1995" s="7"/>
      <c r="Y1995" s="7"/>
      <c r="Z1995" s="7"/>
      <c r="AA1995" s="7"/>
      <c r="AB1995" s="7"/>
      <c r="AC1995" s="7"/>
      <c r="AD1995" s="7"/>
      <c r="AE1995" s="7"/>
      <c r="AF1995" s="7"/>
      <c r="AG1995" s="7"/>
      <c r="AH1995" s="7"/>
      <c r="AJ1995" s="2"/>
      <c r="AM1995" s="1"/>
      <c r="AO1995" s="7"/>
      <c r="AP1995" s="7"/>
    </row>
    <row r="1996" spans="10:42">
      <c r="J1996" s="2"/>
      <c r="K1996" s="2"/>
      <c r="L1996" s="2"/>
      <c r="M1996" s="2"/>
      <c r="N1996" s="2"/>
      <c r="R1996" s="1"/>
      <c r="X1996" s="7"/>
      <c r="Y1996" s="7"/>
      <c r="Z1996" s="7"/>
      <c r="AA1996" s="7"/>
      <c r="AB1996" s="7"/>
      <c r="AC1996" s="7"/>
      <c r="AD1996" s="7"/>
      <c r="AE1996" s="7"/>
      <c r="AF1996" s="7"/>
      <c r="AG1996" s="7"/>
      <c r="AH1996" s="7"/>
      <c r="AJ1996" s="2"/>
      <c r="AM1996" s="1"/>
      <c r="AO1996" s="7"/>
      <c r="AP1996" s="7"/>
    </row>
    <row r="1997" spans="10:42">
      <c r="J1997" s="2"/>
      <c r="K1997" s="2"/>
      <c r="L1997" s="2"/>
      <c r="M1997" s="2"/>
      <c r="N1997" s="2"/>
      <c r="R1997" s="1"/>
      <c r="X1997" s="7"/>
      <c r="Y1997" s="7"/>
      <c r="Z1997" s="7"/>
      <c r="AA1997" s="7"/>
      <c r="AB1997" s="7"/>
      <c r="AC1997" s="7"/>
      <c r="AD1997" s="7"/>
      <c r="AE1997" s="7"/>
      <c r="AF1997" s="7"/>
      <c r="AG1997" s="7"/>
      <c r="AH1997" s="7"/>
      <c r="AJ1997" s="2"/>
      <c r="AM1997" s="1"/>
      <c r="AO1997" s="7"/>
      <c r="AP1997" s="7"/>
    </row>
    <row r="1998" spans="10:42">
      <c r="J1998" s="2"/>
      <c r="K1998" s="2"/>
      <c r="L1998" s="2"/>
      <c r="M1998" s="2"/>
      <c r="N1998" s="2"/>
      <c r="R1998" s="1"/>
      <c r="X1998" s="7"/>
      <c r="Y1998" s="7"/>
      <c r="Z1998" s="7"/>
      <c r="AA1998" s="7"/>
      <c r="AB1998" s="7"/>
      <c r="AC1998" s="7"/>
      <c r="AD1998" s="7"/>
      <c r="AE1998" s="7"/>
      <c r="AF1998" s="7"/>
      <c r="AG1998" s="7"/>
      <c r="AH1998" s="7"/>
      <c r="AJ1998" s="2"/>
      <c r="AM1998" s="1"/>
      <c r="AO1998" s="7"/>
      <c r="AP1998" s="7"/>
    </row>
    <row r="1999" spans="10:42">
      <c r="J1999" s="2"/>
      <c r="K1999" s="2"/>
      <c r="L1999" s="2"/>
      <c r="M1999" s="2"/>
      <c r="N1999" s="2"/>
      <c r="R1999" s="1"/>
      <c r="X1999" s="7"/>
      <c r="Y1999" s="7"/>
      <c r="Z1999" s="7"/>
      <c r="AA1999" s="7"/>
      <c r="AB1999" s="7"/>
      <c r="AC1999" s="7"/>
      <c r="AD1999" s="7"/>
      <c r="AE1999" s="7"/>
      <c r="AF1999" s="7"/>
      <c r="AG1999" s="7"/>
      <c r="AH1999" s="7"/>
      <c r="AJ1999" s="2"/>
      <c r="AM1999" s="1"/>
      <c r="AO1999" s="7"/>
      <c r="AP1999" s="7"/>
    </row>
    <row r="2000" spans="10:42">
      <c r="J2000" s="2"/>
      <c r="K2000" s="2"/>
      <c r="L2000" s="2"/>
      <c r="M2000" s="2"/>
      <c r="N2000" s="2"/>
      <c r="R2000" s="1"/>
      <c r="X2000" s="7"/>
      <c r="Y2000" s="7"/>
      <c r="Z2000" s="7"/>
      <c r="AA2000" s="7"/>
      <c r="AB2000" s="7"/>
      <c r="AC2000" s="7"/>
      <c r="AD2000" s="7"/>
      <c r="AE2000" s="7"/>
      <c r="AF2000" s="7"/>
      <c r="AG2000" s="7"/>
      <c r="AH2000" s="7"/>
      <c r="AJ2000" s="2"/>
      <c r="AM2000" s="1"/>
      <c r="AO2000" s="7"/>
      <c r="AP2000" s="7"/>
    </row>
    <row r="2001" spans="10:42">
      <c r="J2001" s="2"/>
      <c r="K2001" s="2"/>
      <c r="L2001" s="2"/>
      <c r="M2001" s="2"/>
      <c r="N2001" s="2"/>
      <c r="R2001" s="1"/>
      <c r="X2001" s="7"/>
      <c r="Y2001" s="7"/>
      <c r="Z2001" s="7"/>
      <c r="AA2001" s="7"/>
      <c r="AB2001" s="7"/>
      <c r="AC2001" s="7"/>
      <c r="AD2001" s="7"/>
      <c r="AE2001" s="7"/>
      <c r="AF2001" s="7"/>
      <c r="AG2001" s="7"/>
      <c r="AH2001" s="7"/>
      <c r="AJ2001" s="2"/>
      <c r="AM2001" s="1"/>
      <c r="AO2001" s="7"/>
      <c r="AP2001" s="7"/>
    </row>
    <row r="2002" spans="10:42">
      <c r="J2002" s="2"/>
      <c r="K2002" s="2"/>
      <c r="L2002" s="2"/>
      <c r="M2002" s="2"/>
      <c r="N2002" s="2"/>
      <c r="R2002" s="1"/>
      <c r="X2002" s="7"/>
      <c r="Y2002" s="7"/>
      <c r="Z2002" s="7"/>
      <c r="AA2002" s="7"/>
      <c r="AB2002" s="7"/>
      <c r="AC2002" s="7"/>
      <c r="AD2002" s="7"/>
      <c r="AE2002" s="7"/>
      <c r="AF2002" s="7"/>
      <c r="AG2002" s="7"/>
      <c r="AH2002" s="7"/>
      <c r="AJ2002" s="2"/>
      <c r="AM2002" s="1"/>
      <c r="AO2002" s="7"/>
      <c r="AP2002" s="7"/>
    </row>
    <row r="2003" spans="10:42">
      <c r="J2003" s="2"/>
      <c r="K2003" s="2"/>
      <c r="L2003" s="2"/>
      <c r="M2003" s="2"/>
      <c r="N2003" s="2"/>
      <c r="R2003" s="1"/>
      <c r="X2003" s="7"/>
      <c r="Y2003" s="7"/>
      <c r="Z2003" s="7"/>
      <c r="AA2003" s="7"/>
      <c r="AB2003" s="7"/>
      <c r="AC2003" s="7"/>
      <c r="AD2003" s="7"/>
      <c r="AE2003" s="7"/>
      <c r="AF2003" s="7"/>
      <c r="AG2003" s="7"/>
      <c r="AH2003" s="7"/>
      <c r="AJ2003" s="2"/>
      <c r="AM2003" s="1"/>
      <c r="AO2003" s="7"/>
      <c r="AP2003" s="7"/>
    </row>
    <row r="2004" spans="10:42">
      <c r="J2004" s="2"/>
      <c r="K2004" s="2"/>
      <c r="L2004" s="2"/>
      <c r="M2004" s="2"/>
      <c r="N2004" s="2"/>
      <c r="R2004" s="1"/>
      <c r="X2004" s="7"/>
      <c r="Y2004" s="7"/>
      <c r="Z2004" s="7"/>
      <c r="AA2004" s="7"/>
      <c r="AB2004" s="7"/>
      <c r="AC2004" s="7"/>
      <c r="AD2004" s="7"/>
      <c r="AE2004" s="7"/>
      <c r="AF2004" s="7"/>
      <c r="AG2004" s="7"/>
      <c r="AH2004" s="7"/>
      <c r="AO2004" s="7"/>
      <c r="AP2004" s="7"/>
    </row>
    <row r="2005" spans="10:42">
      <c r="J2005" s="2"/>
      <c r="K2005" s="2"/>
      <c r="L2005" s="2"/>
      <c r="M2005" s="2"/>
      <c r="N2005" s="2"/>
      <c r="R2005" s="1"/>
      <c r="X2005" s="7"/>
      <c r="Y2005" s="7"/>
      <c r="Z2005" s="7"/>
      <c r="AA2005" s="7"/>
      <c r="AB2005" s="7"/>
      <c r="AC2005" s="7"/>
      <c r="AD2005" s="7"/>
      <c r="AE2005" s="7"/>
      <c r="AF2005" s="7"/>
      <c r="AG2005" s="7"/>
      <c r="AH2005" s="7"/>
      <c r="AO2005" s="7"/>
      <c r="AP2005" s="7"/>
    </row>
    <row r="2006" spans="10:42">
      <c r="J2006" s="2"/>
      <c r="K2006" s="2"/>
      <c r="L2006" s="2"/>
      <c r="M2006" s="2"/>
      <c r="N2006" s="2"/>
      <c r="R2006" s="1"/>
      <c r="X2006" s="7"/>
      <c r="Y2006" s="7"/>
      <c r="Z2006" s="7"/>
      <c r="AA2006" s="7"/>
      <c r="AB2006" s="7"/>
      <c r="AC2006" s="7"/>
      <c r="AD2006" s="7"/>
      <c r="AE2006" s="7"/>
      <c r="AF2006" s="7"/>
      <c r="AG2006" s="7"/>
      <c r="AH2006" s="7"/>
      <c r="AO2006" s="7"/>
      <c r="AP2006" s="7"/>
    </row>
    <row r="2007" spans="10:42">
      <c r="J2007" s="2"/>
      <c r="K2007" s="2"/>
      <c r="L2007" s="2"/>
      <c r="M2007" s="2"/>
      <c r="N2007" s="2"/>
      <c r="R2007" s="1"/>
      <c r="X2007" s="7"/>
      <c r="Y2007" s="7"/>
      <c r="Z2007" s="7"/>
      <c r="AA2007" s="7"/>
      <c r="AB2007" s="7"/>
      <c r="AC2007" s="7"/>
      <c r="AD2007" s="7"/>
      <c r="AE2007" s="7"/>
      <c r="AF2007" s="7"/>
      <c r="AG2007" s="7"/>
      <c r="AH2007" s="7"/>
      <c r="AO2007" s="7"/>
      <c r="AP2007" s="7"/>
    </row>
    <row r="2008" spans="10:42">
      <c r="J2008" s="2"/>
      <c r="K2008" s="2"/>
      <c r="L2008" s="2"/>
      <c r="M2008" s="2"/>
      <c r="N2008" s="2"/>
      <c r="R2008" s="1"/>
      <c r="X2008" s="7"/>
      <c r="Y2008" s="7"/>
      <c r="Z2008" s="7"/>
      <c r="AA2008" s="7"/>
      <c r="AB2008" s="7"/>
      <c r="AC2008" s="7"/>
      <c r="AD2008" s="7"/>
      <c r="AE2008" s="7"/>
      <c r="AF2008" s="7"/>
      <c r="AG2008" s="7"/>
      <c r="AH2008" s="7"/>
      <c r="AO2008" s="7"/>
      <c r="AP2008" s="7"/>
    </row>
    <row r="2009" spans="10:42">
      <c r="J2009" s="2"/>
      <c r="K2009" s="2"/>
      <c r="L2009" s="2"/>
      <c r="M2009" s="2"/>
      <c r="N2009" s="2"/>
      <c r="R2009" s="1"/>
      <c r="X2009" s="7"/>
      <c r="Y2009" s="7"/>
      <c r="Z2009" s="7"/>
      <c r="AA2009" s="7"/>
      <c r="AB2009" s="7"/>
      <c r="AC2009" s="7"/>
      <c r="AD2009" s="7"/>
      <c r="AE2009" s="7"/>
      <c r="AF2009" s="7"/>
      <c r="AG2009" s="7"/>
      <c r="AH2009" s="7"/>
      <c r="AO2009" s="7"/>
      <c r="AP2009" s="7"/>
    </row>
    <row r="2010" spans="10:42">
      <c r="J2010" s="2"/>
      <c r="K2010" s="2"/>
      <c r="L2010" s="2"/>
      <c r="M2010" s="2"/>
      <c r="N2010" s="2"/>
      <c r="R2010" s="1"/>
      <c r="X2010" s="7"/>
      <c r="Y2010" s="7"/>
      <c r="Z2010" s="7"/>
      <c r="AA2010" s="7"/>
      <c r="AB2010" s="7"/>
      <c r="AC2010" s="7"/>
      <c r="AD2010" s="7"/>
      <c r="AE2010" s="7"/>
      <c r="AF2010" s="7"/>
      <c r="AG2010" s="7"/>
      <c r="AH2010" s="7"/>
      <c r="AO2010" s="7"/>
      <c r="AP2010" s="7"/>
    </row>
    <row r="2011" spans="10:42">
      <c r="J2011" s="2"/>
      <c r="K2011" s="2"/>
      <c r="L2011" s="2"/>
      <c r="M2011" s="2"/>
      <c r="N2011" s="2"/>
      <c r="R2011" s="1"/>
      <c r="X2011" s="7"/>
      <c r="Y2011" s="7"/>
      <c r="Z2011" s="7"/>
      <c r="AA2011" s="7"/>
      <c r="AB2011" s="7"/>
      <c r="AC2011" s="7"/>
      <c r="AD2011" s="7"/>
      <c r="AE2011" s="7"/>
      <c r="AF2011" s="7"/>
      <c r="AG2011" s="7"/>
      <c r="AH2011" s="7"/>
      <c r="AO2011" s="7"/>
      <c r="AP2011" s="7"/>
    </row>
    <row r="2012" spans="10:42">
      <c r="J2012" s="2"/>
      <c r="K2012" s="2"/>
      <c r="L2012" s="2"/>
      <c r="M2012" s="2"/>
      <c r="N2012" s="2"/>
      <c r="R2012" s="1"/>
      <c r="X2012" s="7"/>
      <c r="Y2012" s="7"/>
      <c r="Z2012" s="7"/>
      <c r="AA2012" s="7"/>
      <c r="AB2012" s="7"/>
      <c r="AC2012" s="7"/>
      <c r="AD2012" s="7"/>
      <c r="AE2012" s="7"/>
      <c r="AF2012" s="7"/>
      <c r="AG2012" s="7"/>
      <c r="AH2012" s="7"/>
      <c r="AO2012" s="7"/>
      <c r="AP2012" s="7"/>
    </row>
    <row r="2013" spans="10:42">
      <c r="J2013" s="2"/>
      <c r="K2013" s="2"/>
      <c r="L2013" s="2"/>
      <c r="M2013" s="2"/>
      <c r="N2013" s="2"/>
      <c r="R2013" s="1"/>
      <c r="X2013" s="7"/>
      <c r="Y2013" s="7"/>
      <c r="Z2013" s="7"/>
      <c r="AA2013" s="7"/>
      <c r="AB2013" s="7"/>
      <c r="AC2013" s="7"/>
      <c r="AD2013" s="7"/>
      <c r="AE2013" s="7"/>
      <c r="AF2013" s="7"/>
      <c r="AG2013" s="7"/>
      <c r="AH2013" s="7"/>
      <c r="AO2013" s="7"/>
      <c r="AP2013" s="7"/>
    </row>
    <row r="2014" spans="10:42">
      <c r="J2014" s="2"/>
      <c r="K2014" s="2"/>
      <c r="L2014" s="2"/>
      <c r="M2014" s="2"/>
      <c r="N2014" s="2"/>
      <c r="R2014" s="1"/>
      <c r="X2014" s="7"/>
      <c r="Y2014" s="7"/>
      <c r="Z2014" s="7"/>
      <c r="AA2014" s="7"/>
      <c r="AB2014" s="7"/>
      <c r="AC2014" s="7"/>
      <c r="AD2014" s="7"/>
      <c r="AE2014" s="7"/>
      <c r="AF2014" s="7"/>
      <c r="AG2014" s="7"/>
      <c r="AH2014" s="7"/>
    </row>
    <row r="2015" spans="10:42">
      <c r="J2015" s="2"/>
      <c r="K2015" s="2"/>
      <c r="L2015" s="2"/>
      <c r="M2015" s="2"/>
      <c r="N2015" s="2"/>
      <c r="R2015" s="1"/>
      <c r="X2015" s="7"/>
      <c r="Y2015" s="7"/>
      <c r="Z2015" s="7"/>
      <c r="AA2015" s="7"/>
      <c r="AB2015" s="7"/>
      <c r="AC2015" s="7"/>
      <c r="AD2015" s="7"/>
      <c r="AE2015" s="7"/>
      <c r="AF2015" s="7"/>
      <c r="AG2015" s="7"/>
      <c r="AH2015" s="7"/>
    </row>
    <row r="2016" spans="10:42">
      <c r="J2016" s="2"/>
      <c r="K2016" s="2"/>
      <c r="L2016" s="2"/>
      <c r="M2016" s="2"/>
      <c r="N2016" s="2"/>
      <c r="R2016" s="1"/>
      <c r="X2016" s="7"/>
      <c r="Y2016" s="7"/>
      <c r="Z2016" s="7"/>
      <c r="AA2016" s="7"/>
      <c r="AB2016" s="7"/>
      <c r="AC2016" s="7"/>
      <c r="AD2016" s="7"/>
      <c r="AE2016" s="7"/>
      <c r="AF2016" s="7"/>
      <c r="AG2016" s="7"/>
      <c r="AH2016" s="7"/>
    </row>
    <row r="2017" spans="10:34">
      <c r="J2017" s="2"/>
      <c r="K2017" s="2"/>
      <c r="L2017" s="2"/>
      <c r="M2017" s="2"/>
      <c r="N2017" s="2"/>
      <c r="R2017" s="1"/>
      <c r="X2017" s="7"/>
      <c r="Y2017" s="7"/>
      <c r="Z2017" s="7"/>
      <c r="AA2017" s="7"/>
      <c r="AB2017" s="7"/>
      <c r="AC2017" s="7"/>
      <c r="AD2017" s="7"/>
      <c r="AE2017" s="7"/>
      <c r="AF2017" s="7"/>
      <c r="AG2017" s="7"/>
      <c r="AH2017" s="7"/>
    </row>
    <row r="2018" spans="10:34">
      <c r="J2018" s="2"/>
      <c r="K2018" s="2"/>
      <c r="L2018" s="2"/>
      <c r="M2018" s="2"/>
      <c r="N2018" s="2"/>
      <c r="R2018" s="1"/>
      <c r="X2018" s="7"/>
      <c r="Y2018" s="7"/>
      <c r="Z2018" s="7"/>
      <c r="AA2018" s="7"/>
      <c r="AB2018" s="7"/>
      <c r="AC2018" s="7"/>
      <c r="AD2018" s="7"/>
      <c r="AE2018" s="7"/>
      <c r="AF2018" s="7"/>
      <c r="AG2018" s="7"/>
      <c r="AH2018" s="7"/>
    </row>
    <row r="2019" spans="10:34">
      <c r="J2019" s="2"/>
      <c r="K2019" s="2"/>
      <c r="L2019" s="2"/>
      <c r="M2019" s="2"/>
      <c r="N2019" s="2"/>
      <c r="R2019" s="1"/>
      <c r="X2019" s="7"/>
      <c r="Y2019" s="7"/>
      <c r="Z2019" s="7"/>
      <c r="AA2019" s="7"/>
      <c r="AB2019" s="7"/>
      <c r="AC2019" s="7"/>
      <c r="AD2019" s="7"/>
      <c r="AE2019" s="7"/>
      <c r="AF2019" s="7"/>
      <c r="AG2019" s="7"/>
      <c r="AH2019" s="7"/>
    </row>
    <row r="2020" spans="10:34">
      <c r="J2020" s="2"/>
      <c r="K2020" s="2"/>
      <c r="L2020" s="2"/>
      <c r="M2020" s="2"/>
      <c r="N2020" s="2"/>
      <c r="R2020" s="1"/>
      <c r="X2020" s="7"/>
      <c r="Y2020" s="7"/>
      <c r="Z2020" s="7"/>
      <c r="AA2020" s="7"/>
      <c r="AB2020" s="7"/>
      <c r="AC2020" s="7"/>
      <c r="AD2020" s="7"/>
      <c r="AE2020" s="7"/>
      <c r="AF2020" s="7"/>
      <c r="AG2020" s="7"/>
      <c r="AH2020" s="7"/>
    </row>
    <row r="2021" spans="10:34">
      <c r="J2021" s="2"/>
      <c r="K2021" s="2"/>
      <c r="L2021" s="2"/>
      <c r="M2021" s="2"/>
      <c r="N2021" s="2"/>
      <c r="R2021" s="1"/>
      <c r="X2021" s="7"/>
      <c r="Y2021" s="7"/>
      <c r="Z2021" s="7"/>
      <c r="AA2021" s="7"/>
      <c r="AB2021" s="7"/>
      <c r="AC2021" s="7"/>
      <c r="AD2021" s="7"/>
      <c r="AE2021" s="7"/>
      <c r="AF2021" s="7"/>
      <c r="AG2021" s="7"/>
      <c r="AH2021" s="7"/>
    </row>
    <row r="2022" spans="10:34">
      <c r="J2022" s="2"/>
      <c r="K2022" s="2"/>
      <c r="L2022" s="2"/>
      <c r="M2022" s="2"/>
      <c r="N2022" s="2"/>
      <c r="R2022" s="1"/>
      <c r="X2022" s="7"/>
      <c r="Y2022" s="7"/>
      <c r="Z2022" s="7"/>
      <c r="AA2022" s="7"/>
      <c r="AB2022" s="7"/>
      <c r="AC2022" s="7"/>
      <c r="AD2022" s="7"/>
      <c r="AE2022" s="7"/>
      <c r="AF2022" s="7"/>
      <c r="AG2022" s="7"/>
      <c r="AH2022" s="7"/>
    </row>
    <row r="2023" spans="10:34">
      <c r="J2023" s="2"/>
      <c r="K2023" s="2"/>
      <c r="L2023" s="2"/>
      <c r="M2023" s="2"/>
      <c r="N2023" s="2"/>
      <c r="R2023" s="1"/>
      <c r="X2023" s="7"/>
      <c r="Y2023" s="7"/>
      <c r="Z2023" s="7"/>
      <c r="AA2023" s="7"/>
      <c r="AB2023" s="7"/>
      <c r="AC2023" s="7"/>
      <c r="AD2023" s="7"/>
      <c r="AE2023" s="7"/>
      <c r="AF2023" s="7"/>
      <c r="AG2023" s="7"/>
      <c r="AH2023" s="7"/>
    </row>
    <row r="2024" spans="10:34">
      <c r="J2024" s="2"/>
      <c r="K2024" s="2"/>
      <c r="L2024" s="2"/>
      <c r="M2024" s="2"/>
      <c r="N2024" s="2"/>
      <c r="R2024" s="1"/>
      <c r="X2024" s="7"/>
      <c r="Y2024" s="7"/>
      <c r="Z2024" s="7"/>
      <c r="AA2024" s="7"/>
      <c r="AB2024" s="7"/>
      <c r="AC2024" s="7"/>
      <c r="AD2024" s="7"/>
      <c r="AE2024" s="7"/>
      <c r="AF2024" s="7"/>
      <c r="AG2024" s="7"/>
      <c r="AH2024" s="7"/>
    </row>
    <row r="2025" spans="10:34">
      <c r="J2025" s="2"/>
      <c r="K2025" s="2"/>
      <c r="L2025" s="2"/>
      <c r="M2025" s="2"/>
      <c r="N2025" s="2"/>
      <c r="R2025" s="1"/>
      <c r="X2025" s="7"/>
      <c r="Y2025" s="7"/>
      <c r="Z2025" s="7"/>
      <c r="AA2025" s="7"/>
      <c r="AB2025" s="7"/>
      <c r="AC2025" s="7"/>
      <c r="AD2025" s="7"/>
      <c r="AE2025" s="7"/>
      <c r="AF2025" s="7"/>
      <c r="AG2025" s="7"/>
      <c r="AH2025" s="7"/>
    </row>
    <row r="2026" spans="10:34">
      <c r="J2026" s="2"/>
      <c r="K2026" s="2"/>
      <c r="L2026" s="2"/>
      <c r="M2026" s="2"/>
      <c r="N2026" s="2"/>
      <c r="R2026" s="1"/>
      <c r="X2026" s="7"/>
      <c r="Y2026" s="7"/>
      <c r="Z2026" s="7"/>
      <c r="AA2026" s="7"/>
      <c r="AB2026" s="7"/>
      <c r="AC2026" s="7"/>
      <c r="AD2026" s="7"/>
      <c r="AE2026" s="7"/>
      <c r="AF2026" s="7"/>
      <c r="AG2026" s="7"/>
      <c r="AH2026" s="7"/>
    </row>
    <row r="2027" spans="10:34">
      <c r="J2027" s="2"/>
      <c r="K2027" s="2"/>
      <c r="L2027" s="2"/>
      <c r="M2027" s="2"/>
      <c r="N2027" s="2"/>
      <c r="R2027" s="1"/>
      <c r="X2027" s="7"/>
      <c r="Y2027" s="7"/>
      <c r="Z2027" s="7"/>
      <c r="AA2027" s="7"/>
      <c r="AB2027" s="7"/>
      <c r="AC2027" s="7"/>
      <c r="AD2027" s="7"/>
      <c r="AE2027" s="7"/>
      <c r="AF2027" s="7"/>
      <c r="AG2027" s="7"/>
      <c r="AH2027" s="7"/>
    </row>
    <row r="2028" spans="10:34">
      <c r="X2028" s="7"/>
      <c r="Y2028" s="7"/>
      <c r="Z2028" s="7"/>
      <c r="AA2028" s="7"/>
      <c r="AB2028" s="7"/>
      <c r="AC2028" s="7"/>
      <c r="AD2028" s="7"/>
      <c r="AE2028" s="7"/>
      <c r="AF2028" s="7"/>
      <c r="AG2028" s="7"/>
      <c r="AH2028" s="7"/>
    </row>
    <row r="2029" spans="10:34">
      <c r="X2029" s="7"/>
      <c r="Y2029" s="7"/>
      <c r="Z2029" s="7"/>
      <c r="AA2029" s="7"/>
      <c r="AB2029" s="7"/>
      <c r="AC2029" s="7"/>
      <c r="AD2029" s="7"/>
      <c r="AE2029" s="7"/>
      <c r="AF2029" s="7"/>
      <c r="AG2029" s="7"/>
      <c r="AH2029" s="7"/>
    </row>
    <row r="2030" spans="10:34">
      <c r="X2030" s="7"/>
      <c r="Y2030" s="7"/>
      <c r="Z2030" s="7"/>
      <c r="AA2030" s="7"/>
      <c r="AB2030" s="7"/>
      <c r="AC2030" s="7"/>
      <c r="AD2030" s="7"/>
      <c r="AE2030" s="7"/>
      <c r="AF2030" s="7"/>
      <c r="AG2030" s="7"/>
      <c r="AH2030" s="7"/>
    </row>
    <row r="2031" spans="10:34">
      <c r="X2031" s="7"/>
      <c r="Y2031" s="7"/>
      <c r="Z2031" s="7"/>
      <c r="AA2031" s="7"/>
      <c r="AB2031" s="7"/>
      <c r="AC2031" s="7"/>
      <c r="AD2031" s="7"/>
      <c r="AE2031" s="7"/>
      <c r="AF2031" s="7"/>
      <c r="AG2031" s="7"/>
      <c r="AH2031" s="7"/>
    </row>
    <row r="2032" spans="10:34">
      <c r="X2032" s="7"/>
      <c r="Y2032" s="7"/>
      <c r="Z2032" s="7"/>
      <c r="AA2032" s="7"/>
      <c r="AB2032" s="7"/>
      <c r="AC2032" s="7"/>
      <c r="AD2032" s="7"/>
      <c r="AE2032" s="7"/>
      <c r="AF2032" s="7"/>
      <c r="AG2032" s="7"/>
      <c r="AH2032" s="7"/>
    </row>
    <row r="2033" spans="24:34">
      <c r="X2033" s="7"/>
      <c r="Y2033" s="7"/>
      <c r="Z2033" s="7"/>
      <c r="AA2033" s="7"/>
      <c r="AB2033" s="7"/>
      <c r="AC2033" s="7"/>
      <c r="AD2033" s="7"/>
      <c r="AE2033" s="7"/>
      <c r="AF2033" s="7"/>
      <c r="AG2033" s="7"/>
      <c r="AH2033" s="7"/>
    </row>
    <row r="2034" spans="24:34">
      <c r="X2034" s="7"/>
      <c r="Y2034" s="7"/>
      <c r="Z2034" s="7"/>
      <c r="AA2034" s="7"/>
      <c r="AB2034" s="7"/>
      <c r="AC2034" s="7"/>
      <c r="AD2034" s="7"/>
      <c r="AE2034" s="7"/>
      <c r="AF2034" s="7"/>
      <c r="AG2034" s="7"/>
      <c r="AH2034" s="7"/>
    </row>
    <row r="2035" spans="24:34">
      <c r="X2035" s="7"/>
      <c r="Y2035" s="7"/>
      <c r="Z2035" s="7"/>
      <c r="AA2035" s="7"/>
      <c r="AB2035" s="7"/>
      <c r="AC2035" s="7"/>
      <c r="AD2035" s="7"/>
      <c r="AE2035" s="7"/>
      <c r="AF2035" s="7"/>
      <c r="AG2035" s="7"/>
      <c r="AH2035" s="7"/>
    </row>
    <row r="2036" spans="24:34">
      <c r="X2036" s="7"/>
      <c r="Y2036" s="7"/>
      <c r="Z2036" s="7"/>
      <c r="AA2036" s="7"/>
      <c r="AB2036" s="7"/>
      <c r="AC2036" s="7"/>
      <c r="AD2036" s="7"/>
      <c r="AE2036" s="7"/>
      <c r="AF2036" s="7"/>
      <c r="AG2036" s="7"/>
      <c r="AH2036" s="7"/>
    </row>
    <row r="2037" spans="24:34">
      <c r="X2037" s="7"/>
      <c r="Y2037" s="7"/>
      <c r="Z2037" s="7"/>
      <c r="AA2037" s="7"/>
      <c r="AB2037" s="7"/>
      <c r="AC2037" s="7"/>
      <c r="AD2037" s="7"/>
      <c r="AE2037" s="7"/>
      <c r="AF2037" s="7"/>
      <c r="AG2037" s="7"/>
      <c r="AH2037" s="7"/>
    </row>
    <row r="2038" spans="24:34">
      <c r="X2038" s="7"/>
      <c r="Y2038" s="7"/>
      <c r="Z2038" s="7"/>
      <c r="AA2038" s="7"/>
      <c r="AB2038" s="7"/>
      <c r="AC2038" s="7"/>
      <c r="AD2038" s="7"/>
      <c r="AE2038" s="7"/>
      <c r="AF2038" s="7"/>
      <c r="AG2038" s="7"/>
      <c r="AH2038" s="7"/>
    </row>
  </sheetData>
  <sheetProtection algorithmName="SHA-512" hashValue="sqEKs21IdAPjCPU+ds1moaYuRdd7uetILRzUFUVxtVNuF2c3UbLwxGfDpHFnK2JB4vHoVeiRkV4YCkNM1yq5pg==" saltValue="UpxINhGjcsVFq0pOCszgJQ==" spinCount="100000" sheet="1" objects="1" scenarios="1"/>
  <mergeCells count="14">
    <mergeCell ref="B2:B3"/>
    <mergeCell ref="A2:A3"/>
    <mergeCell ref="C2:E2"/>
    <mergeCell ref="G2:L2"/>
    <mergeCell ref="AZ2:BA2"/>
    <mergeCell ref="W3:AC3"/>
    <mergeCell ref="Q3:U3"/>
    <mergeCell ref="Q2:AH2"/>
    <mergeCell ref="AD3:AH3"/>
    <mergeCell ref="F2:F3"/>
    <mergeCell ref="G3:I3"/>
    <mergeCell ref="M2:M3"/>
    <mergeCell ref="P2:P3"/>
    <mergeCell ref="N2:N3"/>
  </mergeCells>
  <phoneticPr fontId="12"/>
  <pageMargins left="0.75" right="0.75" top="0.73" bottom="0.52" header="0.51200000000000001" footer="0.27"/>
  <pageSetup paperSize="9" scale="98" fitToWidth="0" fitToHeight="0"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6FF2-5E4B-4A79-B6CC-C91512D6EDF5}">
  <sheetPr>
    <pageSetUpPr fitToPage="1"/>
  </sheetPr>
  <dimension ref="A1:AK1761"/>
  <sheetViews>
    <sheetView topLeftCell="P1" zoomScale="86" zoomScaleNormal="90" workbookViewId="0">
      <selection activeCell="N25" sqref="N25"/>
    </sheetView>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1" customWidth="1"/>
    <col min="7" max="8" width="8.88671875" style="1"/>
    <col min="9" max="9" width="16.44140625" style="1" customWidth="1"/>
    <col min="10" max="11" width="8.88671875" style="1"/>
    <col min="12" max="14" width="13.109375" style="1" customWidth="1"/>
    <col min="15" max="15" width="15.44140625" style="1" customWidth="1"/>
    <col min="16" max="16" width="13.109375" style="1" customWidth="1"/>
    <col min="17" max="17" width="16" style="1" customWidth="1"/>
    <col min="18" max="18" width="13.109375" style="1" customWidth="1"/>
    <col min="19" max="19" width="18.21875" style="1" customWidth="1"/>
    <col min="20" max="20" width="8.88671875" style="1"/>
    <col min="26" max="26" width="67.5546875" customWidth="1"/>
  </cols>
  <sheetData>
    <row r="1" spans="1:28" ht="13.8" thickBot="1">
      <c r="A1" s="2" t="s">
        <v>1915</v>
      </c>
      <c r="B1" s="2"/>
      <c r="C1" s="2"/>
      <c r="D1" s="2"/>
      <c r="E1" s="2"/>
      <c r="F1"/>
      <c r="G1"/>
      <c r="H1"/>
      <c r="I1"/>
      <c r="J1"/>
      <c r="K1"/>
      <c r="L1"/>
      <c r="M1"/>
      <c r="N1"/>
      <c r="O1"/>
      <c r="P1"/>
      <c r="Q1"/>
      <c r="R1"/>
      <c r="S1"/>
      <c r="T1"/>
      <c r="U1" s="2" t="s">
        <v>2650</v>
      </c>
      <c r="W1" s="2" t="s">
        <v>2651</v>
      </c>
      <c r="X1" s="1"/>
      <c r="Z1" s="29" t="s">
        <v>2652</v>
      </c>
      <c r="AB1" s="23" t="s">
        <v>2653</v>
      </c>
    </row>
    <row r="2" spans="1:28" ht="27" thickBot="1">
      <c r="A2" s="1319" t="s">
        <v>1906</v>
      </c>
      <c r="B2" s="1317" t="s">
        <v>2156</v>
      </c>
      <c r="C2" s="1321" t="s">
        <v>118</v>
      </c>
      <c r="D2" s="1322"/>
      <c r="E2" s="1322"/>
      <c r="F2" s="1332"/>
      <c r="G2" s="1321" t="s">
        <v>2110</v>
      </c>
      <c r="H2" s="1322"/>
      <c r="I2" s="1322"/>
      <c r="J2" s="1322"/>
      <c r="K2" s="1322"/>
      <c r="L2" s="1322"/>
      <c r="M2" s="1321" t="s">
        <v>2654</v>
      </c>
      <c r="N2" s="1322"/>
      <c r="O2" s="1322"/>
      <c r="P2" s="1322"/>
      <c r="Q2" s="1322"/>
      <c r="R2" s="1341"/>
      <c r="S2" s="1332" t="s">
        <v>2111</v>
      </c>
      <c r="T2"/>
      <c r="U2" s="3" t="s">
        <v>24</v>
      </c>
      <c r="W2" s="3" t="s">
        <v>24</v>
      </c>
      <c r="X2" s="529" t="s">
        <v>119</v>
      </c>
      <c r="Z2" s="530" t="s">
        <v>2655</v>
      </c>
      <c r="AB2" s="531" t="s">
        <v>126</v>
      </c>
    </row>
    <row r="3" spans="1:28" ht="22.2" thickBot="1">
      <c r="A3" s="1320"/>
      <c r="B3" s="1318"/>
      <c r="C3" s="185" t="s">
        <v>32</v>
      </c>
      <c r="D3" s="186" t="s">
        <v>33</v>
      </c>
      <c r="E3" s="188" t="s">
        <v>34</v>
      </c>
      <c r="F3" s="1333"/>
      <c r="G3" s="1325" t="s">
        <v>2109</v>
      </c>
      <c r="H3" s="1328"/>
      <c r="I3" s="1334"/>
      <c r="J3" s="165" t="s">
        <v>1957</v>
      </c>
      <c r="K3" s="158" t="s">
        <v>1950</v>
      </c>
      <c r="L3" s="159" t="s">
        <v>1949</v>
      </c>
      <c r="M3" s="185" t="s">
        <v>2656</v>
      </c>
      <c r="N3" s="186" t="s">
        <v>2657</v>
      </c>
      <c r="O3" s="186" t="s">
        <v>2658</v>
      </c>
      <c r="P3" s="186" t="s">
        <v>2659</v>
      </c>
      <c r="Q3" s="186" t="s">
        <v>2660</v>
      </c>
      <c r="R3" s="187" t="s">
        <v>2661</v>
      </c>
      <c r="S3" s="1340"/>
      <c r="T3"/>
      <c r="U3" s="532" t="s">
        <v>129</v>
      </c>
      <c r="W3" s="6" t="s">
        <v>129</v>
      </c>
      <c r="X3" s="533" t="s">
        <v>130</v>
      </c>
      <c r="Z3" s="534" t="s">
        <v>2662</v>
      </c>
      <c r="AB3" s="18" t="s">
        <v>134</v>
      </c>
    </row>
    <row r="4" spans="1:28" ht="13.8" thickBot="1">
      <c r="A4" s="131" t="s">
        <v>133</v>
      </c>
      <c r="B4" s="228" t="s">
        <v>2157</v>
      </c>
      <c r="C4" s="132">
        <v>0.156</v>
      </c>
      <c r="D4" s="133">
        <v>0.06</v>
      </c>
      <c r="E4" s="162">
        <v>4.8000000000000001E-2</v>
      </c>
      <c r="F4" s="191" t="s">
        <v>2207</v>
      </c>
      <c r="G4" s="172" t="s">
        <v>1957</v>
      </c>
      <c r="H4" s="174" t="s">
        <v>1950</v>
      </c>
      <c r="I4" s="175" t="s">
        <v>1949</v>
      </c>
      <c r="J4" s="134">
        <f>C4</f>
        <v>0.156</v>
      </c>
      <c r="K4" s="133">
        <f>SUM(C4,E4)</f>
        <v>0.20400000000000001</v>
      </c>
      <c r="L4" s="162">
        <f>SUM(C4:E4)</f>
        <v>0.26400000000000001</v>
      </c>
      <c r="M4" s="132">
        <f t="shared" ref="M4:M54" si="0">SUM(C4:D4)/L4</f>
        <v>0.81818181818181812</v>
      </c>
      <c r="N4" s="133">
        <f>E4/L4</f>
        <v>0.18181818181818182</v>
      </c>
      <c r="O4" s="133">
        <f>C4/K4</f>
        <v>0.76470588235294112</v>
      </c>
      <c r="P4" s="133">
        <f>E4/K4</f>
        <v>0.23529411764705882</v>
      </c>
      <c r="Q4" s="133">
        <f>C4/C4</f>
        <v>1</v>
      </c>
      <c r="R4" s="135">
        <v>0</v>
      </c>
      <c r="S4" s="535" t="s">
        <v>2038</v>
      </c>
      <c r="T4"/>
      <c r="U4" s="4" t="s">
        <v>136</v>
      </c>
      <c r="W4" s="4" t="s">
        <v>129</v>
      </c>
      <c r="X4" s="536" t="s">
        <v>137</v>
      </c>
      <c r="Z4" s="537" t="s">
        <v>2663</v>
      </c>
      <c r="AB4" s="17"/>
    </row>
    <row r="5" spans="1:28" ht="13.8" thickBot="1">
      <c r="A5" s="19" t="s">
        <v>138</v>
      </c>
      <c r="B5" s="229" t="s">
        <v>2158</v>
      </c>
      <c r="C5" s="34">
        <v>0.13200000000000001</v>
      </c>
      <c r="D5" s="35">
        <v>4.2000000000000003E-2</v>
      </c>
      <c r="E5" s="163">
        <v>0.03</v>
      </c>
      <c r="F5" s="189" t="s">
        <v>2208</v>
      </c>
      <c r="G5" s="166" t="s">
        <v>1957</v>
      </c>
      <c r="H5" s="155" t="s">
        <v>1950</v>
      </c>
      <c r="I5" s="167" t="s">
        <v>1949</v>
      </c>
      <c r="J5" s="129">
        <f t="shared" ref="J5:J54" si="1">C5</f>
        <v>0.13200000000000001</v>
      </c>
      <c r="K5" s="35">
        <f t="shared" ref="K5:K54" si="2">SUM(C5,E5)</f>
        <v>0.16200000000000001</v>
      </c>
      <c r="L5" s="163">
        <f t="shared" ref="L5:L54" si="3">SUM(C5:E5)</f>
        <v>0.20400000000000001</v>
      </c>
      <c r="M5" s="34">
        <f t="shared" si="0"/>
        <v>0.8529411764705882</v>
      </c>
      <c r="N5" s="35">
        <f t="shared" ref="N5:N54" si="4">E5/L5</f>
        <v>0.14705882352941174</v>
      </c>
      <c r="O5" s="35">
        <f t="shared" ref="O5:O54" si="5">C5/K5</f>
        <v>0.81481481481481488</v>
      </c>
      <c r="P5" s="35">
        <f t="shared" ref="P5:P54" si="6">E5/K5</f>
        <v>0.18518518518518517</v>
      </c>
      <c r="Q5" s="35">
        <f t="shared" ref="Q5:Q54" si="7">C5/C5</f>
        <v>1</v>
      </c>
      <c r="R5" s="156">
        <v>0</v>
      </c>
      <c r="S5" s="538" t="s">
        <v>2038</v>
      </c>
      <c r="T5"/>
      <c r="U5" s="4" t="s">
        <v>140</v>
      </c>
      <c r="W5" s="4" t="s">
        <v>129</v>
      </c>
      <c r="X5" s="536" t="s">
        <v>141</v>
      </c>
      <c r="Z5" s="539" t="s">
        <v>2664</v>
      </c>
    </row>
    <row r="6" spans="1:28">
      <c r="A6" s="19" t="s">
        <v>1910</v>
      </c>
      <c r="B6" s="229" t="s">
        <v>2159</v>
      </c>
      <c r="C6" s="34">
        <v>0.13200000000000001</v>
      </c>
      <c r="D6" s="35">
        <v>4.2000000000000003E-2</v>
      </c>
      <c r="E6" s="163">
        <v>0.03</v>
      </c>
      <c r="F6" s="189" t="s">
        <v>2209</v>
      </c>
      <c r="G6" s="166" t="s">
        <v>1957</v>
      </c>
      <c r="H6" s="155" t="s">
        <v>1950</v>
      </c>
      <c r="I6" s="167" t="s">
        <v>1949</v>
      </c>
      <c r="J6" s="129">
        <f t="shared" si="1"/>
        <v>0.13200000000000001</v>
      </c>
      <c r="K6" s="35">
        <f t="shared" si="2"/>
        <v>0.16200000000000001</v>
      </c>
      <c r="L6" s="163">
        <f t="shared" si="3"/>
        <v>0.20400000000000001</v>
      </c>
      <c r="M6" s="34">
        <f t="shared" si="0"/>
        <v>0.8529411764705882</v>
      </c>
      <c r="N6" s="35">
        <f t="shared" si="4"/>
        <v>0.14705882352941174</v>
      </c>
      <c r="O6" s="35">
        <f t="shared" si="5"/>
        <v>0.81481481481481488</v>
      </c>
      <c r="P6" s="35">
        <f t="shared" si="6"/>
        <v>0.18518518518518517</v>
      </c>
      <c r="Q6" s="35">
        <f t="shared" si="7"/>
        <v>1</v>
      </c>
      <c r="R6" s="156">
        <v>0</v>
      </c>
      <c r="S6" s="538" t="s">
        <v>2038</v>
      </c>
      <c r="T6"/>
      <c r="U6" s="4" t="s">
        <v>143</v>
      </c>
      <c r="W6" s="4" t="s">
        <v>129</v>
      </c>
      <c r="X6" s="536" t="s">
        <v>144</v>
      </c>
      <c r="Z6" s="29"/>
    </row>
    <row r="7" spans="1:28">
      <c r="A7" s="19" t="s">
        <v>2046</v>
      </c>
      <c r="B7" s="229" t="s">
        <v>2160</v>
      </c>
      <c r="C7" s="34">
        <v>0.13200000000000001</v>
      </c>
      <c r="D7" s="35">
        <v>4.2000000000000003E-2</v>
      </c>
      <c r="E7" s="163">
        <v>0.03</v>
      </c>
      <c r="F7" s="189" t="s">
        <v>2210</v>
      </c>
      <c r="G7" s="166" t="s">
        <v>1957</v>
      </c>
      <c r="H7" s="155" t="s">
        <v>1950</v>
      </c>
      <c r="I7" s="167" t="s">
        <v>1949</v>
      </c>
      <c r="J7" s="129">
        <f t="shared" si="1"/>
        <v>0.13200000000000001</v>
      </c>
      <c r="K7" s="35">
        <f t="shared" si="2"/>
        <v>0.16200000000000001</v>
      </c>
      <c r="L7" s="163">
        <f t="shared" si="3"/>
        <v>0.20400000000000001</v>
      </c>
      <c r="M7" s="34">
        <f t="shared" si="0"/>
        <v>0.8529411764705882</v>
      </c>
      <c r="N7" s="35">
        <f t="shared" si="4"/>
        <v>0.14705882352941174</v>
      </c>
      <c r="O7" s="35">
        <f t="shared" si="5"/>
        <v>0.81481481481481488</v>
      </c>
      <c r="P7" s="35">
        <f t="shared" si="6"/>
        <v>0.18518518518518517</v>
      </c>
      <c r="Q7" s="35">
        <f t="shared" si="7"/>
        <v>1</v>
      </c>
      <c r="R7" s="156">
        <v>0</v>
      </c>
      <c r="S7" s="538" t="s">
        <v>2038</v>
      </c>
      <c r="T7"/>
      <c r="U7" s="4" t="s">
        <v>146</v>
      </c>
      <c r="W7" s="4" t="s">
        <v>129</v>
      </c>
      <c r="X7" s="536" t="s">
        <v>147</v>
      </c>
      <c r="Z7" s="29"/>
    </row>
    <row r="8" spans="1:28">
      <c r="A8" s="19" t="s">
        <v>2050</v>
      </c>
      <c r="B8" s="229" t="s">
        <v>2161</v>
      </c>
      <c r="C8" s="34">
        <v>0.13200000000000001</v>
      </c>
      <c r="D8" s="35">
        <v>4.2000000000000003E-2</v>
      </c>
      <c r="E8" s="163">
        <v>0.03</v>
      </c>
      <c r="F8" s="189" t="s">
        <v>2211</v>
      </c>
      <c r="G8" s="166" t="s">
        <v>1957</v>
      </c>
      <c r="H8" s="155" t="s">
        <v>1950</v>
      </c>
      <c r="I8" s="167" t="s">
        <v>1949</v>
      </c>
      <c r="J8" s="129">
        <f t="shared" si="1"/>
        <v>0.13200000000000001</v>
      </c>
      <c r="K8" s="35">
        <f t="shared" si="2"/>
        <v>0.16200000000000001</v>
      </c>
      <c r="L8" s="163">
        <f t="shared" si="3"/>
        <v>0.20400000000000001</v>
      </c>
      <c r="M8" s="34">
        <f t="shared" si="0"/>
        <v>0.8529411764705882</v>
      </c>
      <c r="N8" s="35">
        <f t="shared" si="4"/>
        <v>0.14705882352941174</v>
      </c>
      <c r="O8" s="35">
        <f t="shared" si="5"/>
        <v>0.81481481481481488</v>
      </c>
      <c r="P8" s="35">
        <f t="shared" si="6"/>
        <v>0.18518518518518517</v>
      </c>
      <c r="Q8" s="35">
        <f t="shared" si="7"/>
        <v>1</v>
      </c>
      <c r="R8" s="156">
        <v>0</v>
      </c>
      <c r="S8" s="538" t="s">
        <v>2038</v>
      </c>
      <c r="T8"/>
      <c r="U8" s="4" t="s">
        <v>149</v>
      </c>
      <c r="W8" s="4" t="s">
        <v>129</v>
      </c>
      <c r="X8" s="536" t="s">
        <v>150</v>
      </c>
      <c r="Z8" s="29"/>
    </row>
    <row r="9" spans="1:28">
      <c r="A9" s="19" t="s">
        <v>151</v>
      </c>
      <c r="B9" s="229" t="s">
        <v>2162</v>
      </c>
      <c r="C9" s="34">
        <v>0.126</v>
      </c>
      <c r="D9" s="35">
        <v>3.5999999999999997E-2</v>
      </c>
      <c r="E9" s="163">
        <v>0.03</v>
      </c>
      <c r="F9" s="189" t="s">
        <v>2212</v>
      </c>
      <c r="G9" s="166" t="s">
        <v>1957</v>
      </c>
      <c r="H9" s="155" t="s">
        <v>1950</v>
      </c>
      <c r="I9" s="167" t="s">
        <v>1949</v>
      </c>
      <c r="J9" s="129">
        <f t="shared" si="1"/>
        <v>0.126</v>
      </c>
      <c r="K9" s="35">
        <f t="shared" si="2"/>
        <v>0.156</v>
      </c>
      <c r="L9" s="163">
        <f t="shared" si="3"/>
        <v>0.192</v>
      </c>
      <c r="M9" s="34">
        <f t="shared" si="0"/>
        <v>0.84375</v>
      </c>
      <c r="N9" s="35">
        <f t="shared" si="4"/>
        <v>0.15625</v>
      </c>
      <c r="O9" s="35">
        <f t="shared" si="5"/>
        <v>0.80769230769230771</v>
      </c>
      <c r="P9" s="35">
        <f t="shared" si="6"/>
        <v>0.19230769230769229</v>
      </c>
      <c r="Q9" s="35">
        <f t="shared" si="7"/>
        <v>1</v>
      </c>
      <c r="R9" s="156">
        <v>0</v>
      </c>
      <c r="S9" s="538" t="s">
        <v>2038</v>
      </c>
      <c r="T9"/>
      <c r="U9" s="4" t="s">
        <v>152</v>
      </c>
      <c r="W9" s="4" t="s">
        <v>129</v>
      </c>
      <c r="X9" s="536" t="s">
        <v>153</v>
      </c>
      <c r="Z9" s="29"/>
    </row>
    <row r="10" spans="1:28">
      <c r="A10" s="19" t="s">
        <v>154</v>
      </c>
      <c r="B10" s="229" t="s">
        <v>2163</v>
      </c>
      <c r="C10" s="34">
        <v>0.16800000000000001</v>
      </c>
      <c r="D10" s="35">
        <v>4.2000000000000003E-2</v>
      </c>
      <c r="E10" s="163">
        <v>3.5999999999999997E-2</v>
      </c>
      <c r="F10" s="189" t="s">
        <v>2213</v>
      </c>
      <c r="G10" s="166" t="s">
        <v>1957</v>
      </c>
      <c r="H10" s="155" t="s">
        <v>1950</v>
      </c>
      <c r="I10" s="167" t="s">
        <v>1949</v>
      </c>
      <c r="J10" s="129">
        <f t="shared" si="1"/>
        <v>0.16800000000000001</v>
      </c>
      <c r="K10" s="35">
        <f t="shared" si="2"/>
        <v>0.20400000000000001</v>
      </c>
      <c r="L10" s="163">
        <f t="shared" si="3"/>
        <v>0.24600000000000002</v>
      </c>
      <c r="M10" s="34">
        <f t="shared" si="0"/>
        <v>0.85365853658536583</v>
      </c>
      <c r="N10" s="35">
        <f t="shared" si="4"/>
        <v>0.14634146341463411</v>
      </c>
      <c r="O10" s="35">
        <f t="shared" si="5"/>
        <v>0.82352941176470584</v>
      </c>
      <c r="P10" s="35">
        <f t="shared" si="6"/>
        <v>0.1764705882352941</v>
      </c>
      <c r="Q10" s="35">
        <f t="shared" si="7"/>
        <v>1</v>
      </c>
      <c r="R10" s="156">
        <v>0</v>
      </c>
      <c r="S10" s="538" t="s">
        <v>2038</v>
      </c>
      <c r="T10"/>
      <c r="U10" s="4" t="s">
        <v>155</v>
      </c>
      <c r="W10" s="4" t="s">
        <v>129</v>
      </c>
      <c r="X10" s="536" t="s">
        <v>156</v>
      </c>
      <c r="Z10" s="29"/>
    </row>
    <row r="11" spans="1:28">
      <c r="A11" s="19" t="s">
        <v>2054</v>
      </c>
      <c r="B11" s="229" t="s">
        <v>2164</v>
      </c>
      <c r="C11" s="34">
        <v>0.114</v>
      </c>
      <c r="D11" s="35">
        <v>0.03</v>
      </c>
      <c r="E11" s="163">
        <v>2.4E-2</v>
      </c>
      <c r="F11" s="189" t="s">
        <v>2214</v>
      </c>
      <c r="G11" s="166" t="s">
        <v>1957</v>
      </c>
      <c r="H11" s="155" t="s">
        <v>1950</v>
      </c>
      <c r="I11" s="167" t="s">
        <v>1949</v>
      </c>
      <c r="J11" s="129">
        <f t="shared" si="1"/>
        <v>0.114</v>
      </c>
      <c r="K11" s="35">
        <f t="shared" si="2"/>
        <v>0.13800000000000001</v>
      </c>
      <c r="L11" s="163">
        <f t="shared" si="3"/>
        <v>0.16800000000000001</v>
      </c>
      <c r="M11" s="34">
        <f t="shared" si="0"/>
        <v>0.85714285714285721</v>
      </c>
      <c r="N11" s="35">
        <f t="shared" si="4"/>
        <v>0.14285714285714285</v>
      </c>
      <c r="O11" s="35">
        <f t="shared" si="5"/>
        <v>0.82608695652173914</v>
      </c>
      <c r="P11" s="35">
        <f t="shared" si="6"/>
        <v>0.17391304347826086</v>
      </c>
      <c r="Q11" s="35">
        <f t="shared" si="7"/>
        <v>1</v>
      </c>
      <c r="R11" s="156">
        <v>0</v>
      </c>
      <c r="S11" s="538" t="s">
        <v>2038</v>
      </c>
      <c r="T11"/>
      <c r="U11" s="4" t="s">
        <v>157</v>
      </c>
      <c r="W11" s="4" t="s">
        <v>129</v>
      </c>
      <c r="X11" s="536" t="s">
        <v>158</v>
      </c>
      <c r="Z11" s="29"/>
    </row>
    <row r="12" spans="1:28">
      <c r="A12" s="19" t="s">
        <v>2055</v>
      </c>
      <c r="B12" s="229" t="s">
        <v>2165</v>
      </c>
      <c r="C12" s="34">
        <v>0.114</v>
      </c>
      <c r="D12" s="35">
        <v>0.03</v>
      </c>
      <c r="E12" s="163">
        <v>2.4E-2</v>
      </c>
      <c r="F12" s="189" t="s">
        <v>2215</v>
      </c>
      <c r="G12" s="166" t="s">
        <v>1957</v>
      </c>
      <c r="H12" s="155" t="s">
        <v>1950</v>
      </c>
      <c r="I12" s="167" t="s">
        <v>1949</v>
      </c>
      <c r="J12" s="129">
        <f t="shared" si="1"/>
        <v>0.114</v>
      </c>
      <c r="K12" s="35">
        <f t="shared" si="2"/>
        <v>0.13800000000000001</v>
      </c>
      <c r="L12" s="163">
        <f t="shared" si="3"/>
        <v>0.16800000000000001</v>
      </c>
      <c r="M12" s="34">
        <f t="shared" si="0"/>
        <v>0.85714285714285721</v>
      </c>
      <c r="N12" s="35">
        <f t="shared" si="4"/>
        <v>0.14285714285714285</v>
      </c>
      <c r="O12" s="35">
        <f t="shared" si="5"/>
        <v>0.82608695652173914</v>
      </c>
      <c r="P12" s="35">
        <f t="shared" si="6"/>
        <v>0.17391304347826086</v>
      </c>
      <c r="Q12" s="35">
        <f t="shared" si="7"/>
        <v>1</v>
      </c>
      <c r="R12" s="156">
        <v>0</v>
      </c>
      <c r="S12" s="538" t="s">
        <v>2038</v>
      </c>
      <c r="T12"/>
      <c r="U12" s="4" t="s">
        <v>159</v>
      </c>
      <c r="W12" s="4" t="s">
        <v>129</v>
      </c>
      <c r="X12" s="536" t="s">
        <v>160</v>
      </c>
      <c r="Z12" s="29"/>
    </row>
    <row r="13" spans="1:28">
      <c r="A13" s="19" t="s">
        <v>2059</v>
      </c>
      <c r="B13" s="229" t="s">
        <v>2166</v>
      </c>
      <c r="C13" s="34">
        <v>0.13200000000000001</v>
      </c>
      <c r="D13" s="35">
        <v>4.2000000000000003E-2</v>
      </c>
      <c r="E13" s="163">
        <v>3.5999999999999997E-2</v>
      </c>
      <c r="F13" s="189" t="s">
        <v>2216</v>
      </c>
      <c r="G13" s="166" t="s">
        <v>1957</v>
      </c>
      <c r="H13" s="155" t="s">
        <v>1950</v>
      </c>
      <c r="I13" s="167" t="s">
        <v>1949</v>
      </c>
      <c r="J13" s="129">
        <f t="shared" si="1"/>
        <v>0.13200000000000001</v>
      </c>
      <c r="K13" s="35">
        <f t="shared" si="2"/>
        <v>0.16800000000000001</v>
      </c>
      <c r="L13" s="163">
        <f t="shared" si="3"/>
        <v>0.21000000000000002</v>
      </c>
      <c r="M13" s="34">
        <f t="shared" si="0"/>
        <v>0.82857142857142851</v>
      </c>
      <c r="N13" s="35">
        <f t="shared" si="4"/>
        <v>0.1714285714285714</v>
      </c>
      <c r="O13" s="35">
        <f t="shared" si="5"/>
        <v>0.7857142857142857</v>
      </c>
      <c r="P13" s="35">
        <f t="shared" si="6"/>
        <v>0.21428571428571425</v>
      </c>
      <c r="Q13" s="35">
        <f t="shared" si="7"/>
        <v>1</v>
      </c>
      <c r="R13" s="156">
        <v>0</v>
      </c>
      <c r="S13" s="538" t="s">
        <v>2038</v>
      </c>
      <c r="T13"/>
      <c r="U13" s="4" t="s">
        <v>161</v>
      </c>
      <c r="W13" s="4" t="s">
        <v>129</v>
      </c>
      <c r="X13" s="536" t="s">
        <v>162</v>
      </c>
      <c r="Z13" s="29"/>
    </row>
    <row r="14" spans="1:28">
      <c r="A14" s="19" t="s">
        <v>2130</v>
      </c>
      <c r="B14" s="229" t="s">
        <v>2167</v>
      </c>
      <c r="C14" s="34">
        <v>0.13200000000000001</v>
      </c>
      <c r="D14" s="35">
        <v>4.2000000000000003E-2</v>
      </c>
      <c r="E14" s="163">
        <v>3.5999999999999997E-2</v>
      </c>
      <c r="F14" s="189" t="s">
        <v>2238</v>
      </c>
      <c r="G14" s="166" t="s">
        <v>1957</v>
      </c>
      <c r="H14" s="155" t="s">
        <v>1950</v>
      </c>
      <c r="I14" s="167" t="s">
        <v>1949</v>
      </c>
      <c r="J14" s="129">
        <f t="shared" si="1"/>
        <v>0.13200000000000001</v>
      </c>
      <c r="K14" s="35">
        <f t="shared" si="2"/>
        <v>0.16800000000000001</v>
      </c>
      <c r="L14" s="163">
        <f t="shared" si="3"/>
        <v>0.21000000000000002</v>
      </c>
      <c r="M14" s="34">
        <f t="shared" si="0"/>
        <v>0.82857142857142851</v>
      </c>
      <c r="N14" s="35">
        <f t="shared" si="4"/>
        <v>0.1714285714285714</v>
      </c>
      <c r="O14" s="35">
        <f t="shared" si="5"/>
        <v>0.7857142857142857</v>
      </c>
      <c r="P14" s="35">
        <f t="shared" si="6"/>
        <v>0.21428571428571425</v>
      </c>
      <c r="Q14" s="35">
        <f t="shared" si="7"/>
        <v>1</v>
      </c>
      <c r="R14" s="156">
        <v>0</v>
      </c>
      <c r="S14" s="538" t="s">
        <v>2038</v>
      </c>
      <c r="T14"/>
      <c r="U14" s="4" t="s">
        <v>163</v>
      </c>
      <c r="W14" s="4" t="s">
        <v>129</v>
      </c>
      <c r="X14" s="536" t="s">
        <v>164</v>
      </c>
      <c r="Z14" s="29"/>
    </row>
    <row r="15" spans="1:28">
      <c r="A15" s="19" t="s">
        <v>2060</v>
      </c>
      <c r="B15" s="229" t="s">
        <v>2168</v>
      </c>
      <c r="C15" s="34">
        <v>0.13200000000000001</v>
      </c>
      <c r="D15" s="35">
        <v>4.2000000000000003E-2</v>
      </c>
      <c r="E15" s="163">
        <v>3.5999999999999997E-2</v>
      </c>
      <c r="F15" s="189" t="s">
        <v>2217</v>
      </c>
      <c r="G15" s="166" t="s">
        <v>1957</v>
      </c>
      <c r="H15" s="155" t="s">
        <v>1950</v>
      </c>
      <c r="I15" s="167" t="s">
        <v>1949</v>
      </c>
      <c r="J15" s="129">
        <f t="shared" si="1"/>
        <v>0.13200000000000001</v>
      </c>
      <c r="K15" s="35">
        <f t="shared" si="2"/>
        <v>0.16800000000000001</v>
      </c>
      <c r="L15" s="163">
        <f t="shared" si="3"/>
        <v>0.21000000000000002</v>
      </c>
      <c r="M15" s="34">
        <f t="shared" si="0"/>
        <v>0.82857142857142851</v>
      </c>
      <c r="N15" s="35">
        <f t="shared" si="4"/>
        <v>0.1714285714285714</v>
      </c>
      <c r="O15" s="35">
        <f t="shared" si="5"/>
        <v>0.7857142857142857</v>
      </c>
      <c r="P15" s="35">
        <f t="shared" si="6"/>
        <v>0.21428571428571425</v>
      </c>
      <c r="Q15" s="35">
        <f t="shared" si="7"/>
        <v>1</v>
      </c>
      <c r="R15" s="156">
        <v>0</v>
      </c>
      <c r="S15" s="538" t="s">
        <v>2038</v>
      </c>
      <c r="T15"/>
      <c r="U15" s="4" t="s">
        <v>2665</v>
      </c>
      <c r="W15" s="4" t="s">
        <v>129</v>
      </c>
      <c r="X15" s="536" t="s">
        <v>166</v>
      </c>
      <c r="Z15" s="29"/>
    </row>
    <row r="16" spans="1:28">
      <c r="A16" s="19" t="s">
        <v>2113</v>
      </c>
      <c r="B16" s="229" t="s">
        <v>2169</v>
      </c>
      <c r="C16" s="34">
        <v>0.13200000000000001</v>
      </c>
      <c r="D16" s="35">
        <v>4.2000000000000003E-2</v>
      </c>
      <c r="E16" s="163">
        <v>3.5999999999999997E-2</v>
      </c>
      <c r="F16" s="189" t="s">
        <v>2218</v>
      </c>
      <c r="G16" s="166" t="s">
        <v>1957</v>
      </c>
      <c r="H16" s="155" t="s">
        <v>1950</v>
      </c>
      <c r="I16" s="167" t="s">
        <v>1949</v>
      </c>
      <c r="J16" s="129">
        <f t="shared" si="1"/>
        <v>0.13200000000000001</v>
      </c>
      <c r="K16" s="35">
        <f t="shared" si="2"/>
        <v>0.16800000000000001</v>
      </c>
      <c r="L16" s="163">
        <f t="shared" si="3"/>
        <v>0.21000000000000002</v>
      </c>
      <c r="M16" s="34">
        <f t="shared" si="0"/>
        <v>0.82857142857142851</v>
      </c>
      <c r="N16" s="35">
        <f t="shared" si="4"/>
        <v>0.1714285714285714</v>
      </c>
      <c r="O16" s="35">
        <f t="shared" si="5"/>
        <v>0.7857142857142857</v>
      </c>
      <c r="P16" s="35">
        <f t="shared" si="6"/>
        <v>0.21428571428571425</v>
      </c>
      <c r="Q16" s="35">
        <f t="shared" si="7"/>
        <v>1</v>
      </c>
      <c r="R16" s="156">
        <v>0</v>
      </c>
      <c r="S16" s="538" t="s">
        <v>2038</v>
      </c>
      <c r="T16"/>
      <c r="U16" s="4" t="s">
        <v>167</v>
      </c>
      <c r="W16" s="4" t="s">
        <v>129</v>
      </c>
      <c r="X16" s="536" t="s">
        <v>168</v>
      </c>
      <c r="Z16" s="29"/>
    </row>
    <row r="17" spans="1:26">
      <c r="A17" s="19" t="s">
        <v>2134</v>
      </c>
      <c r="B17" s="229" t="s">
        <v>2170</v>
      </c>
      <c r="C17" s="34">
        <v>0.13200000000000001</v>
      </c>
      <c r="D17" s="35">
        <v>4.2000000000000003E-2</v>
      </c>
      <c r="E17" s="163">
        <v>3.5999999999999997E-2</v>
      </c>
      <c r="F17" s="189" t="s">
        <v>2239</v>
      </c>
      <c r="G17" s="166" t="s">
        <v>1957</v>
      </c>
      <c r="H17" s="155" t="s">
        <v>1950</v>
      </c>
      <c r="I17" s="167" t="s">
        <v>1949</v>
      </c>
      <c r="J17" s="129">
        <f t="shared" si="1"/>
        <v>0.13200000000000001</v>
      </c>
      <c r="K17" s="35">
        <f t="shared" si="2"/>
        <v>0.16800000000000001</v>
      </c>
      <c r="L17" s="163">
        <f t="shared" si="3"/>
        <v>0.21000000000000002</v>
      </c>
      <c r="M17" s="34">
        <f t="shared" si="0"/>
        <v>0.82857142857142851</v>
      </c>
      <c r="N17" s="35">
        <f t="shared" si="4"/>
        <v>0.1714285714285714</v>
      </c>
      <c r="O17" s="35">
        <f t="shared" si="5"/>
        <v>0.7857142857142857</v>
      </c>
      <c r="P17" s="35">
        <f t="shared" si="6"/>
        <v>0.21428571428571425</v>
      </c>
      <c r="Q17" s="35">
        <f t="shared" si="7"/>
        <v>1</v>
      </c>
      <c r="R17" s="156">
        <v>0</v>
      </c>
      <c r="S17" s="538" t="s">
        <v>2038</v>
      </c>
      <c r="T17"/>
      <c r="U17" s="4" t="s">
        <v>169</v>
      </c>
      <c r="W17" s="4" t="s">
        <v>129</v>
      </c>
      <c r="X17" s="536" t="s">
        <v>170</v>
      </c>
      <c r="Z17" s="29"/>
    </row>
    <row r="18" spans="1:26">
      <c r="A18" s="19" t="s">
        <v>2064</v>
      </c>
      <c r="B18" s="229" t="s">
        <v>2171</v>
      </c>
      <c r="C18" s="34">
        <v>0.216</v>
      </c>
      <c r="D18" s="35">
        <v>7.1999999999999995E-2</v>
      </c>
      <c r="E18" s="163">
        <v>0.06</v>
      </c>
      <c r="F18" s="189" t="s">
        <v>2219</v>
      </c>
      <c r="G18" s="166" t="s">
        <v>1957</v>
      </c>
      <c r="H18" s="155" t="s">
        <v>1950</v>
      </c>
      <c r="I18" s="167" t="s">
        <v>1949</v>
      </c>
      <c r="J18" s="129">
        <f t="shared" si="1"/>
        <v>0.216</v>
      </c>
      <c r="K18" s="35">
        <f t="shared" si="2"/>
        <v>0.27600000000000002</v>
      </c>
      <c r="L18" s="163">
        <f t="shared" si="3"/>
        <v>0.34799999999999998</v>
      </c>
      <c r="M18" s="34">
        <f t="shared" si="0"/>
        <v>0.82758620689655171</v>
      </c>
      <c r="N18" s="35">
        <f t="shared" si="4"/>
        <v>0.17241379310344829</v>
      </c>
      <c r="O18" s="35">
        <f t="shared" si="5"/>
        <v>0.78260869565217384</v>
      </c>
      <c r="P18" s="35">
        <f t="shared" si="6"/>
        <v>0.21739130434782605</v>
      </c>
      <c r="Q18" s="35">
        <f t="shared" si="7"/>
        <v>1</v>
      </c>
      <c r="R18" s="156">
        <v>0</v>
      </c>
      <c r="S18" s="538" t="s">
        <v>2038</v>
      </c>
      <c r="T18"/>
      <c r="U18" s="4" t="s">
        <v>171</v>
      </c>
      <c r="W18" s="4" t="s">
        <v>129</v>
      </c>
      <c r="X18" s="536" t="s">
        <v>172</v>
      </c>
      <c r="Z18" s="29"/>
    </row>
    <row r="19" spans="1:26">
      <c r="A19" s="19" t="s">
        <v>2065</v>
      </c>
      <c r="B19" s="229" t="s">
        <v>2172</v>
      </c>
      <c r="C19" s="34">
        <v>0.216</v>
      </c>
      <c r="D19" s="35">
        <v>7.1999999999999995E-2</v>
      </c>
      <c r="E19" s="163">
        <v>0.06</v>
      </c>
      <c r="F19" s="189" t="s">
        <v>2220</v>
      </c>
      <c r="G19" s="166" t="s">
        <v>1957</v>
      </c>
      <c r="H19" s="155" t="s">
        <v>1950</v>
      </c>
      <c r="I19" s="167" t="s">
        <v>1949</v>
      </c>
      <c r="J19" s="129">
        <f t="shared" si="1"/>
        <v>0.216</v>
      </c>
      <c r="K19" s="35">
        <f t="shared" si="2"/>
        <v>0.27600000000000002</v>
      </c>
      <c r="L19" s="163">
        <f t="shared" si="3"/>
        <v>0.34799999999999998</v>
      </c>
      <c r="M19" s="34">
        <f t="shared" si="0"/>
        <v>0.82758620689655171</v>
      </c>
      <c r="N19" s="35">
        <f t="shared" si="4"/>
        <v>0.17241379310344829</v>
      </c>
      <c r="O19" s="35">
        <f t="shared" si="5"/>
        <v>0.78260869565217384</v>
      </c>
      <c r="P19" s="35">
        <f t="shared" si="6"/>
        <v>0.21739130434782605</v>
      </c>
      <c r="Q19" s="35">
        <f t="shared" si="7"/>
        <v>1</v>
      </c>
      <c r="R19" s="156">
        <v>0</v>
      </c>
      <c r="S19" s="538" t="s">
        <v>2038</v>
      </c>
      <c r="T19"/>
      <c r="U19" s="4" t="s">
        <v>173</v>
      </c>
      <c r="W19" s="4" t="s">
        <v>129</v>
      </c>
      <c r="X19" s="536" t="s">
        <v>174</v>
      </c>
      <c r="Z19" s="29"/>
    </row>
    <row r="20" spans="1:26">
      <c r="A20" s="19" t="s">
        <v>2069</v>
      </c>
      <c r="B20" s="229" t="s">
        <v>2173</v>
      </c>
      <c r="C20" s="34">
        <v>0.13800000000000001</v>
      </c>
      <c r="D20" s="35">
        <v>5.3999999999999999E-2</v>
      </c>
      <c r="E20" s="163">
        <v>4.8000000000000001E-2</v>
      </c>
      <c r="F20" s="189" t="s">
        <v>2221</v>
      </c>
      <c r="G20" s="166" t="s">
        <v>1957</v>
      </c>
      <c r="H20" s="155" t="s">
        <v>1950</v>
      </c>
      <c r="I20" s="167" t="s">
        <v>1949</v>
      </c>
      <c r="J20" s="129">
        <f>C20</f>
        <v>0.13800000000000001</v>
      </c>
      <c r="K20" s="35">
        <f>SUM(C20,E20)</f>
        <v>0.186</v>
      </c>
      <c r="L20" s="163">
        <f>SUM(C20:E20)</f>
        <v>0.24</v>
      </c>
      <c r="M20" s="34">
        <f t="shared" si="0"/>
        <v>0.8</v>
      </c>
      <c r="N20" s="35">
        <f t="shared" si="4"/>
        <v>0.2</v>
      </c>
      <c r="O20" s="35">
        <f t="shared" si="5"/>
        <v>0.74193548387096786</v>
      </c>
      <c r="P20" s="35">
        <f t="shared" si="6"/>
        <v>0.25806451612903225</v>
      </c>
      <c r="Q20" s="35">
        <f t="shared" si="7"/>
        <v>1</v>
      </c>
      <c r="R20" s="156">
        <v>0</v>
      </c>
      <c r="S20" s="538" t="s">
        <v>2038</v>
      </c>
      <c r="T20"/>
      <c r="U20" s="4" t="s">
        <v>175</v>
      </c>
      <c r="W20" s="4" t="s">
        <v>129</v>
      </c>
      <c r="X20" s="536" t="s">
        <v>176</v>
      </c>
      <c r="Z20" s="29"/>
    </row>
    <row r="21" spans="1:26">
      <c r="A21" s="19" t="s">
        <v>2138</v>
      </c>
      <c r="B21" s="229" t="s">
        <v>2174</v>
      </c>
      <c r="C21" s="34">
        <v>0.13800000000000001</v>
      </c>
      <c r="D21" s="35">
        <v>5.3999999999999999E-2</v>
      </c>
      <c r="E21" s="163">
        <v>4.8000000000000001E-2</v>
      </c>
      <c r="F21" s="189" t="s">
        <v>2240</v>
      </c>
      <c r="G21" s="166" t="s">
        <v>1957</v>
      </c>
      <c r="H21" s="155" t="s">
        <v>1950</v>
      </c>
      <c r="I21" s="167" t="s">
        <v>1949</v>
      </c>
      <c r="J21" s="129">
        <f t="shared" si="1"/>
        <v>0.13800000000000001</v>
      </c>
      <c r="K21" s="35">
        <f t="shared" si="2"/>
        <v>0.186</v>
      </c>
      <c r="L21" s="163">
        <f t="shared" si="3"/>
        <v>0.24</v>
      </c>
      <c r="M21" s="34">
        <f t="shared" si="0"/>
        <v>0.8</v>
      </c>
      <c r="N21" s="35">
        <f t="shared" si="4"/>
        <v>0.2</v>
      </c>
      <c r="O21" s="35">
        <f t="shared" si="5"/>
        <v>0.74193548387096786</v>
      </c>
      <c r="P21" s="35">
        <f t="shared" si="6"/>
        <v>0.25806451612903225</v>
      </c>
      <c r="Q21" s="35">
        <f t="shared" si="7"/>
        <v>1</v>
      </c>
      <c r="R21" s="156">
        <v>0</v>
      </c>
      <c r="S21" s="538" t="s">
        <v>2038</v>
      </c>
      <c r="T21"/>
      <c r="U21" s="4" t="s">
        <v>177</v>
      </c>
      <c r="W21" s="4" t="s">
        <v>129</v>
      </c>
      <c r="X21" s="536" t="s">
        <v>178</v>
      </c>
      <c r="Z21" s="29"/>
    </row>
    <row r="22" spans="1:26">
      <c r="A22" s="19" t="s">
        <v>2070</v>
      </c>
      <c r="B22" s="229" t="s">
        <v>2175</v>
      </c>
      <c r="C22" s="34">
        <v>0.13800000000000001</v>
      </c>
      <c r="D22" s="35">
        <v>5.3999999999999999E-2</v>
      </c>
      <c r="E22" s="163">
        <v>4.8000000000000001E-2</v>
      </c>
      <c r="F22" s="189" t="s">
        <v>2222</v>
      </c>
      <c r="G22" s="166" t="s">
        <v>1957</v>
      </c>
      <c r="H22" s="155" t="s">
        <v>1950</v>
      </c>
      <c r="I22" s="167" t="s">
        <v>1949</v>
      </c>
      <c r="J22" s="129">
        <f t="shared" si="1"/>
        <v>0.13800000000000001</v>
      </c>
      <c r="K22" s="35">
        <f t="shared" si="2"/>
        <v>0.186</v>
      </c>
      <c r="L22" s="163">
        <f t="shared" si="3"/>
        <v>0.24</v>
      </c>
      <c r="M22" s="34">
        <f t="shared" si="0"/>
        <v>0.8</v>
      </c>
      <c r="N22" s="35">
        <f t="shared" si="4"/>
        <v>0.2</v>
      </c>
      <c r="O22" s="35">
        <f t="shared" si="5"/>
        <v>0.74193548387096786</v>
      </c>
      <c r="P22" s="35">
        <f t="shared" si="6"/>
        <v>0.25806451612903225</v>
      </c>
      <c r="Q22" s="35">
        <f t="shared" si="7"/>
        <v>1</v>
      </c>
      <c r="R22" s="156">
        <v>0</v>
      </c>
      <c r="S22" s="538" t="s">
        <v>2038</v>
      </c>
      <c r="T22"/>
      <c r="U22" s="4" t="s">
        <v>179</v>
      </c>
      <c r="W22" s="4" t="s">
        <v>129</v>
      </c>
      <c r="X22" s="536" t="s">
        <v>2477</v>
      </c>
      <c r="Z22" s="29"/>
    </row>
    <row r="23" spans="1:26">
      <c r="A23" s="19" t="s">
        <v>2117</v>
      </c>
      <c r="B23" s="229" t="s">
        <v>2176</v>
      </c>
      <c r="C23" s="34">
        <v>0.13800000000000001</v>
      </c>
      <c r="D23" s="35">
        <v>5.3999999999999999E-2</v>
      </c>
      <c r="E23" s="163">
        <v>4.8000000000000001E-2</v>
      </c>
      <c r="F23" s="189" t="s">
        <v>2241</v>
      </c>
      <c r="G23" s="166" t="s">
        <v>1957</v>
      </c>
      <c r="H23" s="155" t="s">
        <v>1950</v>
      </c>
      <c r="I23" s="167" t="s">
        <v>1949</v>
      </c>
      <c r="J23" s="129">
        <f t="shared" si="1"/>
        <v>0.13800000000000001</v>
      </c>
      <c r="K23" s="35">
        <f t="shared" si="2"/>
        <v>0.186</v>
      </c>
      <c r="L23" s="163">
        <f t="shared" si="3"/>
        <v>0.24</v>
      </c>
      <c r="M23" s="34">
        <f t="shared" si="0"/>
        <v>0.8</v>
      </c>
      <c r="N23" s="35">
        <f t="shared" si="4"/>
        <v>0.2</v>
      </c>
      <c r="O23" s="35">
        <f t="shared" si="5"/>
        <v>0.74193548387096786</v>
      </c>
      <c r="P23" s="35">
        <f t="shared" si="6"/>
        <v>0.25806451612903225</v>
      </c>
      <c r="Q23" s="35">
        <f t="shared" si="7"/>
        <v>1</v>
      </c>
      <c r="R23" s="156">
        <v>0</v>
      </c>
      <c r="S23" s="538" t="s">
        <v>2038</v>
      </c>
      <c r="T23"/>
      <c r="U23" s="4" t="s">
        <v>180</v>
      </c>
      <c r="W23" s="4" t="s">
        <v>129</v>
      </c>
      <c r="X23" s="536" t="s">
        <v>181</v>
      </c>
      <c r="Z23" s="29"/>
    </row>
    <row r="24" spans="1:26">
      <c r="A24" s="19" t="s">
        <v>1911</v>
      </c>
      <c r="B24" s="229" t="s">
        <v>2177</v>
      </c>
      <c r="C24" s="34">
        <v>0.114</v>
      </c>
      <c r="D24" s="35">
        <v>3.5999999999999997E-2</v>
      </c>
      <c r="E24" s="163">
        <v>0.03</v>
      </c>
      <c r="F24" s="189" t="s">
        <v>2223</v>
      </c>
      <c r="G24" s="166" t="s">
        <v>1957</v>
      </c>
      <c r="H24" s="155" t="s">
        <v>1950</v>
      </c>
      <c r="I24" s="167" t="s">
        <v>1949</v>
      </c>
      <c r="J24" s="129">
        <f t="shared" si="1"/>
        <v>0.114</v>
      </c>
      <c r="K24" s="35">
        <f t="shared" si="2"/>
        <v>0.14400000000000002</v>
      </c>
      <c r="L24" s="163">
        <f t="shared" si="3"/>
        <v>0.18</v>
      </c>
      <c r="M24" s="34">
        <f t="shared" si="0"/>
        <v>0.83333333333333337</v>
      </c>
      <c r="N24" s="35">
        <f t="shared" si="4"/>
        <v>0.16666666666666666</v>
      </c>
      <c r="O24" s="35">
        <f t="shared" si="5"/>
        <v>0.79166666666666663</v>
      </c>
      <c r="P24" s="35">
        <f t="shared" si="6"/>
        <v>0.20833333333333331</v>
      </c>
      <c r="Q24" s="35">
        <f t="shared" si="7"/>
        <v>1</v>
      </c>
      <c r="R24" s="156">
        <v>0</v>
      </c>
      <c r="S24" s="538" t="s">
        <v>2038</v>
      </c>
      <c r="T24"/>
      <c r="U24" s="4" t="s">
        <v>182</v>
      </c>
      <c r="W24" s="4" t="s">
        <v>129</v>
      </c>
      <c r="X24" s="536" t="s">
        <v>183</v>
      </c>
      <c r="Z24" s="29"/>
    </row>
    <row r="25" spans="1:26">
      <c r="A25" s="19" t="s">
        <v>2142</v>
      </c>
      <c r="B25" s="229" t="s">
        <v>2178</v>
      </c>
      <c r="C25" s="34">
        <v>0.114</v>
      </c>
      <c r="D25" s="35">
        <v>3.5999999999999997E-2</v>
      </c>
      <c r="E25" s="163">
        <v>0.03</v>
      </c>
      <c r="F25" s="189" t="s">
        <v>2242</v>
      </c>
      <c r="G25" s="166" t="s">
        <v>1957</v>
      </c>
      <c r="H25" s="155" t="s">
        <v>1950</v>
      </c>
      <c r="I25" s="167" t="s">
        <v>1949</v>
      </c>
      <c r="J25" s="129">
        <f t="shared" si="1"/>
        <v>0.114</v>
      </c>
      <c r="K25" s="35">
        <f t="shared" si="2"/>
        <v>0.14400000000000002</v>
      </c>
      <c r="L25" s="163">
        <f t="shared" si="3"/>
        <v>0.18</v>
      </c>
      <c r="M25" s="34">
        <f t="shared" si="0"/>
        <v>0.83333333333333337</v>
      </c>
      <c r="N25" s="35">
        <f t="shared" si="4"/>
        <v>0.16666666666666666</v>
      </c>
      <c r="O25" s="35">
        <f t="shared" si="5"/>
        <v>0.79166666666666663</v>
      </c>
      <c r="P25" s="35">
        <f t="shared" si="6"/>
        <v>0.20833333333333331</v>
      </c>
      <c r="Q25" s="35">
        <f t="shared" si="7"/>
        <v>1</v>
      </c>
      <c r="R25" s="156">
        <v>0</v>
      </c>
      <c r="S25" s="538" t="s">
        <v>2038</v>
      </c>
      <c r="T25"/>
      <c r="U25" s="4" t="s">
        <v>184</v>
      </c>
      <c r="W25" s="4" t="s">
        <v>129</v>
      </c>
      <c r="X25" s="536" t="s">
        <v>185</v>
      </c>
      <c r="Z25" s="29"/>
    </row>
    <row r="26" spans="1:26">
      <c r="A26" s="19" t="s">
        <v>2074</v>
      </c>
      <c r="B26" s="229" t="s">
        <v>2179</v>
      </c>
      <c r="C26" s="34">
        <v>0.15</v>
      </c>
      <c r="D26" s="35">
        <v>6.6000000000000003E-2</v>
      </c>
      <c r="E26" s="163">
        <v>5.3999999999999999E-2</v>
      </c>
      <c r="F26" s="189" t="s">
        <v>2224</v>
      </c>
      <c r="G26" s="166" t="s">
        <v>1957</v>
      </c>
      <c r="H26" s="155" t="s">
        <v>1950</v>
      </c>
      <c r="I26" s="167" t="s">
        <v>1949</v>
      </c>
      <c r="J26" s="129">
        <f t="shared" si="1"/>
        <v>0.15</v>
      </c>
      <c r="K26" s="35">
        <f t="shared" si="2"/>
        <v>0.20399999999999999</v>
      </c>
      <c r="L26" s="163">
        <f t="shared" si="3"/>
        <v>0.27</v>
      </c>
      <c r="M26" s="34">
        <f t="shared" si="0"/>
        <v>0.79999999999999993</v>
      </c>
      <c r="N26" s="35">
        <f t="shared" si="4"/>
        <v>0.19999999999999998</v>
      </c>
      <c r="O26" s="35">
        <f t="shared" si="5"/>
        <v>0.73529411764705888</v>
      </c>
      <c r="P26" s="35">
        <f t="shared" si="6"/>
        <v>0.26470588235294118</v>
      </c>
      <c r="Q26" s="35">
        <f t="shared" si="7"/>
        <v>1</v>
      </c>
      <c r="R26" s="156">
        <v>0</v>
      </c>
      <c r="S26" s="538" t="s">
        <v>2038</v>
      </c>
      <c r="T26"/>
      <c r="U26" s="4" t="s">
        <v>186</v>
      </c>
      <c r="W26" s="4" t="s">
        <v>129</v>
      </c>
      <c r="X26" s="536" t="s">
        <v>187</v>
      </c>
      <c r="Z26" s="29"/>
    </row>
    <row r="27" spans="1:26">
      <c r="A27" s="19" t="s">
        <v>2119</v>
      </c>
      <c r="B27" s="229" t="s">
        <v>2180</v>
      </c>
      <c r="C27" s="34">
        <v>0.15</v>
      </c>
      <c r="D27" s="35">
        <v>6.6000000000000003E-2</v>
      </c>
      <c r="E27" s="163">
        <v>5.3999999999999999E-2</v>
      </c>
      <c r="F27" s="189" t="s">
        <v>2243</v>
      </c>
      <c r="G27" s="166" t="s">
        <v>1957</v>
      </c>
      <c r="H27" s="155" t="s">
        <v>1950</v>
      </c>
      <c r="I27" s="167" t="s">
        <v>1949</v>
      </c>
      <c r="J27" s="129">
        <f t="shared" si="1"/>
        <v>0.15</v>
      </c>
      <c r="K27" s="35">
        <f t="shared" si="2"/>
        <v>0.20399999999999999</v>
      </c>
      <c r="L27" s="163">
        <f t="shared" si="3"/>
        <v>0.27</v>
      </c>
      <c r="M27" s="34">
        <f t="shared" si="0"/>
        <v>0.79999999999999993</v>
      </c>
      <c r="N27" s="35">
        <f t="shared" si="4"/>
        <v>0.19999999999999998</v>
      </c>
      <c r="O27" s="35">
        <f t="shared" si="5"/>
        <v>0.73529411764705888</v>
      </c>
      <c r="P27" s="35">
        <f t="shared" si="6"/>
        <v>0.26470588235294118</v>
      </c>
      <c r="Q27" s="35">
        <f t="shared" si="7"/>
        <v>1</v>
      </c>
      <c r="R27" s="156">
        <v>0</v>
      </c>
      <c r="S27" s="538" t="s">
        <v>2038</v>
      </c>
      <c r="T27"/>
      <c r="U27" s="4" t="s">
        <v>190</v>
      </c>
      <c r="W27" s="4" t="s">
        <v>129</v>
      </c>
      <c r="X27" s="536" t="s">
        <v>191</v>
      </c>
      <c r="Z27" s="29"/>
    </row>
    <row r="28" spans="1:26">
      <c r="A28" s="19" t="s">
        <v>2075</v>
      </c>
      <c r="B28" s="229" t="s">
        <v>2181</v>
      </c>
      <c r="C28" s="34">
        <v>0.15</v>
      </c>
      <c r="D28" s="35">
        <v>6.6000000000000003E-2</v>
      </c>
      <c r="E28" s="163">
        <v>5.3999999999999999E-2</v>
      </c>
      <c r="F28" s="189" t="s">
        <v>2225</v>
      </c>
      <c r="G28" s="166" t="s">
        <v>1957</v>
      </c>
      <c r="H28" s="155" t="s">
        <v>1950</v>
      </c>
      <c r="I28" s="167" t="s">
        <v>1949</v>
      </c>
      <c r="J28" s="129">
        <f t="shared" si="1"/>
        <v>0.15</v>
      </c>
      <c r="K28" s="35">
        <f t="shared" si="2"/>
        <v>0.20399999999999999</v>
      </c>
      <c r="L28" s="163">
        <f t="shared" si="3"/>
        <v>0.27</v>
      </c>
      <c r="M28" s="34">
        <f t="shared" si="0"/>
        <v>0.79999999999999993</v>
      </c>
      <c r="N28" s="35">
        <f t="shared" si="4"/>
        <v>0.19999999999999998</v>
      </c>
      <c r="O28" s="35">
        <f t="shared" si="5"/>
        <v>0.73529411764705888</v>
      </c>
      <c r="P28" s="35">
        <f t="shared" si="6"/>
        <v>0.26470588235294118</v>
      </c>
      <c r="Q28" s="35">
        <f t="shared" si="7"/>
        <v>1</v>
      </c>
      <c r="R28" s="156">
        <v>0</v>
      </c>
      <c r="S28" s="538" t="s">
        <v>2038</v>
      </c>
      <c r="T28"/>
      <c r="U28" s="4" t="s">
        <v>192</v>
      </c>
      <c r="W28" s="4" t="s">
        <v>129</v>
      </c>
      <c r="X28" s="536" t="s">
        <v>193</v>
      </c>
      <c r="Z28" s="29"/>
    </row>
    <row r="29" spans="1:26">
      <c r="A29" s="19" t="s">
        <v>2152</v>
      </c>
      <c r="B29" s="229" t="s">
        <v>2182</v>
      </c>
      <c r="C29" s="34">
        <v>0.15</v>
      </c>
      <c r="D29" s="35">
        <v>6.6000000000000003E-2</v>
      </c>
      <c r="E29" s="163">
        <v>5.3999999999999999E-2</v>
      </c>
      <c r="F29" s="189" t="s">
        <v>2244</v>
      </c>
      <c r="G29" s="166" t="s">
        <v>1957</v>
      </c>
      <c r="H29" s="155" t="s">
        <v>1950</v>
      </c>
      <c r="I29" s="167" t="s">
        <v>1949</v>
      </c>
      <c r="J29" s="129">
        <f t="shared" si="1"/>
        <v>0.15</v>
      </c>
      <c r="K29" s="35">
        <f t="shared" si="2"/>
        <v>0.20399999999999999</v>
      </c>
      <c r="L29" s="163">
        <f t="shared" si="3"/>
        <v>0.27</v>
      </c>
      <c r="M29" s="34">
        <f t="shared" si="0"/>
        <v>0.79999999999999993</v>
      </c>
      <c r="N29" s="35">
        <f t="shared" si="4"/>
        <v>0.19999999999999998</v>
      </c>
      <c r="O29" s="35">
        <f t="shared" si="5"/>
        <v>0.73529411764705888</v>
      </c>
      <c r="P29" s="35">
        <f t="shared" si="6"/>
        <v>0.26470588235294118</v>
      </c>
      <c r="Q29" s="35">
        <f t="shared" si="7"/>
        <v>1</v>
      </c>
      <c r="R29" s="156">
        <v>0</v>
      </c>
      <c r="S29" s="538" t="s">
        <v>2038</v>
      </c>
      <c r="T29"/>
      <c r="U29" s="4" t="s">
        <v>194</v>
      </c>
      <c r="W29" s="4" t="s">
        <v>129</v>
      </c>
      <c r="X29" s="536" t="s">
        <v>195</v>
      </c>
      <c r="Z29" s="29"/>
    </row>
    <row r="30" spans="1:26">
      <c r="A30" s="19" t="s">
        <v>1912</v>
      </c>
      <c r="B30" s="229" t="s">
        <v>2183</v>
      </c>
      <c r="C30" s="34">
        <v>0.14399999999999999</v>
      </c>
      <c r="D30" s="35">
        <v>4.8000000000000001E-2</v>
      </c>
      <c r="E30" s="163">
        <v>4.2000000000000003E-2</v>
      </c>
      <c r="F30" s="189" t="s">
        <v>2226</v>
      </c>
      <c r="G30" s="166" t="s">
        <v>1957</v>
      </c>
      <c r="H30" s="155" t="s">
        <v>1950</v>
      </c>
      <c r="I30" s="167" t="s">
        <v>1949</v>
      </c>
      <c r="J30" s="129">
        <f t="shared" si="1"/>
        <v>0.14399999999999999</v>
      </c>
      <c r="K30" s="35">
        <f t="shared" si="2"/>
        <v>0.186</v>
      </c>
      <c r="L30" s="163">
        <f t="shared" si="3"/>
        <v>0.23400000000000001</v>
      </c>
      <c r="M30" s="34">
        <f t="shared" si="0"/>
        <v>0.82051282051282048</v>
      </c>
      <c r="N30" s="35">
        <f t="shared" si="4"/>
        <v>0.17948717948717949</v>
      </c>
      <c r="O30" s="35">
        <f t="shared" si="5"/>
        <v>0.77419354838709675</v>
      </c>
      <c r="P30" s="35">
        <f t="shared" si="6"/>
        <v>0.22580645161290325</v>
      </c>
      <c r="Q30" s="35">
        <f t="shared" si="7"/>
        <v>1</v>
      </c>
      <c r="R30" s="156">
        <v>0</v>
      </c>
      <c r="S30" s="538" t="s">
        <v>2038</v>
      </c>
      <c r="T30"/>
      <c r="U30" s="4" t="s">
        <v>196</v>
      </c>
      <c r="W30" s="4" t="s">
        <v>129</v>
      </c>
      <c r="X30" s="536" t="s">
        <v>197</v>
      </c>
      <c r="Z30" s="29"/>
    </row>
    <row r="31" spans="1:26">
      <c r="A31" s="19" t="s">
        <v>199</v>
      </c>
      <c r="B31" s="229" t="s">
        <v>2184</v>
      </c>
      <c r="C31" s="34">
        <v>0.14399999999999999</v>
      </c>
      <c r="D31" s="35">
        <v>4.8000000000000001E-2</v>
      </c>
      <c r="E31" s="163">
        <v>4.2000000000000003E-2</v>
      </c>
      <c r="F31" s="189" t="s">
        <v>2227</v>
      </c>
      <c r="G31" s="166" t="s">
        <v>1957</v>
      </c>
      <c r="H31" s="155" t="s">
        <v>1950</v>
      </c>
      <c r="I31" s="167" t="s">
        <v>1949</v>
      </c>
      <c r="J31" s="129">
        <f t="shared" si="1"/>
        <v>0.14399999999999999</v>
      </c>
      <c r="K31" s="35">
        <f t="shared" si="2"/>
        <v>0.186</v>
      </c>
      <c r="L31" s="163">
        <f t="shared" si="3"/>
        <v>0.23400000000000001</v>
      </c>
      <c r="M31" s="34">
        <f t="shared" si="0"/>
        <v>0.82051282051282048</v>
      </c>
      <c r="N31" s="35">
        <f t="shared" si="4"/>
        <v>0.17948717948717949</v>
      </c>
      <c r="O31" s="35">
        <f t="shared" si="5"/>
        <v>0.77419354838709675</v>
      </c>
      <c r="P31" s="35">
        <f t="shared" si="6"/>
        <v>0.22580645161290325</v>
      </c>
      <c r="Q31" s="35">
        <f t="shared" si="7"/>
        <v>1</v>
      </c>
      <c r="R31" s="156">
        <v>0</v>
      </c>
      <c r="S31" s="538" t="s">
        <v>2038</v>
      </c>
      <c r="T31"/>
      <c r="U31" s="4" t="s">
        <v>200</v>
      </c>
      <c r="W31" s="4" t="s">
        <v>129</v>
      </c>
      <c r="X31" s="536" t="s">
        <v>201</v>
      </c>
      <c r="Z31" s="29"/>
    </row>
    <row r="32" spans="1:26">
      <c r="A32" s="19" t="s">
        <v>2079</v>
      </c>
      <c r="B32" s="229" t="s">
        <v>2185</v>
      </c>
      <c r="C32" s="34">
        <v>0.14399999999999999</v>
      </c>
      <c r="D32" s="35">
        <v>4.8000000000000001E-2</v>
      </c>
      <c r="E32" s="163">
        <v>4.2000000000000003E-2</v>
      </c>
      <c r="F32" s="189" t="s">
        <v>2228</v>
      </c>
      <c r="G32" s="166" t="s">
        <v>1957</v>
      </c>
      <c r="H32" s="155" t="s">
        <v>1950</v>
      </c>
      <c r="I32" s="167" t="s">
        <v>1949</v>
      </c>
      <c r="J32" s="129">
        <f t="shared" si="1"/>
        <v>0.14399999999999999</v>
      </c>
      <c r="K32" s="35">
        <f t="shared" si="2"/>
        <v>0.186</v>
      </c>
      <c r="L32" s="163">
        <f t="shared" si="3"/>
        <v>0.23400000000000001</v>
      </c>
      <c r="M32" s="34">
        <f t="shared" si="0"/>
        <v>0.82051282051282048</v>
      </c>
      <c r="N32" s="35">
        <f t="shared" si="4"/>
        <v>0.17948717948717949</v>
      </c>
      <c r="O32" s="35">
        <f t="shared" si="5"/>
        <v>0.77419354838709675</v>
      </c>
      <c r="P32" s="35">
        <f t="shared" si="6"/>
        <v>0.22580645161290325</v>
      </c>
      <c r="Q32" s="35">
        <f t="shared" si="7"/>
        <v>1</v>
      </c>
      <c r="R32" s="156">
        <v>0</v>
      </c>
      <c r="S32" s="538" t="s">
        <v>2038</v>
      </c>
      <c r="T32"/>
      <c r="U32" s="4" t="s">
        <v>202</v>
      </c>
      <c r="W32" s="4" t="s">
        <v>129</v>
      </c>
      <c r="X32" s="536" t="s">
        <v>203</v>
      </c>
      <c r="Z32" s="29"/>
    </row>
    <row r="33" spans="1:37">
      <c r="A33" s="19" t="s">
        <v>2080</v>
      </c>
      <c r="B33" s="229" t="s">
        <v>2186</v>
      </c>
      <c r="C33" s="34">
        <v>0.14399999999999999</v>
      </c>
      <c r="D33" s="35">
        <v>4.8000000000000001E-2</v>
      </c>
      <c r="E33" s="163">
        <v>4.2000000000000003E-2</v>
      </c>
      <c r="F33" s="189" t="s">
        <v>2229</v>
      </c>
      <c r="G33" s="166" t="s">
        <v>1957</v>
      </c>
      <c r="H33" s="155" t="s">
        <v>1950</v>
      </c>
      <c r="I33" s="167" t="s">
        <v>1949</v>
      </c>
      <c r="J33" s="129">
        <f t="shared" si="1"/>
        <v>0.14399999999999999</v>
      </c>
      <c r="K33" s="35">
        <f t="shared" si="2"/>
        <v>0.186</v>
      </c>
      <c r="L33" s="163">
        <f t="shared" si="3"/>
        <v>0.23400000000000001</v>
      </c>
      <c r="M33" s="34">
        <f t="shared" si="0"/>
        <v>0.82051282051282048</v>
      </c>
      <c r="N33" s="35">
        <f t="shared" si="4"/>
        <v>0.17948717948717949</v>
      </c>
      <c r="O33" s="35">
        <f t="shared" si="5"/>
        <v>0.77419354838709675</v>
      </c>
      <c r="P33" s="35">
        <f t="shared" si="6"/>
        <v>0.22580645161290325</v>
      </c>
      <c r="Q33" s="35">
        <f t="shared" si="7"/>
        <v>1</v>
      </c>
      <c r="R33" s="156">
        <v>0</v>
      </c>
      <c r="S33" s="538" t="s">
        <v>2038</v>
      </c>
      <c r="T33"/>
      <c r="U33" s="4" t="s">
        <v>205</v>
      </c>
      <c r="W33" s="4" t="s">
        <v>129</v>
      </c>
      <c r="X33" s="536" t="s">
        <v>206</v>
      </c>
      <c r="Z33" s="29"/>
    </row>
    <row r="34" spans="1:37">
      <c r="A34" s="19" t="s">
        <v>1913</v>
      </c>
      <c r="B34" s="229" t="s">
        <v>2187</v>
      </c>
      <c r="C34" s="34">
        <v>0.10199999999999999</v>
      </c>
      <c r="D34" s="35">
        <v>0.03</v>
      </c>
      <c r="E34" s="163">
        <v>2.4E-2</v>
      </c>
      <c r="F34" s="189" t="s">
        <v>2230</v>
      </c>
      <c r="G34" s="166" t="s">
        <v>1957</v>
      </c>
      <c r="H34" s="155" t="s">
        <v>1950</v>
      </c>
      <c r="I34" s="167" t="s">
        <v>1949</v>
      </c>
      <c r="J34" s="129">
        <f t="shared" si="1"/>
        <v>0.10199999999999999</v>
      </c>
      <c r="K34" s="35">
        <f t="shared" si="2"/>
        <v>0.126</v>
      </c>
      <c r="L34" s="163">
        <f t="shared" si="3"/>
        <v>0.156</v>
      </c>
      <c r="M34" s="34">
        <f t="shared" si="0"/>
        <v>0.84615384615384615</v>
      </c>
      <c r="N34" s="35">
        <f t="shared" si="4"/>
        <v>0.15384615384615385</v>
      </c>
      <c r="O34" s="35">
        <f t="shared" si="5"/>
        <v>0.80952380952380942</v>
      </c>
      <c r="P34" s="35">
        <f t="shared" si="6"/>
        <v>0.19047619047619047</v>
      </c>
      <c r="Q34" s="35">
        <f t="shared" si="7"/>
        <v>1</v>
      </c>
      <c r="R34" s="156">
        <v>0</v>
      </c>
      <c r="S34" s="538" t="s">
        <v>2038</v>
      </c>
      <c r="T34"/>
      <c r="U34" s="4" t="s">
        <v>210</v>
      </c>
      <c r="W34" s="4" t="s">
        <v>129</v>
      </c>
      <c r="X34" s="536" t="s">
        <v>211</v>
      </c>
      <c r="Z34" s="29"/>
    </row>
    <row r="35" spans="1:37">
      <c r="A35" s="19" t="s">
        <v>2081</v>
      </c>
      <c r="B35" s="229" t="s">
        <v>2188</v>
      </c>
      <c r="C35" s="34">
        <v>0.10199999999999999</v>
      </c>
      <c r="D35" s="35">
        <v>0.03</v>
      </c>
      <c r="E35" s="163">
        <v>2.4E-2</v>
      </c>
      <c r="F35" s="189" t="s">
        <v>2245</v>
      </c>
      <c r="G35" s="166" t="s">
        <v>1957</v>
      </c>
      <c r="H35" s="155" t="s">
        <v>1950</v>
      </c>
      <c r="I35" s="167" t="s">
        <v>1949</v>
      </c>
      <c r="J35" s="129">
        <f t="shared" si="1"/>
        <v>0.10199999999999999</v>
      </c>
      <c r="K35" s="35">
        <f t="shared" si="2"/>
        <v>0.126</v>
      </c>
      <c r="L35" s="163">
        <f t="shared" si="3"/>
        <v>0.156</v>
      </c>
      <c r="M35" s="34">
        <f t="shared" si="0"/>
        <v>0.84615384615384615</v>
      </c>
      <c r="N35" s="35">
        <f t="shared" si="4"/>
        <v>0.15384615384615385</v>
      </c>
      <c r="O35" s="35">
        <f t="shared" si="5"/>
        <v>0.80952380952380942</v>
      </c>
      <c r="P35" s="35">
        <f t="shared" si="6"/>
        <v>0.19047619047619047</v>
      </c>
      <c r="Q35" s="35">
        <f t="shared" si="7"/>
        <v>1</v>
      </c>
      <c r="R35" s="156">
        <v>0</v>
      </c>
      <c r="S35" s="538" t="s">
        <v>2038</v>
      </c>
      <c r="T35"/>
      <c r="U35" s="4" t="s">
        <v>213</v>
      </c>
      <c r="W35" s="4" t="s">
        <v>129</v>
      </c>
      <c r="X35" s="536" t="s">
        <v>214</v>
      </c>
      <c r="Z35" s="29"/>
    </row>
    <row r="36" spans="1:37">
      <c r="A36" s="19" t="s">
        <v>2085</v>
      </c>
      <c r="B36" s="229" t="s">
        <v>2189</v>
      </c>
      <c r="C36" s="34">
        <v>0.10199999999999999</v>
      </c>
      <c r="D36" s="35">
        <v>0.03</v>
      </c>
      <c r="E36" s="163">
        <v>2.4E-2</v>
      </c>
      <c r="F36" s="189" t="s">
        <v>2246</v>
      </c>
      <c r="G36" s="166" t="s">
        <v>1957</v>
      </c>
      <c r="H36" s="155" t="s">
        <v>1950</v>
      </c>
      <c r="I36" s="167" t="s">
        <v>1949</v>
      </c>
      <c r="J36" s="129">
        <f t="shared" si="1"/>
        <v>0.10199999999999999</v>
      </c>
      <c r="K36" s="35">
        <f t="shared" si="2"/>
        <v>0.126</v>
      </c>
      <c r="L36" s="163">
        <f t="shared" si="3"/>
        <v>0.156</v>
      </c>
      <c r="M36" s="34">
        <f t="shared" si="0"/>
        <v>0.84615384615384615</v>
      </c>
      <c r="N36" s="35">
        <f t="shared" si="4"/>
        <v>0.15384615384615385</v>
      </c>
      <c r="O36" s="35">
        <f t="shared" si="5"/>
        <v>0.80952380952380942</v>
      </c>
      <c r="P36" s="35">
        <f t="shared" si="6"/>
        <v>0.19047619047619047</v>
      </c>
      <c r="Q36" s="35">
        <f t="shared" si="7"/>
        <v>1</v>
      </c>
      <c r="R36" s="156">
        <v>0</v>
      </c>
      <c r="S36" s="538" t="s">
        <v>2038</v>
      </c>
      <c r="T36"/>
      <c r="U36" s="4" t="s">
        <v>216</v>
      </c>
      <c r="W36" s="4" t="s">
        <v>129</v>
      </c>
      <c r="X36" s="536" t="s">
        <v>217</v>
      </c>
      <c r="Z36" s="29"/>
    </row>
    <row r="37" spans="1:37">
      <c r="A37" s="19" t="s">
        <v>2201</v>
      </c>
      <c r="B37" s="229" t="s">
        <v>2190</v>
      </c>
      <c r="C37" s="34">
        <v>7.8E-2</v>
      </c>
      <c r="D37" s="35">
        <v>1.7999999999999999E-2</v>
      </c>
      <c r="E37" s="163">
        <v>1.2E-2</v>
      </c>
      <c r="F37" s="189" t="s">
        <v>2247</v>
      </c>
      <c r="G37" s="166" t="s">
        <v>1957</v>
      </c>
      <c r="H37" s="155" t="s">
        <v>1950</v>
      </c>
      <c r="I37" s="167" t="s">
        <v>1949</v>
      </c>
      <c r="J37" s="129">
        <f t="shared" si="1"/>
        <v>7.8E-2</v>
      </c>
      <c r="K37" s="35">
        <f t="shared" si="2"/>
        <v>0.09</v>
      </c>
      <c r="L37" s="163">
        <f t="shared" si="3"/>
        <v>0.108</v>
      </c>
      <c r="M37" s="34">
        <f t="shared" si="0"/>
        <v>0.88888888888888895</v>
      </c>
      <c r="N37" s="35">
        <f t="shared" si="4"/>
        <v>0.11111111111111112</v>
      </c>
      <c r="O37" s="35">
        <f t="shared" si="5"/>
        <v>0.8666666666666667</v>
      </c>
      <c r="P37" s="35">
        <f t="shared" si="6"/>
        <v>0.13333333333333333</v>
      </c>
      <c r="Q37" s="35">
        <f t="shared" si="7"/>
        <v>1</v>
      </c>
      <c r="R37" s="156">
        <v>0</v>
      </c>
      <c r="S37" s="538" t="s">
        <v>2038</v>
      </c>
      <c r="T37"/>
      <c r="U37" s="4" t="s">
        <v>219</v>
      </c>
      <c r="W37" s="4" t="s">
        <v>129</v>
      </c>
      <c r="X37" s="536" t="s">
        <v>220</v>
      </c>
      <c r="Z37" s="29"/>
    </row>
    <row r="38" spans="1:37">
      <c r="A38" s="19" t="s">
        <v>2202</v>
      </c>
      <c r="B38" s="229" t="s">
        <v>2191</v>
      </c>
      <c r="C38" s="34">
        <v>7.8E-2</v>
      </c>
      <c r="D38" s="35">
        <v>1.7999999999999999E-2</v>
      </c>
      <c r="E38" s="163">
        <v>1.2E-2</v>
      </c>
      <c r="F38" s="189" t="s">
        <v>2248</v>
      </c>
      <c r="G38" s="166" t="s">
        <v>1957</v>
      </c>
      <c r="H38" s="155" t="s">
        <v>1950</v>
      </c>
      <c r="I38" s="167" t="s">
        <v>1949</v>
      </c>
      <c r="J38" s="129">
        <f t="shared" si="1"/>
        <v>7.8E-2</v>
      </c>
      <c r="K38" s="35">
        <f t="shared" si="2"/>
        <v>0.09</v>
      </c>
      <c r="L38" s="163">
        <f t="shared" si="3"/>
        <v>0.108</v>
      </c>
      <c r="M38" s="34">
        <f t="shared" si="0"/>
        <v>0.88888888888888895</v>
      </c>
      <c r="N38" s="35">
        <f t="shared" si="4"/>
        <v>0.11111111111111112</v>
      </c>
      <c r="O38" s="35">
        <f t="shared" si="5"/>
        <v>0.8666666666666667</v>
      </c>
      <c r="P38" s="35">
        <f t="shared" si="6"/>
        <v>0.13333333333333333</v>
      </c>
      <c r="Q38" s="35">
        <f t="shared" si="7"/>
        <v>1</v>
      </c>
      <c r="R38" s="156">
        <v>0</v>
      </c>
      <c r="S38" s="538" t="s">
        <v>2038</v>
      </c>
      <c r="T38"/>
      <c r="U38" s="4" t="s">
        <v>222</v>
      </c>
      <c r="W38" s="4" t="s">
        <v>129</v>
      </c>
      <c r="X38" s="536" t="s">
        <v>223</v>
      </c>
      <c r="Z38" s="29"/>
    </row>
    <row r="39" spans="1:37">
      <c r="A39" s="220" t="s">
        <v>1914</v>
      </c>
      <c r="B39" s="229" t="s">
        <v>2192</v>
      </c>
      <c r="C39" s="136">
        <v>7.8E-2</v>
      </c>
      <c r="D39" s="202">
        <v>1.7999999999999999E-2</v>
      </c>
      <c r="E39" s="161">
        <v>1.2E-2</v>
      </c>
      <c r="F39" s="220" t="s">
        <v>2231</v>
      </c>
      <c r="G39" s="169" t="s">
        <v>1957</v>
      </c>
      <c r="H39" s="170" t="s">
        <v>1950</v>
      </c>
      <c r="I39" s="171" t="s">
        <v>1949</v>
      </c>
      <c r="J39" s="208">
        <f t="shared" si="1"/>
        <v>7.8E-2</v>
      </c>
      <c r="K39" s="202">
        <f t="shared" si="2"/>
        <v>0.09</v>
      </c>
      <c r="L39" s="161">
        <f t="shared" si="3"/>
        <v>0.108</v>
      </c>
      <c r="M39" s="34">
        <f t="shared" si="0"/>
        <v>0.88888888888888895</v>
      </c>
      <c r="N39" s="35">
        <f t="shared" si="4"/>
        <v>0.11111111111111112</v>
      </c>
      <c r="O39" s="35">
        <f t="shared" si="5"/>
        <v>0.8666666666666667</v>
      </c>
      <c r="P39" s="35">
        <f t="shared" si="6"/>
        <v>0.13333333333333333</v>
      </c>
      <c r="Q39" s="35">
        <f t="shared" si="7"/>
        <v>1</v>
      </c>
      <c r="R39" s="156">
        <v>0</v>
      </c>
      <c r="S39" s="538" t="s">
        <v>2038</v>
      </c>
      <c r="T39"/>
      <c r="U39" s="4" t="s">
        <v>225</v>
      </c>
      <c r="W39" s="4" t="s">
        <v>129</v>
      </c>
      <c r="X39" s="536" t="s">
        <v>226</v>
      </c>
      <c r="Z39" s="29"/>
    </row>
    <row r="40" spans="1:37">
      <c r="A40" s="128" t="s">
        <v>2203</v>
      </c>
      <c r="B40" s="228" t="s">
        <v>2193</v>
      </c>
      <c r="C40" s="136">
        <v>7.8E-2</v>
      </c>
      <c r="D40" s="202">
        <v>1.7999999999999999E-2</v>
      </c>
      <c r="E40" s="161">
        <v>1.2E-2</v>
      </c>
      <c r="F40" s="189" t="s">
        <v>2249</v>
      </c>
      <c r="G40" s="169" t="s">
        <v>1957</v>
      </c>
      <c r="H40" s="170" t="s">
        <v>1950</v>
      </c>
      <c r="I40" s="171" t="s">
        <v>1949</v>
      </c>
      <c r="J40" s="208">
        <f t="shared" si="1"/>
        <v>7.8E-2</v>
      </c>
      <c r="K40" s="202">
        <f t="shared" si="2"/>
        <v>0.09</v>
      </c>
      <c r="L40" s="161">
        <f t="shared" si="3"/>
        <v>0.108</v>
      </c>
      <c r="M40" s="34">
        <f t="shared" si="0"/>
        <v>0.88888888888888895</v>
      </c>
      <c r="N40" s="35">
        <f t="shared" si="4"/>
        <v>0.11111111111111112</v>
      </c>
      <c r="O40" s="35">
        <f t="shared" si="5"/>
        <v>0.8666666666666667</v>
      </c>
      <c r="P40" s="35">
        <f t="shared" si="6"/>
        <v>0.13333333333333333</v>
      </c>
      <c r="Q40" s="35">
        <f t="shared" si="7"/>
        <v>1</v>
      </c>
      <c r="R40" s="156">
        <v>0</v>
      </c>
      <c r="S40" s="538" t="s">
        <v>2038</v>
      </c>
      <c r="T40"/>
      <c r="U40" s="4" t="s">
        <v>228</v>
      </c>
      <c r="W40" s="4" t="s">
        <v>129</v>
      </c>
      <c r="X40" s="536" t="s">
        <v>229</v>
      </c>
      <c r="Z40" s="29"/>
    </row>
    <row r="41" spans="1:37" ht="13.8" thickBot="1">
      <c r="A41" s="19" t="s">
        <v>2204</v>
      </c>
      <c r="B41" s="230" t="s">
        <v>2194</v>
      </c>
      <c r="C41" s="136">
        <v>7.8E-2</v>
      </c>
      <c r="D41" s="202">
        <v>1.7999999999999999E-2</v>
      </c>
      <c r="E41" s="161">
        <v>1.2E-2</v>
      </c>
      <c r="F41" s="205" t="s">
        <v>2250</v>
      </c>
      <c r="G41" s="169" t="s">
        <v>1957</v>
      </c>
      <c r="H41" s="170" t="s">
        <v>1950</v>
      </c>
      <c r="I41" s="171" t="s">
        <v>1949</v>
      </c>
      <c r="J41" s="208">
        <f t="shared" si="1"/>
        <v>7.8E-2</v>
      </c>
      <c r="K41" s="202">
        <f t="shared" si="2"/>
        <v>0.09</v>
      </c>
      <c r="L41" s="161">
        <f t="shared" si="3"/>
        <v>0.108</v>
      </c>
      <c r="M41" s="136">
        <f t="shared" si="0"/>
        <v>0.88888888888888895</v>
      </c>
      <c r="N41" s="202">
        <f t="shared" si="4"/>
        <v>0.11111111111111112</v>
      </c>
      <c r="O41" s="202">
        <f t="shared" si="5"/>
        <v>0.8666666666666667</v>
      </c>
      <c r="P41" s="202">
        <f t="shared" si="6"/>
        <v>0.13333333333333333</v>
      </c>
      <c r="Q41" s="202">
        <f t="shared" si="7"/>
        <v>1</v>
      </c>
      <c r="R41" s="204">
        <v>0</v>
      </c>
      <c r="S41" s="540" t="s">
        <v>2038</v>
      </c>
      <c r="T41"/>
      <c r="U41" s="4" t="s">
        <v>230</v>
      </c>
      <c r="W41" s="4" t="s">
        <v>129</v>
      </c>
      <c r="X41" s="536" t="s">
        <v>231</v>
      </c>
      <c r="Z41" s="29"/>
    </row>
    <row r="42" spans="1:37">
      <c r="A42" s="225" t="s">
        <v>2124</v>
      </c>
      <c r="B42" s="228" t="s">
        <v>2195</v>
      </c>
      <c r="C42" s="132">
        <v>0.156</v>
      </c>
      <c r="D42" s="133">
        <v>0.06</v>
      </c>
      <c r="E42" s="135">
        <v>4.8000000000000001E-2</v>
      </c>
      <c r="F42" s="210" t="s">
        <v>2251</v>
      </c>
      <c r="G42" s="172" t="s">
        <v>1957</v>
      </c>
      <c r="H42" s="174" t="s">
        <v>1950</v>
      </c>
      <c r="I42" s="175" t="s">
        <v>1949</v>
      </c>
      <c r="J42" s="132">
        <f>C42</f>
        <v>0.156</v>
      </c>
      <c r="K42" s="133">
        <f t="shared" si="2"/>
        <v>0.20400000000000001</v>
      </c>
      <c r="L42" s="162">
        <f t="shared" si="3"/>
        <v>0.26400000000000001</v>
      </c>
      <c r="M42" s="132">
        <f t="shared" si="0"/>
        <v>0.81818181818181812</v>
      </c>
      <c r="N42" s="133">
        <f t="shared" si="4"/>
        <v>0.18181818181818182</v>
      </c>
      <c r="O42" s="133">
        <f t="shared" si="5"/>
        <v>0.76470588235294112</v>
      </c>
      <c r="P42" s="133">
        <f t="shared" si="6"/>
        <v>0.23529411764705882</v>
      </c>
      <c r="Q42" s="133">
        <f t="shared" si="7"/>
        <v>1</v>
      </c>
      <c r="R42" s="135">
        <v>0</v>
      </c>
      <c r="S42" s="535" t="s">
        <v>2038</v>
      </c>
      <c r="T42"/>
      <c r="U42" s="4" t="s">
        <v>233</v>
      </c>
      <c r="W42" s="4" t="s">
        <v>129</v>
      </c>
      <c r="X42" s="536" t="s">
        <v>234</v>
      </c>
      <c r="Z42" s="29"/>
    </row>
    <row r="43" spans="1:37">
      <c r="A43" s="226" t="s">
        <v>2125</v>
      </c>
      <c r="B43" s="229" t="s">
        <v>2196</v>
      </c>
      <c r="C43" s="34">
        <v>0.156</v>
      </c>
      <c r="D43" s="35">
        <v>0.06</v>
      </c>
      <c r="E43" s="156">
        <v>4.8000000000000001E-2</v>
      </c>
      <c r="F43" s="211" t="s">
        <v>2252</v>
      </c>
      <c r="G43" s="166" t="s">
        <v>1957</v>
      </c>
      <c r="H43" s="155" t="s">
        <v>1950</v>
      </c>
      <c r="I43" s="167" t="s">
        <v>1949</v>
      </c>
      <c r="J43" s="34">
        <f>C43</f>
        <v>0.156</v>
      </c>
      <c r="K43" s="35">
        <f t="shared" si="2"/>
        <v>0.20400000000000001</v>
      </c>
      <c r="L43" s="163">
        <f t="shared" si="3"/>
        <v>0.26400000000000001</v>
      </c>
      <c r="M43" s="34">
        <f t="shared" si="0"/>
        <v>0.81818181818181812</v>
      </c>
      <c r="N43" s="35">
        <f t="shared" si="4"/>
        <v>0.18181818181818182</v>
      </c>
      <c r="O43" s="35">
        <f t="shared" si="5"/>
        <v>0.76470588235294112</v>
      </c>
      <c r="P43" s="35">
        <f t="shared" si="6"/>
        <v>0.23529411764705882</v>
      </c>
      <c r="Q43" s="35">
        <f t="shared" si="7"/>
        <v>1</v>
      </c>
      <c r="R43" s="156">
        <v>0</v>
      </c>
      <c r="S43" s="541" t="s">
        <v>2038</v>
      </c>
      <c r="T43"/>
      <c r="U43" s="4" t="s">
        <v>236</v>
      </c>
      <c r="W43" s="4" t="s">
        <v>129</v>
      </c>
      <c r="X43" s="536" t="s">
        <v>237</v>
      </c>
      <c r="Z43" s="29"/>
    </row>
    <row r="44" spans="1:37">
      <c r="A44" s="226" t="s">
        <v>2126</v>
      </c>
      <c r="B44" s="229" t="s">
        <v>2197</v>
      </c>
      <c r="C44" s="34">
        <v>0.156</v>
      </c>
      <c r="D44" s="35">
        <v>0.06</v>
      </c>
      <c r="E44" s="156">
        <v>4.8000000000000001E-2</v>
      </c>
      <c r="F44" s="211" t="s">
        <v>2253</v>
      </c>
      <c r="G44" s="166" t="s">
        <v>1957</v>
      </c>
      <c r="H44" s="155" t="s">
        <v>1950</v>
      </c>
      <c r="I44" s="167" t="s">
        <v>1949</v>
      </c>
      <c r="J44" s="34">
        <f>C44</f>
        <v>0.156</v>
      </c>
      <c r="K44" s="35">
        <f t="shared" si="2"/>
        <v>0.20400000000000001</v>
      </c>
      <c r="L44" s="163">
        <f t="shared" si="3"/>
        <v>0.26400000000000001</v>
      </c>
      <c r="M44" s="34">
        <f t="shared" si="0"/>
        <v>0.81818181818181812</v>
      </c>
      <c r="N44" s="35">
        <f t="shared" si="4"/>
        <v>0.18181818181818182</v>
      </c>
      <c r="O44" s="35">
        <f t="shared" si="5"/>
        <v>0.76470588235294112</v>
      </c>
      <c r="P44" s="35">
        <f t="shared" si="6"/>
        <v>0.23529411764705882</v>
      </c>
      <c r="Q44" s="35">
        <f t="shared" si="7"/>
        <v>1</v>
      </c>
      <c r="R44" s="156">
        <v>0</v>
      </c>
      <c r="S44" s="541" t="s">
        <v>2038</v>
      </c>
      <c r="T44"/>
      <c r="U44" s="4" t="s">
        <v>239</v>
      </c>
      <c r="W44" s="4" t="s">
        <v>129</v>
      </c>
      <c r="X44" s="536" t="s">
        <v>240</v>
      </c>
      <c r="Z44" s="29"/>
    </row>
    <row r="45" spans="1:37">
      <c r="A45" s="226" t="s">
        <v>2127</v>
      </c>
      <c r="B45" s="229" t="s">
        <v>2198</v>
      </c>
      <c r="C45" s="34">
        <v>0.126</v>
      </c>
      <c r="D45" s="35">
        <v>3.5999999999999997E-2</v>
      </c>
      <c r="E45" s="156">
        <v>0.03</v>
      </c>
      <c r="F45" s="211" t="s">
        <v>2254</v>
      </c>
      <c r="G45" s="166" t="s">
        <v>1957</v>
      </c>
      <c r="H45" s="155" t="s">
        <v>1950</v>
      </c>
      <c r="I45" s="167" t="s">
        <v>1949</v>
      </c>
      <c r="J45" s="34">
        <f t="shared" ref="J45:J46" si="8">C45</f>
        <v>0.126</v>
      </c>
      <c r="K45" s="35">
        <f t="shared" si="2"/>
        <v>0.156</v>
      </c>
      <c r="L45" s="163">
        <f t="shared" si="3"/>
        <v>0.192</v>
      </c>
      <c r="M45" s="34">
        <f t="shared" si="0"/>
        <v>0.84375</v>
      </c>
      <c r="N45" s="35">
        <f t="shared" si="4"/>
        <v>0.15625</v>
      </c>
      <c r="O45" s="35">
        <f t="shared" si="5"/>
        <v>0.80769230769230771</v>
      </c>
      <c r="P45" s="35">
        <f t="shared" si="6"/>
        <v>0.19230769230769229</v>
      </c>
      <c r="Q45" s="35">
        <f t="shared" si="7"/>
        <v>1</v>
      </c>
      <c r="R45" s="156">
        <v>0</v>
      </c>
      <c r="S45" s="542" t="s">
        <v>2038</v>
      </c>
      <c r="T45"/>
      <c r="U45" s="4" t="s">
        <v>241</v>
      </c>
      <c r="W45" s="4" t="s">
        <v>129</v>
      </c>
      <c r="X45" s="536" t="s">
        <v>242</v>
      </c>
      <c r="Z45" s="29"/>
    </row>
    <row r="46" spans="1:37">
      <c r="A46" s="226" t="s">
        <v>2128</v>
      </c>
      <c r="B46" s="229" t="s">
        <v>2199</v>
      </c>
      <c r="C46" s="34">
        <v>0.126</v>
      </c>
      <c r="D46" s="35">
        <v>3.5999999999999997E-2</v>
      </c>
      <c r="E46" s="156">
        <v>0.03</v>
      </c>
      <c r="F46" s="211" t="s">
        <v>2255</v>
      </c>
      <c r="G46" s="166" t="s">
        <v>1957</v>
      </c>
      <c r="H46" s="155" t="s">
        <v>1950</v>
      </c>
      <c r="I46" s="167" t="s">
        <v>1949</v>
      </c>
      <c r="J46" s="34">
        <f t="shared" si="8"/>
        <v>0.126</v>
      </c>
      <c r="K46" s="35">
        <f t="shared" si="2"/>
        <v>0.156</v>
      </c>
      <c r="L46" s="163">
        <f t="shared" si="3"/>
        <v>0.192</v>
      </c>
      <c r="M46" s="34">
        <f t="shared" si="0"/>
        <v>0.84375</v>
      </c>
      <c r="N46" s="35">
        <f t="shared" si="4"/>
        <v>0.15625</v>
      </c>
      <c r="O46" s="35">
        <f t="shared" si="5"/>
        <v>0.80769230769230771</v>
      </c>
      <c r="P46" s="35">
        <f t="shared" si="6"/>
        <v>0.19230769230769229</v>
      </c>
      <c r="Q46" s="35">
        <f t="shared" si="7"/>
        <v>1</v>
      </c>
      <c r="R46" s="156">
        <v>0</v>
      </c>
      <c r="S46" s="542" t="s">
        <v>2038</v>
      </c>
      <c r="T46"/>
      <c r="U46" s="4" t="s">
        <v>244</v>
      </c>
      <c r="W46" s="4" t="s">
        <v>129</v>
      </c>
      <c r="X46" s="536" t="s">
        <v>245</v>
      </c>
      <c r="Z46" s="29"/>
    </row>
    <row r="47" spans="1:37">
      <c r="A47" s="226" t="s">
        <v>2129</v>
      </c>
      <c r="B47" s="229" t="s">
        <v>2200</v>
      </c>
      <c r="C47" s="34">
        <v>0.126</v>
      </c>
      <c r="D47" s="35">
        <v>3.5999999999999997E-2</v>
      </c>
      <c r="E47" s="156">
        <v>0.03</v>
      </c>
      <c r="F47" s="211" t="s">
        <v>2256</v>
      </c>
      <c r="G47" s="166" t="s">
        <v>1957</v>
      </c>
      <c r="H47" s="155" t="s">
        <v>1950</v>
      </c>
      <c r="I47" s="167" t="s">
        <v>1949</v>
      </c>
      <c r="J47" s="34">
        <f t="shared" si="1"/>
        <v>0.126</v>
      </c>
      <c r="K47" s="35">
        <f t="shared" si="2"/>
        <v>0.156</v>
      </c>
      <c r="L47" s="163">
        <f t="shared" si="3"/>
        <v>0.192</v>
      </c>
      <c r="M47" s="34">
        <f t="shared" si="0"/>
        <v>0.84375</v>
      </c>
      <c r="N47" s="35">
        <f t="shared" si="4"/>
        <v>0.15625</v>
      </c>
      <c r="O47" s="35">
        <f t="shared" si="5"/>
        <v>0.80769230769230771</v>
      </c>
      <c r="P47" s="35">
        <f t="shared" si="6"/>
        <v>0.19230769230769229</v>
      </c>
      <c r="Q47" s="35">
        <f t="shared" si="7"/>
        <v>1</v>
      </c>
      <c r="R47" s="156">
        <v>0</v>
      </c>
      <c r="S47" s="538" t="s">
        <v>2038</v>
      </c>
      <c r="T47"/>
      <c r="U47" s="4" t="s">
        <v>247</v>
      </c>
      <c r="W47" s="4" t="s">
        <v>129</v>
      </c>
      <c r="X47" s="536" t="s">
        <v>248</v>
      </c>
      <c r="AK47" s="29"/>
    </row>
    <row r="48" spans="1:37" ht="13.8" thickBot="1">
      <c r="A48" s="2" t="s">
        <v>2205</v>
      </c>
      <c r="B48" s="231" t="s">
        <v>2206</v>
      </c>
      <c r="C48" s="194">
        <v>0.15</v>
      </c>
      <c r="D48" s="192">
        <v>0</v>
      </c>
      <c r="E48" s="193">
        <v>0</v>
      </c>
      <c r="F48" s="217" t="s">
        <v>2257</v>
      </c>
      <c r="G48" s="232" t="s">
        <v>1957</v>
      </c>
      <c r="H48" s="233"/>
      <c r="I48" s="222"/>
      <c r="J48" s="252">
        <f t="shared" si="1"/>
        <v>0.15</v>
      </c>
      <c r="K48" s="233">
        <f t="shared" si="2"/>
        <v>0.15</v>
      </c>
      <c r="L48" s="234">
        <f t="shared" si="3"/>
        <v>0.15</v>
      </c>
      <c r="M48" s="36">
        <f t="shared" si="0"/>
        <v>1</v>
      </c>
      <c r="N48" s="37">
        <f t="shared" si="4"/>
        <v>0</v>
      </c>
      <c r="O48" s="37">
        <f t="shared" si="5"/>
        <v>1</v>
      </c>
      <c r="P48" s="37">
        <f t="shared" si="6"/>
        <v>0</v>
      </c>
      <c r="Q48" s="37">
        <f t="shared" si="7"/>
        <v>1</v>
      </c>
      <c r="R48" s="157">
        <v>0</v>
      </c>
      <c r="S48" s="540" t="s">
        <v>2040</v>
      </c>
      <c r="T48"/>
      <c r="U48" s="4" t="s">
        <v>249</v>
      </c>
      <c r="W48" s="4" t="s">
        <v>129</v>
      </c>
      <c r="X48" s="536" t="s">
        <v>250</v>
      </c>
      <c r="AK48" s="29"/>
    </row>
    <row r="49" spans="1:26" ht="13.8" thickBot="1">
      <c r="A49" s="141" t="s">
        <v>2089</v>
      </c>
      <c r="B49" s="191">
        <v>13</v>
      </c>
      <c r="C49" s="132">
        <v>0.13200000000000001</v>
      </c>
      <c r="D49" s="133">
        <v>0</v>
      </c>
      <c r="E49" s="135">
        <v>0</v>
      </c>
      <c r="F49" s="184" t="s">
        <v>2232</v>
      </c>
      <c r="G49" s="173" t="s">
        <v>1957</v>
      </c>
      <c r="H49" s="195"/>
      <c r="I49" s="33"/>
      <c r="J49" s="196">
        <f t="shared" si="1"/>
        <v>0.13200000000000001</v>
      </c>
      <c r="K49" s="195">
        <f t="shared" si="2"/>
        <v>0.13200000000000001</v>
      </c>
      <c r="L49" s="160">
        <f t="shared" si="3"/>
        <v>0.13200000000000001</v>
      </c>
      <c r="M49" s="543">
        <f t="shared" si="0"/>
        <v>1</v>
      </c>
      <c r="N49" s="195">
        <f t="shared" si="4"/>
        <v>0</v>
      </c>
      <c r="O49" s="195">
        <f t="shared" si="5"/>
        <v>1</v>
      </c>
      <c r="P49" s="195">
        <f t="shared" si="6"/>
        <v>0</v>
      </c>
      <c r="Q49" s="195">
        <f t="shared" si="7"/>
        <v>1</v>
      </c>
      <c r="R49" s="33">
        <v>0</v>
      </c>
      <c r="S49" s="535" t="s">
        <v>2039</v>
      </c>
      <c r="T49"/>
      <c r="U49" s="5" t="s">
        <v>252</v>
      </c>
      <c r="W49" s="4" t="s">
        <v>129</v>
      </c>
      <c r="X49" s="536" t="s">
        <v>253</v>
      </c>
      <c r="Z49" s="29"/>
    </row>
    <row r="50" spans="1:26">
      <c r="A50" s="209" t="s">
        <v>2090</v>
      </c>
      <c r="B50" s="220">
        <v>63</v>
      </c>
      <c r="C50" s="34">
        <v>0.13200000000000001</v>
      </c>
      <c r="D50" s="35">
        <v>0</v>
      </c>
      <c r="E50" s="156">
        <v>0</v>
      </c>
      <c r="F50" s="211" t="s">
        <v>2233</v>
      </c>
      <c r="G50" s="166" t="s">
        <v>1957</v>
      </c>
      <c r="H50" s="35"/>
      <c r="I50" s="156"/>
      <c r="J50" s="129">
        <f t="shared" si="1"/>
        <v>0.13200000000000001</v>
      </c>
      <c r="K50" s="35">
        <f t="shared" si="2"/>
        <v>0.13200000000000001</v>
      </c>
      <c r="L50" s="163">
        <f t="shared" si="3"/>
        <v>0.13200000000000001</v>
      </c>
      <c r="M50" s="34">
        <f t="shared" si="0"/>
        <v>1</v>
      </c>
      <c r="N50" s="35">
        <f t="shared" si="4"/>
        <v>0</v>
      </c>
      <c r="O50" s="35">
        <f t="shared" si="5"/>
        <v>1</v>
      </c>
      <c r="P50" s="35">
        <f t="shared" si="6"/>
        <v>0</v>
      </c>
      <c r="Q50" s="35">
        <f t="shared" si="7"/>
        <v>1</v>
      </c>
      <c r="R50" s="156">
        <v>0</v>
      </c>
      <c r="S50" s="538" t="s">
        <v>2039</v>
      </c>
      <c r="T50"/>
      <c r="W50" s="4" t="s">
        <v>129</v>
      </c>
      <c r="X50" s="536" t="s">
        <v>255</v>
      </c>
      <c r="Z50" s="29"/>
    </row>
    <row r="51" spans="1:26">
      <c r="A51" s="19" t="s">
        <v>2091</v>
      </c>
      <c r="B51" s="220">
        <v>14</v>
      </c>
      <c r="C51" s="34">
        <v>0.108</v>
      </c>
      <c r="D51" s="35">
        <v>0</v>
      </c>
      <c r="E51" s="156">
        <v>0</v>
      </c>
      <c r="F51" s="211" t="s">
        <v>2234</v>
      </c>
      <c r="G51" s="166" t="s">
        <v>1957</v>
      </c>
      <c r="H51" s="35"/>
      <c r="I51" s="156"/>
      <c r="J51" s="129">
        <f t="shared" si="1"/>
        <v>0.108</v>
      </c>
      <c r="K51" s="35">
        <f t="shared" si="2"/>
        <v>0.108</v>
      </c>
      <c r="L51" s="163">
        <f t="shared" si="3"/>
        <v>0.108</v>
      </c>
      <c r="M51" s="34">
        <f t="shared" si="0"/>
        <v>1</v>
      </c>
      <c r="N51" s="35">
        <f t="shared" si="4"/>
        <v>0</v>
      </c>
      <c r="O51" s="35">
        <f t="shared" si="5"/>
        <v>1</v>
      </c>
      <c r="P51" s="35">
        <f t="shared" si="6"/>
        <v>0</v>
      </c>
      <c r="Q51" s="35">
        <f t="shared" si="7"/>
        <v>1</v>
      </c>
      <c r="R51" s="156">
        <v>0</v>
      </c>
      <c r="S51" s="538" t="s">
        <v>2040</v>
      </c>
      <c r="T51"/>
      <c r="W51" s="4" t="s">
        <v>129</v>
      </c>
      <c r="X51" s="536" t="s">
        <v>257</v>
      </c>
      <c r="Z51" s="29"/>
    </row>
    <row r="52" spans="1:26">
      <c r="A52" s="19" t="s">
        <v>2095</v>
      </c>
      <c r="B52" s="220">
        <v>86</v>
      </c>
      <c r="C52" s="34">
        <v>0.108</v>
      </c>
      <c r="D52" s="35">
        <v>0</v>
      </c>
      <c r="E52" s="156">
        <v>0</v>
      </c>
      <c r="F52" s="211" t="s">
        <v>2235</v>
      </c>
      <c r="G52" s="166" t="s">
        <v>1957</v>
      </c>
      <c r="H52" s="35"/>
      <c r="I52" s="156"/>
      <c r="J52" s="129">
        <f t="shared" si="1"/>
        <v>0.108</v>
      </c>
      <c r="K52" s="35">
        <f t="shared" si="2"/>
        <v>0.108</v>
      </c>
      <c r="L52" s="163">
        <f t="shared" si="3"/>
        <v>0.108</v>
      </c>
      <c r="M52" s="34">
        <f t="shared" si="0"/>
        <v>1</v>
      </c>
      <c r="N52" s="35">
        <f t="shared" si="4"/>
        <v>0</v>
      </c>
      <c r="O52" s="35">
        <f t="shared" si="5"/>
        <v>1</v>
      </c>
      <c r="P52" s="35">
        <f t="shared" si="6"/>
        <v>0</v>
      </c>
      <c r="Q52" s="35">
        <f t="shared" si="7"/>
        <v>1</v>
      </c>
      <c r="R52" s="156">
        <v>0</v>
      </c>
      <c r="S52" s="538" t="s">
        <v>2040</v>
      </c>
      <c r="T52"/>
      <c r="W52" s="4" t="s">
        <v>129</v>
      </c>
      <c r="X52" s="536" t="s">
        <v>259</v>
      </c>
      <c r="Z52" s="29"/>
    </row>
    <row r="53" spans="1:26">
      <c r="A53" s="19" t="s">
        <v>2096</v>
      </c>
      <c r="B53" s="220">
        <v>43</v>
      </c>
      <c r="C53" s="34">
        <v>0.15</v>
      </c>
      <c r="D53" s="35">
        <v>0</v>
      </c>
      <c r="E53" s="156">
        <v>0</v>
      </c>
      <c r="F53" s="211" t="s">
        <v>2236</v>
      </c>
      <c r="G53" s="166" t="s">
        <v>1957</v>
      </c>
      <c r="H53" s="35"/>
      <c r="I53" s="156"/>
      <c r="J53" s="129">
        <f t="shared" si="1"/>
        <v>0.15</v>
      </c>
      <c r="K53" s="35">
        <f t="shared" si="2"/>
        <v>0.15</v>
      </c>
      <c r="L53" s="163">
        <f t="shared" si="3"/>
        <v>0.15</v>
      </c>
      <c r="M53" s="34">
        <f t="shared" si="0"/>
        <v>1</v>
      </c>
      <c r="N53" s="35">
        <f t="shared" si="4"/>
        <v>0</v>
      </c>
      <c r="O53" s="35">
        <f t="shared" si="5"/>
        <v>1</v>
      </c>
      <c r="P53" s="35">
        <f t="shared" si="6"/>
        <v>0</v>
      </c>
      <c r="Q53" s="35">
        <f t="shared" si="7"/>
        <v>1</v>
      </c>
      <c r="R53" s="156">
        <v>0</v>
      </c>
      <c r="S53" s="538" t="s">
        <v>2040</v>
      </c>
      <c r="T53"/>
      <c r="W53" s="4" t="s">
        <v>129</v>
      </c>
      <c r="X53" s="536" t="s">
        <v>261</v>
      </c>
      <c r="Z53" s="29"/>
    </row>
    <row r="54" spans="1:26" ht="13.8" thickBot="1">
      <c r="A54" s="46" t="s">
        <v>2098</v>
      </c>
      <c r="B54" s="190">
        <v>46</v>
      </c>
      <c r="C54" s="36">
        <v>0.15</v>
      </c>
      <c r="D54" s="37">
        <v>0</v>
      </c>
      <c r="E54" s="157">
        <v>0</v>
      </c>
      <c r="F54" s="212" t="s">
        <v>2237</v>
      </c>
      <c r="G54" s="168" t="s">
        <v>1957</v>
      </c>
      <c r="H54" s="37"/>
      <c r="I54" s="157"/>
      <c r="J54" s="130">
        <f t="shared" si="1"/>
        <v>0.15</v>
      </c>
      <c r="K54" s="37">
        <f t="shared" si="2"/>
        <v>0.15</v>
      </c>
      <c r="L54" s="164">
        <f t="shared" si="3"/>
        <v>0.15</v>
      </c>
      <c r="M54" s="36">
        <f t="shared" si="0"/>
        <v>1</v>
      </c>
      <c r="N54" s="37">
        <f t="shared" si="4"/>
        <v>0</v>
      </c>
      <c r="O54" s="37">
        <f t="shared" si="5"/>
        <v>1</v>
      </c>
      <c r="P54" s="37">
        <f t="shared" si="6"/>
        <v>0</v>
      </c>
      <c r="Q54" s="37">
        <f t="shared" si="7"/>
        <v>1</v>
      </c>
      <c r="R54" s="157">
        <v>0</v>
      </c>
      <c r="S54" s="544" t="s">
        <v>2040</v>
      </c>
      <c r="T54"/>
      <c r="W54" s="4" t="s">
        <v>129</v>
      </c>
      <c r="X54" s="536" t="s">
        <v>263</v>
      </c>
      <c r="Z54" s="29"/>
    </row>
    <row r="55" spans="1:26">
      <c r="F55"/>
      <c r="G55"/>
      <c r="H55"/>
      <c r="I55"/>
      <c r="J55"/>
      <c r="K55"/>
      <c r="L55"/>
      <c r="M55"/>
      <c r="N55"/>
      <c r="O55"/>
      <c r="P55"/>
      <c r="Q55"/>
      <c r="R55"/>
      <c r="S55"/>
      <c r="T55"/>
      <c r="W55" s="4" t="s">
        <v>129</v>
      </c>
      <c r="X55" s="536" t="s">
        <v>265</v>
      </c>
      <c r="Z55" s="29"/>
    </row>
    <row r="56" spans="1:26">
      <c r="F56"/>
      <c r="G56"/>
      <c r="H56"/>
      <c r="I56"/>
      <c r="J56"/>
      <c r="K56"/>
      <c r="L56"/>
      <c r="M56"/>
      <c r="N56"/>
      <c r="O56"/>
      <c r="P56"/>
      <c r="Q56"/>
      <c r="R56"/>
      <c r="S56"/>
      <c r="T56"/>
      <c r="W56" s="4" t="s">
        <v>129</v>
      </c>
      <c r="X56" s="536" t="s">
        <v>267</v>
      </c>
      <c r="Z56" s="29"/>
    </row>
    <row r="57" spans="1:26">
      <c r="F57"/>
      <c r="G57"/>
      <c r="H57"/>
      <c r="I57"/>
      <c r="J57"/>
      <c r="K57"/>
      <c r="L57"/>
      <c r="M57"/>
      <c r="N57"/>
      <c r="O57"/>
      <c r="P57"/>
      <c r="Q57"/>
      <c r="R57"/>
      <c r="S57"/>
      <c r="T57"/>
      <c r="W57" s="4" t="s">
        <v>129</v>
      </c>
      <c r="X57" s="536" t="s">
        <v>269</v>
      </c>
      <c r="Z57" s="29"/>
    </row>
    <row r="58" spans="1:26">
      <c r="F58"/>
      <c r="G58"/>
      <c r="H58"/>
      <c r="I58"/>
      <c r="J58"/>
      <c r="K58"/>
      <c r="L58"/>
      <c r="M58"/>
      <c r="N58"/>
      <c r="O58"/>
      <c r="P58"/>
      <c r="Q58"/>
      <c r="R58"/>
      <c r="S58"/>
      <c r="T58"/>
      <c r="W58" s="4" t="s">
        <v>129</v>
      </c>
      <c r="X58" s="536" t="s">
        <v>271</v>
      </c>
      <c r="Z58" s="29"/>
    </row>
    <row r="59" spans="1:26">
      <c r="F59"/>
      <c r="G59"/>
      <c r="H59"/>
      <c r="I59"/>
      <c r="J59"/>
      <c r="K59"/>
      <c r="L59"/>
      <c r="M59"/>
      <c r="N59"/>
      <c r="O59"/>
      <c r="P59"/>
      <c r="Q59"/>
      <c r="R59"/>
      <c r="S59"/>
      <c r="T59"/>
      <c r="W59" s="4" t="s">
        <v>129</v>
      </c>
      <c r="X59" s="536" t="s">
        <v>273</v>
      </c>
      <c r="Z59" s="29"/>
    </row>
    <row r="60" spans="1:26">
      <c r="F60"/>
      <c r="G60"/>
      <c r="H60"/>
      <c r="I60"/>
      <c r="J60"/>
      <c r="K60"/>
      <c r="L60"/>
      <c r="M60"/>
      <c r="N60"/>
      <c r="O60"/>
      <c r="P60"/>
      <c r="Q60"/>
      <c r="R60"/>
      <c r="S60"/>
      <c r="T60"/>
      <c r="W60" s="4" t="s">
        <v>129</v>
      </c>
      <c r="X60" s="536" t="s">
        <v>275</v>
      </c>
      <c r="Z60" s="29"/>
    </row>
    <row r="61" spans="1:26">
      <c r="F61"/>
      <c r="G61"/>
      <c r="H61"/>
      <c r="I61"/>
      <c r="J61"/>
      <c r="K61"/>
      <c r="L61"/>
      <c r="M61"/>
      <c r="N61"/>
      <c r="O61"/>
      <c r="P61"/>
      <c r="Q61"/>
      <c r="R61"/>
      <c r="S61"/>
      <c r="T61"/>
      <c r="W61" s="4" t="s">
        <v>129</v>
      </c>
      <c r="X61" s="536" t="s">
        <v>277</v>
      </c>
      <c r="Z61" s="29"/>
    </row>
    <row r="62" spans="1:26">
      <c r="F62"/>
      <c r="G62"/>
      <c r="H62"/>
      <c r="I62"/>
      <c r="J62"/>
      <c r="K62"/>
      <c r="L62"/>
      <c r="M62"/>
      <c r="N62"/>
      <c r="O62"/>
      <c r="P62"/>
      <c r="Q62"/>
      <c r="R62"/>
      <c r="S62"/>
      <c r="T62"/>
      <c r="W62" s="4" t="s">
        <v>129</v>
      </c>
      <c r="X62" s="536" t="s">
        <v>279</v>
      </c>
      <c r="Z62" s="29"/>
    </row>
    <row r="63" spans="1:26">
      <c r="F63"/>
      <c r="G63"/>
      <c r="H63"/>
      <c r="I63"/>
      <c r="J63"/>
      <c r="K63"/>
      <c r="L63"/>
      <c r="M63"/>
      <c r="N63"/>
      <c r="O63"/>
      <c r="P63"/>
      <c r="Q63"/>
      <c r="R63"/>
      <c r="S63"/>
      <c r="T63"/>
      <c r="W63" s="4" t="s">
        <v>129</v>
      </c>
      <c r="X63" s="536" t="s">
        <v>282</v>
      </c>
      <c r="Z63" s="29"/>
    </row>
    <row r="64" spans="1:26">
      <c r="F64"/>
      <c r="G64"/>
      <c r="H64"/>
      <c r="I64"/>
      <c r="J64"/>
      <c r="K64"/>
      <c r="L64"/>
      <c r="M64"/>
      <c r="N64"/>
      <c r="O64"/>
      <c r="P64"/>
      <c r="Q64"/>
      <c r="R64"/>
      <c r="S64"/>
      <c r="T64"/>
      <c r="W64" s="4" t="s">
        <v>129</v>
      </c>
      <c r="X64" s="536" t="s">
        <v>284</v>
      </c>
      <c r="Z64" s="29"/>
    </row>
    <row r="65" spans="6:26">
      <c r="F65"/>
      <c r="G65"/>
      <c r="H65"/>
      <c r="I65"/>
      <c r="J65"/>
      <c r="K65"/>
      <c r="L65"/>
      <c r="M65"/>
      <c r="N65"/>
      <c r="O65"/>
      <c r="P65"/>
      <c r="Q65"/>
      <c r="R65"/>
      <c r="S65"/>
      <c r="T65"/>
      <c r="W65" s="4" t="s">
        <v>129</v>
      </c>
      <c r="X65" s="536" t="s">
        <v>285</v>
      </c>
      <c r="Z65" s="29"/>
    </row>
    <row r="66" spans="6:26">
      <c r="F66"/>
      <c r="G66"/>
      <c r="H66"/>
      <c r="I66"/>
      <c r="J66"/>
      <c r="K66"/>
      <c r="L66"/>
      <c r="M66"/>
      <c r="N66"/>
      <c r="O66"/>
      <c r="P66"/>
      <c r="Q66"/>
      <c r="R66"/>
      <c r="S66"/>
      <c r="T66"/>
      <c r="W66" s="4" t="s">
        <v>129</v>
      </c>
      <c r="X66" s="536" t="s">
        <v>286</v>
      </c>
      <c r="Z66" s="29"/>
    </row>
    <row r="67" spans="6:26">
      <c r="F67"/>
      <c r="G67"/>
      <c r="H67"/>
      <c r="I67"/>
      <c r="J67"/>
      <c r="K67"/>
      <c r="L67"/>
      <c r="M67"/>
      <c r="N67"/>
      <c r="O67"/>
      <c r="P67"/>
      <c r="Q67"/>
      <c r="R67"/>
      <c r="S67"/>
      <c r="T67"/>
      <c r="W67" s="4" t="s">
        <v>129</v>
      </c>
      <c r="X67" s="536" t="s">
        <v>288</v>
      </c>
      <c r="Z67" s="29"/>
    </row>
    <row r="68" spans="6:26">
      <c r="F68"/>
      <c r="G68"/>
      <c r="H68"/>
      <c r="I68"/>
      <c r="J68"/>
      <c r="K68"/>
      <c r="L68"/>
      <c r="M68"/>
      <c r="N68"/>
      <c r="O68"/>
      <c r="P68"/>
      <c r="Q68"/>
      <c r="R68"/>
      <c r="S68"/>
      <c r="T68"/>
      <c r="W68" s="4" t="s">
        <v>129</v>
      </c>
      <c r="X68" s="536" t="s">
        <v>290</v>
      </c>
      <c r="Z68" s="29"/>
    </row>
    <row r="69" spans="6:26">
      <c r="F69"/>
      <c r="G69"/>
      <c r="H69"/>
      <c r="I69"/>
      <c r="J69"/>
      <c r="K69"/>
      <c r="L69"/>
      <c r="M69"/>
      <c r="N69"/>
      <c r="O69"/>
      <c r="P69"/>
      <c r="Q69"/>
      <c r="R69"/>
      <c r="S69"/>
      <c r="T69"/>
      <c r="W69" s="4" t="s">
        <v>129</v>
      </c>
      <c r="X69" s="536" t="s">
        <v>292</v>
      </c>
      <c r="Z69" s="29"/>
    </row>
    <row r="70" spans="6:26">
      <c r="F70"/>
      <c r="G70"/>
      <c r="H70"/>
      <c r="I70"/>
      <c r="J70"/>
      <c r="K70"/>
      <c r="L70"/>
      <c r="M70"/>
      <c r="N70"/>
      <c r="O70"/>
      <c r="P70"/>
      <c r="Q70"/>
      <c r="R70"/>
      <c r="S70"/>
      <c r="T70"/>
      <c r="W70" s="4" t="s">
        <v>129</v>
      </c>
      <c r="X70" s="536" t="s">
        <v>294</v>
      </c>
      <c r="Z70" s="29"/>
    </row>
    <row r="71" spans="6:26">
      <c r="F71"/>
      <c r="G71"/>
      <c r="H71"/>
      <c r="I71"/>
      <c r="J71"/>
      <c r="K71"/>
      <c r="L71"/>
      <c r="M71"/>
      <c r="N71"/>
      <c r="O71"/>
      <c r="P71"/>
      <c r="Q71"/>
      <c r="R71"/>
      <c r="S71"/>
      <c r="T71"/>
      <c r="W71" s="4" t="s">
        <v>129</v>
      </c>
      <c r="X71" s="536" t="s">
        <v>296</v>
      </c>
      <c r="Z71" s="29"/>
    </row>
    <row r="72" spans="6:26">
      <c r="F72"/>
      <c r="G72"/>
      <c r="H72"/>
      <c r="I72"/>
      <c r="J72"/>
      <c r="K72"/>
      <c r="L72"/>
      <c r="M72"/>
      <c r="N72"/>
      <c r="O72"/>
      <c r="P72"/>
      <c r="Q72"/>
      <c r="R72"/>
      <c r="S72"/>
      <c r="T72"/>
      <c r="W72" s="4" t="s">
        <v>129</v>
      </c>
      <c r="X72" s="536" t="s">
        <v>298</v>
      </c>
      <c r="Z72" s="29"/>
    </row>
    <row r="73" spans="6:26">
      <c r="F73"/>
      <c r="G73"/>
      <c r="H73"/>
      <c r="I73"/>
      <c r="J73"/>
      <c r="K73"/>
      <c r="L73"/>
      <c r="M73"/>
      <c r="N73"/>
      <c r="O73"/>
      <c r="P73"/>
      <c r="Q73"/>
      <c r="R73"/>
      <c r="S73"/>
      <c r="T73"/>
      <c r="W73" s="4" t="s">
        <v>129</v>
      </c>
      <c r="X73" s="536" t="s">
        <v>300</v>
      </c>
      <c r="Z73" s="29"/>
    </row>
    <row r="74" spans="6:26">
      <c r="F74"/>
      <c r="G74"/>
      <c r="H74"/>
      <c r="I74"/>
      <c r="J74"/>
      <c r="K74"/>
      <c r="L74"/>
      <c r="M74"/>
      <c r="N74"/>
      <c r="O74"/>
      <c r="P74"/>
      <c r="Q74"/>
      <c r="R74"/>
      <c r="S74"/>
      <c r="T74"/>
      <c r="W74" s="4" t="s">
        <v>129</v>
      </c>
      <c r="X74" s="536" t="s">
        <v>302</v>
      </c>
      <c r="Z74" s="29"/>
    </row>
    <row r="75" spans="6:26">
      <c r="F75"/>
      <c r="G75"/>
      <c r="H75"/>
      <c r="I75"/>
      <c r="J75"/>
      <c r="K75"/>
      <c r="L75"/>
      <c r="M75"/>
      <c r="N75"/>
      <c r="O75"/>
      <c r="P75"/>
      <c r="Q75"/>
      <c r="R75"/>
      <c r="S75"/>
      <c r="T75"/>
      <c r="W75" s="4" t="s">
        <v>129</v>
      </c>
      <c r="X75" s="536" t="s">
        <v>304</v>
      </c>
      <c r="Z75" s="29"/>
    </row>
    <row r="76" spans="6:26">
      <c r="F76"/>
      <c r="G76"/>
      <c r="H76"/>
      <c r="I76"/>
      <c r="J76"/>
      <c r="K76"/>
      <c r="L76"/>
      <c r="M76"/>
      <c r="N76"/>
      <c r="O76"/>
      <c r="P76"/>
      <c r="Q76"/>
      <c r="R76"/>
      <c r="S76"/>
      <c r="T76"/>
      <c r="W76" s="4" t="s">
        <v>129</v>
      </c>
      <c r="X76" s="536" t="s">
        <v>306</v>
      </c>
      <c r="Z76" s="29"/>
    </row>
    <row r="77" spans="6:26">
      <c r="F77"/>
      <c r="G77"/>
      <c r="H77"/>
      <c r="I77"/>
      <c r="J77"/>
      <c r="K77"/>
      <c r="L77"/>
      <c r="M77"/>
      <c r="N77"/>
      <c r="O77"/>
      <c r="P77"/>
      <c r="Q77"/>
      <c r="R77"/>
      <c r="S77"/>
      <c r="T77"/>
      <c r="W77" s="4" t="s">
        <v>129</v>
      </c>
      <c r="X77" s="536" t="s">
        <v>308</v>
      </c>
      <c r="Z77" s="29"/>
    </row>
    <row r="78" spans="6:26">
      <c r="F78"/>
      <c r="G78"/>
      <c r="H78"/>
      <c r="I78"/>
      <c r="J78"/>
      <c r="K78"/>
      <c r="L78"/>
      <c r="M78"/>
      <c r="N78"/>
      <c r="O78"/>
      <c r="P78"/>
      <c r="Q78"/>
      <c r="R78"/>
      <c r="S78"/>
      <c r="T78"/>
      <c r="W78" s="4" t="s">
        <v>129</v>
      </c>
      <c r="X78" s="536" t="s">
        <v>309</v>
      </c>
      <c r="Z78" s="29"/>
    </row>
    <row r="79" spans="6:26">
      <c r="F79"/>
      <c r="G79"/>
      <c r="H79"/>
      <c r="I79"/>
      <c r="J79"/>
      <c r="K79"/>
      <c r="L79"/>
      <c r="M79"/>
      <c r="N79"/>
      <c r="O79"/>
      <c r="P79"/>
      <c r="Q79"/>
      <c r="R79"/>
      <c r="S79"/>
      <c r="T79"/>
      <c r="W79" s="4" t="s">
        <v>129</v>
      </c>
      <c r="X79" s="536" t="s">
        <v>311</v>
      </c>
      <c r="Z79" s="29"/>
    </row>
    <row r="80" spans="6:26">
      <c r="F80"/>
      <c r="G80"/>
      <c r="H80"/>
      <c r="I80"/>
      <c r="J80"/>
      <c r="K80"/>
      <c r="L80"/>
      <c r="M80"/>
      <c r="N80"/>
      <c r="O80"/>
      <c r="P80"/>
      <c r="Q80"/>
      <c r="R80"/>
      <c r="S80"/>
      <c r="T80"/>
      <c r="W80" s="4" t="s">
        <v>129</v>
      </c>
      <c r="X80" s="536" t="s">
        <v>313</v>
      </c>
      <c r="Z80" s="29"/>
    </row>
    <row r="81" spans="6:26">
      <c r="F81"/>
      <c r="G81"/>
      <c r="H81"/>
      <c r="I81"/>
      <c r="J81"/>
      <c r="K81"/>
      <c r="L81"/>
      <c r="M81"/>
      <c r="N81"/>
      <c r="O81"/>
      <c r="P81"/>
      <c r="Q81"/>
      <c r="R81"/>
      <c r="S81"/>
      <c r="T81"/>
      <c r="W81" s="4" t="s">
        <v>129</v>
      </c>
      <c r="X81" s="536" t="s">
        <v>315</v>
      </c>
      <c r="Z81" s="29"/>
    </row>
    <row r="82" spans="6:26">
      <c r="F82"/>
      <c r="G82"/>
      <c r="H82"/>
      <c r="I82"/>
      <c r="J82"/>
      <c r="K82"/>
      <c r="L82"/>
      <c r="M82"/>
      <c r="N82"/>
      <c r="O82"/>
      <c r="P82"/>
      <c r="Q82"/>
      <c r="R82"/>
      <c r="S82"/>
      <c r="T82"/>
      <c r="W82" s="4" t="s">
        <v>129</v>
      </c>
      <c r="X82" s="536" t="s">
        <v>317</v>
      </c>
      <c r="Z82" s="29"/>
    </row>
    <row r="83" spans="6:26">
      <c r="F83"/>
      <c r="G83"/>
      <c r="H83"/>
      <c r="I83"/>
      <c r="J83"/>
      <c r="K83"/>
      <c r="L83"/>
      <c r="M83"/>
      <c r="N83"/>
      <c r="O83"/>
      <c r="P83"/>
      <c r="Q83"/>
      <c r="R83"/>
      <c r="S83"/>
      <c r="T83"/>
      <c r="W83" s="4" t="s">
        <v>129</v>
      </c>
      <c r="X83" s="536" t="s">
        <v>319</v>
      </c>
      <c r="Z83" s="29"/>
    </row>
    <row r="84" spans="6:26">
      <c r="F84"/>
      <c r="G84"/>
      <c r="H84"/>
      <c r="I84"/>
      <c r="J84"/>
      <c r="K84"/>
      <c r="L84"/>
      <c r="M84"/>
      <c r="N84"/>
      <c r="O84"/>
      <c r="P84"/>
      <c r="Q84"/>
      <c r="R84"/>
      <c r="S84"/>
      <c r="T84"/>
      <c r="W84" s="4" t="s">
        <v>129</v>
      </c>
      <c r="X84" s="536" t="s">
        <v>321</v>
      </c>
      <c r="Z84" s="29"/>
    </row>
    <row r="85" spans="6:26">
      <c r="F85"/>
      <c r="G85"/>
      <c r="H85"/>
      <c r="I85"/>
      <c r="J85"/>
      <c r="K85"/>
      <c r="L85"/>
      <c r="M85"/>
      <c r="N85"/>
      <c r="O85"/>
      <c r="P85"/>
      <c r="Q85"/>
      <c r="R85"/>
      <c r="S85"/>
      <c r="T85"/>
      <c r="W85" s="4" t="s">
        <v>129</v>
      </c>
      <c r="X85" s="536" t="s">
        <v>323</v>
      </c>
      <c r="Z85" s="29"/>
    </row>
    <row r="86" spans="6:26">
      <c r="F86"/>
      <c r="G86"/>
      <c r="H86"/>
      <c r="I86"/>
      <c r="J86"/>
      <c r="K86"/>
      <c r="L86"/>
      <c r="M86"/>
      <c r="N86"/>
      <c r="O86"/>
      <c r="P86"/>
      <c r="Q86"/>
      <c r="R86"/>
      <c r="S86"/>
      <c r="T86"/>
      <c r="W86" s="4" t="s">
        <v>129</v>
      </c>
      <c r="X86" s="536" t="s">
        <v>325</v>
      </c>
      <c r="Z86" s="29"/>
    </row>
    <row r="87" spans="6:26">
      <c r="F87"/>
      <c r="G87"/>
      <c r="H87"/>
      <c r="I87"/>
      <c r="J87"/>
      <c r="K87"/>
      <c r="L87"/>
      <c r="M87"/>
      <c r="N87"/>
      <c r="O87"/>
      <c r="P87"/>
      <c r="Q87"/>
      <c r="R87"/>
      <c r="S87"/>
      <c r="T87"/>
      <c r="W87" s="4" t="s">
        <v>129</v>
      </c>
      <c r="X87" s="536" t="s">
        <v>328</v>
      </c>
      <c r="Z87" s="29"/>
    </row>
    <row r="88" spans="6:26">
      <c r="F88"/>
      <c r="G88"/>
      <c r="H88"/>
      <c r="I88"/>
      <c r="J88"/>
      <c r="K88"/>
      <c r="L88"/>
      <c r="M88"/>
      <c r="N88"/>
      <c r="O88"/>
      <c r="P88"/>
      <c r="Q88"/>
      <c r="R88"/>
      <c r="S88"/>
      <c r="T88"/>
      <c r="W88" s="4" t="s">
        <v>129</v>
      </c>
      <c r="X88" s="536" t="s">
        <v>330</v>
      </c>
      <c r="Z88" s="29"/>
    </row>
    <row r="89" spans="6:26">
      <c r="F89"/>
      <c r="G89"/>
      <c r="H89"/>
      <c r="I89"/>
      <c r="J89"/>
      <c r="K89"/>
      <c r="L89"/>
      <c r="M89"/>
      <c r="N89"/>
      <c r="O89"/>
      <c r="P89"/>
      <c r="Q89"/>
      <c r="R89"/>
      <c r="S89"/>
      <c r="T89"/>
      <c r="W89" s="4" t="s">
        <v>129</v>
      </c>
      <c r="X89" s="536" t="s">
        <v>332</v>
      </c>
      <c r="Z89" s="29"/>
    </row>
    <row r="90" spans="6:26">
      <c r="F90"/>
      <c r="G90"/>
      <c r="H90"/>
      <c r="I90"/>
      <c r="J90"/>
      <c r="K90"/>
      <c r="L90"/>
      <c r="M90"/>
      <c r="N90"/>
      <c r="O90"/>
      <c r="P90"/>
      <c r="Q90"/>
      <c r="R90"/>
      <c r="S90"/>
      <c r="T90"/>
      <c r="W90" s="4" t="s">
        <v>129</v>
      </c>
      <c r="X90" s="536" t="s">
        <v>334</v>
      </c>
      <c r="Z90" s="29"/>
    </row>
    <row r="91" spans="6:26">
      <c r="F91"/>
      <c r="G91"/>
      <c r="H91"/>
      <c r="I91"/>
      <c r="J91"/>
      <c r="K91"/>
      <c r="L91"/>
      <c r="M91"/>
      <c r="N91"/>
      <c r="O91"/>
      <c r="P91"/>
      <c r="Q91"/>
      <c r="R91"/>
      <c r="S91"/>
      <c r="T91"/>
      <c r="W91" s="4" t="s">
        <v>129</v>
      </c>
      <c r="X91" s="536" t="s">
        <v>336</v>
      </c>
      <c r="Z91" s="29"/>
    </row>
    <row r="92" spans="6:26">
      <c r="F92"/>
      <c r="G92"/>
      <c r="H92"/>
      <c r="I92"/>
      <c r="J92"/>
      <c r="K92"/>
      <c r="L92"/>
      <c r="M92"/>
      <c r="N92"/>
      <c r="O92"/>
      <c r="P92"/>
      <c r="Q92"/>
      <c r="R92"/>
      <c r="S92"/>
      <c r="T92"/>
      <c r="W92" s="4" t="s">
        <v>129</v>
      </c>
      <c r="X92" s="536" t="s">
        <v>338</v>
      </c>
      <c r="Z92" s="29"/>
    </row>
    <row r="93" spans="6:26">
      <c r="F93"/>
      <c r="G93"/>
      <c r="H93"/>
      <c r="I93"/>
      <c r="J93"/>
      <c r="K93"/>
      <c r="L93"/>
      <c r="M93"/>
      <c r="N93"/>
      <c r="O93"/>
      <c r="P93"/>
      <c r="Q93"/>
      <c r="R93"/>
      <c r="S93"/>
      <c r="T93"/>
      <c r="W93" s="4" t="s">
        <v>129</v>
      </c>
      <c r="X93" s="536" t="s">
        <v>340</v>
      </c>
      <c r="Z93" s="29"/>
    </row>
    <row r="94" spans="6:26">
      <c r="F94"/>
      <c r="G94"/>
      <c r="H94"/>
      <c r="I94"/>
      <c r="J94"/>
      <c r="K94"/>
      <c r="L94"/>
      <c r="M94"/>
      <c r="N94"/>
      <c r="O94"/>
      <c r="P94"/>
      <c r="Q94"/>
      <c r="R94"/>
      <c r="S94"/>
      <c r="T94"/>
      <c r="W94" s="4" t="s">
        <v>129</v>
      </c>
      <c r="X94" s="536" t="s">
        <v>342</v>
      </c>
      <c r="Z94" s="29"/>
    </row>
    <row r="95" spans="6:26">
      <c r="F95"/>
      <c r="G95"/>
      <c r="H95"/>
      <c r="I95"/>
      <c r="J95"/>
      <c r="K95"/>
      <c r="L95"/>
      <c r="M95"/>
      <c r="N95"/>
      <c r="O95"/>
      <c r="P95"/>
      <c r="Q95"/>
      <c r="R95"/>
      <c r="S95"/>
      <c r="T95"/>
      <c r="W95" s="4" t="s">
        <v>129</v>
      </c>
      <c r="X95" s="536" t="s">
        <v>344</v>
      </c>
      <c r="Z95" s="29"/>
    </row>
    <row r="96" spans="6:26">
      <c r="F96"/>
      <c r="G96"/>
      <c r="H96"/>
      <c r="I96"/>
      <c r="J96"/>
      <c r="K96"/>
      <c r="L96"/>
      <c r="M96"/>
      <c r="N96"/>
      <c r="O96"/>
      <c r="P96"/>
      <c r="Q96"/>
      <c r="R96"/>
      <c r="S96"/>
      <c r="T96"/>
      <c r="W96" s="4" t="s">
        <v>129</v>
      </c>
      <c r="X96" s="536" t="s">
        <v>346</v>
      </c>
      <c r="Z96" s="29"/>
    </row>
    <row r="97" spans="6:26">
      <c r="F97"/>
      <c r="G97"/>
      <c r="H97"/>
      <c r="I97"/>
      <c r="J97"/>
      <c r="K97"/>
      <c r="L97"/>
      <c r="M97"/>
      <c r="N97"/>
      <c r="O97"/>
      <c r="P97"/>
      <c r="Q97"/>
      <c r="R97"/>
      <c r="S97"/>
      <c r="T97"/>
      <c r="W97" s="4" t="s">
        <v>129</v>
      </c>
      <c r="X97" s="536" t="s">
        <v>348</v>
      </c>
      <c r="Z97" s="29"/>
    </row>
    <row r="98" spans="6:26">
      <c r="F98"/>
      <c r="G98"/>
      <c r="H98"/>
      <c r="I98"/>
      <c r="J98"/>
      <c r="K98"/>
      <c r="L98"/>
      <c r="M98"/>
      <c r="N98"/>
      <c r="O98"/>
      <c r="P98"/>
      <c r="Q98"/>
      <c r="R98"/>
      <c r="S98"/>
      <c r="T98"/>
      <c r="W98" s="4" t="s">
        <v>129</v>
      </c>
      <c r="X98" s="536" t="s">
        <v>350</v>
      </c>
      <c r="Z98" s="29"/>
    </row>
    <row r="99" spans="6:26">
      <c r="F99"/>
      <c r="G99"/>
      <c r="H99"/>
      <c r="I99"/>
      <c r="J99"/>
      <c r="K99"/>
      <c r="L99"/>
      <c r="M99"/>
      <c r="N99"/>
      <c r="O99"/>
      <c r="P99"/>
      <c r="Q99"/>
      <c r="R99"/>
      <c r="S99"/>
      <c r="T99"/>
      <c r="W99" s="4" t="s">
        <v>129</v>
      </c>
      <c r="X99" s="536" t="s">
        <v>352</v>
      </c>
      <c r="Z99" s="29"/>
    </row>
    <row r="100" spans="6:26">
      <c r="F100"/>
      <c r="G100"/>
      <c r="H100"/>
      <c r="I100"/>
      <c r="J100"/>
      <c r="K100"/>
      <c r="L100"/>
      <c r="M100"/>
      <c r="N100"/>
      <c r="O100"/>
      <c r="P100"/>
      <c r="Q100"/>
      <c r="R100"/>
      <c r="S100"/>
      <c r="T100"/>
      <c r="W100" s="4" t="s">
        <v>129</v>
      </c>
      <c r="X100" s="536" t="s">
        <v>354</v>
      </c>
      <c r="Z100" s="29"/>
    </row>
    <row r="101" spans="6:26">
      <c r="F101"/>
      <c r="G101"/>
      <c r="H101"/>
      <c r="I101"/>
      <c r="J101"/>
      <c r="K101"/>
      <c r="L101"/>
      <c r="M101"/>
      <c r="N101"/>
      <c r="O101"/>
      <c r="P101"/>
      <c r="Q101"/>
      <c r="R101"/>
      <c r="S101"/>
      <c r="T101"/>
      <c r="W101" s="4" t="s">
        <v>129</v>
      </c>
      <c r="X101" s="536" t="s">
        <v>356</v>
      </c>
      <c r="Z101" s="29"/>
    </row>
    <row r="102" spans="6:26">
      <c r="F102"/>
      <c r="G102"/>
      <c r="H102"/>
      <c r="I102"/>
      <c r="J102"/>
      <c r="K102"/>
      <c r="L102"/>
      <c r="M102"/>
      <c r="N102"/>
      <c r="O102"/>
      <c r="P102"/>
      <c r="Q102"/>
      <c r="R102"/>
      <c r="S102"/>
      <c r="T102"/>
      <c r="W102" s="4" t="s">
        <v>129</v>
      </c>
      <c r="X102" s="536" t="s">
        <v>358</v>
      </c>
      <c r="Z102" s="29"/>
    </row>
    <row r="103" spans="6:26">
      <c r="F103"/>
      <c r="G103"/>
      <c r="H103"/>
      <c r="I103"/>
      <c r="J103"/>
      <c r="K103"/>
      <c r="L103"/>
      <c r="M103"/>
      <c r="N103"/>
      <c r="O103"/>
      <c r="P103"/>
      <c r="Q103"/>
      <c r="R103"/>
      <c r="S103"/>
      <c r="T103"/>
      <c r="W103" s="4" t="s">
        <v>129</v>
      </c>
      <c r="X103" s="536" t="s">
        <v>360</v>
      </c>
      <c r="Z103" s="29"/>
    </row>
    <row r="104" spans="6:26">
      <c r="F104"/>
      <c r="G104"/>
      <c r="H104"/>
      <c r="I104"/>
      <c r="J104"/>
      <c r="K104"/>
      <c r="L104"/>
      <c r="M104"/>
      <c r="N104"/>
      <c r="O104"/>
      <c r="P104"/>
      <c r="Q104"/>
      <c r="R104"/>
      <c r="S104"/>
      <c r="T104"/>
      <c r="W104" s="4" t="s">
        <v>129</v>
      </c>
      <c r="X104" s="536" t="s">
        <v>362</v>
      </c>
      <c r="Z104" s="29"/>
    </row>
    <row r="105" spans="6:26">
      <c r="F105"/>
      <c r="G105"/>
      <c r="H105"/>
      <c r="I105"/>
      <c r="J105"/>
      <c r="K105"/>
      <c r="L105"/>
      <c r="M105"/>
      <c r="N105"/>
      <c r="O105"/>
      <c r="P105"/>
      <c r="Q105"/>
      <c r="R105"/>
      <c r="S105"/>
      <c r="T105"/>
      <c r="W105" s="4" t="s">
        <v>129</v>
      </c>
      <c r="X105" s="536" t="s">
        <v>364</v>
      </c>
      <c r="Z105" s="29"/>
    </row>
    <row r="106" spans="6:26">
      <c r="F106"/>
      <c r="G106"/>
      <c r="H106"/>
      <c r="I106"/>
      <c r="J106"/>
      <c r="K106"/>
      <c r="L106"/>
      <c r="M106"/>
      <c r="N106"/>
      <c r="O106"/>
      <c r="P106"/>
      <c r="Q106"/>
      <c r="R106"/>
      <c r="S106"/>
      <c r="T106"/>
      <c r="W106" s="4" t="s">
        <v>129</v>
      </c>
      <c r="X106" s="536" t="s">
        <v>366</v>
      </c>
      <c r="Z106" s="29"/>
    </row>
    <row r="107" spans="6:26">
      <c r="F107"/>
      <c r="G107"/>
      <c r="H107"/>
      <c r="I107"/>
      <c r="J107"/>
      <c r="K107"/>
      <c r="L107"/>
      <c r="M107"/>
      <c r="N107"/>
      <c r="O107"/>
      <c r="P107"/>
      <c r="Q107"/>
      <c r="R107"/>
      <c r="S107"/>
      <c r="T107"/>
      <c r="W107" s="4" t="s">
        <v>129</v>
      </c>
      <c r="X107" s="536" t="s">
        <v>368</v>
      </c>
      <c r="Z107" s="29"/>
    </row>
    <row r="108" spans="6:26">
      <c r="F108"/>
      <c r="G108"/>
      <c r="H108"/>
      <c r="I108"/>
      <c r="J108"/>
      <c r="K108"/>
      <c r="L108"/>
      <c r="M108"/>
      <c r="N108"/>
      <c r="O108"/>
      <c r="P108"/>
      <c r="Q108"/>
      <c r="R108"/>
      <c r="S108"/>
      <c r="T108"/>
      <c r="W108" s="4" t="s">
        <v>129</v>
      </c>
      <c r="X108" s="536" t="s">
        <v>369</v>
      </c>
      <c r="Z108" s="29"/>
    </row>
    <row r="109" spans="6:26">
      <c r="F109"/>
      <c r="G109"/>
      <c r="H109"/>
      <c r="I109"/>
      <c r="J109"/>
      <c r="K109"/>
      <c r="L109"/>
      <c r="M109"/>
      <c r="N109"/>
      <c r="O109"/>
      <c r="P109"/>
      <c r="Q109"/>
      <c r="R109"/>
      <c r="S109"/>
      <c r="T109"/>
      <c r="W109" s="4" t="s">
        <v>129</v>
      </c>
      <c r="X109" s="536" t="s">
        <v>371</v>
      </c>
      <c r="Z109" s="29"/>
    </row>
    <row r="110" spans="6:26">
      <c r="F110"/>
      <c r="G110"/>
      <c r="H110"/>
      <c r="I110"/>
      <c r="J110"/>
      <c r="K110"/>
      <c r="L110"/>
      <c r="M110"/>
      <c r="N110"/>
      <c r="O110"/>
      <c r="P110"/>
      <c r="Q110"/>
      <c r="R110"/>
      <c r="S110"/>
      <c r="T110"/>
      <c r="W110" s="4" t="s">
        <v>129</v>
      </c>
      <c r="X110" s="536" t="s">
        <v>373</v>
      </c>
      <c r="Z110" s="29"/>
    </row>
    <row r="111" spans="6:26">
      <c r="F111"/>
      <c r="G111"/>
      <c r="H111"/>
      <c r="I111"/>
      <c r="J111"/>
      <c r="K111"/>
      <c r="L111"/>
      <c r="M111"/>
      <c r="N111"/>
      <c r="O111"/>
      <c r="P111"/>
      <c r="Q111"/>
      <c r="R111"/>
      <c r="S111"/>
      <c r="T111"/>
      <c r="W111" s="4" t="s">
        <v>129</v>
      </c>
      <c r="X111" s="536" t="s">
        <v>375</v>
      </c>
      <c r="Z111" s="29"/>
    </row>
    <row r="112" spans="6:26">
      <c r="F112"/>
      <c r="G112"/>
      <c r="H112"/>
      <c r="I112"/>
      <c r="J112"/>
      <c r="K112"/>
      <c r="L112"/>
      <c r="M112"/>
      <c r="N112"/>
      <c r="O112"/>
      <c r="P112"/>
      <c r="Q112"/>
      <c r="R112"/>
      <c r="S112"/>
      <c r="T112"/>
      <c r="W112" s="4" t="s">
        <v>129</v>
      </c>
      <c r="X112" s="536" t="s">
        <v>377</v>
      </c>
      <c r="Z112" s="29"/>
    </row>
    <row r="113" spans="6:26">
      <c r="F113"/>
      <c r="G113"/>
      <c r="H113"/>
      <c r="I113"/>
      <c r="J113"/>
      <c r="K113"/>
      <c r="L113"/>
      <c r="M113"/>
      <c r="N113"/>
      <c r="O113"/>
      <c r="P113"/>
      <c r="Q113"/>
      <c r="R113"/>
      <c r="S113"/>
      <c r="T113"/>
      <c r="W113" s="4" t="s">
        <v>129</v>
      </c>
      <c r="X113" s="536" t="s">
        <v>379</v>
      </c>
      <c r="Z113" s="29"/>
    </row>
    <row r="114" spans="6:26">
      <c r="F114"/>
      <c r="G114"/>
      <c r="H114"/>
      <c r="I114"/>
      <c r="J114"/>
      <c r="K114"/>
      <c r="L114"/>
      <c r="M114"/>
      <c r="N114"/>
      <c r="O114"/>
      <c r="P114"/>
      <c r="Q114"/>
      <c r="R114"/>
      <c r="S114"/>
      <c r="T114"/>
      <c r="W114" s="4" t="s">
        <v>129</v>
      </c>
      <c r="X114" s="536" t="s">
        <v>381</v>
      </c>
      <c r="Z114" s="29"/>
    </row>
    <row r="115" spans="6:26">
      <c r="F115"/>
      <c r="G115"/>
      <c r="H115"/>
      <c r="I115"/>
      <c r="J115"/>
      <c r="K115"/>
      <c r="L115"/>
      <c r="M115"/>
      <c r="N115"/>
      <c r="O115"/>
      <c r="P115"/>
      <c r="Q115"/>
      <c r="R115"/>
      <c r="S115"/>
      <c r="T115"/>
      <c r="W115" s="4" t="s">
        <v>129</v>
      </c>
      <c r="X115" s="536" t="s">
        <v>383</v>
      </c>
      <c r="Z115" s="29"/>
    </row>
    <row r="116" spans="6:26">
      <c r="F116"/>
      <c r="G116"/>
      <c r="H116"/>
      <c r="I116"/>
      <c r="J116"/>
      <c r="K116"/>
      <c r="L116"/>
      <c r="M116"/>
      <c r="N116"/>
      <c r="O116"/>
      <c r="P116"/>
      <c r="Q116"/>
      <c r="R116"/>
      <c r="S116"/>
      <c r="T116"/>
      <c r="W116" s="4" t="s">
        <v>129</v>
      </c>
      <c r="X116" s="536" t="s">
        <v>385</v>
      </c>
      <c r="Z116" s="29"/>
    </row>
    <row r="117" spans="6:26">
      <c r="F117"/>
      <c r="G117"/>
      <c r="H117"/>
      <c r="I117"/>
      <c r="J117"/>
      <c r="K117"/>
      <c r="L117"/>
      <c r="M117"/>
      <c r="N117"/>
      <c r="O117"/>
      <c r="P117"/>
      <c r="Q117"/>
      <c r="R117"/>
      <c r="S117"/>
      <c r="T117"/>
      <c r="W117" s="4" t="s">
        <v>129</v>
      </c>
      <c r="X117" s="536" t="s">
        <v>387</v>
      </c>
      <c r="Z117" s="29"/>
    </row>
    <row r="118" spans="6:26">
      <c r="F118"/>
      <c r="G118"/>
      <c r="H118"/>
      <c r="I118"/>
      <c r="J118"/>
      <c r="K118"/>
      <c r="L118"/>
      <c r="M118"/>
      <c r="N118"/>
      <c r="O118"/>
      <c r="P118"/>
      <c r="Q118"/>
      <c r="R118"/>
      <c r="S118"/>
      <c r="T118"/>
      <c r="W118" s="4" t="s">
        <v>129</v>
      </c>
      <c r="X118" s="536" t="s">
        <v>389</v>
      </c>
      <c r="Z118" s="29"/>
    </row>
    <row r="119" spans="6:26">
      <c r="F119"/>
      <c r="G119"/>
      <c r="H119"/>
      <c r="I119"/>
      <c r="J119"/>
      <c r="K119"/>
      <c r="L119"/>
      <c r="M119"/>
      <c r="N119"/>
      <c r="O119"/>
      <c r="P119"/>
      <c r="Q119"/>
      <c r="R119"/>
      <c r="S119"/>
      <c r="T119"/>
      <c r="W119" s="4" t="s">
        <v>129</v>
      </c>
      <c r="X119" s="536" t="s">
        <v>391</v>
      </c>
      <c r="Z119" s="29"/>
    </row>
    <row r="120" spans="6:26">
      <c r="F120"/>
      <c r="G120"/>
      <c r="H120"/>
      <c r="I120"/>
      <c r="J120"/>
      <c r="K120"/>
      <c r="L120"/>
      <c r="M120"/>
      <c r="N120"/>
      <c r="O120"/>
      <c r="P120"/>
      <c r="Q120"/>
      <c r="R120"/>
      <c r="S120"/>
      <c r="T120"/>
      <c r="W120" s="4" t="s">
        <v>129</v>
      </c>
      <c r="X120" s="536" t="s">
        <v>393</v>
      </c>
      <c r="Z120" s="29"/>
    </row>
    <row r="121" spans="6:26">
      <c r="F121"/>
      <c r="G121"/>
      <c r="H121"/>
      <c r="I121"/>
      <c r="J121"/>
      <c r="K121"/>
      <c r="L121"/>
      <c r="M121"/>
      <c r="N121"/>
      <c r="O121"/>
      <c r="P121"/>
      <c r="Q121"/>
      <c r="R121"/>
      <c r="S121"/>
      <c r="T121"/>
      <c r="W121" s="4" t="s">
        <v>129</v>
      </c>
      <c r="X121" s="536" t="s">
        <v>395</v>
      </c>
      <c r="Z121" s="29"/>
    </row>
    <row r="122" spans="6:26">
      <c r="F122"/>
      <c r="G122"/>
      <c r="H122"/>
      <c r="I122"/>
      <c r="J122"/>
      <c r="K122"/>
      <c r="L122"/>
      <c r="M122"/>
      <c r="N122"/>
      <c r="O122"/>
      <c r="P122"/>
      <c r="Q122"/>
      <c r="R122"/>
      <c r="S122"/>
      <c r="T122"/>
      <c r="W122" s="4" t="s">
        <v>129</v>
      </c>
      <c r="X122" s="536" t="s">
        <v>397</v>
      </c>
      <c r="Z122" s="29"/>
    </row>
    <row r="123" spans="6:26">
      <c r="F123"/>
      <c r="G123"/>
      <c r="H123"/>
      <c r="I123"/>
      <c r="J123"/>
      <c r="K123"/>
      <c r="L123"/>
      <c r="M123"/>
      <c r="N123"/>
      <c r="O123"/>
      <c r="P123"/>
      <c r="Q123"/>
      <c r="R123"/>
      <c r="S123"/>
      <c r="T123"/>
      <c r="W123" s="4" t="s">
        <v>129</v>
      </c>
      <c r="X123" s="536" t="s">
        <v>398</v>
      </c>
      <c r="Z123" s="29"/>
    </row>
    <row r="124" spans="6:26">
      <c r="F124"/>
      <c r="G124"/>
      <c r="H124"/>
      <c r="I124"/>
      <c r="J124"/>
      <c r="K124"/>
      <c r="L124"/>
      <c r="M124"/>
      <c r="N124"/>
      <c r="O124"/>
      <c r="P124"/>
      <c r="Q124"/>
      <c r="R124"/>
      <c r="S124"/>
      <c r="T124"/>
      <c r="W124" s="4" t="s">
        <v>129</v>
      </c>
      <c r="X124" s="536" t="s">
        <v>400</v>
      </c>
      <c r="Z124" s="29"/>
    </row>
    <row r="125" spans="6:26">
      <c r="F125"/>
      <c r="G125"/>
      <c r="H125"/>
      <c r="I125"/>
      <c r="J125"/>
      <c r="K125"/>
      <c r="L125"/>
      <c r="M125"/>
      <c r="N125"/>
      <c r="O125"/>
      <c r="P125"/>
      <c r="Q125"/>
      <c r="R125"/>
      <c r="S125"/>
      <c r="T125"/>
      <c r="W125" s="4" t="s">
        <v>129</v>
      </c>
      <c r="X125" s="536" t="s">
        <v>402</v>
      </c>
      <c r="Z125" s="29"/>
    </row>
    <row r="126" spans="6:26">
      <c r="F126"/>
      <c r="G126"/>
      <c r="H126"/>
      <c r="I126"/>
      <c r="J126"/>
      <c r="K126"/>
      <c r="L126"/>
      <c r="M126"/>
      <c r="N126"/>
      <c r="O126"/>
      <c r="P126"/>
      <c r="Q126"/>
      <c r="R126"/>
      <c r="S126"/>
      <c r="T126"/>
      <c r="W126" s="4" t="s">
        <v>129</v>
      </c>
      <c r="X126" s="536" t="s">
        <v>403</v>
      </c>
      <c r="Z126" s="29"/>
    </row>
    <row r="127" spans="6:26">
      <c r="F127"/>
      <c r="G127"/>
      <c r="H127"/>
      <c r="I127"/>
      <c r="J127"/>
      <c r="K127"/>
      <c r="L127"/>
      <c r="M127"/>
      <c r="N127"/>
      <c r="O127"/>
      <c r="P127"/>
      <c r="Q127"/>
      <c r="R127"/>
      <c r="S127"/>
      <c r="T127"/>
      <c r="W127" s="4" t="s">
        <v>129</v>
      </c>
      <c r="X127" s="536" t="s">
        <v>405</v>
      </c>
      <c r="Z127" s="29"/>
    </row>
    <row r="128" spans="6:26">
      <c r="F128"/>
      <c r="G128"/>
      <c r="H128"/>
      <c r="I128"/>
      <c r="J128"/>
      <c r="K128"/>
      <c r="L128"/>
      <c r="M128"/>
      <c r="N128"/>
      <c r="O128"/>
      <c r="P128"/>
      <c r="Q128"/>
      <c r="R128"/>
      <c r="S128"/>
      <c r="T128"/>
      <c r="W128" s="4" t="s">
        <v>129</v>
      </c>
      <c r="X128" s="536" t="s">
        <v>407</v>
      </c>
      <c r="Z128" s="29"/>
    </row>
    <row r="129" spans="6:26">
      <c r="F129"/>
      <c r="G129"/>
      <c r="H129"/>
      <c r="I129"/>
      <c r="J129"/>
      <c r="K129"/>
      <c r="L129"/>
      <c r="M129"/>
      <c r="N129"/>
      <c r="O129"/>
      <c r="P129"/>
      <c r="Q129"/>
      <c r="R129"/>
      <c r="S129"/>
      <c r="T129"/>
      <c r="W129" s="4" t="s">
        <v>129</v>
      </c>
      <c r="X129" s="536" t="s">
        <v>409</v>
      </c>
      <c r="Z129" s="29"/>
    </row>
    <row r="130" spans="6:26">
      <c r="F130"/>
      <c r="G130"/>
      <c r="H130"/>
      <c r="I130"/>
      <c r="J130"/>
      <c r="K130"/>
      <c r="L130"/>
      <c r="M130"/>
      <c r="N130"/>
      <c r="O130"/>
      <c r="P130"/>
      <c r="Q130"/>
      <c r="R130"/>
      <c r="S130"/>
      <c r="T130"/>
      <c r="W130" s="4" t="s">
        <v>129</v>
      </c>
      <c r="X130" s="536" t="s">
        <v>411</v>
      </c>
      <c r="Z130" s="29"/>
    </row>
    <row r="131" spans="6:26">
      <c r="F131"/>
      <c r="G131"/>
      <c r="H131"/>
      <c r="I131"/>
      <c r="J131"/>
      <c r="K131"/>
      <c r="L131"/>
      <c r="M131"/>
      <c r="N131"/>
      <c r="O131"/>
      <c r="P131"/>
      <c r="Q131"/>
      <c r="R131"/>
      <c r="S131"/>
      <c r="T131"/>
      <c r="W131" s="4" t="s">
        <v>129</v>
      </c>
      <c r="X131" s="536" t="s">
        <v>413</v>
      </c>
      <c r="Z131" s="29"/>
    </row>
    <row r="132" spans="6:26">
      <c r="F132"/>
      <c r="G132"/>
      <c r="H132"/>
      <c r="I132"/>
      <c r="J132"/>
      <c r="K132"/>
      <c r="L132"/>
      <c r="M132"/>
      <c r="N132"/>
      <c r="O132"/>
      <c r="P132"/>
      <c r="Q132"/>
      <c r="R132"/>
      <c r="S132"/>
      <c r="T132"/>
      <c r="W132" s="4" t="s">
        <v>129</v>
      </c>
      <c r="X132" s="536" t="s">
        <v>415</v>
      </c>
      <c r="Z132" s="29"/>
    </row>
    <row r="133" spans="6:26">
      <c r="F133"/>
      <c r="G133"/>
      <c r="H133"/>
      <c r="I133"/>
      <c r="J133"/>
      <c r="K133"/>
      <c r="L133"/>
      <c r="M133"/>
      <c r="N133"/>
      <c r="O133"/>
      <c r="P133"/>
      <c r="Q133"/>
      <c r="R133"/>
      <c r="S133"/>
      <c r="T133"/>
      <c r="W133" s="4" t="s">
        <v>129</v>
      </c>
      <c r="X133" s="536" t="s">
        <v>417</v>
      </c>
      <c r="Z133" s="29"/>
    </row>
    <row r="134" spans="6:26">
      <c r="F134"/>
      <c r="G134"/>
      <c r="H134"/>
      <c r="I134"/>
      <c r="J134"/>
      <c r="K134"/>
      <c r="L134"/>
      <c r="M134"/>
      <c r="N134"/>
      <c r="O134"/>
      <c r="P134"/>
      <c r="Q134"/>
      <c r="R134"/>
      <c r="S134"/>
      <c r="T134"/>
      <c r="W134" s="4" t="s">
        <v>129</v>
      </c>
      <c r="X134" s="536" t="s">
        <v>419</v>
      </c>
      <c r="Z134" s="29"/>
    </row>
    <row r="135" spans="6:26">
      <c r="F135"/>
      <c r="G135"/>
      <c r="H135"/>
      <c r="I135"/>
      <c r="J135"/>
      <c r="K135"/>
      <c r="L135"/>
      <c r="M135"/>
      <c r="N135"/>
      <c r="O135"/>
      <c r="P135"/>
      <c r="Q135"/>
      <c r="R135"/>
      <c r="S135"/>
      <c r="T135"/>
      <c r="W135" s="4" t="s">
        <v>129</v>
      </c>
      <c r="X135" s="536" t="s">
        <v>421</v>
      </c>
      <c r="Z135" s="29"/>
    </row>
    <row r="136" spans="6:26">
      <c r="F136"/>
      <c r="G136"/>
      <c r="H136"/>
      <c r="I136"/>
      <c r="J136"/>
      <c r="K136"/>
      <c r="L136"/>
      <c r="M136"/>
      <c r="N136"/>
      <c r="O136"/>
      <c r="P136"/>
      <c r="Q136"/>
      <c r="R136"/>
      <c r="S136"/>
      <c r="T136"/>
      <c r="W136" s="4" t="s">
        <v>129</v>
      </c>
      <c r="X136" s="536" t="s">
        <v>423</v>
      </c>
      <c r="Z136" s="29"/>
    </row>
    <row r="137" spans="6:26">
      <c r="F137"/>
      <c r="G137"/>
      <c r="H137"/>
      <c r="I137"/>
      <c r="J137"/>
      <c r="K137"/>
      <c r="L137"/>
      <c r="M137"/>
      <c r="N137"/>
      <c r="O137"/>
      <c r="P137"/>
      <c r="Q137"/>
      <c r="R137"/>
      <c r="S137"/>
      <c r="T137"/>
      <c r="W137" s="4" t="s">
        <v>129</v>
      </c>
      <c r="X137" s="536" t="s">
        <v>425</v>
      </c>
      <c r="Z137" s="29"/>
    </row>
    <row r="138" spans="6:26">
      <c r="F138"/>
      <c r="G138"/>
      <c r="H138"/>
      <c r="I138"/>
      <c r="J138"/>
      <c r="K138"/>
      <c r="L138"/>
      <c r="M138"/>
      <c r="N138"/>
      <c r="O138"/>
      <c r="P138"/>
      <c r="Q138"/>
      <c r="R138"/>
      <c r="S138"/>
      <c r="T138"/>
      <c r="W138" s="4" t="s">
        <v>129</v>
      </c>
      <c r="X138" s="536" t="s">
        <v>427</v>
      </c>
      <c r="Z138" s="29"/>
    </row>
    <row r="139" spans="6:26">
      <c r="F139"/>
      <c r="G139"/>
      <c r="H139"/>
      <c r="I139"/>
      <c r="J139"/>
      <c r="K139"/>
      <c r="L139"/>
      <c r="M139"/>
      <c r="N139"/>
      <c r="O139"/>
      <c r="P139"/>
      <c r="Q139"/>
      <c r="R139"/>
      <c r="S139"/>
      <c r="T139"/>
      <c r="W139" s="4" t="s">
        <v>129</v>
      </c>
      <c r="X139" s="536" t="s">
        <v>429</v>
      </c>
      <c r="Z139" s="29"/>
    </row>
    <row r="140" spans="6:26">
      <c r="F140"/>
      <c r="G140"/>
      <c r="H140"/>
      <c r="I140"/>
      <c r="J140"/>
      <c r="K140"/>
      <c r="L140"/>
      <c r="M140"/>
      <c r="N140"/>
      <c r="O140"/>
      <c r="P140"/>
      <c r="Q140"/>
      <c r="R140"/>
      <c r="S140"/>
      <c r="T140"/>
      <c r="W140" s="4" t="s">
        <v>129</v>
      </c>
      <c r="X140" s="536" t="s">
        <v>431</v>
      </c>
      <c r="Z140" s="29"/>
    </row>
    <row r="141" spans="6:26">
      <c r="F141"/>
      <c r="G141"/>
      <c r="H141"/>
      <c r="I141"/>
      <c r="J141"/>
      <c r="K141"/>
      <c r="L141"/>
      <c r="M141"/>
      <c r="N141"/>
      <c r="O141"/>
      <c r="P141"/>
      <c r="Q141"/>
      <c r="R141"/>
      <c r="S141"/>
      <c r="T141"/>
      <c r="W141" s="4" t="s">
        <v>129</v>
      </c>
      <c r="X141" s="536" t="s">
        <v>433</v>
      </c>
      <c r="Z141" s="29"/>
    </row>
    <row r="142" spans="6:26">
      <c r="F142"/>
      <c r="G142"/>
      <c r="H142"/>
      <c r="I142"/>
      <c r="J142"/>
      <c r="K142"/>
      <c r="L142"/>
      <c r="M142"/>
      <c r="N142"/>
      <c r="O142"/>
      <c r="P142"/>
      <c r="Q142"/>
      <c r="R142"/>
      <c r="S142"/>
      <c r="T142"/>
      <c r="W142" s="4" t="s">
        <v>129</v>
      </c>
      <c r="X142" s="536" t="s">
        <v>435</v>
      </c>
      <c r="Z142" s="29"/>
    </row>
    <row r="143" spans="6:26">
      <c r="F143"/>
      <c r="G143"/>
      <c r="H143"/>
      <c r="I143"/>
      <c r="J143"/>
      <c r="K143"/>
      <c r="L143"/>
      <c r="M143"/>
      <c r="N143"/>
      <c r="O143"/>
      <c r="P143"/>
      <c r="Q143"/>
      <c r="R143"/>
      <c r="S143"/>
      <c r="T143"/>
      <c r="W143" s="4" t="s">
        <v>129</v>
      </c>
      <c r="X143" s="536" t="s">
        <v>437</v>
      </c>
      <c r="Z143" s="29"/>
    </row>
    <row r="144" spans="6:26">
      <c r="F144"/>
      <c r="G144"/>
      <c r="H144"/>
      <c r="I144"/>
      <c r="J144"/>
      <c r="K144"/>
      <c r="L144"/>
      <c r="M144"/>
      <c r="N144"/>
      <c r="O144"/>
      <c r="P144"/>
      <c r="Q144"/>
      <c r="R144"/>
      <c r="S144"/>
      <c r="T144"/>
      <c r="W144" s="4" t="s">
        <v>129</v>
      </c>
      <c r="X144" s="536" t="s">
        <v>438</v>
      </c>
      <c r="Z144" s="29"/>
    </row>
    <row r="145" spans="6:26">
      <c r="F145"/>
      <c r="G145"/>
      <c r="H145"/>
      <c r="I145"/>
      <c r="J145"/>
      <c r="K145"/>
      <c r="L145"/>
      <c r="M145"/>
      <c r="N145"/>
      <c r="O145"/>
      <c r="P145"/>
      <c r="Q145"/>
      <c r="R145"/>
      <c r="S145"/>
      <c r="T145"/>
      <c r="W145" s="4" t="s">
        <v>129</v>
      </c>
      <c r="X145" s="536" t="s">
        <v>439</v>
      </c>
      <c r="Z145" s="29"/>
    </row>
    <row r="146" spans="6:26">
      <c r="F146"/>
      <c r="G146"/>
      <c r="H146"/>
      <c r="I146"/>
      <c r="J146"/>
      <c r="K146"/>
      <c r="L146"/>
      <c r="M146"/>
      <c r="N146"/>
      <c r="O146"/>
      <c r="P146"/>
      <c r="Q146"/>
      <c r="R146"/>
      <c r="S146"/>
      <c r="T146"/>
      <c r="W146" s="4" t="s">
        <v>129</v>
      </c>
      <c r="X146" s="536" t="s">
        <v>442</v>
      </c>
      <c r="Z146" s="29"/>
    </row>
    <row r="147" spans="6:26">
      <c r="F147"/>
      <c r="G147"/>
      <c r="H147"/>
      <c r="I147"/>
      <c r="J147"/>
      <c r="K147"/>
      <c r="L147"/>
      <c r="M147"/>
      <c r="N147"/>
      <c r="O147"/>
      <c r="P147"/>
      <c r="Q147"/>
      <c r="R147"/>
      <c r="S147"/>
      <c r="T147"/>
      <c r="W147" s="4" t="s">
        <v>129</v>
      </c>
      <c r="X147" s="536" t="s">
        <v>443</v>
      </c>
      <c r="Z147" s="29"/>
    </row>
    <row r="148" spans="6:26">
      <c r="F148"/>
      <c r="G148"/>
      <c r="H148"/>
      <c r="I148"/>
      <c r="J148"/>
      <c r="K148"/>
      <c r="L148"/>
      <c r="M148"/>
      <c r="N148"/>
      <c r="O148"/>
      <c r="P148"/>
      <c r="Q148"/>
      <c r="R148"/>
      <c r="S148"/>
      <c r="T148"/>
      <c r="W148" s="4" t="s">
        <v>129</v>
      </c>
      <c r="X148" s="536" t="s">
        <v>445</v>
      </c>
      <c r="Z148" s="29"/>
    </row>
    <row r="149" spans="6:26">
      <c r="F149"/>
      <c r="G149"/>
      <c r="H149"/>
      <c r="I149"/>
      <c r="J149"/>
      <c r="K149"/>
      <c r="L149"/>
      <c r="M149"/>
      <c r="N149"/>
      <c r="O149"/>
      <c r="P149"/>
      <c r="Q149"/>
      <c r="R149"/>
      <c r="S149"/>
      <c r="T149"/>
      <c r="W149" s="4" t="s">
        <v>129</v>
      </c>
      <c r="X149" s="536" t="s">
        <v>447</v>
      </c>
      <c r="Z149" s="29"/>
    </row>
    <row r="150" spans="6:26">
      <c r="F150"/>
      <c r="G150"/>
      <c r="H150"/>
      <c r="I150"/>
      <c r="J150"/>
      <c r="K150"/>
      <c r="L150"/>
      <c r="M150"/>
      <c r="N150"/>
      <c r="O150"/>
      <c r="P150"/>
      <c r="Q150"/>
      <c r="R150"/>
      <c r="S150"/>
      <c r="T150"/>
      <c r="W150" s="4" t="s">
        <v>129</v>
      </c>
      <c r="X150" s="536" t="s">
        <v>449</v>
      </c>
      <c r="Z150" s="29"/>
    </row>
    <row r="151" spans="6:26">
      <c r="F151"/>
      <c r="G151"/>
      <c r="H151"/>
      <c r="I151"/>
      <c r="J151"/>
      <c r="K151"/>
      <c r="L151"/>
      <c r="M151"/>
      <c r="N151"/>
      <c r="O151"/>
      <c r="P151"/>
      <c r="Q151"/>
      <c r="R151"/>
      <c r="S151"/>
      <c r="T151"/>
      <c r="W151" s="4" t="s">
        <v>129</v>
      </c>
      <c r="X151" s="536" t="s">
        <v>451</v>
      </c>
      <c r="Z151" s="29"/>
    </row>
    <row r="152" spans="6:26">
      <c r="F152"/>
      <c r="G152"/>
      <c r="H152"/>
      <c r="I152"/>
      <c r="J152"/>
      <c r="K152"/>
      <c r="L152"/>
      <c r="M152"/>
      <c r="N152"/>
      <c r="O152"/>
      <c r="P152"/>
      <c r="Q152"/>
      <c r="R152"/>
      <c r="S152"/>
      <c r="T152"/>
      <c r="W152" s="4" t="s">
        <v>129</v>
      </c>
      <c r="X152" s="536" t="s">
        <v>453</v>
      </c>
      <c r="Z152" s="29"/>
    </row>
    <row r="153" spans="6:26">
      <c r="F153"/>
      <c r="G153"/>
      <c r="H153"/>
      <c r="I153"/>
      <c r="J153"/>
      <c r="K153"/>
      <c r="L153"/>
      <c r="M153"/>
      <c r="N153"/>
      <c r="O153"/>
      <c r="P153"/>
      <c r="Q153"/>
      <c r="R153"/>
      <c r="S153"/>
      <c r="T153"/>
      <c r="W153" s="4" t="s">
        <v>129</v>
      </c>
      <c r="X153" s="536" t="s">
        <v>455</v>
      </c>
      <c r="Z153" s="29"/>
    </row>
    <row r="154" spans="6:26">
      <c r="F154"/>
      <c r="G154"/>
      <c r="H154"/>
      <c r="I154"/>
      <c r="J154"/>
      <c r="K154"/>
      <c r="L154"/>
      <c r="M154"/>
      <c r="N154"/>
      <c r="O154"/>
      <c r="P154"/>
      <c r="Q154"/>
      <c r="R154"/>
      <c r="S154"/>
      <c r="T154"/>
      <c r="W154" s="4" t="s">
        <v>129</v>
      </c>
      <c r="X154" s="536" t="s">
        <v>457</v>
      </c>
      <c r="Z154" s="29"/>
    </row>
    <row r="155" spans="6:26">
      <c r="F155"/>
      <c r="G155"/>
      <c r="H155"/>
      <c r="I155"/>
      <c r="J155"/>
      <c r="K155"/>
      <c r="L155"/>
      <c r="M155"/>
      <c r="N155"/>
      <c r="O155"/>
      <c r="P155"/>
      <c r="Q155"/>
      <c r="R155"/>
      <c r="S155"/>
      <c r="T155"/>
      <c r="W155" s="4" t="s">
        <v>129</v>
      </c>
      <c r="X155" s="536" t="s">
        <v>459</v>
      </c>
      <c r="Z155" s="29"/>
    </row>
    <row r="156" spans="6:26">
      <c r="F156"/>
      <c r="G156"/>
      <c r="H156"/>
      <c r="I156"/>
      <c r="J156"/>
      <c r="K156"/>
      <c r="L156"/>
      <c r="M156"/>
      <c r="N156"/>
      <c r="O156"/>
      <c r="P156"/>
      <c r="Q156"/>
      <c r="R156"/>
      <c r="S156"/>
      <c r="T156"/>
      <c r="W156" s="4" t="s">
        <v>129</v>
      </c>
      <c r="X156" s="536" t="s">
        <v>461</v>
      </c>
      <c r="Z156" s="29"/>
    </row>
    <row r="157" spans="6:26">
      <c r="F157"/>
      <c r="G157"/>
      <c r="H157"/>
      <c r="I157"/>
      <c r="J157"/>
      <c r="K157"/>
      <c r="L157"/>
      <c r="M157"/>
      <c r="N157"/>
      <c r="O157"/>
      <c r="P157"/>
      <c r="Q157"/>
      <c r="R157"/>
      <c r="S157"/>
      <c r="T157"/>
      <c r="W157" s="4" t="s">
        <v>129</v>
      </c>
      <c r="X157" s="536" t="s">
        <v>462</v>
      </c>
      <c r="Z157" s="29"/>
    </row>
    <row r="158" spans="6:26">
      <c r="F158"/>
      <c r="G158"/>
      <c r="H158"/>
      <c r="I158"/>
      <c r="J158"/>
      <c r="K158"/>
      <c r="L158"/>
      <c r="M158"/>
      <c r="N158"/>
      <c r="O158"/>
      <c r="P158"/>
      <c r="Q158"/>
      <c r="R158"/>
      <c r="S158"/>
      <c r="T158"/>
      <c r="W158" s="4" t="s">
        <v>129</v>
      </c>
      <c r="X158" s="536" t="s">
        <v>464</v>
      </c>
      <c r="Z158" s="29"/>
    </row>
    <row r="159" spans="6:26">
      <c r="F159"/>
      <c r="G159"/>
      <c r="H159"/>
      <c r="I159"/>
      <c r="J159"/>
      <c r="K159"/>
      <c r="L159"/>
      <c r="M159"/>
      <c r="N159"/>
      <c r="O159"/>
      <c r="P159"/>
      <c r="Q159"/>
      <c r="R159"/>
      <c r="S159"/>
      <c r="T159"/>
      <c r="W159" s="4" t="s">
        <v>129</v>
      </c>
      <c r="X159" s="536" t="s">
        <v>466</v>
      </c>
      <c r="Z159" s="29"/>
    </row>
    <row r="160" spans="6:26">
      <c r="F160"/>
      <c r="G160"/>
      <c r="H160"/>
      <c r="I160"/>
      <c r="J160"/>
      <c r="K160"/>
      <c r="L160"/>
      <c r="M160"/>
      <c r="N160"/>
      <c r="O160"/>
      <c r="P160"/>
      <c r="Q160"/>
      <c r="R160"/>
      <c r="S160"/>
      <c r="T160"/>
      <c r="W160" s="4" t="s">
        <v>129</v>
      </c>
      <c r="X160" s="536" t="s">
        <v>468</v>
      </c>
      <c r="Z160" s="29"/>
    </row>
    <row r="161" spans="6:26">
      <c r="F161"/>
      <c r="G161"/>
      <c r="H161"/>
      <c r="I161"/>
      <c r="J161"/>
      <c r="K161"/>
      <c r="L161"/>
      <c r="M161"/>
      <c r="N161"/>
      <c r="O161"/>
      <c r="P161"/>
      <c r="Q161"/>
      <c r="R161"/>
      <c r="S161"/>
      <c r="T161"/>
      <c r="W161" s="4" t="s">
        <v>129</v>
      </c>
      <c r="X161" s="536" t="s">
        <v>470</v>
      </c>
      <c r="Z161" s="29"/>
    </row>
    <row r="162" spans="6:26">
      <c r="F162"/>
      <c r="G162"/>
      <c r="H162"/>
      <c r="I162"/>
      <c r="J162"/>
      <c r="K162"/>
      <c r="L162"/>
      <c r="M162"/>
      <c r="N162"/>
      <c r="O162"/>
      <c r="P162"/>
      <c r="Q162"/>
      <c r="R162"/>
      <c r="S162"/>
      <c r="T162"/>
      <c r="W162" s="4" t="s">
        <v>129</v>
      </c>
      <c r="X162" s="536" t="s">
        <v>472</v>
      </c>
      <c r="Z162" s="29"/>
    </row>
    <row r="163" spans="6:26">
      <c r="F163"/>
      <c r="G163"/>
      <c r="H163"/>
      <c r="I163"/>
      <c r="J163"/>
      <c r="K163"/>
      <c r="L163"/>
      <c r="M163"/>
      <c r="N163"/>
      <c r="O163"/>
      <c r="P163"/>
      <c r="Q163"/>
      <c r="R163"/>
      <c r="S163"/>
      <c r="T163"/>
      <c r="W163" s="4" t="s">
        <v>129</v>
      </c>
      <c r="X163" s="536" t="s">
        <v>474</v>
      </c>
      <c r="Z163" s="29"/>
    </row>
    <row r="164" spans="6:26">
      <c r="F164"/>
      <c r="G164"/>
      <c r="H164"/>
      <c r="I164"/>
      <c r="J164"/>
      <c r="K164"/>
      <c r="L164"/>
      <c r="M164"/>
      <c r="N164"/>
      <c r="O164"/>
      <c r="P164"/>
      <c r="Q164"/>
      <c r="R164"/>
      <c r="S164"/>
      <c r="T164"/>
      <c r="W164" s="4" t="s">
        <v>129</v>
      </c>
      <c r="X164" s="536" t="s">
        <v>476</v>
      </c>
      <c r="Z164" s="29"/>
    </row>
    <row r="165" spans="6:26">
      <c r="F165"/>
      <c r="G165"/>
      <c r="H165"/>
      <c r="I165"/>
      <c r="J165"/>
      <c r="K165"/>
      <c r="L165"/>
      <c r="M165"/>
      <c r="N165"/>
      <c r="O165"/>
      <c r="P165"/>
      <c r="Q165"/>
      <c r="R165"/>
      <c r="S165"/>
      <c r="T165"/>
      <c r="W165" s="4" t="s">
        <v>129</v>
      </c>
      <c r="X165" s="536" t="s">
        <v>478</v>
      </c>
      <c r="Z165" s="29"/>
    </row>
    <row r="166" spans="6:26">
      <c r="F166"/>
      <c r="G166"/>
      <c r="H166"/>
      <c r="I166"/>
      <c r="J166"/>
      <c r="K166"/>
      <c r="L166"/>
      <c r="M166"/>
      <c r="N166"/>
      <c r="O166"/>
      <c r="P166"/>
      <c r="Q166"/>
      <c r="R166"/>
      <c r="S166"/>
      <c r="T166"/>
      <c r="W166" s="4" t="s">
        <v>129</v>
      </c>
      <c r="X166" s="536" t="s">
        <v>480</v>
      </c>
      <c r="Z166" s="29"/>
    </row>
    <row r="167" spans="6:26">
      <c r="F167"/>
      <c r="G167"/>
      <c r="H167"/>
      <c r="I167"/>
      <c r="J167"/>
      <c r="K167"/>
      <c r="L167"/>
      <c r="M167"/>
      <c r="N167"/>
      <c r="O167"/>
      <c r="P167"/>
      <c r="Q167"/>
      <c r="R167"/>
      <c r="S167"/>
      <c r="T167"/>
      <c r="W167" s="4" t="s">
        <v>129</v>
      </c>
      <c r="X167" s="536" t="s">
        <v>482</v>
      </c>
      <c r="Z167" s="29"/>
    </row>
    <row r="168" spans="6:26">
      <c r="F168"/>
      <c r="G168"/>
      <c r="H168"/>
      <c r="I168"/>
      <c r="J168"/>
      <c r="K168"/>
      <c r="L168"/>
      <c r="M168"/>
      <c r="N168"/>
      <c r="O168"/>
      <c r="P168"/>
      <c r="Q168"/>
      <c r="R168"/>
      <c r="S168"/>
      <c r="T168"/>
      <c r="W168" s="4" t="s">
        <v>129</v>
      </c>
      <c r="X168" s="536" t="s">
        <v>484</v>
      </c>
      <c r="Z168" s="29"/>
    </row>
    <row r="169" spans="6:26">
      <c r="F169"/>
      <c r="G169"/>
      <c r="H169"/>
      <c r="I169"/>
      <c r="J169"/>
      <c r="K169"/>
      <c r="L169"/>
      <c r="M169"/>
      <c r="N169"/>
      <c r="O169"/>
      <c r="P169"/>
      <c r="Q169"/>
      <c r="R169"/>
      <c r="S169"/>
      <c r="T169"/>
      <c r="W169" s="4" t="s">
        <v>129</v>
      </c>
      <c r="X169" s="536" t="s">
        <v>486</v>
      </c>
      <c r="Z169" s="29"/>
    </row>
    <row r="170" spans="6:26">
      <c r="F170"/>
      <c r="G170"/>
      <c r="H170"/>
      <c r="I170"/>
      <c r="J170"/>
      <c r="K170"/>
      <c r="L170"/>
      <c r="M170"/>
      <c r="N170"/>
      <c r="O170"/>
      <c r="P170"/>
      <c r="Q170"/>
      <c r="R170"/>
      <c r="S170"/>
      <c r="T170"/>
      <c r="W170" s="4" t="s">
        <v>129</v>
      </c>
      <c r="X170" s="536" t="s">
        <v>488</v>
      </c>
      <c r="Z170" s="29"/>
    </row>
    <row r="171" spans="6:26">
      <c r="F171"/>
      <c r="G171"/>
      <c r="H171"/>
      <c r="I171"/>
      <c r="J171"/>
      <c r="K171"/>
      <c r="L171"/>
      <c r="M171"/>
      <c r="N171"/>
      <c r="O171"/>
      <c r="P171"/>
      <c r="Q171"/>
      <c r="R171"/>
      <c r="S171"/>
      <c r="T171"/>
      <c r="W171" s="4" t="s">
        <v>129</v>
      </c>
      <c r="X171" s="536" t="s">
        <v>490</v>
      </c>
      <c r="Z171" s="29"/>
    </row>
    <row r="172" spans="6:26">
      <c r="F172"/>
      <c r="G172"/>
      <c r="H172"/>
      <c r="I172"/>
      <c r="J172"/>
      <c r="K172"/>
      <c r="L172"/>
      <c r="M172"/>
      <c r="N172"/>
      <c r="O172"/>
      <c r="P172"/>
      <c r="Q172"/>
      <c r="R172"/>
      <c r="S172"/>
      <c r="T172"/>
      <c r="W172" s="4" t="s">
        <v>129</v>
      </c>
      <c r="X172" s="536" t="s">
        <v>492</v>
      </c>
      <c r="Z172" s="29"/>
    </row>
    <row r="173" spans="6:26">
      <c r="F173"/>
      <c r="G173"/>
      <c r="H173"/>
      <c r="I173"/>
      <c r="J173"/>
      <c r="K173"/>
      <c r="L173"/>
      <c r="M173"/>
      <c r="N173"/>
      <c r="O173"/>
      <c r="P173"/>
      <c r="Q173"/>
      <c r="R173"/>
      <c r="S173"/>
      <c r="T173"/>
      <c r="W173" s="4" t="s">
        <v>129</v>
      </c>
      <c r="X173" s="536" t="s">
        <v>494</v>
      </c>
      <c r="Z173" s="29"/>
    </row>
    <row r="174" spans="6:26">
      <c r="F174"/>
      <c r="G174"/>
      <c r="H174"/>
      <c r="I174"/>
      <c r="J174"/>
      <c r="K174"/>
      <c r="L174"/>
      <c r="M174"/>
      <c r="N174"/>
      <c r="O174"/>
      <c r="P174"/>
      <c r="Q174"/>
      <c r="R174"/>
      <c r="S174"/>
      <c r="T174"/>
      <c r="W174" s="4" t="s">
        <v>129</v>
      </c>
      <c r="X174" s="536" t="s">
        <v>496</v>
      </c>
      <c r="Z174" s="29"/>
    </row>
    <row r="175" spans="6:26">
      <c r="F175"/>
      <c r="G175"/>
      <c r="H175"/>
      <c r="I175"/>
      <c r="J175"/>
      <c r="K175"/>
      <c r="L175"/>
      <c r="M175"/>
      <c r="N175"/>
      <c r="O175"/>
      <c r="P175"/>
      <c r="Q175"/>
      <c r="R175"/>
      <c r="S175"/>
      <c r="T175"/>
      <c r="W175" s="4" t="s">
        <v>129</v>
      </c>
      <c r="X175" s="536" t="s">
        <v>498</v>
      </c>
      <c r="Z175" s="29"/>
    </row>
    <row r="176" spans="6:26">
      <c r="F176"/>
      <c r="G176"/>
      <c r="H176"/>
      <c r="I176"/>
      <c r="J176"/>
      <c r="K176"/>
      <c r="L176"/>
      <c r="M176"/>
      <c r="N176"/>
      <c r="O176"/>
      <c r="P176"/>
      <c r="Q176"/>
      <c r="R176"/>
      <c r="S176"/>
      <c r="T176"/>
      <c r="W176" s="4" t="s">
        <v>129</v>
      </c>
      <c r="X176" s="536" t="s">
        <v>500</v>
      </c>
      <c r="Z176" s="29"/>
    </row>
    <row r="177" spans="6:26">
      <c r="F177"/>
      <c r="G177"/>
      <c r="H177"/>
      <c r="I177"/>
      <c r="J177"/>
      <c r="K177"/>
      <c r="L177"/>
      <c r="M177"/>
      <c r="N177"/>
      <c r="O177"/>
      <c r="P177"/>
      <c r="Q177"/>
      <c r="R177"/>
      <c r="S177"/>
      <c r="T177"/>
      <c r="W177" s="4" t="s">
        <v>129</v>
      </c>
      <c r="X177" s="536" t="s">
        <v>502</v>
      </c>
      <c r="Z177" s="29"/>
    </row>
    <row r="178" spans="6:26">
      <c r="F178"/>
      <c r="G178"/>
      <c r="H178"/>
      <c r="I178"/>
      <c r="J178"/>
      <c r="K178"/>
      <c r="L178"/>
      <c r="M178"/>
      <c r="N178"/>
      <c r="O178"/>
      <c r="P178"/>
      <c r="Q178"/>
      <c r="R178"/>
      <c r="S178"/>
      <c r="T178"/>
      <c r="W178" s="4" t="s">
        <v>129</v>
      </c>
      <c r="X178" s="536" t="s">
        <v>503</v>
      </c>
      <c r="Z178" s="29"/>
    </row>
    <row r="179" spans="6:26">
      <c r="F179"/>
      <c r="G179"/>
      <c r="H179"/>
      <c r="I179"/>
      <c r="J179"/>
      <c r="K179"/>
      <c r="L179"/>
      <c r="M179"/>
      <c r="N179"/>
      <c r="O179"/>
      <c r="P179"/>
      <c r="Q179"/>
      <c r="R179"/>
      <c r="S179"/>
      <c r="T179"/>
      <c r="W179" s="4" t="s">
        <v>129</v>
      </c>
      <c r="X179" s="536" t="s">
        <v>505</v>
      </c>
      <c r="Z179" s="29"/>
    </row>
    <row r="180" spans="6:26">
      <c r="F180"/>
      <c r="G180"/>
      <c r="H180"/>
      <c r="I180"/>
      <c r="J180"/>
      <c r="K180"/>
      <c r="L180"/>
      <c r="M180"/>
      <c r="N180"/>
      <c r="O180"/>
      <c r="P180"/>
      <c r="Q180"/>
      <c r="R180"/>
      <c r="S180"/>
      <c r="T180"/>
      <c r="W180" s="4" t="s">
        <v>129</v>
      </c>
      <c r="X180" s="536" t="s">
        <v>507</v>
      </c>
      <c r="Z180" s="29"/>
    </row>
    <row r="181" spans="6:26">
      <c r="F181"/>
      <c r="G181"/>
      <c r="H181"/>
      <c r="I181"/>
      <c r="J181"/>
      <c r="K181"/>
      <c r="L181"/>
      <c r="M181"/>
      <c r="N181"/>
      <c r="O181"/>
      <c r="P181"/>
      <c r="Q181"/>
      <c r="R181"/>
      <c r="S181"/>
      <c r="T181"/>
      <c r="W181" s="4" t="s">
        <v>129</v>
      </c>
      <c r="X181" s="536" t="s">
        <v>509</v>
      </c>
      <c r="Z181" s="29"/>
    </row>
    <row r="182" spans="6:26">
      <c r="F182"/>
      <c r="G182"/>
      <c r="H182"/>
      <c r="I182"/>
      <c r="J182"/>
      <c r="K182"/>
      <c r="L182"/>
      <c r="M182"/>
      <c r="N182"/>
      <c r="O182"/>
      <c r="P182"/>
      <c r="Q182"/>
      <c r="R182"/>
      <c r="S182"/>
      <c r="T182"/>
      <c r="W182" s="4" t="s">
        <v>129</v>
      </c>
      <c r="X182" s="536" t="s">
        <v>2666</v>
      </c>
      <c r="Z182" s="29"/>
    </row>
    <row r="183" spans="6:26">
      <c r="F183"/>
      <c r="G183"/>
      <c r="H183"/>
      <c r="I183"/>
      <c r="J183"/>
      <c r="K183"/>
      <c r="L183"/>
      <c r="M183"/>
      <c r="N183"/>
      <c r="O183"/>
      <c r="P183"/>
      <c r="Q183"/>
      <c r="R183"/>
      <c r="S183"/>
      <c r="T183"/>
      <c r="W183" s="4" t="s">
        <v>129</v>
      </c>
      <c r="X183" s="536" t="s">
        <v>2667</v>
      </c>
      <c r="Z183" s="29"/>
    </row>
    <row r="184" spans="6:26">
      <c r="F184"/>
      <c r="G184"/>
      <c r="H184"/>
      <c r="I184"/>
      <c r="J184"/>
      <c r="K184"/>
      <c r="L184"/>
      <c r="M184"/>
      <c r="N184"/>
      <c r="O184"/>
      <c r="P184"/>
      <c r="Q184"/>
      <c r="R184"/>
      <c r="S184"/>
      <c r="T184"/>
      <c r="W184" s="4" t="s">
        <v>129</v>
      </c>
      <c r="X184" s="536" t="s">
        <v>513</v>
      </c>
      <c r="Z184" s="29"/>
    </row>
    <row r="185" spans="6:26">
      <c r="F185"/>
      <c r="G185"/>
      <c r="H185"/>
      <c r="I185"/>
      <c r="J185"/>
      <c r="K185"/>
      <c r="L185"/>
      <c r="M185"/>
      <c r="N185"/>
      <c r="O185"/>
      <c r="P185"/>
      <c r="Q185"/>
      <c r="R185"/>
      <c r="S185"/>
      <c r="T185"/>
      <c r="W185" s="4" t="s">
        <v>129</v>
      </c>
      <c r="X185" s="536" t="s">
        <v>515</v>
      </c>
      <c r="Z185" s="29"/>
    </row>
    <row r="186" spans="6:26">
      <c r="F186"/>
      <c r="G186"/>
      <c r="H186"/>
      <c r="I186"/>
      <c r="J186"/>
      <c r="K186"/>
      <c r="L186"/>
      <c r="M186"/>
      <c r="N186"/>
      <c r="O186"/>
      <c r="P186"/>
      <c r="Q186"/>
      <c r="R186"/>
      <c r="S186"/>
      <c r="T186"/>
      <c r="W186" s="4" t="s">
        <v>129</v>
      </c>
      <c r="X186" s="536" t="s">
        <v>517</v>
      </c>
      <c r="Z186" s="29"/>
    </row>
    <row r="187" spans="6:26">
      <c r="F187"/>
      <c r="G187"/>
      <c r="H187"/>
      <c r="I187"/>
      <c r="J187"/>
      <c r="K187"/>
      <c r="L187"/>
      <c r="M187"/>
      <c r="N187"/>
      <c r="O187"/>
      <c r="P187"/>
      <c r="Q187"/>
      <c r="R187"/>
      <c r="S187"/>
      <c r="T187"/>
      <c r="W187" s="4" t="s">
        <v>129</v>
      </c>
      <c r="X187" s="536" t="s">
        <v>519</v>
      </c>
      <c r="Z187" s="29"/>
    </row>
    <row r="188" spans="6:26">
      <c r="F188"/>
      <c r="G188"/>
      <c r="H188"/>
      <c r="I188"/>
      <c r="J188"/>
      <c r="K188"/>
      <c r="L188"/>
      <c r="M188"/>
      <c r="N188"/>
      <c r="O188"/>
      <c r="P188"/>
      <c r="Q188"/>
      <c r="R188"/>
      <c r="S188"/>
      <c r="T188"/>
      <c r="W188" s="4" t="s">
        <v>136</v>
      </c>
      <c r="X188" s="536" t="s">
        <v>521</v>
      </c>
      <c r="Z188" s="29"/>
    </row>
    <row r="189" spans="6:26">
      <c r="F189"/>
      <c r="G189"/>
      <c r="H189"/>
      <c r="I189"/>
      <c r="J189"/>
      <c r="K189"/>
      <c r="L189"/>
      <c r="M189"/>
      <c r="N189"/>
      <c r="O189"/>
      <c r="P189"/>
      <c r="Q189"/>
      <c r="R189"/>
      <c r="S189"/>
      <c r="T189"/>
      <c r="W189" s="4" t="s">
        <v>136</v>
      </c>
      <c r="X189" s="536" t="s">
        <v>523</v>
      </c>
      <c r="Z189" s="29"/>
    </row>
    <row r="190" spans="6:26">
      <c r="F190"/>
      <c r="G190"/>
      <c r="H190"/>
      <c r="I190"/>
      <c r="J190"/>
      <c r="K190"/>
      <c r="L190"/>
      <c r="M190"/>
      <c r="N190"/>
      <c r="O190"/>
      <c r="P190"/>
      <c r="Q190"/>
      <c r="R190"/>
      <c r="S190"/>
      <c r="T190"/>
      <c r="W190" s="4" t="s">
        <v>136</v>
      </c>
      <c r="X190" s="536" t="s">
        <v>525</v>
      </c>
      <c r="Z190" s="29"/>
    </row>
    <row r="191" spans="6:26">
      <c r="F191"/>
      <c r="G191"/>
      <c r="H191"/>
      <c r="I191"/>
      <c r="J191"/>
      <c r="K191"/>
      <c r="L191"/>
      <c r="M191"/>
      <c r="N191"/>
      <c r="O191"/>
      <c r="P191"/>
      <c r="Q191"/>
      <c r="R191"/>
      <c r="S191"/>
      <c r="T191"/>
      <c r="W191" s="4" t="s">
        <v>136</v>
      </c>
      <c r="X191" s="536" t="s">
        <v>527</v>
      </c>
      <c r="Z191" s="29"/>
    </row>
    <row r="192" spans="6:26">
      <c r="F192"/>
      <c r="G192"/>
      <c r="H192"/>
      <c r="I192"/>
      <c r="J192"/>
      <c r="K192"/>
      <c r="L192"/>
      <c r="M192"/>
      <c r="N192"/>
      <c r="O192"/>
      <c r="P192"/>
      <c r="Q192"/>
      <c r="R192"/>
      <c r="S192"/>
      <c r="T192"/>
      <c r="W192" s="4" t="s">
        <v>136</v>
      </c>
      <c r="X192" s="536" t="s">
        <v>529</v>
      </c>
      <c r="Z192" s="29"/>
    </row>
    <row r="193" spans="6:26">
      <c r="F193"/>
      <c r="G193"/>
      <c r="H193"/>
      <c r="I193"/>
      <c r="J193"/>
      <c r="K193"/>
      <c r="L193"/>
      <c r="M193"/>
      <c r="N193"/>
      <c r="O193"/>
      <c r="P193"/>
      <c r="Q193"/>
      <c r="R193"/>
      <c r="S193"/>
      <c r="T193"/>
      <c r="W193" s="4" t="s">
        <v>136</v>
      </c>
      <c r="X193" s="536" t="s">
        <v>531</v>
      </c>
      <c r="Z193" s="29"/>
    </row>
    <row r="194" spans="6:26">
      <c r="F194"/>
      <c r="G194"/>
      <c r="H194"/>
      <c r="I194"/>
      <c r="J194"/>
      <c r="K194"/>
      <c r="L194"/>
      <c r="M194"/>
      <c r="N194"/>
      <c r="O194"/>
      <c r="P194"/>
      <c r="Q194"/>
      <c r="R194"/>
      <c r="S194"/>
      <c r="T194"/>
      <c r="W194" s="4" t="s">
        <v>136</v>
      </c>
      <c r="X194" s="536" t="s">
        <v>533</v>
      </c>
      <c r="Z194" s="29"/>
    </row>
    <row r="195" spans="6:26">
      <c r="F195"/>
      <c r="G195"/>
      <c r="H195"/>
      <c r="I195"/>
      <c r="J195"/>
      <c r="K195"/>
      <c r="L195"/>
      <c r="M195"/>
      <c r="N195"/>
      <c r="O195"/>
      <c r="P195"/>
      <c r="Q195"/>
      <c r="R195"/>
      <c r="S195"/>
      <c r="T195"/>
      <c r="W195" s="4" t="s">
        <v>136</v>
      </c>
      <c r="X195" s="536" t="s">
        <v>534</v>
      </c>
      <c r="Z195" s="29"/>
    </row>
    <row r="196" spans="6:26">
      <c r="F196"/>
      <c r="G196"/>
      <c r="H196"/>
      <c r="I196"/>
      <c r="J196"/>
      <c r="K196"/>
      <c r="L196"/>
      <c r="M196"/>
      <c r="N196"/>
      <c r="O196"/>
      <c r="P196"/>
      <c r="Q196"/>
      <c r="R196"/>
      <c r="S196"/>
      <c r="T196"/>
      <c r="W196" s="4" t="s">
        <v>136</v>
      </c>
      <c r="X196" s="536" t="s">
        <v>536</v>
      </c>
      <c r="Z196" s="29"/>
    </row>
    <row r="197" spans="6:26">
      <c r="F197"/>
      <c r="G197"/>
      <c r="H197"/>
      <c r="I197"/>
      <c r="J197"/>
      <c r="K197"/>
      <c r="L197"/>
      <c r="M197"/>
      <c r="N197"/>
      <c r="O197"/>
      <c r="P197"/>
      <c r="Q197"/>
      <c r="R197"/>
      <c r="S197"/>
      <c r="T197"/>
      <c r="W197" s="4" t="s">
        <v>136</v>
      </c>
      <c r="X197" s="536" t="s">
        <v>538</v>
      </c>
      <c r="Z197" s="29"/>
    </row>
    <row r="198" spans="6:26">
      <c r="F198"/>
      <c r="G198"/>
      <c r="H198"/>
      <c r="I198"/>
      <c r="J198"/>
      <c r="K198"/>
      <c r="L198"/>
      <c r="M198"/>
      <c r="N198"/>
      <c r="O198"/>
      <c r="P198"/>
      <c r="Q198"/>
      <c r="R198"/>
      <c r="S198"/>
      <c r="T198"/>
      <c r="W198" s="4" t="s">
        <v>136</v>
      </c>
      <c r="X198" s="536" t="s">
        <v>540</v>
      </c>
      <c r="Z198" s="29"/>
    </row>
    <row r="199" spans="6:26">
      <c r="F199"/>
      <c r="G199"/>
      <c r="H199"/>
      <c r="I199"/>
      <c r="J199"/>
      <c r="K199"/>
      <c r="L199"/>
      <c r="M199"/>
      <c r="N199"/>
      <c r="O199"/>
      <c r="P199"/>
      <c r="Q199"/>
      <c r="R199"/>
      <c r="S199"/>
      <c r="T199"/>
      <c r="W199" s="4" t="s">
        <v>136</v>
      </c>
      <c r="X199" s="536" t="s">
        <v>542</v>
      </c>
      <c r="Z199" s="29"/>
    </row>
    <row r="200" spans="6:26">
      <c r="F200"/>
      <c r="G200"/>
      <c r="H200"/>
      <c r="I200"/>
      <c r="J200"/>
      <c r="K200"/>
      <c r="L200"/>
      <c r="M200"/>
      <c r="N200"/>
      <c r="O200"/>
      <c r="P200"/>
      <c r="Q200"/>
      <c r="R200"/>
      <c r="S200"/>
      <c r="T200"/>
      <c r="W200" s="4" t="s">
        <v>136</v>
      </c>
      <c r="X200" s="536" t="s">
        <v>544</v>
      </c>
      <c r="Z200" s="29"/>
    </row>
    <row r="201" spans="6:26">
      <c r="F201"/>
      <c r="G201"/>
      <c r="H201"/>
      <c r="I201"/>
      <c r="J201"/>
      <c r="K201"/>
      <c r="L201"/>
      <c r="M201"/>
      <c r="N201"/>
      <c r="O201"/>
      <c r="P201"/>
      <c r="Q201"/>
      <c r="R201"/>
      <c r="S201"/>
      <c r="T201"/>
      <c r="W201" s="4" t="s">
        <v>136</v>
      </c>
      <c r="X201" s="536" t="s">
        <v>545</v>
      </c>
      <c r="Z201" s="29"/>
    </row>
    <row r="202" spans="6:26">
      <c r="F202"/>
      <c r="G202"/>
      <c r="H202"/>
      <c r="I202"/>
      <c r="J202"/>
      <c r="K202"/>
      <c r="L202"/>
      <c r="M202"/>
      <c r="N202"/>
      <c r="O202"/>
      <c r="P202"/>
      <c r="Q202"/>
      <c r="R202"/>
      <c r="S202"/>
      <c r="T202"/>
      <c r="W202" s="4" t="s">
        <v>136</v>
      </c>
      <c r="X202" s="536" t="s">
        <v>547</v>
      </c>
      <c r="Z202" s="29"/>
    </row>
    <row r="203" spans="6:26">
      <c r="F203"/>
      <c r="G203"/>
      <c r="H203"/>
      <c r="I203"/>
      <c r="J203"/>
      <c r="K203"/>
      <c r="L203"/>
      <c r="M203"/>
      <c r="N203"/>
      <c r="O203"/>
      <c r="P203"/>
      <c r="Q203"/>
      <c r="R203"/>
      <c r="S203"/>
      <c r="T203"/>
      <c r="W203" s="4" t="s">
        <v>136</v>
      </c>
      <c r="X203" s="536" t="s">
        <v>549</v>
      </c>
      <c r="Z203" s="29"/>
    </row>
    <row r="204" spans="6:26">
      <c r="F204"/>
      <c r="G204"/>
      <c r="H204"/>
      <c r="I204"/>
      <c r="J204"/>
      <c r="K204"/>
      <c r="L204"/>
      <c r="M204"/>
      <c r="N204"/>
      <c r="O204"/>
      <c r="P204"/>
      <c r="Q204"/>
      <c r="R204"/>
      <c r="S204"/>
      <c r="T204"/>
      <c r="W204" s="4" t="s">
        <v>136</v>
      </c>
      <c r="X204" s="536" t="s">
        <v>551</v>
      </c>
      <c r="Z204" s="29"/>
    </row>
    <row r="205" spans="6:26">
      <c r="F205"/>
      <c r="G205"/>
      <c r="H205"/>
      <c r="I205"/>
      <c r="J205"/>
      <c r="K205"/>
      <c r="L205"/>
      <c r="M205"/>
      <c r="N205"/>
      <c r="O205"/>
      <c r="P205"/>
      <c r="Q205"/>
      <c r="R205"/>
      <c r="S205"/>
      <c r="T205"/>
      <c r="W205" s="4" t="s">
        <v>136</v>
      </c>
      <c r="X205" s="536" t="s">
        <v>553</v>
      </c>
      <c r="Z205" s="29"/>
    </row>
    <row r="206" spans="6:26">
      <c r="F206"/>
      <c r="G206"/>
      <c r="H206"/>
      <c r="I206"/>
      <c r="J206"/>
      <c r="K206"/>
      <c r="L206"/>
      <c r="M206"/>
      <c r="N206"/>
      <c r="O206"/>
      <c r="P206"/>
      <c r="Q206"/>
      <c r="R206"/>
      <c r="S206"/>
      <c r="T206"/>
      <c r="W206" s="4" t="s">
        <v>136</v>
      </c>
      <c r="X206" s="536" t="s">
        <v>555</v>
      </c>
      <c r="Z206" s="29"/>
    </row>
    <row r="207" spans="6:26">
      <c r="F207"/>
      <c r="G207"/>
      <c r="H207"/>
      <c r="I207"/>
      <c r="J207"/>
      <c r="K207"/>
      <c r="L207"/>
      <c r="M207"/>
      <c r="N207"/>
      <c r="O207"/>
      <c r="P207"/>
      <c r="Q207"/>
      <c r="R207"/>
      <c r="S207"/>
      <c r="T207"/>
      <c r="W207" s="4" t="s">
        <v>136</v>
      </c>
      <c r="X207" s="536" t="s">
        <v>556</v>
      </c>
      <c r="Z207" s="29"/>
    </row>
    <row r="208" spans="6:26">
      <c r="F208"/>
      <c r="G208"/>
      <c r="H208"/>
      <c r="I208"/>
      <c r="J208"/>
      <c r="K208"/>
      <c r="L208"/>
      <c r="M208"/>
      <c r="N208"/>
      <c r="O208"/>
      <c r="P208"/>
      <c r="Q208"/>
      <c r="R208"/>
      <c r="S208"/>
      <c r="T208"/>
      <c r="W208" s="4" t="s">
        <v>136</v>
      </c>
      <c r="X208" s="536" t="s">
        <v>558</v>
      </c>
      <c r="Z208" s="29"/>
    </row>
    <row r="209" spans="6:26">
      <c r="F209"/>
      <c r="G209"/>
      <c r="H209"/>
      <c r="I209"/>
      <c r="J209"/>
      <c r="K209"/>
      <c r="L209"/>
      <c r="M209"/>
      <c r="N209"/>
      <c r="O209"/>
      <c r="P209"/>
      <c r="Q209"/>
      <c r="R209"/>
      <c r="S209"/>
      <c r="T209"/>
      <c r="W209" s="4" t="s">
        <v>136</v>
      </c>
      <c r="X209" s="536" t="s">
        <v>560</v>
      </c>
      <c r="Z209" s="29"/>
    </row>
    <row r="210" spans="6:26">
      <c r="F210"/>
      <c r="G210"/>
      <c r="H210"/>
      <c r="I210"/>
      <c r="J210"/>
      <c r="K210"/>
      <c r="L210"/>
      <c r="M210"/>
      <c r="N210"/>
      <c r="O210"/>
      <c r="P210"/>
      <c r="Q210"/>
      <c r="R210"/>
      <c r="S210"/>
      <c r="T210"/>
      <c r="W210" s="4" t="s">
        <v>136</v>
      </c>
      <c r="X210" s="536" t="s">
        <v>562</v>
      </c>
      <c r="Z210" s="29"/>
    </row>
    <row r="211" spans="6:26">
      <c r="F211"/>
      <c r="G211"/>
      <c r="H211"/>
      <c r="I211"/>
      <c r="J211"/>
      <c r="K211"/>
      <c r="L211"/>
      <c r="M211"/>
      <c r="N211"/>
      <c r="O211"/>
      <c r="P211"/>
      <c r="Q211"/>
      <c r="R211"/>
      <c r="S211"/>
      <c r="T211"/>
      <c r="W211" s="4" t="s">
        <v>136</v>
      </c>
      <c r="X211" s="536" t="s">
        <v>564</v>
      </c>
      <c r="Z211" s="29"/>
    </row>
    <row r="212" spans="6:26">
      <c r="F212"/>
      <c r="G212"/>
      <c r="H212"/>
      <c r="I212"/>
      <c r="J212"/>
      <c r="K212"/>
      <c r="L212"/>
      <c r="M212"/>
      <c r="N212"/>
      <c r="O212"/>
      <c r="P212"/>
      <c r="Q212"/>
      <c r="R212"/>
      <c r="S212"/>
      <c r="T212"/>
      <c r="W212" s="4" t="s">
        <v>136</v>
      </c>
      <c r="X212" s="536" t="s">
        <v>566</v>
      </c>
      <c r="Z212" s="29"/>
    </row>
    <row r="213" spans="6:26">
      <c r="F213"/>
      <c r="G213"/>
      <c r="H213"/>
      <c r="I213"/>
      <c r="J213"/>
      <c r="K213"/>
      <c r="L213"/>
      <c r="M213"/>
      <c r="N213"/>
      <c r="O213"/>
      <c r="P213"/>
      <c r="Q213"/>
      <c r="R213"/>
      <c r="S213"/>
      <c r="T213"/>
      <c r="W213" s="4" t="s">
        <v>136</v>
      </c>
      <c r="X213" s="536" t="s">
        <v>568</v>
      </c>
      <c r="Z213" s="29"/>
    </row>
    <row r="214" spans="6:26">
      <c r="F214"/>
      <c r="G214"/>
      <c r="H214"/>
      <c r="I214"/>
      <c r="J214"/>
      <c r="K214"/>
      <c r="L214"/>
      <c r="M214"/>
      <c r="N214"/>
      <c r="O214"/>
      <c r="P214"/>
      <c r="Q214"/>
      <c r="R214"/>
      <c r="S214"/>
      <c r="T214"/>
      <c r="W214" s="4" t="s">
        <v>136</v>
      </c>
      <c r="X214" s="536" t="s">
        <v>570</v>
      </c>
      <c r="Z214" s="29"/>
    </row>
    <row r="215" spans="6:26">
      <c r="F215"/>
      <c r="G215"/>
      <c r="H215"/>
      <c r="I215"/>
      <c r="J215"/>
      <c r="K215"/>
      <c r="L215"/>
      <c r="M215"/>
      <c r="N215"/>
      <c r="O215"/>
      <c r="P215"/>
      <c r="Q215"/>
      <c r="R215"/>
      <c r="S215"/>
      <c r="T215"/>
      <c r="W215" s="4" t="s">
        <v>136</v>
      </c>
      <c r="X215" s="536" t="s">
        <v>572</v>
      </c>
      <c r="Z215" s="29"/>
    </row>
    <row r="216" spans="6:26">
      <c r="F216"/>
      <c r="G216"/>
      <c r="H216"/>
      <c r="I216"/>
      <c r="J216"/>
      <c r="K216"/>
      <c r="L216"/>
      <c r="M216"/>
      <c r="N216"/>
      <c r="O216"/>
      <c r="P216"/>
      <c r="Q216"/>
      <c r="R216"/>
      <c r="S216"/>
      <c r="T216"/>
      <c r="W216" s="4" t="s">
        <v>136</v>
      </c>
      <c r="X216" s="536" t="s">
        <v>574</v>
      </c>
      <c r="Z216" s="29"/>
    </row>
    <row r="217" spans="6:26">
      <c r="F217"/>
      <c r="G217"/>
      <c r="H217"/>
      <c r="I217"/>
      <c r="J217"/>
      <c r="K217"/>
      <c r="L217"/>
      <c r="M217"/>
      <c r="N217"/>
      <c r="O217"/>
      <c r="P217"/>
      <c r="Q217"/>
      <c r="R217"/>
      <c r="S217"/>
      <c r="T217"/>
      <c r="W217" s="4" t="s">
        <v>136</v>
      </c>
      <c r="X217" s="536" t="s">
        <v>576</v>
      </c>
      <c r="Z217" s="29"/>
    </row>
    <row r="218" spans="6:26">
      <c r="F218"/>
      <c r="G218"/>
      <c r="H218"/>
      <c r="I218"/>
      <c r="J218"/>
      <c r="K218"/>
      <c r="L218"/>
      <c r="M218"/>
      <c r="N218"/>
      <c r="O218"/>
      <c r="P218"/>
      <c r="Q218"/>
      <c r="R218"/>
      <c r="S218"/>
      <c r="T218"/>
      <c r="W218" s="4" t="s">
        <v>136</v>
      </c>
      <c r="X218" s="536" t="s">
        <v>578</v>
      </c>
      <c r="Z218" s="29"/>
    </row>
    <row r="219" spans="6:26">
      <c r="F219"/>
      <c r="G219"/>
      <c r="H219"/>
      <c r="I219"/>
      <c r="J219"/>
      <c r="K219"/>
      <c r="L219"/>
      <c r="M219"/>
      <c r="N219"/>
      <c r="O219"/>
      <c r="P219"/>
      <c r="Q219"/>
      <c r="R219"/>
      <c r="S219"/>
      <c r="T219"/>
      <c r="W219" s="4" t="s">
        <v>136</v>
      </c>
      <c r="X219" s="536" t="s">
        <v>580</v>
      </c>
      <c r="Z219" s="29"/>
    </row>
    <row r="220" spans="6:26">
      <c r="F220"/>
      <c r="G220"/>
      <c r="H220"/>
      <c r="I220"/>
      <c r="J220"/>
      <c r="K220"/>
      <c r="L220"/>
      <c r="M220"/>
      <c r="N220"/>
      <c r="O220"/>
      <c r="P220"/>
      <c r="Q220"/>
      <c r="R220"/>
      <c r="S220"/>
      <c r="T220"/>
      <c r="W220" s="4" t="s">
        <v>136</v>
      </c>
      <c r="X220" s="536" t="s">
        <v>581</v>
      </c>
      <c r="Z220" s="29"/>
    </row>
    <row r="221" spans="6:26">
      <c r="F221"/>
      <c r="G221"/>
      <c r="H221"/>
      <c r="I221"/>
      <c r="J221"/>
      <c r="K221"/>
      <c r="L221"/>
      <c r="M221"/>
      <c r="N221"/>
      <c r="O221"/>
      <c r="P221"/>
      <c r="Q221"/>
      <c r="R221"/>
      <c r="S221"/>
      <c r="T221"/>
      <c r="W221" s="4" t="s">
        <v>136</v>
      </c>
      <c r="X221" s="536" t="s">
        <v>583</v>
      </c>
      <c r="Z221" s="29"/>
    </row>
    <row r="222" spans="6:26">
      <c r="F222"/>
      <c r="G222"/>
      <c r="H222"/>
      <c r="I222"/>
      <c r="J222"/>
      <c r="K222"/>
      <c r="L222"/>
      <c r="M222"/>
      <c r="N222"/>
      <c r="O222"/>
      <c r="P222"/>
      <c r="Q222"/>
      <c r="R222"/>
      <c r="S222"/>
      <c r="T222"/>
      <c r="W222" s="4" t="s">
        <v>136</v>
      </c>
      <c r="X222" s="536" t="s">
        <v>585</v>
      </c>
      <c r="Z222" s="29"/>
    </row>
    <row r="223" spans="6:26">
      <c r="F223"/>
      <c r="G223"/>
      <c r="H223"/>
      <c r="I223"/>
      <c r="J223"/>
      <c r="K223"/>
      <c r="L223"/>
      <c r="M223"/>
      <c r="N223"/>
      <c r="O223"/>
      <c r="P223"/>
      <c r="Q223"/>
      <c r="R223"/>
      <c r="S223"/>
      <c r="T223"/>
      <c r="W223" s="4" t="s">
        <v>136</v>
      </c>
      <c r="X223" s="536" t="s">
        <v>587</v>
      </c>
      <c r="Z223" s="29"/>
    </row>
    <row r="224" spans="6:26">
      <c r="F224"/>
      <c r="G224"/>
      <c r="H224"/>
      <c r="I224"/>
      <c r="J224"/>
      <c r="K224"/>
      <c r="L224"/>
      <c r="M224"/>
      <c r="N224"/>
      <c r="O224"/>
      <c r="P224"/>
      <c r="Q224"/>
      <c r="R224"/>
      <c r="S224"/>
      <c r="T224"/>
      <c r="W224" s="4" t="s">
        <v>136</v>
      </c>
      <c r="X224" s="536" t="s">
        <v>589</v>
      </c>
      <c r="Z224" s="29"/>
    </row>
    <row r="225" spans="6:26">
      <c r="F225"/>
      <c r="G225"/>
      <c r="H225"/>
      <c r="I225"/>
      <c r="J225"/>
      <c r="K225"/>
      <c r="L225"/>
      <c r="M225"/>
      <c r="N225"/>
      <c r="O225"/>
      <c r="P225"/>
      <c r="Q225"/>
      <c r="R225"/>
      <c r="S225"/>
      <c r="T225"/>
      <c r="W225" s="4" t="s">
        <v>136</v>
      </c>
      <c r="X225" s="536" t="s">
        <v>591</v>
      </c>
      <c r="Z225" s="29"/>
    </row>
    <row r="226" spans="6:26">
      <c r="F226"/>
      <c r="G226"/>
      <c r="H226"/>
      <c r="I226"/>
      <c r="J226"/>
      <c r="K226"/>
      <c r="L226"/>
      <c r="M226"/>
      <c r="N226"/>
      <c r="O226"/>
      <c r="P226"/>
      <c r="Q226"/>
      <c r="R226"/>
      <c r="S226"/>
      <c r="T226"/>
      <c r="W226" s="4" t="s">
        <v>136</v>
      </c>
      <c r="X226" s="536" t="s">
        <v>593</v>
      </c>
      <c r="Z226" s="29"/>
    </row>
    <row r="227" spans="6:26">
      <c r="F227"/>
      <c r="G227"/>
      <c r="H227"/>
      <c r="I227"/>
      <c r="J227"/>
      <c r="K227"/>
      <c r="L227"/>
      <c r="M227"/>
      <c r="N227"/>
      <c r="O227"/>
      <c r="P227"/>
      <c r="Q227"/>
      <c r="R227"/>
      <c r="S227"/>
      <c r="T227"/>
      <c r="W227" s="4" t="s">
        <v>136</v>
      </c>
      <c r="X227" s="536" t="s">
        <v>595</v>
      </c>
      <c r="Z227" s="29"/>
    </row>
    <row r="228" spans="6:26">
      <c r="F228"/>
      <c r="G228"/>
      <c r="H228"/>
      <c r="I228"/>
      <c r="J228"/>
      <c r="K228"/>
      <c r="L228"/>
      <c r="M228"/>
      <c r="N228"/>
      <c r="O228"/>
      <c r="P228"/>
      <c r="Q228"/>
      <c r="R228"/>
      <c r="S228"/>
      <c r="T228"/>
      <c r="W228" s="4" t="s">
        <v>140</v>
      </c>
      <c r="X228" s="536" t="s">
        <v>596</v>
      </c>
      <c r="Z228" s="29"/>
    </row>
    <row r="229" spans="6:26">
      <c r="F229"/>
      <c r="G229"/>
      <c r="H229"/>
      <c r="I229"/>
      <c r="J229"/>
      <c r="K229"/>
      <c r="L229"/>
      <c r="M229"/>
      <c r="N229"/>
      <c r="O229"/>
      <c r="P229"/>
      <c r="Q229"/>
      <c r="R229"/>
      <c r="S229"/>
      <c r="T229"/>
      <c r="W229" s="4" t="s">
        <v>140</v>
      </c>
      <c r="X229" s="536" t="s">
        <v>597</v>
      </c>
      <c r="Z229" s="29"/>
    </row>
    <row r="230" spans="6:26">
      <c r="F230"/>
      <c r="G230"/>
      <c r="H230"/>
      <c r="I230"/>
      <c r="J230"/>
      <c r="K230"/>
      <c r="L230"/>
      <c r="M230"/>
      <c r="N230"/>
      <c r="O230"/>
      <c r="P230"/>
      <c r="Q230"/>
      <c r="R230"/>
      <c r="S230"/>
      <c r="T230"/>
      <c r="W230" s="4" t="s">
        <v>140</v>
      </c>
      <c r="X230" s="536" t="s">
        <v>599</v>
      </c>
      <c r="Z230" s="29"/>
    </row>
    <row r="231" spans="6:26">
      <c r="F231"/>
      <c r="G231"/>
      <c r="H231"/>
      <c r="I231"/>
      <c r="J231"/>
      <c r="K231"/>
      <c r="L231"/>
      <c r="M231"/>
      <c r="N231"/>
      <c r="O231"/>
      <c r="P231"/>
      <c r="Q231"/>
      <c r="R231"/>
      <c r="S231"/>
      <c r="T231"/>
      <c r="W231" s="4" t="s">
        <v>140</v>
      </c>
      <c r="X231" s="536" t="s">
        <v>601</v>
      </c>
      <c r="Z231" s="29"/>
    </row>
    <row r="232" spans="6:26">
      <c r="F232"/>
      <c r="G232"/>
      <c r="H232"/>
      <c r="I232"/>
      <c r="J232"/>
      <c r="K232"/>
      <c r="L232"/>
      <c r="M232"/>
      <c r="N232"/>
      <c r="O232"/>
      <c r="P232"/>
      <c r="Q232"/>
      <c r="R232"/>
      <c r="S232"/>
      <c r="T232"/>
      <c r="W232" s="4" t="s">
        <v>140</v>
      </c>
      <c r="X232" s="536" t="s">
        <v>603</v>
      </c>
      <c r="Z232" s="29"/>
    </row>
    <row r="233" spans="6:26">
      <c r="F233"/>
      <c r="G233"/>
      <c r="H233"/>
      <c r="I233"/>
      <c r="J233"/>
      <c r="K233"/>
      <c r="L233"/>
      <c r="M233"/>
      <c r="N233"/>
      <c r="O233"/>
      <c r="P233"/>
      <c r="Q233"/>
      <c r="R233"/>
      <c r="S233"/>
      <c r="T233"/>
      <c r="W233" s="4" t="s">
        <v>140</v>
      </c>
      <c r="X233" s="536" t="s">
        <v>605</v>
      </c>
      <c r="Z233" s="29"/>
    </row>
    <row r="234" spans="6:26">
      <c r="F234"/>
      <c r="G234"/>
      <c r="H234"/>
      <c r="I234"/>
      <c r="J234"/>
      <c r="K234"/>
      <c r="L234"/>
      <c r="M234"/>
      <c r="N234"/>
      <c r="O234"/>
      <c r="P234"/>
      <c r="Q234"/>
      <c r="R234"/>
      <c r="S234"/>
      <c r="T234"/>
      <c r="W234" s="4" t="s">
        <v>140</v>
      </c>
      <c r="X234" s="536" t="s">
        <v>607</v>
      </c>
      <c r="Z234" s="29"/>
    </row>
    <row r="235" spans="6:26">
      <c r="F235"/>
      <c r="G235"/>
      <c r="H235"/>
      <c r="I235"/>
      <c r="J235"/>
      <c r="K235"/>
      <c r="L235"/>
      <c r="M235"/>
      <c r="N235"/>
      <c r="O235"/>
      <c r="P235"/>
      <c r="Q235"/>
      <c r="R235"/>
      <c r="S235"/>
      <c r="T235"/>
      <c r="W235" s="4" t="s">
        <v>140</v>
      </c>
      <c r="X235" s="536" t="s">
        <v>609</v>
      </c>
      <c r="Z235" s="29"/>
    </row>
    <row r="236" spans="6:26">
      <c r="F236"/>
      <c r="G236"/>
      <c r="H236"/>
      <c r="I236"/>
      <c r="J236"/>
      <c r="K236"/>
      <c r="L236"/>
      <c r="M236"/>
      <c r="N236"/>
      <c r="O236"/>
      <c r="P236"/>
      <c r="Q236"/>
      <c r="R236"/>
      <c r="S236"/>
      <c r="T236"/>
      <c r="W236" s="4" t="s">
        <v>140</v>
      </c>
      <c r="X236" s="536" t="s">
        <v>611</v>
      </c>
      <c r="Z236" s="29"/>
    </row>
    <row r="237" spans="6:26">
      <c r="F237"/>
      <c r="G237"/>
      <c r="H237"/>
      <c r="I237"/>
      <c r="J237"/>
      <c r="K237"/>
      <c r="L237"/>
      <c r="M237"/>
      <c r="N237"/>
      <c r="O237"/>
      <c r="P237"/>
      <c r="Q237"/>
      <c r="R237"/>
      <c r="S237"/>
      <c r="T237"/>
      <c r="W237" s="4" t="s">
        <v>140</v>
      </c>
      <c r="X237" s="536" t="s">
        <v>613</v>
      </c>
      <c r="Z237" s="29"/>
    </row>
    <row r="238" spans="6:26">
      <c r="F238"/>
      <c r="G238"/>
      <c r="H238"/>
      <c r="I238"/>
      <c r="J238"/>
      <c r="K238"/>
      <c r="L238"/>
      <c r="M238"/>
      <c r="N238"/>
      <c r="O238"/>
      <c r="P238"/>
      <c r="Q238"/>
      <c r="R238"/>
      <c r="S238"/>
      <c r="T238"/>
      <c r="W238" s="4" t="s">
        <v>140</v>
      </c>
      <c r="X238" s="536" t="s">
        <v>615</v>
      </c>
      <c r="Z238" s="29"/>
    </row>
    <row r="239" spans="6:26">
      <c r="F239"/>
      <c r="G239"/>
      <c r="H239"/>
      <c r="I239"/>
      <c r="J239"/>
      <c r="K239"/>
      <c r="L239"/>
      <c r="M239"/>
      <c r="N239"/>
      <c r="O239"/>
      <c r="P239"/>
      <c r="Q239"/>
      <c r="R239"/>
      <c r="S239"/>
      <c r="T239"/>
      <c r="W239" s="4" t="s">
        <v>140</v>
      </c>
      <c r="X239" s="536" t="s">
        <v>617</v>
      </c>
      <c r="Z239" s="29"/>
    </row>
    <row r="240" spans="6:26">
      <c r="F240"/>
      <c r="G240"/>
      <c r="H240"/>
      <c r="I240"/>
      <c r="J240"/>
      <c r="K240"/>
      <c r="L240"/>
      <c r="M240"/>
      <c r="N240"/>
      <c r="O240"/>
      <c r="P240"/>
      <c r="Q240"/>
      <c r="R240"/>
      <c r="S240"/>
      <c r="T240"/>
      <c r="W240" s="4" t="s">
        <v>140</v>
      </c>
      <c r="X240" s="536" t="s">
        <v>619</v>
      </c>
      <c r="Z240" s="29"/>
    </row>
    <row r="241" spans="6:26">
      <c r="F241"/>
      <c r="G241"/>
      <c r="H241"/>
      <c r="I241"/>
      <c r="J241"/>
      <c r="K241"/>
      <c r="L241"/>
      <c r="M241"/>
      <c r="N241"/>
      <c r="O241"/>
      <c r="P241"/>
      <c r="Q241"/>
      <c r="R241"/>
      <c r="S241"/>
      <c r="T241"/>
      <c r="W241" s="4" t="s">
        <v>140</v>
      </c>
      <c r="X241" s="536" t="s">
        <v>2668</v>
      </c>
      <c r="Z241" s="29"/>
    </row>
    <row r="242" spans="6:26">
      <c r="F242"/>
      <c r="G242"/>
      <c r="H242"/>
      <c r="I242"/>
      <c r="J242"/>
      <c r="K242"/>
      <c r="L242"/>
      <c r="M242"/>
      <c r="N242"/>
      <c r="O242"/>
      <c r="P242"/>
      <c r="Q242"/>
      <c r="R242"/>
      <c r="S242"/>
      <c r="T242"/>
      <c r="W242" s="4" t="s">
        <v>140</v>
      </c>
      <c r="X242" s="536" t="s">
        <v>622</v>
      </c>
      <c r="Z242" s="29"/>
    </row>
    <row r="243" spans="6:26">
      <c r="F243"/>
      <c r="G243"/>
      <c r="H243"/>
      <c r="I243"/>
      <c r="J243"/>
      <c r="K243"/>
      <c r="L243"/>
      <c r="M243"/>
      <c r="N243"/>
      <c r="O243"/>
      <c r="P243"/>
      <c r="Q243"/>
      <c r="R243"/>
      <c r="S243"/>
      <c r="T243"/>
      <c r="W243" s="4" t="s">
        <v>140</v>
      </c>
      <c r="X243" s="536" t="s">
        <v>624</v>
      </c>
      <c r="Z243" s="29"/>
    </row>
    <row r="244" spans="6:26">
      <c r="F244"/>
      <c r="G244"/>
      <c r="H244"/>
      <c r="I244"/>
      <c r="J244"/>
      <c r="K244"/>
      <c r="L244"/>
      <c r="M244"/>
      <c r="N244"/>
      <c r="O244"/>
      <c r="P244"/>
      <c r="Q244"/>
      <c r="R244"/>
      <c r="S244"/>
      <c r="T244"/>
      <c r="W244" s="4" t="s">
        <v>140</v>
      </c>
      <c r="X244" s="536" t="s">
        <v>626</v>
      </c>
      <c r="Z244" s="29"/>
    </row>
    <row r="245" spans="6:26">
      <c r="F245"/>
      <c r="G245"/>
      <c r="H245"/>
      <c r="I245"/>
      <c r="J245"/>
      <c r="K245"/>
      <c r="L245"/>
      <c r="M245"/>
      <c r="N245"/>
      <c r="O245"/>
      <c r="P245"/>
      <c r="Q245"/>
      <c r="R245"/>
      <c r="S245"/>
      <c r="T245"/>
      <c r="W245" s="4" t="s">
        <v>140</v>
      </c>
      <c r="X245" s="536" t="s">
        <v>628</v>
      </c>
      <c r="Z245" s="29"/>
    </row>
    <row r="246" spans="6:26">
      <c r="F246"/>
      <c r="G246"/>
      <c r="H246"/>
      <c r="I246"/>
      <c r="J246"/>
      <c r="K246"/>
      <c r="L246"/>
      <c r="M246"/>
      <c r="N246"/>
      <c r="O246"/>
      <c r="P246"/>
      <c r="Q246"/>
      <c r="R246"/>
      <c r="S246"/>
      <c r="T246"/>
      <c r="W246" s="4" t="s">
        <v>140</v>
      </c>
      <c r="X246" s="536" t="s">
        <v>630</v>
      </c>
      <c r="Z246" s="29"/>
    </row>
    <row r="247" spans="6:26">
      <c r="F247"/>
      <c r="G247"/>
      <c r="H247"/>
      <c r="I247"/>
      <c r="J247"/>
      <c r="K247"/>
      <c r="L247"/>
      <c r="M247"/>
      <c r="N247"/>
      <c r="O247"/>
      <c r="P247"/>
      <c r="Q247"/>
      <c r="R247"/>
      <c r="S247"/>
      <c r="T247"/>
      <c r="W247" s="4" t="s">
        <v>140</v>
      </c>
      <c r="X247" s="536" t="s">
        <v>632</v>
      </c>
      <c r="Z247" s="29"/>
    </row>
    <row r="248" spans="6:26">
      <c r="F248"/>
      <c r="G248"/>
      <c r="H248"/>
      <c r="I248"/>
      <c r="J248"/>
      <c r="K248"/>
      <c r="L248"/>
      <c r="M248"/>
      <c r="N248"/>
      <c r="O248"/>
      <c r="P248"/>
      <c r="Q248"/>
      <c r="R248"/>
      <c r="S248"/>
      <c r="T248"/>
      <c r="W248" s="4" t="s">
        <v>140</v>
      </c>
      <c r="X248" s="536" t="s">
        <v>634</v>
      </c>
      <c r="Z248" s="29"/>
    </row>
    <row r="249" spans="6:26">
      <c r="F249"/>
      <c r="G249"/>
      <c r="H249"/>
      <c r="I249"/>
      <c r="J249"/>
      <c r="K249"/>
      <c r="L249"/>
      <c r="M249"/>
      <c r="N249"/>
      <c r="O249"/>
      <c r="P249"/>
      <c r="Q249"/>
      <c r="R249"/>
      <c r="S249"/>
      <c r="T249"/>
      <c r="W249" s="4" t="s">
        <v>140</v>
      </c>
      <c r="X249" s="536" t="s">
        <v>636</v>
      </c>
      <c r="Z249" s="29"/>
    </row>
    <row r="250" spans="6:26">
      <c r="F250"/>
      <c r="G250"/>
      <c r="H250"/>
      <c r="I250"/>
      <c r="J250"/>
      <c r="K250"/>
      <c r="L250"/>
      <c r="M250"/>
      <c r="N250"/>
      <c r="O250"/>
      <c r="P250"/>
      <c r="Q250"/>
      <c r="R250"/>
      <c r="S250"/>
      <c r="T250"/>
      <c r="W250" s="4" t="s">
        <v>140</v>
      </c>
      <c r="X250" s="536" t="s">
        <v>638</v>
      </c>
      <c r="Z250" s="29"/>
    </row>
    <row r="251" spans="6:26">
      <c r="F251"/>
      <c r="G251"/>
      <c r="H251"/>
      <c r="I251"/>
      <c r="J251"/>
      <c r="K251"/>
      <c r="L251"/>
      <c r="M251"/>
      <c r="N251"/>
      <c r="O251"/>
      <c r="P251"/>
      <c r="Q251"/>
      <c r="R251"/>
      <c r="S251"/>
      <c r="T251"/>
      <c r="W251" s="4" t="s">
        <v>140</v>
      </c>
      <c r="X251" s="536" t="s">
        <v>640</v>
      </c>
      <c r="Z251" s="29"/>
    </row>
    <row r="252" spans="6:26">
      <c r="F252"/>
      <c r="G252"/>
      <c r="H252"/>
      <c r="I252"/>
      <c r="J252"/>
      <c r="K252"/>
      <c r="L252"/>
      <c r="M252"/>
      <c r="N252"/>
      <c r="O252"/>
      <c r="P252"/>
      <c r="Q252"/>
      <c r="R252"/>
      <c r="S252"/>
      <c r="T252"/>
      <c r="W252" s="4" t="s">
        <v>140</v>
      </c>
      <c r="X252" s="536" t="s">
        <v>642</v>
      </c>
      <c r="Z252" s="29"/>
    </row>
    <row r="253" spans="6:26">
      <c r="F253"/>
      <c r="G253"/>
      <c r="H253"/>
      <c r="I253"/>
      <c r="J253"/>
      <c r="K253"/>
      <c r="L253"/>
      <c r="M253"/>
      <c r="N253"/>
      <c r="O253"/>
      <c r="P253"/>
      <c r="Q253"/>
      <c r="R253"/>
      <c r="S253"/>
      <c r="T253"/>
      <c r="W253" s="4" t="s">
        <v>140</v>
      </c>
      <c r="X253" s="536" t="s">
        <v>644</v>
      </c>
      <c r="Z253" s="29"/>
    </row>
    <row r="254" spans="6:26">
      <c r="F254"/>
      <c r="G254"/>
      <c r="H254"/>
      <c r="I254"/>
      <c r="J254"/>
      <c r="K254"/>
      <c r="L254"/>
      <c r="M254"/>
      <c r="N254"/>
      <c r="O254"/>
      <c r="P254"/>
      <c r="Q254"/>
      <c r="R254"/>
      <c r="S254"/>
      <c r="T254"/>
      <c r="W254" s="4" t="s">
        <v>140</v>
      </c>
      <c r="X254" s="536" t="s">
        <v>646</v>
      </c>
      <c r="Z254" s="29"/>
    </row>
    <row r="255" spans="6:26">
      <c r="F255"/>
      <c r="G255"/>
      <c r="H255"/>
      <c r="I255"/>
      <c r="J255"/>
      <c r="K255"/>
      <c r="L255"/>
      <c r="M255"/>
      <c r="N255"/>
      <c r="O255"/>
      <c r="P255"/>
      <c r="Q255"/>
      <c r="R255"/>
      <c r="S255"/>
      <c r="T255"/>
      <c r="W255" s="4" t="s">
        <v>140</v>
      </c>
      <c r="X255" s="536" t="s">
        <v>648</v>
      </c>
      <c r="Z255" s="29"/>
    </row>
    <row r="256" spans="6:26">
      <c r="F256"/>
      <c r="G256"/>
      <c r="H256"/>
      <c r="I256"/>
      <c r="J256"/>
      <c r="K256"/>
      <c r="L256"/>
      <c r="M256"/>
      <c r="N256"/>
      <c r="O256"/>
      <c r="P256"/>
      <c r="Q256"/>
      <c r="R256"/>
      <c r="S256"/>
      <c r="T256"/>
      <c r="W256" s="4" t="s">
        <v>140</v>
      </c>
      <c r="X256" s="536" t="s">
        <v>650</v>
      </c>
      <c r="Z256" s="29"/>
    </row>
    <row r="257" spans="6:26">
      <c r="F257"/>
      <c r="G257"/>
      <c r="H257"/>
      <c r="I257"/>
      <c r="J257"/>
      <c r="K257"/>
      <c r="L257"/>
      <c r="M257"/>
      <c r="N257"/>
      <c r="O257"/>
      <c r="P257"/>
      <c r="Q257"/>
      <c r="R257"/>
      <c r="S257"/>
      <c r="T257"/>
      <c r="W257" s="4" t="s">
        <v>140</v>
      </c>
      <c r="X257" s="536" t="s">
        <v>652</v>
      </c>
      <c r="Z257" s="29"/>
    </row>
    <row r="258" spans="6:26">
      <c r="F258"/>
      <c r="G258"/>
      <c r="H258"/>
      <c r="I258"/>
      <c r="J258"/>
      <c r="K258"/>
      <c r="L258"/>
      <c r="M258"/>
      <c r="N258"/>
      <c r="O258"/>
      <c r="P258"/>
      <c r="Q258"/>
      <c r="R258"/>
      <c r="S258"/>
      <c r="T258"/>
      <c r="W258" s="4" t="s">
        <v>140</v>
      </c>
      <c r="X258" s="536" t="s">
        <v>654</v>
      </c>
      <c r="Z258" s="29"/>
    </row>
    <row r="259" spans="6:26">
      <c r="F259"/>
      <c r="G259"/>
      <c r="H259"/>
      <c r="I259"/>
      <c r="J259"/>
      <c r="K259"/>
      <c r="L259"/>
      <c r="M259"/>
      <c r="N259"/>
      <c r="O259"/>
      <c r="P259"/>
      <c r="Q259"/>
      <c r="R259"/>
      <c r="S259"/>
      <c r="T259"/>
      <c r="W259" s="4" t="s">
        <v>140</v>
      </c>
      <c r="X259" s="536" t="s">
        <v>656</v>
      </c>
      <c r="Z259" s="29"/>
    </row>
    <row r="260" spans="6:26">
      <c r="F260"/>
      <c r="G260"/>
      <c r="H260"/>
      <c r="I260"/>
      <c r="J260"/>
      <c r="K260"/>
      <c r="L260"/>
      <c r="M260"/>
      <c r="N260"/>
      <c r="O260"/>
      <c r="P260"/>
      <c r="Q260"/>
      <c r="R260"/>
      <c r="S260"/>
      <c r="T260"/>
      <c r="W260" s="4" t="s">
        <v>140</v>
      </c>
      <c r="X260" s="536" t="s">
        <v>658</v>
      </c>
      <c r="Z260" s="29"/>
    </row>
    <row r="261" spans="6:26">
      <c r="F261"/>
      <c r="G261"/>
      <c r="H261"/>
      <c r="I261"/>
      <c r="J261"/>
      <c r="K261"/>
      <c r="L261"/>
      <c r="M261"/>
      <c r="N261"/>
      <c r="O261"/>
      <c r="P261"/>
      <c r="Q261"/>
      <c r="R261"/>
      <c r="S261"/>
      <c r="T261"/>
      <c r="W261" s="4" t="s">
        <v>143</v>
      </c>
      <c r="X261" s="536" t="s">
        <v>441</v>
      </c>
      <c r="Z261" s="29"/>
    </row>
    <row r="262" spans="6:26">
      <c r="F262"/>
      <c r="G262"/>
      <c r="H262"/>
      <c r="I262"/>
      <c r="J262"/>
      <c r="K262"/>
      <c r="L262"/>
      <c r="M262"/>
      <c r="N262"/>
      <c r="O262"/>
      <c r="P262"/>
      <c r="Q262"/>
      <c r="R262"/>
      <c r="S262"/>
      <c r="T262"/>
      <c r="W262" s="4" t="s">
        <v>143</v>
      </c>
      <c r="X262" s="536" t="s">
        <v>661</v>
      </c>
      <c r="Z262" s="29"/>
    </row>
    <row r="263" spans="6:26">
      <c r="F263"/>
      <c r="G263"/>
      <c r="H263"/>
      <c r="I263"/>
      <c r="J263"/>
      <c r="K263"/>
      <c r="L263"/>
      <c r="M263"/>
      <c r="N263"/>
      <c r="O263"/>
      <c r="P263"/>
      <c r="Q263"/>
      <c r="R263"/>
      <c r="S263"/>
      <c r="T263"/>
      <c r="W263" s="4" t="s">
        <v>143</v>
      </c>
      <c r="X263" s="536" t="s">
        <v>663</v>
      </c>
      <c r="Z263" s="29"/>
    </row>
    <row r="264" spans="6:26">
      <c r="F264"/>
      <c r="G264"/>
      <c r="H264"/>
      <c r="I264"/>
      <c r="J264"/>
      <c r="K264"/>
      <c r="L264"/>
      <c r="M264"/>
      <c r="N264"/>
      <c r="O264"/>
      <c r="P264"/>
      <c r="Q264"/>
      <c r="R264"/>
      <c r="S264"/>
      <c r="T264"/>
      <c r="W264" s="4" t="s">
        <v>143</v>
      </c>
      <c r="X264" s="536" t="s">
        <v>665</v>
      </c>
      <c r="Z264" s="29"/>
    </row>
    <row r="265" spans="6:26">
      <c r="F265"/>
      <c r="G265"/>
      <c r="H265"/>
      <c r="I265"/>
      <c r="J265"/>
      <c r="K265"/>
      <c r="L265"/>
      <c r="M265"/>
      <c r="N265"/>
      <c r="O265"/>
      <c r="P265"/>
      <c r="Q265"/>
      <c r="R265"/>
      <c r="S265"/>
      <c r="T265"/>
      <c r="W265" s="4" t="s">
        <v>143</v>
      </c>
      <c r="X265" s="536" t="s">
        <v>667</v>
      </c>
      <c r="Z265" s="29"/>
    </row>
    <row r="266" spans="6:26">
      <c r="F266"/>
      <c r="G266"/>
      <c r="H266"/>
      <c r="I266"/>
      <c r="J266"/>
      <c r="K266"/>
      <c r="L266"/>
      <c r="M266"/>
      <c r="N266"/>
      <c r="O266"/>
      <c r="P266"/>
      <c r="Q266"/>
      <c r="R266"/>
      <c r="S266"/>
      <c r="T266"/>
      <c r="W266" s="4" t="s">
        <v>143</v>
      </c>
      <c r="X266" s="536" t="s">
        <v>669</v>
      </c>
      <c r="Z266" s="29"/>
    </row>
    <row r="267" spans="6:26">
      <c r="F267"/>
      <c r="G267"/>
      <c r="H267"/>
      <c r="I267"/>
      <c r="J267"/>
      <c r="K267"/>
      <c r="L267"/>
      <c r="M267"/>
      <c r="N267"/>
      <c r="O267"/>
      <c r="P267"/>
      <c r="Q267"/>
      <c r="R267"/>
      <c r="S267"/>
      <c r="T267"/>
      <c r="W267" s="4" t="s">
        <v>143</v>
      </c>
      <c r="X267" s="536" t="s">
        <v>670</v>
      </c>
      <c r="Z267" s="29"/>
    </row>
    <row r="268" spans="6:26">
      <c r="F268"/>
      <c r="G268"/>
      <c r="H268"/>
      <c r="I268"/>
      <c r="J268"/>
      <c r="K268"/>
      <c r="L268"/>
      <c r="M268"/>
      <c r="N268"/>
      <c r="O268"/>
      <c r="P268"/>
      <c r="Q268"/>
      <c r="R268"/>
      <c r="S268"/>
      <c r="T268"/>
      <c r="W268" s="4" t="s">
        <v>143</v>
      </c>
      <c r="X268" s="536" t="s">
        <v>672</v>
      </c>
      <c r="Z268" s="29"/>
    </row>
    <row r="269" spans="6:26">
      <c r="F269"/>
      <c r="G269"/>
      <c r="H269"/>
      <c r="I269"/>
      <c r="J269"/>
      <c r="K269"/>
      <c r="L269"/>
      <c r="M269"/>
      <c r="N269"/>
      <c r="O269"/>
      <c r="P269"/>
      <c r="Q269"/>
      <c r="R269"/>
      <c r="S269"/>
      <c r="T269"/>
      <c r="W269" s="4" t="s">
        <v>143</v>
      </c>
      <c r="X269" s="536" t="s">
        <v>674</v>
      </c>
      <c r="Z269" s="29"/>
    </row>
    <row r="270" spans="6:26">
      <c r="F270"/>
      <c r="G270"/>
      <c r="H270"/>
      <c r="I270"/>
      <c r="J270"/>
      <c r="K270"/>
      <c r="L270"/>
      <c r="M270"/>
      <c r="N270"/>
      <c r="O270"/>
      <c r="P270"/>
      <c r="Q270"/>
      <c r="R270"/>
      <c r="S270"/>
      <c r="T270"/>
      <c r="W270" s="4" t="s">
        <v>143</v>
      </c>
      <c r="X270" s="536" t="s">
        <v>676</v>
      </c>
      <c r="Z270" s="29"/>
    </row>
    <row r="271" spans="6:26">
      <c r="F271"/>
      <c r="G271"/>
      <c r="H271"/>
      <c r="I271"/>
      <c r="J271"/>
      <c r="K271"/>
      <c r="L271"/>
      <c r="M271"/>
      <c r="N271"/>
      <c r="O271"/>
      <c r="P271"/>
      <c r="Q271"/>
      <c r="R271"/>
      <c r="S271"/>
      <c r="T271"/>
      <c r="W271" s="4" t="s">
        <v>143</v>
      </c>
      <c r="X271" s="536" t="s">
        <v>678</v>
      </c>
      <c r="Z271" s="29"/>
    </row>
    <row r="272" spans="6:26">
      <c r="F272"/>
      <c r="G272"/>
      <c r="H272"/>
      <c r="I272"/>
      <c r="J272"/>
      <c r="K272"/>
      <c r="L272"/>
      <c r="M272"/>
      <c r="N272"/>
      <c r="O272"/>
      <c r="P272"/>
      <c r="Q272"/>
      <c r="R272"/>
      <c r="S272"/>
      <c r="T272"/>
      <c r="W272" s="4" t="s">
        <v>143</v>
      </c>
      <c r="X272" s="536" t="s">
        <v>680</v>
      </c>
      <c r="Z272" s="29"/>
    </row>
    <row r="273" spans="6:26">
      <c r="F273"/>
      <c r="G273"/>
      <c r="H273"/>
      <c r="I273"/>
      <c r="J273"/>
      <c r="K273"/>
      <c r="L273"/>
      <c r="M273"/>
      <c r="N273"/>
      <c r="O273"/>
      <c r="P273"/>
      <c r="Q273"/>
      <c r="R273"/>
      <c r="S273"/>
      <c r="T273"/>
      <c r="W273" s="4" t="s">
        <v>143</v>
      </c>
      <c r="X273" s="536" t="s">
        <v>682</v>
      </c>
      <c r="Z273" s="29"/>
    </row>
    <row r="274" spans="6:26">
      <c r="F274"/>
      <c r="G274"/>
      <c r="H274"/>
      <c r="I274"/>
      <c r="J274"/>
      <c r="K274"/>
      <c r="L274"/>
      <c r="M274"/>
      <c r="N274"/>
      <c r="O274"/>
      <c r="P274"/>
      <c r="Q274"/>
      <c r="R274"/>
      <c r="S274"/>
      <c r="T274"/>
      <c r="W274" s="4" t="s">
        <v>143</v>
      </c>
      <c r="X274" s="536" t="s">
        <v>2669</v>
      </c>
      <c r="Z274" s="29"/>
    </row>
    <row r="275" spans="6:26">
      <c r="F275"/>
      <c r="G275"/>
      <c r="H275"/>
      <c r="I275"/>
      <c r="J275"/>
      <c r="K275"/>
      <c r="L275"/>
      <c r="M275"/>
      <c r="N275"/>
      <c r="O275"/>
      <c r="P275"/>
      <c r="Q275"/>
      <c r="R275"/>
      <c r="S275"/>
      <c r="T275"/>
      <c r="W275" s="4" t="s">
        <v>143</v>
      </c>
      <c r="X275" s="536" t="s">
        <v>685</v>
      </c>
      <c r="Z275" s="29"/>
    </row>
    <row r="276" spans="6:26">
      <c r="F276"/>
      <c r="G276"/>
      <c r="H276"/>
      <c r="I276"/>
      <c r="J276"/>
      <c r="K276"/>
      <c r="L276"/>
      <c r="M276"/>
      <c r="N276"/>
      <c r="O276"/>
      <c r="P276"/>
      <c r="Q276"/>
      <c r="R276"/>
      <c r="S276"/>
      <c r="T276"/>
      <c r="W276" s="4" t="s">
        <v>143</v>
      </c>
      <c r="X276" s="536" t="s">
        <v>687</v>
      </c>
      <c r="Z276" s="29"/>
    </row>
    <row r="277" spans="6:26">
      <c r="F277"/>
      <c r="G277"/>
      <c r="H277"/>
      <c r="I277"/>
      <c r="J277"/>
      <c r="K277"/>
      <c r="L277"/>
      <c r="M277"/>
      <c r="N277"/>
      <c r="O277"/>
      <c r="P277"/>
      <c r="Q277"/>
      <c r="R277"/>
      <c r="S277"/>
      <c r="T277"/>
      <c r="W277" s="4" t="s">
        <v>143</v>
      </c>
      <c r="X277" s="536" t="s">
        <v>689</v>
      </c>
      <c r="Z277" s="29"/>
    </row>
    <row r="278" spans="6:26">
      <c r="F278"/>
      <c r="G278"/>
      <c r="H278"/>
      <c r="I278"/>
      <c r="J278"/>
      <c r="K278"/>
      <c r="L278"/>
      <c r="M278"/>
      <c r="N278"/>
      <c r="O278"/>
      <c r="P278"/>
      <c r="Q278"/>
      <c r="R278"/>
      <c r="S278"/>
      <c r="T278"/>
      <c r="W278" s="4" t="s">
        <v>143</v>
      </c>
      <c r="X278" s="536" t="s">
        <v>691</v>
      </c>
      <c r="Z278" s="29"/>
    </row>
    <row r="279" spans="6:26">
      <c r="F279"/>
      <c r="G279"/>
      <c r="H279"/>
      <c r="I279"/>
      <c r="J279"/>
      <c r="K279"/>
      <c r="L279"/>
      <c r="M279"/>
      <c r="N279"/>
      <c r="O279"/>
      <c r="P279"/>
      <c r="Q279"/>
      <c r="R279"/>
      <c r="S279"/>
      <c r="T279"/>
      <c r="W279" s="4" t="s">
        <v>143</v>
      </c>
      <c r="X279" s="536" t="s">
        <v>693</v>
      </c>
      <c r="Z279" s="29"/>
    </row>
    <row r="280" spans="6:26">
      <c r="F280"/>
      <c r="G280"/>
      <c r="H280"/>
      <c r="I280"/>
      <c r="J280"/>
      <c r="K280"/>
      <c r="L280"/>
      <c r="M280"/>
      <c r="N280"/>
      <c r="O280"/>
      <c r="P280"/>
      <c r="Q280"/>
      <c r="R280"/>
      <c r="S280"/>
      <c r="T280"/>
      <c r="W280" s="4" t="s">
        <v>143</v>
      </c>
      <c r="X280" s="536" t="s">
        <v>695</v>
      </c>
      <c r="Z280" s="29"/>
    </row>
    <row r="281" spans="6:26">
      <c r="F281"/>
      <c r="G281"/>
      <c r="H281"/>
      <c r="I281"/>
      <c r="J281"/>
      <c r="K281"/>
      <c r="L281"/>
      <c r="M281"/>
      <c r="N281"/>
      <c r="O281"/>
      <c r="P281"/>
      <c r="Q281"/>
      <c r="R281"/>
      <c r="S281"/>
      <c r="T281"/>
      <c r="W281" s="4" t="s">
        <v>143</v>
      </c>
      <c r="X281" s="536" t="s">
        <v>696</v>
      </c>
      <c r="Z281" s="29"/>
    </row>
    <row r="282" spans="6:26">
      <c r="F282"/>
      <c r="G282"/>
      <c r="H282"/>
      <c r="I282"/>
      <c r="J282"/>
      <c r="K282"/>
      <c r="L282"/>
      <c r="M282"/>
      <c r="N282"/>
      <c r="O282"/>
      <c r="P282"/>
      <c r="Q282"/>
      <c r="R282"/>
      <c r="S282"/>
      <c r="T282"/>
      <c r="W282" s="4" t="s">
        <v>143</v>
      </c>
      <c r="X282" s="536" t="s">
        <v>698</v>
      </c>
      <c r="Z282" s="29"/>
    </row>
    <row r="283" spans="6:26">
      <c r="F283"/>
      <c r="G283"/>
      <c r="H283"/>
      <c r="I283"/>
      <c r="J283"/>
      <c r="K283"/>
      <c r="L283"/>
      <c r="M283"/>
      <c r="N283"/>
      <c r="O283"/>
      <c r="P283"/>
      <c r="Q283"/>
      <c r="R283"/>
      <c r="S283"/>
      <c r="T283"/>
      <c r="W283" s="4" t="s">
        <v>143</v>
      </c>
      <c r="X283" s="536" t="s">
        <v>700</v>
      </c>
      <c r="Z283" s="29"/>
    </row>
    <row r="284" spans="6:26">
      <c r="F284"/>
      <c r="G284"/>
      <c r="H284"/>
      <c r="I284"/>
      <c r="J284"/>
      <c r="K284"/>
      <c r="L284"/>
      <c r="M284"/>
      <c r="N284"/>
      <c r="O284"/>
      <c r="P284"/>
      <c r="Q284"/>
      <c r="R284"/>
      <c r="S284"/>
      <c r="T284"/>
      <c r="W284" s="4" t="s">
        <v>143</v>
      </c>
      <c r="X284" s="536" t="s">
        <v>702</v>
      </c>
      <c r="Z284" s="29"/>
    </row>
    <row r="285" spans="6:26">
      <c r="F285"/>
      <c r="G285"/>
      <c r="H285"/>
      <c r="I285"/>
      <c r="J285"/>
      <c r="K285"/>
      <c r="L285"/>
      <c r="M285"/>
      <c r="N285"/>
      <c r="O285"/>
      <c r="P285"/>
      <c r="Q285"/>
      <c r="R285"/>
      <c r="S285"/>
      <c r="T285"/>
      <c r="W285" s="4" t="s">
        <v>143</v>
      </c>
      <c r="X285" s="536" t="s">
        <v>704</v>
      </c>
      <c r="Z285" s="29"/>
    </row>
    <row r="286" spans="6:26">
      <c r="F286"/>
      <c r="G286"/>
      <c r="H286"/>
      <c r="I286"/>
      <c r="J286"/>
      <c r="K286"/>
      <c r="L286"/>
      <c r="M286"/>
      <c r="N286"/>
      <c r="O286"/>
      <c r="P286"/>
      <c r="Q286"/>
      <c r="R286"/>
      <c r="S286"/>
      <c r="T286"/>
      <c r="W286" s="4" t="s">
        <v>143</v>
      </c>
      <c r="X286" s="536" t="s">
        <v>706</v>
      </c>
      <c r="Z286" s="29"/>
    </row>
    <row r="287" spans="6:26">
      <c r="F287"/>
      <c r="G287"/>
      <c r="H287"/>
      <c r="I287"/>
      <c r="J287"/>
      <c r="K287"/>
      <c r="L287"/>
      <c r="M287"/>
      <c r="N287"/>
      <c r="O287"/>
      <c r="P287"/>
      <c r="Q287"/>
      <c r="R287"/>
      <c r="S287"/>
      <c r="T287"/>
      <c r="W287" s="4" t="s">
        <v>143</v>
      </c>
      <c r="X287" s="536" t="s">
        <v>708</v>
      </c>
      <c r="Z287" s="29"/>
    </row>
    <row r="288" spans="6:26">
      <c r="F288"/>
      <c r="G288"/>
      <c r="H288"/>
      <c r="I288"/>
      <c r="J288"/>
      <c r="K288"/>
      <c r="L288"/>
      <c r="M288"/>
      <c r="N288"/>
      <c r="O288"/>
      <c r="P288"/>
      <c r="Q288"/>
      <c r="R288"/>
      <c r="S288"/>
      <c r="T288"/>
      <c r="W288" s="4" t="s">
        <v>143</v>
      </c>
      <c r="X288" s="536" t="s">
        <v>710</v>
      </c>
      <c r="Z288" s="29"/>
    </row>
    <row r="289" spans="6:26">
      <c r="F289"/>
      <c r="G289"/>
      <c r="H289"/>
      <c r="I289"/>
      <c r="J289"/>
      <c r="K289"/>
      <c r="L289"/>
      <c r="M289"/>
      <c r="N289"/>
      <c r="O289"/>
      <c r="P289"/>
      <c r="Q289"/>
      <c r="R289"/>
      <c r="S289"/>
      <c r="T289"/>
      <c r="W289" s="4" t="s">
        <v>143</v>
      </c>
      <c r="X289" s="536" t="s">
        <v>712</v>
      </c>
      <c r="Z289" s="29"/>
    </row>
    <row r="290" spans="6:26">
      <c r="F290"/>
      <c r="G290"/>
      <c r="H290"/>
      <c r="I290"/>
      <c r="J290"/>
      <c r="K290"/>
      <c r="L290"/>
      <c r="M290"/>
      <c r="N290"/>
      <c r="O290"/>
      <c r="P290"/>
      <c r="Q290"/>
      <c r="R290"/>
      <c r="S290"/>
      <c r="T290"/>
      <c r="W290" s="4" t="s">
        <v>143</v>
      </c>
      <c r="X290" s="536" t="s">
        <v>714</v>
      </c>
      <c r="Z290" s="29"/>
    </row>
    <row r="291" spans="6:26">
      <c r="F291"/>
      <c r="G291"/>
      <c r="H291"/>
      <c r="I291"/>
      <c r="J291"/>
      <c r="K291"/>
      <c r="L291"/>
      <c r="M291"/>
      <c r="N291"/>
      <c r="O291"/>
      <c r="P291"/>
      <c r="Q291"/>
      <c r="R291"/>
      <c r="S291"/>
      <c r="T291"/>
      <c r="W291" s="4" t="s">
        <v>143</v>
      </c>
      <c r="X291" s="536" t="s">
        <v>716</v>
      </c>
      <c r="Z291" s="29"/>
    </row>
    <row r="292" spans="6:26">
      <c r="F292"/>
      <c r="G292"/>
      <c r="H292"/>
      <c r="I292"/>
      <c r="J292"/>
      <c r="K292"/>
      <c r="L292"/>
      <c r="M292"/>
      <c r="N292"/>
      <c r="O292"/>
      <c r="P292"/>
      <c r="Q292"/>
      <c r="R292"/>
      <c r="S292"/>
      <c r="T292"/>
      <c r="W292" s="4" t="s">
        <v>143</v>
      </c>
      <c r="X292" s="536" t="s">
        <v>718</v>
      </c>
      <c r="Z292" s="29"/>
    </row>
    <row r="293" spans="6:26">
      <c r="F293"/>
      <c r="G293"/>
      <c r="H293"/>
      <c r="I293"/>
      <c r="J293"/>
      <c r="K293"/>
      <c r="L293"/>
      <c r="M293"/>
      <c r="N293"/>
      <c r="O293"/>
      <c r="P293"/>
      <c r="Q293"/>
      <c r="R293"/>
      <c r="S293"/>
      <c r="T293"/>
      <c r="W293" s="4" t="s">
        <v>143</v>
      </c>
      <c r="X293" s="536" t="s">
        <v>720</v>
      </c>
      <c r="Z293" s="29"/>
    </row>
    <row r="294" spans="6:26">
      <c r="F294"/>
      <c r="G294"/>
      <c r="H294"/>
      <c r="I294"/>
      <c r="J294"/>
      <c r="K294"/>
      <c r="L294"/>
      <c r="M294"/>
      <c r="N294"/>
      <c r="O294"/>
      <c r="P294"/>
      <c r="Q294"/>
      <c r="R294"/>
      <c r="S294"/>
      <c r="T294"/>
      <c r="W294" s="4" t="s">
        <v>143</v>
      </c>
      <c r="X294" s="536" t="s">
        <v>722</v>
      </c>
      <c r="Z294" s="29"/>
    </row>
    <row r="295" spans="6:26">
      <c r="F295"/>
      <c r="G295"/>
      <c r="H295"/>
      <c r="I295"/>
      <c r="J295"/>
      <c r="K295"/>
      <c r="L295"/>
      <c r="M295"/>
      <c r="N295"/>
      <c r="O295"/>
      <c r="P295"/>
      <c r="Q295"/>
      <c r="R295"/>
      <c r="S295"/>
      <c r="T295"/>
      <c r="W295" s="4" t="s">
        <v>143</v>
      </c>
      <c r="X295" s="536" t="s">
        <v>724</v>
      </c>
      <c r="Z295" s="29"/>
    </row>
    <row r="296" spans="6:26">
      <c r="F296"/>
      <c r="G296"/>
      <c r="H296"/>
      <c r="I296"/>
      <c r="J296"/>
      <c r="K296"/>
      <c r="L296"/>
      <c r="M296"/>
      <c r="N296"/>
      <c r="O296"/>
      <c r="P296"/>
      <c r="Q296"/>
      <c r="R296"/>
      <c r="S296"/>
      <c r="T296"/>
      <c r="W296" s="4" t="s">
        <v>146</v>
      </c>
      <c r="X296" s="536" t="s">
        <v>726</v>
      </c>
      <c r="Z296" s="29"/>
    </row>
    <row r="297" spans="6:26">
      <c r="F297"/>
      <c r="G297"/>
      <c r="H297"/>
      <c r="I297"/>
      <c r="J297"/>
      <c r="K297"/>
      <c r="L297"/>
      <c r="M297"/>
      <c r="N297"/>
      <c r="O297"/>
      <c r="P297"/>
      <c r="Q297"/>
      <c r="R297"/>
      <c r="S297"/>
      <c r="T297"/>
      <c r="W297" s="4" t="s">
        <v>146</v>
      </c>
      <c r="X297" s="536" t="s">
        <v>728</v>
      </c>
      <c r="Z297" s="29"/>
    </row>
    <row r="298" spans="6:26">
      <c r="F298"/>
      <c r="G298"/>
      <c r="H298"/>
      <c r="I298"/>
      <c r="J298"/>
      <c r="K298"/>
      <c r="L298"/>
      <c r="M298"/>
      <c r="N298"/>
      <c r="O298"/>
      <c r="P298"/>
      <c r="Q298"/>
      <c r="R298"/>
      <c r="S298"/>
      <c r="T298"/>
      <c r="W298" s="4" t="s">
        <v>146</v>
      </c>
      <c r="X298" s="536" t="s">
        <v>730</v>
      </c>
      <c r="Z298" s="29"/>
    </row>
    <row r="299" spans="6:26">
      <c r="F299"/>
      <c r="G299"/>
      <c r="H299"/>
      <c r="I299"/>
      <c r="J299"/>
      <c r="K299"/>
      <c r="L299"/>
      <c r="M299"/>
      <c r="N299"/>
      <c r="O299"/>
      <c r="P299"/>
      <c r="Q299"/>
      <c r="R299"/>
      <c r="S299"/>
      <c r="T299"/>
      <c r="W299" s="4" t="s">
        <v>146</v>
      </c>
      <c r="X299" s="536" t="s">
        <v>732</v>
      </c>
      <c r="Z299" s="29"/>
    </row>
    <row r="300" spans="6:26">
      <c r="F300"/>
      <c r="G300"/>
      <c r="H300"/>
      <c r="I300"/>
      <c r="J300"/>
      <c r="K300"/>
      <c r="L300"/>
      <c r="M300"/>
      <c r="N300"/>
      <c r="O300"/>
      <c r="P300"/>
      <c r="Q300"/>
      <c r="R300"/>
      <c r="S300"/>
      <c r="T300"/>
      <c r="W300" s="4" t="s">
        <v>146</v>
      </c>
      <c r="X300" s="536" t="s">
        <v>734</v>
      </c>
      <c r="Z300" s="29"/>
    </row>
    <row r="301" spans="6:26">
      <c r="F301"/>
      <c r="G301"/>
      <c r="H301"/>
      <c r="I301"/>
      <c r="J301"/>
      <c r="K301"/>
      <c r="L301"/>
      <c r="M301"/>
      <c r="N301"/>
      <c r="O301"/>
      <c r="P301"/>
      <c r="Q301"/>
      <c r="R301"/>
      <c r="S301"/>
      <c r="T301"/>
      <c r="W301" s="4" t="s">
        <v>146</v>
      </c>
      <c r="X301" s="536" t="s">
        <v>736</v>
      </c>
      <c r="Z301" s="29"/>
    </row>
    <row r="302" spans="6:26">
      <c r="F302"/>
      <c r="G302"/>
      <c r="H302"/>
      <c r="I302"/>
      <c r="J302"/>
      <c r="K302"/>
      <c r="L302"/>
      <c r="M302"/>
      <c r="N302"/>
      <c r="O302"/>
      <c r="P302"/>
      <c r="Q302"/>
      <c r="R302"/>
      <c r="S302"/>
      <c r="T302"/>
      <c r="W302" s="4" t="s">
        <v>146</v>
      </c>
      <c r="X302" s="536" t="s">
        <v>738</v>
      </c>
      <c r="Z302" s="29"/>
    </row>
    <row r="303" spans="6:26">
      <c r="F303"/>
      <c r="G303"/>
      <c r="H303"/>
      <c r="I303"/>
      <c r="J303"/>
      <c r="K303"/>
      <c r="L303"/>
      <c r="M303"/>
      <c r="N303"/>
      <c r="O303"/>
      <c r="P303"/>
      <c r="Q303"/>
      <c r="R303"/>
      <c r="S303"/>
      <c r="T303"/>
      <c r="W303" s="4" t="s">
        <v>146</v>
      </c>
      <c r="X303" s="536" t="s">
        <v>740</v>
      </c>
      <c r="Z303" s="29"/>
    </row>
    <row r="304" spans="6:26">
      <c r="F304"/>
      <c r="G304"/>
      <c r="H304"/>
      <c r="I304"/>
      <c r="J304"/>
      <c r="K304"/>
      <c r="L304"/>
      <c r="M304"/>
      <c r="N304"/>
      <c r="O304"/>
      <c r="P304"/>
      <c r="Q304"/>
      <c r="R304"/>
      <c r="S304"/>
      <c r="T304"/>
      <c r="W304" s="4" t="s">
        <v>146</v>
      </c>
      <c r="X304" s="536" t="s">
        <v>742</v>
      </c>
      <c r="Z304" s="29"/>
    </row>
    <row r="305" spans="6:26">
      <c r="F305"/>
      <c r="G305"/>
      <c r="H305"/>
      <c r="I305"/>
      <c r="J305"/>
      <c r="K305"/>
      <c r="L305"/>
      <c r="M305"/>
      <c r="N305"/>
      <c r="O305"/>
      <c r="P305"/>
      <c r="Q305"/>
      <c r="R305"/>
      <c r="S305"/>
      <c r="T305"/>
      <c r="W305" s="4" t="s">
        <v>146</v>
      </c>
      <c r="X305" s="536" t="s">
        <v>744</v>
      </c>
      <c r="Z305" s="29"/>
    </row>
    <row r="306" spans="6:26">
      <c r="F306"/>
      <c r="G306"/>
      <c r="H306"/>
      <c r="I306"/>
      <c r="J306"/>
      <c r="K306"/>
      <c r="L306"/>
      <c r="M306"/>
      <c r="N306"/>
      <c r="O306"/>
      <c r="P306"/>
      <c r="Q306"/>
      <c r="R306"/>
      <c r="S306"/>
      <c r="T306"/>
      <c r="W306" s="4" t="s">
        <v>146</v>
      </c>
      <c r="X306" s="536" t="s">
        <v>746</v>
      </c>
      <c r="Z306" s="29"/>
    </row>
    <row r="307" spans="6:26">
      <c r="F307"/>
      <c r="G307"/>
      <c r="H307"/>
      <c r="I307"/>
      <c r="J307"/>
      <c r="K307"/>
      <c r="L307"/>
      <c r="M307"/>
      <c r="N307"/>
      <c r="O307"/>
      <c r="P307"/>
      <c r="Q307"/>
      <c r="R307"/>
      <c r="S307"/>
      <c r="T307"/>
      <c r="W307" s="4" t="s">
        <v>146</v>
      </c>
      <c r="X307" s="536" t="s">
        <v>748</v>
      </c>
      <c r="Z307" s="29"/>
    </row>
    <row r="308" spans="6:26">
      <c r="F308"/>
      <c r="G308"/>
      <c r="H308"/>
      <c r="I308"/>
      <c r="J308"/>
      <c r="K308"/>
      <c r="L308"/>
      <c r="M308"/>
      <c r="N308"/>
      <c r="O308"/>
      <c r="P308"/>
      <c r="Q308"/>
      <c r="R308"/>
      <c r="S308"/>
      <c r="T308"/>
      <c r="W308" s="4" t="s">
        <v>146</v>
      </c>
      <c r="X308" s="536" t="s">
        <v>750</v>
      </c>
      <c r="Z308" s="29"/>
    </row>
    <row r="309" spans="6:26">
      <c r="F309"/>
      <c r="G309"/>
      <c r="H309"/>
      <c r="I309"/>
      <c r="J309"/>
      <c r="K309"/>
      <c r="L309"/>
      <c r="M309"/>
      <c r="N309"/>
      <c r="O309"/>
      <c r="P309"/>
      <c r="Q309"/>
      <c r="R309"/>
      <c r="S309"/>
      <c r="T309"/>
      <c r="W309" s="4" t="s">
        <v>146</v>
      </c>
      <c r="X309" s="536" t="s">
        <v>752</v>
      </c>
      <c r="Z309" s="29"/>
    </row>
    <row r="310" spans="6:26">
      <c r="F310"/>
      <c r="G310"/>
      <c r="H310"/>
      <c r="I310"/>
      <c r="J310"/>
      <c r="K310"/>
      <c r="L310"/>
      <c r="M310"/>
      <c r="N310"/>
      <c r="O310"/>
      <c r="P310"/>
      <c r="Q310"/>
      <c r="R310"/>
      <c r="S310"/>
      <c r="T310"/>
      <c r="W310" s="4" t="s">
        <v>146</v>
      </c>
      <c r="X310" s="536" t="s">
        <v>754</v>
      </c>
      <c r="Z310" s="29"/>
    </row>
    <row r="311" spans="6:26">
      <c r="F311"/>
      <c r="G311"/>
      <c r="H311"/>
      <c r="I311"/>
      <c r="J311"/>
      <c r="K311"/>
      <c r="L311"/>
      <c r="M311"/>
      <c r="N311"/>
      <c r="O311"/>
      <c r="P311"/>
      <c r="Q311"/>
      <c r="R311"/>
      <c r="S311"/>
      <c r="T311"/>
      <c r="W311" s="4" t="s">
        <v>146</v>
      </c>
      <c r="X311" s="536" t="s">
        <v>756</v>
      </c>
      <c r="Z311" s="29"/>
    </row>
    <row r="312" spans="6:26">
      <c r="F312"/>
      <c r="G312"/>
      <c r="H312"/>
      <c r="I312"/>
      <c r="J312"/>
      <c r="K312"/>
      <c r="L312"/>
      <c r="M312"/>
      <c r="N312"/>
      <c r="O312"/>
      <c r="P312"/>
      <c r="Q312"/>
      <c r="R312"/>
      <c r="S312"/>
      <c r="T312"/>
      <c r="W312" s="4" t="s">
        <v>146</v>
      </c>
      <c r="X312" s="536" t="s">
        <v>758</v>
      </c>
      <c r="Z312" s="29"/>
    </row>
    <row r="313" spans="6:26">
      <c r="F313"/>
      <c r="G313"/>
      <c r="H313"/>
      <c r="I313"/>
      <c r="J313"/>
      <c r="K313"/>
      <c r="L313"/>
      <c r="M313"/>
      <c r="N313"/>
      <c r="O313"/>
      <c r="P313"/>
      <c r="Q313"/>
      <c r="R313"/>
      <c r="S313"/>
      <c r="T313"/>
      <c r="W313" s="4" t="s">
        <v>146</v>
      </c>
      <c r="X313" s="536" t="s">
        <v>759</v>
      </c>
      <c r="Z313" s="29"/>
    </row>
    <row r="314" spans="6:26">
      <c r="F314"/>
      <c r="G314"/>
      <c r="H314"/>
      <c r="I314"/>
      <c r="J314"/>
      <c r="K314"/>
      <c r="L314"/>
      <c r="M314"/>
      <c r="N314"/>
      <c r="O314"/>
      <c r="P314"/>
      <c r="Q314"/>
      <c r="R314"/>
      <c r="S314"/>
      <c r="T314"/>
      <c r="W314" s="4" t="s">
        <v>146</v>
      </c>
      <c r="X314" s="536" t="s">
        <v>760</v>
      </c>
      <c r="Z314" s="29"/>
    </row>
    <row r="315" spans="6:26">
      <c r="F315"/>
      <c r="G315"/>
      <c r="H315"/>
      <c r="I315"/>
      <c r="J315"/>
      <c r="K315"/>
      <c r="L315"/>
      <c r="M315"/>
      <c r="N315"/>
      <c r="O315"/>
      <c r="P315"/>
      <c r="Q315"/>
      <c r="R315"/>
      <c r="S315"/>
      <c r="T315"/>
      <c r="W315" s="4" t="s">
        <v>146</v>
      </c>
      <c r="X315" s="536" t="s">
        <v>762</v>
      </c>
      <c r="Z315" s="29"/>
    </row>
    <row r="316" spans="6:26">
      <c r="F316"/>
      <c r="G316"/>
      <c r="H316"/>
      <c r="I316"/>
      <c r="J316"/>
      <c r="K316"/>
      <c r="L316"/>
      <c r="M316"/>
      <c r="N316"/>
      <c r="O316"/>
      <c r="P316"/>
      <c r="Q316"/>
      <c r="R316"/>
      <c r="S316"/>
      <c r="T316"/>
      <c r="W316" s="4" t="s">
        <v>146</v>
      </c>
      <c r="X316" s="536" t="s">
        <v>764</v>
      </c>
      <c r="Z316" s="29"/>
    </row>
    <row r="317" spans="6:26">
      <c r="F317"/>
      <c r="G317"/>
      <c r="H317"/>
      <c r="I317"/>
      <c r="J317"/>
      <c r="K317"/>
      <c r="L317"/>
      <c r="M317"/>
      <c r="N317"/>
      <c r="O317"/>
      <c r="P317"/>
      <c r="Q317"/>
      <c r="R317"/>
      <c r="S317"/>
      <c r="T317"/>
      <c r="W317" s="4" t="s">
        <v>146</v>
      </c>
      <c r="X317" s="536" t="s">
        <v>766</v>
      </c>
      <c r="Z317" s="29"/>
    </row>
    <row r="318" spans="6:26">
      <c r="F318"/>
      <c r="G318"/>
      <c r="H318"/>
      <c r="I318"/>
      <c r="J318"/>
      <c r="K318"/>
      <c r="L318"/>
      <c r="M318"/>
      <c r="N318"/>
      <c r="O318"/>
      <c r="P318"/>
      <c r="Q318"/>
      <c r="R318"/>
      <c r="S318"/>
      <c r="T318"/>
      <c r="W318" s="4" t="s">
        <v>146</v>
      </c>
      <c r="X318" s="536" t="s">
        <v>768</v>
      </c>
      <c r="Z318" s="29"/>
    </row>
    <row r="319" spans="6:26">
      <c r="F319"/>
      <c r="G319"/>
      <c r="H319"/>
      <c r="I319"/>
      <c r="J319"/>
      <c r="K319"/>
      <c r="L319"/>
      <c r="M319"/>
      <c r="N319"/>
      <c r="O319"/>
      <c r="P319"/>
      <c r="Q319"/>
      <c r="R319"/>
      <c r="S319"/>
      <c r="T319"/>
      <c r="W319" s="4" t="s">
        <v>146</v>
      </c>
      <c r="X319" s="536" t="s">
        <v>770</v>
      </c>
      <c r="Z319" s="29"/>
    </row>
    <row r="320" spans="6:26">
      <c r="F320"/>
      <c r="G320"/>
      <c r="H320"/>
      <c r="I320"/>
      <c r="J320"/>
      <c r="K320"/>
      <c r="L320"/>
      <c r="M320"/>
      <c r="N320"/>
      <c r="O320"/>
      <c r="P320"/>
      <c r="Q320"/>
      <c r="R320"/>
      <c r="S320"/>
      <c r="T320"/>
      <c r="W320" s="4" t="s">
        <v>146</v>
      </c>
      <c r="X320" s="536" t="s">
        <v>772</v>
      </c>
      <c r="Z320" s="29"/>
    </row>
    <row r="321" spans="6:26">
      <c r="F321"/>
      <c r="G321"/>
      <c r="H321"/>
      <c r="I321"/>
      <c r="J321"/>
      <c r="K321"/>
      <c r="L321"/>
      <c r="M321"/>
      <c r="N321"/>
      <c r="O321"/>
      <c r="P321"/>
      <c r="Q321"/>
      <c r="R321"/>
      <c r="S321"/>
      <c r="T321"/>
      <c r="W321" s="4" t="s">
        <v>149</v>
      </c>
      <c r="X321" s="536" t="s">
        <v>774</v>
      </c>
      <c r="Z321" s="29"/>
    </row>
    <row r="322" spans="6:26">
      <c r="F322"/>
      <c r="G322"/>
      <c r="H322"/>
      <c r="I322"/>
      <c r="J322"/>
      <c r="K322"/>
      <c r="L322"/>
      <c r="M322"/>
      <c r="N322"/>
      <c r="O322"/>
      <c r="P322"/>
      <c r="Q322"/>
      <c r="R322"/>
      <c r="S322"/>
      <c r="T322"/>
      <c r="W322" s="4" t="s">
        <v>149</v>
      </c>
      <c r="X322" s="536" t="s">
        <v>776</v>
      </c>
      <c r="Z322" s="29"/>
    </row>
    <row r="323" spans="6:26">
      <c r="F323"/>
      <c r="G323"/>
      <c r="H323"/>
      <c r="I323"/>
      <c r="J323"/>
      <c r="K323"/>
      <c r="L323"/>
      <c r="M323"/>
      <c r="N323"/>
      <c r="O323"/>
      <c r="P323"/>
      <c r="Q323"/>
      <c r="R323"/>
      <c r="S323"/>
      <c r="T323"/>
      <c r="W323" s="4" t="s">
        <v>149</v>
      </c>
      <c r="X323" s="536" t="s">
        <v>778</v>
      </c>
      <c r="Z323" s="29"/>
    </row>
    <row r="324" spans="6:26">
      <c r="F324"/>
      <c r="G324"/>
      <c r="H324"/>
      <c r="I324"/>
      <c r="J324"/>
      <c r="K324"/>
      <c r="L324"/>
      <c r="M324"/>
      <c r="N324"/>
      <c r="O324"/>
      <c r="P324"/>
      <c r="Q324"/>
      <c r="R324"/>
      <c r="S324"/>
      <c r="T324"/>
      <c r="W324" s="4" t="s">
        <v>149</v>
      </c>
      <c r="X324" s="536" t="s">
        <v>780</v>
      </c>
      <c r="Z324" s="29"/>
    </row>
    <row r="325" spans="6:26">
      <c r="F325"/>
      <c r="G325"/>
      <c r="H325"/>
      <c r="I325"/>
      <c r="J325"/>
      <c r="K325"/>
      <c r="L325"/>
      <c r="M325"/>
      <c r="N325"/>
      <c r="O325"/>
      <c r="P325"/>
      <c r="Q325"/>
      <c r="R325"/>
      <c r="S325"/>
      <c r="T325"/>
      <c r="W325" s="4" t="s">
        <v>149</v>
      </c>
      <c r="X325" s="536" t="s">
        <v>782</v>
      </c>
      <c r="Z325" s="29"/>
    </row>
    <row r="326" spans="6:26">
      <c r="F326"/>
      <c r="G326"/>
      <c r="H326"/>
      <c r="I326"/>
      <c r="J326"/>
      <c r="K326"/>
      <c r="L326"/>
      <c r="M326"/>
      <c r="N326"/>
      <c r="O326"/>
      <c r="P326"/>
      <c r="Q326"/>
      <c r="R326"/>
      <c r="S326"/>
      <c r="T326"/>
      <c r="W326" s="4" t="s">
        <v>149</v>
      </c>
      <c r="X326" s="536" t="s">
        <v>784</v>
      </c>
      <c r="Z326" s="29"/>
    </row>
    <row r="327" spans="6:26">
      <c r="F327"/>
      <c r="G327"/>
      <c r="H327"/>
      <c r="I327"/>
      <c r="J327"/>
      <c r="K327"/>
      <c r="L327"/>
      <c r="M327"/>
      <c r="N327"/>
      <c r="O327"/>
      <c r="P327"/>
      <c r="Q327"/>
      <c r="R327"/>
      <c r="S327"/>
      <c r="T327"/>
      <c r="W327" s="4" t="s">
        <v>149</v>
      </c>
      <c r="X327" s="536" t="s">
        <v>786</v>
      </c>
      <c r="Z327" s="29"/>
    </row>
    <row r="328" spans="6:26">
      <c r="F328"/>
      <c r="G328"/>
      <c r="H328"/>
      <c r="I328"/>
      <c r="J328"/>
      <c r="K328"/>
      <c r="L328"/>
      <c r="M328"/>
      <c r="N328"/>
      <c r="O328"/>
      <c r="P328"/>
      <c r="Q328"/>
      <c r="R328"/>
      <c r="S328"/>
      <c r="T328"/>
      <c r="W328" s="4" t="s">
        <v>149</v>
      </c>
      <c r="X328" s="536" t="s">
        <v>788</v>
      </c>
      <c r="Z328" s="29"/>
    </row>
    <row r="329" spans="6:26">
      <c r="F329"/>
      <c r="G329"/>
      <c r="H329"/>
      <c r="I329"/>
      <c r="J329"/>
      <c r="K329"/>
      <c r="L329"/>
      <c r="M329"/>
      <c r="N329"/>
      <c r="O329"/>
      <c r="P329"/>
      <c r="Q329"/>
      <c r="R329"/>
      <c r="S329"/>
      <c r="T329"/>
      <c r="W329" s="4" t="s">
        <v>149</v>
      </c>
      <c r="X329" s="536" t="s">
        <v>790</v>
      </c>
      <c r="Z329" s="29"/>
    </row>
    <row r="330" spans="6:26">
      <c r="F330"/>
      <c r="G330"/>
      <c r="H330"/>
      <c r="I330"/>
      <c r="J330"/>
      <c r="K330"/>
      <c r="L330"/>
      <c r="M330"/>
      <c r="N330"/>
      <c r="O330"/>
      <c r="P330"/>
      <c r="Q330"/>
      <c r="R330"/>
      <c r="S330"/>
      <c r="T330"/>
      <c r="W330" s="4" t="s">
        <v>149</v>
      </c>
      <c r="X330" s="536" t="s">
        <v>791</v>
      </c>
      <c r="Z330" s="29"/>
    </row>
    <row r="331" spans="6:26">
      <c r="F331"/>
      <c r="G331"/>
      <c r="H331"/>
      <c r="I331"/>
      <c r="J331"/>
      <c r="K331"/>
      <c r="L331"/>
      <c r="M331"/>
      <c r="N331"/>
      <c r="O331"/>
      <c r="P331"/>
      <c r="Q331"/>
      <c r="R331"/>
      <c r="S331"/>
      <c r="T331"/>
      <c r="W331" s="4" t="s">
        <v>149</v>
      </c>
      <c r="X331" s="536" t="s">
        <v>793</v>
      </c>
      <c r="Z331" s="29"/>
    </row>
    <row r="332" spans="6:26">
      <c r="F332"/>
      <c r="G332"/>
      <c r="H332"/>
      <c r="I332"/>
      <c r="J332"/>
      <c r="K332"/>
      <c r="L332"/>
      <c r="M332"/>
      <c r="N332"/>
      <c r="O332"/>
      <c r="P332"/>
      <c r="Q332"/>
      <c r="R332"/>
      <c r="S332"/>
      <c r="T332"/>
      <c r="W332" s="4" t="s">
        <v>149</v>
      </c>
      <c r="X332" s="536" t="s">
        <v>794</v>
      </c>
      <c r="Z332" s="29"/>
    </row>
    <row r="333" spans="6:26">
      <c r="F333"/>
      <c r="G333"/>
      <c r="H333"/>
      <c r="I333"/>
      <c r="J333"/>
      <c r="K333"/>
      <c r="L333"/>
      <c r="M333"/>
      <c r="N333"/>
      <c r="O333"/>
      <c r="P333"/>
      <c r="Q333"/>
      <c r="R333"/>
      <c r="S333"/>
      <c r="T333"/>
      <c r="W333" s="4" t="s">
        <v>149</v>
      </c>
      <c r="X333" s="536" t="s">
        <v>796</v>
      </c>
      <c r="Z333" s="29"/>
    </row>
    <row r="334" spans="6:26">
      <c r="F334"/>
      <c r="G334"/>
      <c r="H334"/>
      <c r="I334"/>
      <c r="J334"/>
      <c r="K334"/>
      <c r="L334"/>
      <c r="M334"/>
      <c r="N334"/>
      <c r="O334"/>
      <c r="P334"/>
      <c r="Q334"/>
      <c r="R334"/>
      <c r="S334"/>
      <c r="T334"/>
      <c r="W334" s="4" t="s">
        <v>149</v>
      </c>
      <c r="X334" s="536" t="s">
        <v>798</v>
      </c>
      <c r="Z334" s="29"/>
    </row>
    <row r="335" spans="6:26">
      <c r="F335"/>
      <c r="G335"/>
      <c r="H335"/>
      <c r="I335"/>
      <c r="J335"/>
      <c r="K335"/>
      <c r="L335"/>
      <c r="M335"/>
      <c r="N335"/>
      <c r="O335"/>
      <c r="P335"/>
      <c r="Q335"/>
      <c r="R335"/>
      <c r="S335"/>
      <c r="T335"/>
      <c r="W335" s="4" t="s">
        <v>149</v>
      </c>
      <c r="X335" s="536" t="s">
        <v>799</v>
      </c>
      <c r="Z335" s="29"/>
    </row>
    <row r="336" spans="6:26">
      <c r="F336"/>
      <c r="G336"/>
      <c r="H336"/>
      <c r="I336"/>
      <c r="J336"/>
      <c r="K336"/>
      <c r="L336"/>
      <c r="M336"/>
      <c r="N336"/>
      <c r="O336"/>
      <c r="P336"/>
      <c r="Q336"/>
      <c r="R336"/>
      <c r="S336"/>
      <c r="T336"/>
      <c r="W336" s="4" t="s">
        <v>149</v>
      </c>
      <c r="X336" s="536" t="s">
        <v>800</v>
      </c>
      <c r="Z336" s="29"/>
    </row>
    <row r="337" spans="6:26">
      <c r="F337"/>
      <c r="G337"/>
      <c r="H337"/>
      <c r="I337"/>
      <c r="J337"/>
      <c r="K337"/>
      <c r="L337"/>
      <c r="M337"/>
      <c r="N337"/>
      <c r="O337"/>
      <c r="P337"/>
      <c r="Q337"/>
      <c r="R337"/>
      <c r="S337"/>
      <c r="T337"/>
      <c r="W337" s="4" t="s">
        <v>149</v>
      </c>
      <c r="X337" s="536" t="s">
        <v>802</v>
      </c>
      <c r="Z337" s="29"/>
    </row>
    <row r="338" spans="6:26">
      <c r="F338"/>
      <c r="G338"/>
      <c r="H338"/>
      <c r="I338"/>
      <c r="J338"/>
      <c r="K338"/>
      <c r="L338"/>
      <c r="M338"/>
      <c r="N338"/>
      <c r="O338"/>
      <c r="P338"/>
      <c r="Q338"/>
      <c r="R338"/>
      <c r="S338"/>
      <c r="T338"/>
      <c r="W338" s="4" t="s">
        <v>149</v>
      </c>
      <c r="X338" s="536" t="s">
        <v>804</v>
      </c>
      <c r="Z338" s="29"/>
    </row>
    <row r="339" spans="6:26">
      <c r="F339"/>
      <c r="G339"/>
      <c r="H339"/>
      <c r="I339"/>
      <c r="J339"/>
      <c r="K339"/>
      <c r="L339"/>
      <c r="M339"/>
      <c r="N339"/>
      <c r="O339"/>
      <c r="P339"/>
      <c r="Q339"/>
      <c r="R339"/>
      <c r="S339"/>
      <c r="T339"/>
      <c r="W339" s="4" t="s">
        <v>149</v>
      </c>
      <c r="X339" s="536" t="s">
        <v>806</v>
      </c>
      <c r="Z339" s="29"/>
    </row>
    <row r="340" spans="6:26">
      <c r="F340"/>
      <c r="G340"/>
      <c r="H340"/>
      <c r="I340"/>
      <c r="J340"/>
      <c r="K340"/>
      <c r="L340"/>
      <c r="M340"/>
      <c r="N340"/>
      <c r="O340"/>
      <c r="P340"/>
      <c r="Q340"/>
      <c r="R340"/>
      <c r="S340"/>
      <c r="T340"/>
      <c r="W340" s="4" t="s">
        <v>149</v>
      </c>
      <c r="X340" s="536" t="s">
        <v>808</v>
      </c>
      <c r="Z340" s="29"/>
    </row>
    <row r="341" spans="6:26">
      <c r="F341"/>
      <c r="G341"/>
      <c r="H341"/>
      <c r="I341"/>
      <c r="J341"/>
      <c r="K341"/>
      <c r="L341"/>
      <c r="M341"/>
      <c r="N341"/>
      <c r="O341"/>
      <c r="P341"/>
      <c r="Q341"/>
      <c r="R341"/>
      <c r="S341"/>
      <c r="T341"/>
      <c r="W341" s="4" t="s">
        <v>149</v>
      </c>
      <c r="X341" s="536" t="s">
        <v>810</v>
      </c>
      <c r="Z341" s="29"/>
    </row>
    <row r="342" spans="6:26">
      <c r="F342"/>
      <c r="G342"/>
      <c r="H342"/>
      <c r="I342"/>
      <c r="J342"/>
      <c r="K342"/>
      <c r="L342"/>
      <c r="M342"/>
      <c r="N342"/>
      <c r="O342"/>
      <c r="P342"/>
      <c r="Q342"/>
      <c r="R342"/>
      <c r="S342"/>
      <c r="T342"/>
      <c r="W342" s="4" t="s">
        <v>149</v>
      </c>
      <c r="X342" s="536" t="s">
        <v>812</v>
      </c>
      <c r="Z342" s="29"/>
    </row>
    <row r="343" spans="6:26">
      <c r="F343"/>
      <c r="G343"/>
      <c r="H343"/>
      <c r="I343"/>
      <c r="J343"/>
      <c r="K343"/>
      <c r="L343"/>
      <c r="M343"/>
      <c r="N343"/>
      <c r="O343"/>
      <c r="P343"/>
      <c r="Q343"/>
      <c r="R343"/>
      <c r="S343"/>
      <c r="T343"/>
      <c r="W343" s="4" t="s">
        <v>149</v>
      </c>
      <c r="X343" s="536" t="s">
        <v>814</v>
      </c>
      <c r="Z343" s="29"/>
    </row>
    <row r="344" spans="6:26">
      <c r="F344"/>
      <c r="G344"/>
      <c r="H344"/>
      <c r="I344"/>
      <c r="J344"/>
      <c r="K344"/>
      <c r="L344"/>
      <c r="M344"/>
      <c r="N344"/>
      <c r="O344"/>
      <c r="P344"/>
      <c r="Q344"/>
      <c r="R344"/>
      <c r="S344"/>
      <c r="T344"/>
      <c r="W344" s="4" t="s">
        <v>149</v>
      </c>
      <c r="X344" s="536" t="s">
        <v>815</v>
      </c>
      <c r="Z344" s="29"/>
    </row>
    <row r="345" spans="6:26">
      <c r="F345"/>
      <c r="G345"/>
      <c r="H345"/>
      <c r="I345"/>
      <c r="J345"/>
      <c r="K345"/>
      <c r="L345"/>
      <c r="M345"/>
      <c r="N345"/>
      <c r="O345"/>
      <c r="P345"/>
      <c r="Q345"/>
      <c r="R345"/>
      <c r="S345"/>
      <c r="T345"/>
      <c r="W345" s="4" t="s">
        <v>149</v>
      </c>
      <c r="X345" s="536" t="s">
        <v>816</v>
      </c>
      <c r="Z345" s="29"/>
    </row>
    <row r="346" spans="6:26">
      <c r="F346"/>
      <c r="G346"/>
      <c r="H346"/>
      <c r="I346"/>
      <c r="J346"/>
      <c r="K346"/>
      <c r="L346"/>
      <c r="M346"/>
      <c r="N346"/>
      <c r="O346"/>
      <c r="P346"/>
      <c r="Q346"/>
      <c r="R346"/>
      <c r="S346"/>
      <c r="T346"/>
      <c r="W346" s="4" t="s">
        <v>149</v>
      </c>
      <c r="X346" s="536" t="s">
        <v>818</v>
      </c>
      <c r="Z346" s="29"/>
    </row>
    <row r="347" spans="6:26">
      <c r="F347"/>
      <c r="G347"/>
      <c r="H347"/>
      <c r="I347"/>
      <c r="J347"/>
      <c r="K347"/>
      <c r="L347"/>
      <c r="M347"/>
      <c r="N347"/>
      <c r="O347"/>
      <c r="P347"/>
      <c r="Q347"/>
      <c r="R347"/>
      <c r="S347"/>
      <c r="T347"/>
      <c r="W347" s="4" t="s">
        <v>149</v>
      </c>
      <c r="X347" s="536" t="s">
        <v>820</v>
      </c>
      <c r="Z347" s="29"/>
    </row>
    <row r="348" spans="6:26">
      <c r="F348"/>
      <c r="G348"/>
      <c r="H348"/>
      <c r="I348"/>
      <c r="J348"/>
      <c r="K348"/>
      <c r="L348"/>
      <c r="M348"/>
      <c r="N348"/>
      <c r="O348"/>
      <c r="P348"/>
      <c r="Q348"/>
      <c r="R348"/>
      <c r="S348"/>
      <c r="T348"/>
      <c r="W348" s="4" t="s">
        <v>149</v>
      </c>
      <c r="X348" s="536" t="s">
        <v>822</v>
      </c>
      <c r="Z348" s="29"/>
    </row>
    <row r="349" spans="6:26">
      <c r="F349"/>
      <c r="G349"/>
      <c r="H349"/>
      <c r="I349"/>
      <c r="J349"/>
      <c r="K349"/>
      <c r="L349"/>
      <c r="M349"/>
      <c r="N349"/>
      <c r="O349"/>
      <c r="P349"/>
      <c r="Q349"/>
      <c r="R349"/>
      <c r="S349"/>
      <c r="T349"/>
      <c r="W349" s="4" t="s">
        <v>149</v>
      </c>
      <c r="X349" s="536" t="s">
        <v>824</v>
      </c>
      <c r="Z349" s="29"/>
    </row>
    <row r="350" spans="6:26">
      <c r="F350"/>
      <c r="G350"/>
      <c r="H350"/>
      <c r="I350"/>
      <c r="J350"/>
      <c r="K350"/>
      <c r="L350"/>
      <c r="M350"/>
      <c r="N350"/>
      <c r="O350"/>
      <c r="P350"/>
      <c r="Q350"/>
      <c r="R350"/>
      <c r="S350"/>
      <c r="T350"/>
      <c r="W350" s="4" t="s">
        <v>149</v>
      </c>
      <c r="X350" s="536" t="s">
        <v>826</v>
      </c>
      <c r="Z350" s="29"/>
    </row>
    <row r="351" spans="6:26">
      <c r="F351"/>
      <c r="G351"/>
      <c r="H351"/>
      <c r="I351"/>
      <c r="J351"/>
      <c r="K351"/>
      <c r="L351"/>
      <c r="M351"/>
      <c r="N351"/>
      <c r="O351"/>
      <c r="P351"/>
      <c r="Q351"/>
      <c r="R351"/>
      <c r="S351"/>
      <c r="T351"/>
      <c r="W351" s="4" t="s">
        <v>149</v>
      </c>
      <c r="X351" s="536" t="s">
        <v>827</v>
      </c>
      <c r="Z351" s="29"/>
    </row>
    <row r="352" spans="6:26">
      <c r="F352"/>
      <c r="G352"/>
      <c r="H352"/>
      <c r="I352"/>
      <c r="J352"/>
      <c r="K352"/>
      <c r="L352"/>
      <c r="M352"/>
      <c r="N352"/>
      <c r="O352"/>
      <c r="P352"/>
      <c r="Q352"/>
      <c r="R352"/>
      <c r="S352"/>
      <c r="T352"/>
      <c r="W352" s="4" t="s">
        <v>149</v>
      </c>
      <c r="X352" s="536" t="s">
        <v>829</v>
      </c>
      <c r="Z352" s="29"/>
    </row>
    <row r="353" spans="6:26">
      <c r="F353"/>
      <c r="G353"/>
      <c r="H353"/>
      <c r="I353"/>
      <c r="J353"/>
      <c r="K353"/>
      <c r="L353"/>
      <c r="M353"/>
      <c r="N353"/>
      <c r="O353"/>
      <c r="P353"/>
      <c r="Q353"/>
      <c r="R353"/>
      <c r="S353"/>
      <c r="T353"/>
      <c r="W353" s="4" t="s">
        <v>149</v>
      </c>
      <c r="X353" s="536" t="s">
        <v>831</v>
      </c>
      <c r="Z353" s="29"/>
    </row>
    <row r="354" spans="6:26">
      <c r="F354"/>
      <c r="G354"/>
      <c r="H354"/>
      <c r="I354"/>
      <c r="J354"/>
      <c r="K354"/>
      <c r="L354"/>
      <c r="M354"/>
      <c r="N354"/>
      <c r="O354"/>
      <c r="P354"/>
      <c r="Q354"/>
      <c r="R354"/>
      <c r="S354"/>
      <c r="T354"/>
      <c r="W354" s="4" t="s">
        <v>149</v>
      </c>
      <c r="X354" s="536" t="s">
        <v>833</v>
      </c>
      <c r="Z354" s="29"/>
    </row>
    <row r="355" spans="6:26">
      <c r="F355"/>
      <c r="G355"/>
      <c r="H355"/>
      <c r="I355"/>
      <c r="J355"/>
      <c r="K355"/>
      <c r="L355"/>
      <c r="M355"/>
      <c r="N355"/>
      <c r="O355"/>
      <c r="P355"/>
      <c r="Q355"/>
      <c r="R355"/>
      <c r="S355"/>
      <c r="T355"/>
      <c r="W355" s="4" t="s">
        <v>149</v>
      </c>
      <c r="X355" s="536" t="s">
        <v>835</v>
      </c>
      <c r="Z355" s="29"/>
    </row>
    <row r="356" spans="6:26">
      <c r="F356"/>
      <c r="G356"/>
      <c r="H356"/>
      <c r="I356"/>
      <c r="J356"/>
      <c r="K356"/>
      <c r="L356"/>
      <c r="M356"/>
      <c r="N356"/>
      <c r="O356"/>
      <c r="P356"/>
      <c r="Q356"/>
      <c r="R356"/>
      <c r="S356"/>
      <c r="T356"/>
      <c r="W356" s="4" t="s">
        <v>152</v>
      </c>
      <c r="X356" s="536" t="s">
        <v>837</v>
      </c>
      <c r="Z356" s="29"/>
    </row>
    <row r="357" spans="6:26">
      <c r="F357"/>
      <c r="G357"/>
      <c r="H357"/>
      <c r="I357"/>
      <c r="J357"/>
      <c r="K357"/>
      <c r="L357"/>
      <c r="M357"/>
      <c r="N357"/>
      <c r="O357"/>
      <c r="P357"/>
      <c r="Q357"/>
      <c r="R357"/>
      <c r="S357"/>
      <c r="T357"/>
      <c r="W357" s="4" t="s">
        <v>152</v>
      </c>
      <c r="X357" s="536" t="s">
        <v>839</v>
      </c>
      <c r="Z357" s="29"/>
    </row>
    <row r="358" spans="6:26">
      <c r="F358"/>
      <c r="G358"/>
      <c r="H358"/>
      <c r="I358"/>
      <c r="J358"/>
      <c r="K358"/>
      <c r="L358"/>
      <c r="M358"/>
      <c r="N358"/>
      <c r="O358"/>
      <c r="P358"/>
      <c r="Q358"/>
      <c r="R358"/>
      <c r="S358"/>
      <c r="T358"/>
      <c r="W358" s="4" t="s">
        <v>152</v>
      </c>
      <c r="X358" s="536" t="s">
        <v>841</v>
      </c>
      <c r="Z358" s="29"/>
    </row>
    <row r="359" spans="6:26">
      <c r="F359"/>
      <c r="G359"/>
      <c r="H359"/>
      <c r="I359"/>
      <c r="J359"/>
      <c r="K359"/>
      <c r="L359"/>
      <c r="M359"/>
      <c r="N359"/>
      <c r="O359"/>
      <c r="P359"/>
      <c r="Q359"/>
      <c r="R359"/>
      <c r="S359"/>
      <c r="T359"/>
      <c r="W359" s="4" t="s">
        <v>152</v>
      </c>
      <c r="X359" s="536" t="s">
        <v>843</v>
      </c>
      <c r="Z359" s="29"/>
    </row>
    <row r="360" spans="6:26">
      <c r="F360"/>
      <c r="G360"/>
      <c r="H360"/>
      <c r="I360"/>
      <c r="J360"/>
      <c r="K360"/>
      <c r="L360"/>
      <c r="M360"/>
      <c r="N360"/>
      <c r="O360"/>
      <c r="P360"/>
      <c r="Q360"/>
      <c r="R360"/>
      <c r="S360"/>
      <c r="T360"/>
      <c r="W360" s="4" t="s">
        <v>152</v>
      </c>
      <c r="X360" s="536" t="s">
        <v>845</v>
      </c>
      <c r="Z360" s="29"/>
    </row>
    <row r="361" spans="6:26">
      <c r="F361"/>
      <c r="G361"/>
      <c r="H361"/>
      <c r="I361"/>
      <c r="J361"/>
      <c r="K361"/>
      <c r="L361"/>
      <c r="M361"/>
      <c r="N361"/>
      <c r="O361"/>
      <c r="P361"/>
      <c r="Q361"/>
      <c r="R361"/>
      <c r="S361"/>
      <c r="T361"/>
      <c r="W361" s="4" t="s">
        <v>152</v>
      </c>
      <c r="X361" s="536" t="s">
        <v>847</v>
      </c>
      <c r="Z361" s="29"/>
    </row>
    <row r="362" spans="6:26">
      <c r="F362"/>
      <c r="G362"/>
      <c r="H362"/>
      <c r="I362"/>
      <c r="J362"/>
      <c r="K362"/>
      <c r="L362"/>
      <c r="M362"/>
      <c r="N362"/>
      <c r="O362"/>
      <c r="P362"/>
      <c r="Q362"/>
      <c r="R362"/>
      <c r="S362"/>
      <c r="T362"/>
      <c r="W362" s="4" t="s">
        <v>152</v>
      </c>
      <c r="X362" s="536" t="s">
        <v>849</v>
      </c>
      <c r="Z362" s="29"/>
    </row>
    <row r="363" spans="6:26">
      <c r="F363"/>
      <c r="G363"/>
      <c r="H363"/>
      <c r="I363"/>
      <c r="J363"/>
      <c r="K363"/>
      <c r="L363"/>
      <c r="M363"/>
      <c r="N363"/>
      <c r="O363"/>
      <c r="P363"/>
      <c r="Q363"/>
      <c r="R363"/>
      <c r="S363"/>
      <c r="T363"/>
      <c r="W363" s="4" t="s">
        <v>152</v>
      </c>
      <c r="X363" s="536" t="s">
        <v>851</v>
      </c>
      <c r="Z363" s="29"/>
    </row>
    <row r="364" spans="6:26">
      <c r="F364"/>
      <c r="G364"/>
      <c r="H364"/>
      <c r="I364"/>
      <c r="J364"/>
      <c r="K364"/>
      <c r="L364"/>
      <c r="M364"/>
      <c r="N364"/>
      <c r="O364"/>
      <c r="P364"/>
      <c r="Q364"/>
      <c r="R364"/>
      <c r="S364"/>
      <c r="T364"/>
      <c r="W364" s="4" t="s">
        <v>152</v>
      </c>
      <c r="X364" s="536" t="s">
        <v>853</v>
      </c>
      <c r="Z364" s="29"/>
    </row>
    <row r="365" spans="6:26">
      <c r="F365"/>
      <c r="G365"/>
      <c r="H365"/>
      <c r="I365"/>
      <c r="J365"/>
      <c r="K365"/>
      <c r="L365"/>
      <c r="M365"/>
      <c r="N365"/>
      <c r="O365"/>
      <c r="P365"/>
      <c r="Q365"/>
      <c r="R365"/>
      <c r="S365"/>
      <c r="T365"/>
      <c r="W365" s="4" t="s">
        <v>152</v>
      </c>
      <c r="X365" s="536" t="s">
        <v>855</v>
      </c>
      <c r="Z365" s="29"/>
    </row>
    <row r="366" spans="6:26">
      <c r="F366"/>
      <c r="G366"/>
      <c r="H366"/>
      <c r="I366"/>
      <c r="J366"/>
      <c r="K366"/>
      <c r="L366"/>
      <c r="M366"/>
      <c r="N366"/>
      <c r="O366"/>
      <c r="P366"/>
      <c r="Q366"/>
      <c r="R366"/>
      <c r="S366"/>
      <c r="T366"/>
      <c r="W366" s="4" t="s">
        <v>152</v>
      </c>
      <c r="X366" s="536" t="s">
        <v>857</v>
      </c>
      <c r="Z366" s="29"/>
    </row>
    <row r="367" spans="6:26">
      <c r="F367"/>
      <c r="G367"/>
      <c r="H367"/>
      <c r="I367"/>
      <c r="J367"/>
      <c r="K367"/>
      <c r="L367"/>
      <c r="M367"/>
      <c r="N367"/>
      <c r="O367"/>
      <c r="P367"/>
      <c r="Q367"/>
      <c r="R367"/>
      <c r="S367"/>
      <c r="T367"/>
      <c r="W367" s="4" t="s">
        <v>152</v>
      </c>
      <c r="X367" s="536" t="s">
        <v>211</v>
      </c>
      <c r="Z367" s="29"/>
    </row>
    <row r="368" spans="6:26">
      <c r="F368"/>
      <c r="G368"/>
      <c r="H368"/>
      <c r="I368"/>
      <c r="J368"/>
      <c r="K368"/>
      <c r="L368"/>
      <c r="M368"/>
      <c r="N368"/>
      <c r="O368"/>
      <c r="P368"/>
      <c r="Q368"/>
      <c r="R368"/>
      <c r="S368"/>
      <c r="T368"/>
      <c r="W368" s="4" t="s">
        <v>152</v>
      </c>
      <c r="X368" s="536" t="s">
        <v>859</v>
      </c>
      <c r="Z368" s="29"/>
    </row>
    <row r="369" spans="6:26">
      <c r="F369"/>
      <c r="G369"/>
      <c r="H369"/>
      <c r="I369"/>
      <c r="J369"/>
      <c r="K369"/>
      <c r="L369"/>
      <c r="M369"/>
      <c r="N369"/>
      <c r="O369"/>
      <c r="P369"/>
      <c r="Q369"/>
      <c r="R369"/>
      <c r="S369"/>
      <c r="T369"/>
      <c r="W369" s="4" t="s">
        <v>152</v>
      </c>
      <c r="X369" s="536" t="s">
        <v>861</v>
      </c>
      <c r="Z369" s="29"/>
    </row>
    <row r="370" spans="6:26">
      <c r="F370"/>
      <c r="G370"/>
      <c r="H370"/>
      <c r="I370"/>
      <c r="J370"/>
      <c r="K370"/>
      <c r="L370"/>
      <c r="M370"/>
      <c r="N370"/>
      <c r="O370"/>
      <c r="P370"/>
      <c r="Q370"/>
      <c r="R370"/>
      <c r="S370"/>
      <c r="T370"/>
      <c r="W370" s="4" t="s">
        <v>152</v>
      </c>
      <c r="X370" s="536" t="s">
        <v>863</v>
      </c>
      <c r="Z370" s="29"/>
    </row>
    <row r="371" spans="6:26">
      <c r="F371"/>
      <c r="G371"/>
      <c r="H371"/>
      <c r="I371"/>
      <c r="J371"/>
      <c r="K371"/>
      <c r="L371"/>
      <c r="M371"/>
      <c r="N371"/>
      <c r="O371"/>
      <c r="P371"/>
      <c r="Q371"/>
      <c r="R371"/>
      <c r="S371"/>
      <c r="T371"/>
      <c r="W371" s="4" t="s">
        <v>152</v>
      </c>
      <c r="X371" s="536" t="s">
        <v>865</v>
      </c>
      <c r="Z371" s="29"/>
    </row>
    <row r="372" spans="6:26">
      <c r="F372"/>
      <c r="G372"/>
      <c r="H372"/>
      <c r="I372"/>
      <c r="J372"/>
      <c r="K372"/>
      <c r="L372"/>
      <c r="M372"/>
      <c r="N372"/>
      <c r="O372"/>
      <c r="P372"/>
      <c r="Q372"/>
      <c r="R372"/>
      <c r="S372"/>
      <c r="T372"/>
      <c r="W372" s="4" t="s">
        <v>152</v>
      </c>
      <c r="X372" s="536" t="s">
        <v>866</v>
      </c>
      <c r="Z372" s="29"/>
    </row>
    <row r="373" spans="6:26">
      <c r="F373"/>
      <c r="G373"/>
      <c r="H373"/>
      <c r="I373"/>
      <c r="J373"/>
      <c r="K373"/>
      <c r="L373"/>
      <c r="M373"/>
      <c r="N373"/>
      <c r="O373"/>
      <c r="P373"/>
      <c r="Q373"/>
      <c r="R373"/>
      <c r="S373"/>
      <c r="T373"/>
      <c r="W373" s="4" t="s">
        <v>152</v>
      </c>
      <c r="X373" s="536" t="s">
        <v>868</v>
      </c>
      <c r="Z373" s="29"/>
    </row>
    <row r="374" spans="6:26">
      <c r="F374"/>
      <c r="G374"/>
      <c r="H374"/>
      <c r="I374"/>
      <c r="J374"/>
      <c r="K374"/>
      <c r="L374"/>
      <c r="M374"/>
      <c r="N374"/>
      <c r="O374"/>
      <c r="P374"/>
      <c r="Q374"/>
      <c r="R374"/>
      <c r="S374"/>
      <c r="T374"/>
      <c r="W374" s="4" t="s">
        <v>152</v>
      </c>
      <c r="X374" s="536" t="s">
        <v>870</v>
      </c>
      <c r="Z374" s="29"/>
    </row>
    <row r="375" spans="6:26">
      <c r="F375"/>
      <c r="G375"/>
      <c r="H375"/>
      <c r="I375"/>
      <c r="J375"/>
      <c r="K375"/>
      <c r="L375"/>
      <c r="M375"/>
      <c r="N375"/>
      <c r="O375"/>
      <c r="P375"/>
      <c r="Q375"/>
      <c r="R375"/>
      <c r="S375"/>
      <c r="T375"/>
      <c r="W375" s="4" t="s">
        <v>152</v>
      </c>
      <c r="X375" s="536" t="s">
        <v>872</v>
      </c>
      <c r="Z375" s="29"/>
    </row>
    <row r="376" spans="6:26">
      <c r="F376"/>
      <c r="G376"/>
      <c r="H376"/>
      <c r="I376"/>
      <c r="J376"/>
      <c r="K376"/>
      <c r="L376"/>
      <c r="M376"/>
      <c r="N376"/>
      <c r="O376"/>
      <c r="P376"/>
      <c r="Q376"/>
      <c r="R376"/>
      <c r="S376"/>
      <c r="T376"/>
      <c r="W376" s="4" t="s">
        <v>152</v>
      </c>
      <c r="X376" s="536" t="s">
        <v>874</v>
      </c>
      <c r="Z376" s="29"/>
    </row>
    <row r="377" spans="6:26">
      <c r="F377"/>
      <c r="G377"/>
      <c r="H377"/>
      <c r="I377"/>
      <c r="J377"/>
      <c r="K377"/>
      <c r="L377"/>
      <c r="M377"/>
      <c r="N377"/>
      <c r="O377"/>
      <c r="P377"/>
      <c r="Q377"/>
      <c r="R377"/>
      <c r="S377"/>
      <c r="T377"/>
      <c r="W377" s="4" t="s">
        <v>152</v>
      </c>
      <c r="X377" s="536" t="s">
        <v>876</v>
      </c>
      <c r="Z377" s="29"/>
    </row>
    <row r="378" spans="6:26">
      <c r="F378"/>
      <c r="G378"/>
      <c r="H378"/>
      <c r="I378"/>
      <c r="J378"/>
      <c r="K378"/>
      <c r="L378"/>
      <c r="M378"/>
      <c r="N378"/>
      <c r="O378"/>
      <c r="P378"/>
      <c r="Q378"/>
      <c r="R378"/>
      <c r="S378"/>
      <c r="T378"/>
      <c r="W378" s="4" t="s">
        <v>152</v>
      </c>
      <c r="X378" s="536" t="s">
        <v>878</v>
      </c>
      <c r="Z378" s="29"/>
    </row>
    <row r="379" spans="6:26">
      <c r="F379"/>
      <c r="G379"/>
      <c r="H379"/>
      <c r="I379"/>
      <c r="J379"/>
      <c r="K379"/>
      <c r="L379"/>
      <c r="M379"/>
      <c r="N379"/>
      <c r="O379"/>
      <c r="P379"/>
      <c r="Q379"/>
      <c r="R379"/>
      <c r="S379"/>
      <c r="T379"/>
      <c r="W379" s="4" t="s">
        <v>152</v>
      </c>
      <c r="X379" s="536" t="s">
        <v>880</v>
      </c>
      <c r="Z379" s="29"/>
    </row>
    <row r="380" spans="6:26">
      <c r="F380"/>
      <c r="G380"/>
      <c r="H380"/>
      <c r="I380"/>
      <c r="J380"/>
      <c r="K380"/>
      <c r="L380"/>
      <c r="M380"/>
      <c r="N380"/>
      <c r="O380"/>
      <c r="P380"/>
      <c r="Q380"/>
      <c r="R380"/>
      <c r="S380"/>
      <c r="T380"/>
      <c r="W380" s="4" t="s">
        <v>152</v>
      </c>
      <c r="X380" s="536" t="s">
        <v>882</v>
      </c>
      <c r="Z380" s="29"/>
    </row>
    <row r="381" spans="6:26">
      <c r="F381"/>
      <c r="G381"/>
      <c r="H381"/>
      <c r="I381"/>
      <c r="J381"/>
      <c r="K381"/>
      <c r="L381"/>
      <c r="M381"/>
      <c r="N381"/>
      <c r="O381"/>
      <c r="P381"/>
      <c r="Q381"/>
      <c r="R381"/>
      <c r="S381"/>
      <c r="T381"/>
      <c r="W381" s="4" t="s">
        <v>152</v>
      </c>
      <c r="X381" s="536" t="s">
        <v>884</v>
      </c>
      <c r="Z381" s="29"/>
    </row>
    <row r="382" spans="6:26">
      <c r="F382"/>
      <c r="G382"/>
      <c r="H382"/>
      <c r="I382"/>
      <c r="J382"/>
      <c r="K382"/>
      <c r="L382"/>
      <c r="M382"/>
      <c r="N382"/>
      <c r="O382"/>
      <c r="P382"/>
      <c r="Q382"/>
      <c r="R382"/>
      <c r="S382"/>
      <c r="T382"/>
      <c r="W382" s="4" t="s">
        <v>152</v>
      </c>
      <c r="X382" s="536" t="s">
        <v>886</v>
      </c>
      <c r="Z382" s="29"/>
    </row>
    <row r="383" spans="6:26">
      <c r="F383"/>
      <c r="G383"/>
      <c r="H383"/>
      <c r="I383"/>
      <c r="J383"/>
      <c r="K383"/>
      <c r="L383"/>
      <c r="M383"/>
      <c r="N383"/>
      <c r="O383"/>
      <c r="P383"/>
      <c r="Q383"/>
      <c r="R383"/>
      <c r="S383"/>
      <c r="T383"/>
      <c r="W383" s="4" t="s">
        <v>152</v>
      </c>
      <c r="X383" s="536" t="s">
        <v>888</v>
      </c>
      <c r="Z383" s="29"/>
    </row>
    <row r="384" spans="6:26">
      <c r="F384"/>
      <c r="G384"/>
      <c r="H384"/>
      <c r="I384"/>
      <c r="J384"/>
      <c r="K384"/>
      <c r="L384"/>
      <c r="M384"/>
      <c r="N384"/>
      <c r="O384"/>
      <c r="P384"/>
      <c r="Q384"/>
      <c r="R384"/>
      <c r="S384"/>
      <c r="T384"/>
      <c r="W384" s="4" t="s">
        <v>152</v>
      </c>
      <c r="X384" s="536" t="s">
        <v>890</v>
      </c>
      <c r="Z384" s="29"/>
    </row>
    <row r="385" spans="6:26">
      <c r="F385"/>
      <c r="G385"/>
      <c r="H385"/>
      <c r="I385"/>
      <c r="J385"/>
      <c r="K385"/>
      <c r="L385"/>
      <c r="M385"/>
      <c r="N385"/>
      <c r="O385"/>
      <c r="P385"/>
      <c r="Q385"/>
      <c r="R385"/>
      <c r="S385"/>
      <c r="T385"/>
      <c r="W385" s="4" t="s">
        <v>152</v>
      </c>
      <c r="X385" s="536" t="s">
        <v>892</v>
      </c>
      <c r="Z385" s="29"/>
    </row>
    <row r="386" spans="6:26">
      <c r="F386"/>
      <c r="G386"/>
      <c r="H386"/>
      <c r="I386"/>
      <c r="J386"/>
      <c r="K386"/>
      <c r="L386"/>
      <c r="M386"/>
      <c r="N386"/>
      <c r="O386"/>
      <c r="P386"/>
      <c r="Q386"/>
      <c r="R386"/>
      <c r="S386"/>
      <c r="T386"/>
      <c r="W386" s="4" t="s">
        <v>152</v>
      </c>
      <c r="X386" s="536" t="s">
        <v>894</v>
      </c>
      <c r="Z386" s="29"/>
    </row>
    <row r="387" spans="6:26">
      <c r="F387"/>
      <c r="G387"/>
      <c r="H387"/>
      <c r="I387"/>
      <c r="J387"/>
      <c r="K387"/>
      <c r="L387"/>
      <c r="M387"/>
      <c r="N387"/>
      <c r="O387"/>
      <c r="P387"/>
      <c r="Q387"/>
      <c r="R387"/>
      <c r="S387"/>
      <c r="T387"/>
      <c r="W387" s="4" t="s">
        <v>152</v>
      </c>
      <c r="X387" s="536" t="s">
        <v>810</v>
      </c>
      <c r="Z387" s="29"/>
    </row>
    <row r="388" spans="6:26">
      <c r="F388"/>
      <c r="G388"/>
      <c r="H388"/>
      <c r="I388"/>
      <c r="J388"/>
      <c r="K388"/>
      <c r="L388"/>
      <c r="M388"/>
      <c r="N388"/>
      <c r="O388"/>
      <c r="P388"/>
      <c r="Q388"/>
      <c r="R388"/>
      <c r="S388"/>
      <c r="T388"/>
      <c r="W388" s="4" t="s">
        <v>152</v>
      </c>
      <c r="X388" s="536" t="s">
        <v>897</v>
      </c>
      <c r="Z388" s="29"/>
    </row>
    <row r="389" spans="6:26">
      <c r="F389"/>
      <c r="G389"/>
      <c r="H389"/>
      <c r="I389"/>
      <c r="J389"/>
      <c r="K389"/>
      <c r="L389"/>
      <c r="M389"/>
      <c r="N389"/>
      <c r="O389"/>
      <c r="P389"/>
      <c r="Q389"/>
      <c r="R389"/>
      <c r="S389"/>
      <c r="T389"/>
      <c r="W389" s="4" t="s">
        <v>152</v>
      </c>
      <c r="X389" s="536" t="s">
        <v>898</v>
      </c>
      <c r="Z389" s="29"/>
    </row>
    <row r="390" spans="6:26">
      <c r="F390"/>
      <c r="G390"/>
      <c r="H390"/>
      <c r="I390"/>
      <c r="J390"/>
      <c r="K390"/>
      <c r="L390"/>
      <c r="M390"/>
      <c r="N390"/>
      <c r="O390"/>
      <c r="P390"/>
      <c r="Q390"/>
      <c r="R390"/>
      <c r="S390"/>
      <c r="T390"/>
      <c r="W390" s="4" t="s">
        <v>152</v>
      </c>
      <c r="X390" s="536" t="s">
        <v>900</v>
      </c>
      <c r="Z390" s="29"/>
    </row>
    <row r="391" spans="6:26">
      <c r="F391"/>
      <c r="G391"/>
      <c r="H391"/>
      <c r="I391"/>
      <c r="J391"/>
      <c r="K391"/>
      <c r="L391"/>
      <c r="M391"/>
      <c r="N391"/>
      <c r="O391"/>
      <c r="P391"/>
      <c r="Q391"/>
      <c r="R391"/>
      <c r="S391"/>
      <c r="T391"/>
      <c r="W391" s="4" t="s">
        <v>152</v>
      </c>
      <c r="X391" s="536" t="s">
        <v>902</v>
      </c>
      <c r="Z391" s="29"/>
    </row>
    <row r="392" spans="6:26">
      <c r="F392"/>
      <c r="G392"/>
      <c r="H392"/>
      <c r="I392"/>
      <c r="J392"/>
      <c r="K392"/>
      <c r="L392"/>
      <c r="M392"/>
      <c r="N392"/>
      <c r="O392"/>
      <c r="P392"/>
      <c r="Q392"/>
      <c r="R392"/>
      <c r="S392"/>
      <c r="T392"/>
      <c r="W392" s="4" t="s">
        <v>152</v>
      </c>
      <c r="X392" s="536" t="s">
        <v>904</v>
      </c>
      <c r="Z392" s="29"/>
    </row>
    <row r="393" spans="6:26">
      <c r="F393"/>
      <c r="G393"/>
      <c r="H393"/>
      <c r="I393"/>
      <c r="J393"/>
      <c r="K393"/>
      <c r="L393"/>
      <c r="M393"/>
      <c r="N393"/>
      <c r="O393"/>
      <c r="P393"/>
      <c r="Q393"/>
      <c r="R393"/>
      <c r="S393"/>
      <c r="T393"/>
      <c r="W393" s="4" t="s">
        <v>152</v>
      </c>
      <c r="X393" s="536" t="s">
        <v>906</v>
      </c>
      <c r="Z393" s="29"/>
    </row>
    <row r="394" spans="6:26">
      <c r="F394"/>
      <c r="G394"/>
      <c r="H394"/>
      <c r="I394"/>
      <c r="J394"/>
      <c r="K394"/>
      <c r="L394"/>
      <c r="M394"/>
      <c r="N394"/>
      <c r="O394"/>
      <c r="P394"/>
      <c r="Q394"/>
      <c r="R394"/>
      <c r="S394"/>
      <c r="T394"/>
      <c r="W394" s="4" t="s">
        <v>152</v>
      </c>
      <c r="X394" s="536" t="s">
        <v>908</v>
      </c>
      <c r="Z394" s="29"/>
    </row>
    <row r="395" spans="6:26">
      <c r="F395"/>
      <c r="G395"/>
      <c r="H395"/>
      <c r="I395"/>
      <c r="J395"/>
      <c r="K395"/>
      <c r="L395"/>
      <c r="M395"/>
      <c r="N395"/>
      <c r="O395"/>
      <c r="P395"/>
      <c r="Q395"/>
      <c r="R395"/>
      <c r="S395"/>
      <c r="T395"/>
      <c r="W395" s="4" t="s">
        <v>152</v>
      </c>
      <c r="X395" s="536" t="s">
        <v>910</v>
      </c>
      <c r="Z395" s="29"/>
    </row>
    <row r="396" spans="6:26">
      <c r="F396"/>
      <c r="G396"/>
      <c r="H396"/>
      <c r="I396"/>
      <c r="J396"/>
      <c r="K396"/>
      <c r="L396"/>
      <c r="M396"/>
      <c r="N396"/>
      <c r="O396"/>
      <c r="P396"/>
      <c r="Q396"/>
      <c r="R396"/>
      <c r="S396"/>
      <c r="T396"/>
      <c r="W396" s="4" t="s">
        <v>152</v>
      </c>
      <c r="X396" s="536" t="s">
        <v>912</v>
      </c>
      <c r="Z396" s="29"/>
    </row>
    <row r="397" spans="6:26">
      <c r="F397"/>
      <c r="G397"/>
      <c r="H397"/>
      <c r="I397"/>
      <c r="J397"/>
      <c r="K397"/>
      <c r="L397"/>
      <c r="M397"/>
      <c r="N397"/>
      <c r="O397"/>
      <c r="P397"/>
      <c r="Q397"/>
      <c r="R397"/>
      <c r="S397"/>
      <c r="T397"/>
      <c r="W397" s="4" t="s">
        <v>152</v>
      </c>
      <c r="X397" s="536" t="s">
        <v>914</v>
      </c>
      <c r="Z397" s="29"/>
    </row>
    <row r="398" spans="6:26">
      <c r="F398"/>
      <c r="G398"/>
      <c r="H398"/>
      <c r="I398"/>
      <c r="J398"/>
      <c r="K398"/>
      <c r="L398"/>
      <c r="M398"/>
      <c r="N398"/>
      <c r="O398"/>
      <c r="P398"/>
      <c r="Q398"/>
      <c r="R398"/>
      <c r="S398"/>
      <c r="T398"/>
      <c r="W398" s="4" t="s">
        <v>152</v>
      </c>
      <c r="X398" s="536" t="s">
        <v>916</v>
      </c>
      <c r="Z398" s="29"/>
    </row>
    <row r="399" spans="6:26">
      <c r="F399"/>
      <c r="G399"/>
      <c r="H399"/>
      <c r="I399"/>
      <c r="J399"/>
      <c r="K399"/>
      <c r="L399"/>
      <c r="M399"/>
      <c r="N399"/>
      <c r="O399"/>
      <c r="P399"/>
      <c r="Q399"/>
      <c r="R399"/>
      <c r="S399"/>
      <c r="T399"/>
      <c r="W399" s="4" t="s">
        <v>152</v>
      </c>
      <c r="X399" s="536" t="s">
        <v>918</v>
      </c>
      <c r="Z399" s="29"/>
    </row>
    <row r="400" spans="6:26">
      <c r="F400"/>
      <c r="G400"/>
      <c r="H400"/>
      <c r="I400"/>
      <c r="J400"/>
      <c r="K400"/>
      <c r="L400"/>
      <c r="M400"/>
      <c r="N400"/>
      <c r="O400"/>
      <c r="P400"/>
      <c r="Q400"/>
      <c r="R400"/>
      <c r="S400"/>
      <c r="T400"/>
      <c r="W400" s="4" t="s">
        <v>152</v>
      </c>
      <c r="X400" s="536" t="s">
        <v>919</v>
      </c>
      <c r="Z400" s="29"/>
    </row>
    <row r="401" spans="6:26">
      <c r="F401"/>
      <c r="G401"/>
      <c r="H401"/>
      <c r="I401"/>
      <c r="J401"/>
      <c r="K401"/>
      <c r="L401"/>
      <c r="M401"/>
      <c r="N401"/>
      <c r="O401"/>
      <c r="P401"/>
      <c r="Q401"/>
      <c r="R401"/>
      <c r="S401"/>
      <c r="T401"/>
      <c r="W401" s="4" t="s">
        <v>152</v>
      </c>
      <c r="X401" s="536" t="s">
        <v>921</v>
      </c>
      <c r="Z401" s="29"/>
    </row>
    <row r="402" spans="6:26">
      <c r="F402"/>
      <c r="G402"/>
      <c r="H402"/>
      <c r="I402"/>
      <c r="J402"/>
      <c r="K402"/>
      <c r="L402"/>
      <c r="M402"/>
      <c r="N402"/>
      <c r="O402"/>
      <c r="P402"/>
      <c r="Q402"/>
      <c r="R402"/>
      <c r="S402"/>
      <c r="T402"/>
      <c r="W402" s="4" t="s">
        <v>152</v>
      </c>
      <c r="X402" s="536" t="s">
        <v>923</v>
      </c>
      <c r="Z402" s="29"/>
    </row>
    <row r="403" spans="6:26">
      <c r="F403"/>
      <c r="G403"/>
      <c r="H403"/>
      <c r="I403"/>
      <c r="J403"/>
      <c r="K403"/>
      <c r="L403"/>
      <c r="M403"/>
      <c r="N403"/>
      <c r="O403"/>
      <c r="P403"/>
      <c r="Q403"/>
      <c r="R403"/>
      <c r="S403"/>
      <c r="T403"/>
      <c r="W403" s="4" t="s">
        <v>152</v>
      </c>
      <c r="X403" s="536" t="s">
        <v>924</v>
      </c>
      <c r="Z403" s="29"/>
    </row>
    <row r="404" spans="6:26">
      <c r="F404"/>
      <c r="G404"/>
      <c r="H404"/>
      <c r="I404"/>
      <c r="J404"/>
      <c r="K404"/>
      <c r="L404"/>
      <c r="M404"/>
      <c r="N404"/>
      <c r="O404"/>
      <c r="P404"/>
      <c r="Q404"/>
      <c r="R404"/>
      <c r="S404"/>
      <c r="T404"/>
      <c r="W404" s="4" t="s">
        <v>152</v>
      </c>
      <c r="X404" s="536" t="s">
        <v>926</v>
      </c>
      <c r="Z404" s="29"/>
    </row>
    <row r="405" spans="6:26">
      <c r="F405"/>
      <c r="G405"/>
      <c r="H405"/>
      <c r="I405"/>
      <c r="J405"/>
      <c r="K405"/>
      <c r="L405"/>
      <c r="M405"/>
      <c r="N405"/>
      <c r="O405"/>
      <c r="P405"/>
      <c r="Q405"/>
      <c r="R405"/>
      <c r="S405"/>
      <c r="T405"/>
      <c r="W405" s="4" t="s">
        <v>152</v>
      </c>
      <c r="X405" s="536" t="s">
        <v>928</v>
      </c>
      <c r="Z405" s="29"/>
    </row>
    <row r="406" spans="6:26">
      <c r="F406"/>
      <c r="G406"/>
      <c r="H406"/>
      <c r="I406"/>
      <c r="J406"/>
      <c r="K406"/>
      <c r="L406"/>
      <c r="M406"/>
      <c r="N406"/>
      <c r="O406"/>
      <c r="P406"/>
      <c r="Q406"/>
      <c r="R406"/>
      <c r="S406"/>
      <c r="T406"/>
      <c r="W406" s="4" t="s">
        <v>152</v>
      </c>
      <c r="X406" s="536" t="s">
        <v>929</v>
      </c>
      <c r="Z406" s="29"/>
    </row>
    <row r="407" spans="6:26">
      <c r="F407"/>
      <c r="G407"/>
      <c r="H407"/>
      <c r="I407"/>
      <c r="J407"/>
      <c r="K407"/>
      <c r="L407"/>
      <c r="M407"/>
      <c r="N407"/>
      <c r="O407"/>
      <c r="P407"/>
      <c r="Q407"/>
      <c r="R407"/>
      <c r="S407"/>
      <c r="T407"/>
      <c r="W407" s="4" t="s">
        <v>152</v>
      </c>
      <c r="X407" s="536" t="s">
        <v>931</v>
      </c>
      <c r="Z407" s="29"/>
    </row>
    <row r="408" spans="6:26">
      <c r="F408"/>
      <c r="G408"/>
      <c r="H408"/>
      <c r="I408"/>
      <c r="J408"/>
      <c r="K408"/>
      <c r="L408"/>
      <c r="M408"/>
      <c r="N408"/>
      <c r="O408"/>
      <c r="P408"/>
      <c r="Q408"/>
      <c r="R408"/>
      <c r="S408"/>
      <c r="T408"/>
      <c r="W408" s="4" t="s">
        <v>152</v>
      </c>
      <c r="X408" s="536" t="s">
        <v>932</v>
      </c>
      <c r="Z408" s="29"/>
    </row>
    <row r="409" spans="6:26">
      <c r="F409"/>
      <c r="G409"/>
      <c r="H409"/>
      <c r="I409"/>
      <c r="J409"/>
      <c r="K409"/>
      <c r="L409"/>
      <c r="M409"/>
      <c r="N409"/>
      <c r="O409"/>
      <c r="P409"/>
      <c r="Q409"/>
      <c r="R409"/>
      <c r="S409"/>
      <c r="T409"/>
      <c r="W409" s="4" t="s">
        <v>152</v>
      </c>
      <c r="X409" s="536" t="s">
        <v>933</v>
      </c>
      <c r="Z409" s="29"/>
    </row>
    <row r="410" spans="6:26">
      <c r="F410"/>
      <c r="G410"/>
      <c r="H410"/>
      <c r="I410"/>
      <c r="J410"/>
      <c r="K410"/>
      <c r="L410"/>
      <c r="M410"/>
      <c r="N410"/>
      <c r="O410"/>
      <c r="P410"/>
      <c r="Q410"/>
      <c r="R410"/>
      <c r="S410"/>
      <c r="T410"/>
      <c r="W410" s="4" t="s">
        <v>152</v>
      </c>
      <c r="X410" s="536" t="s">
        <v>935</v>
      </c>
      <c r="Z410" s="29"/>
    </row>
    <row r="411" spans="6:26">
      <c r="F411"/>
      <c r="G411"/>
      <c r="H411"/>
      <c r="I411"/>
      <c r="J411"/>
      <c r="K411"/>
      <c r="L411"/>
      <c r="M411"/>
      <c r="N411"/>
      <c r="O411"/>
      <c r="P411"/>
      <c r="Q411"/>
      <c r="R411"/>
      <c r="S411"/>
      <c r="T411"/>
      <c r="W411" s="4" t="s">
        <v>152</v>
      </c>
      <c r="X411" s="536" t="s">
        <v>937</v>
      </c>
      <c r="Z411" s="29"/>
    </row>
    <row r="412" spans="6:26">
      <c r="F412"/>
      <c r="G412"/>
      <c r="H412"/>
      <c r="I412"/>
      <c r="J412"/>
      <c r="K412"/>
      <c r="L412"/>
      <c r="M412"/>
      <c r="N412"/>
      <c r="O412"/>
      <c r="P412"/>
      <c r="Q412"/>
      <c r="R412"/>
      <c r="S412"/>
      <c r="T412"/>
      <c r="W412" s="4" t="s">
        <v>152</v>
      </c>
      <c r="X412" s="536" t="s">
        <v>939</v>
      </c>
      <c r="Z412" s="29"/>
    </row>
    <row r="413" spans="6:26">
      <c r="F413"/>
      <c r="G413"/>
      <c r="H413"/>
      <c r="I413"/>
      <c r="J413"/>
      <c r="K413"/>
      <c r="L413"/>
      <c r="M413"/>
      <c r="N413"/>
      <c r="O413"/>
      <c r="P413"/>
      <c r="Q413"/>
      <c r="R413"/>
      <c r="S413"/>
      <c r="T413"/>
      <c r="W413" s="4" t="s">
        <v>152</v>
      </c>
      <c r="X413" s="536" t="s">
        <v>941</v>
      </c>
      <c r="Z413" s="29"/>
    </row>
    <row r="414" spans="6:26">
      <c r="F414"/>
      <c r="G414"/>
      <c r="H414"/>
      <c r="I414"/>
      <c r="J414"/>
      <c r="K414"/>
      <c r="L414"/>
      <c r="M414"/>
      <c r="N414"/>
      <c r="O414"/>
      <c r="P414"/>
      <c r="Q414"/>
      <c r="R414"/>
      <c r="S414"/>
      <c r="T414"/>
      <c r="W414" s="4" t="s">
        <v>152</v>
      </c>
      <c r="X414" s="536" t="s">
        <v>943</v>
      </c>
      <c r="Z414" s="29"/>
    </row>
    <row r="415" spans="6:26">
      <c r="F415"/>
      <c r="G415"/>
      <c r="H415"/>
      <c r="I415"/>
      <c r="J415"/>
      <c r="K415"/>
      <c r="L415"/>
      <c r="M415"/>
      <c r="N415"/>
      <c r="O415"/>
      <c r="P415"/>
      <c r="Q415"/>
      <c r="R415"/>
      <c r="S415"/>
      <c r="T415"/>
      <c r="W415" s="4" t="s">
        <v>155</v>
      </c>
      <c r="X415" s="536" t="s">
        <v>327</v>
      </c>
      <c r="Z415" s="29"/>
    </row>
    <row r="416" spans="6:26">
      <c r="F416"/>
      <c r="G416"/>
      <c r="H416"/>
      <c r="I416"/>
      <c r="J416"/>
      <c r="K416"/>
      <c r="L416"/>
      <c r="M416"/>
      <c r="N416"/>
      <c r="O416"/>
      <c r="P416"/>
      <c r="Q416"/>
      <c r="R416"/>
      <c r="S416"/>
      <c r="T416"/>
      <c r="W416" s="4" t="s">
        <v>155</v>
      </c>
      <c r="X416" s="536" t="s">
        <v>329</v>
      </c>
      <c r="Z416" s="29"/>
    </row>
    <row r="417" spans="6:26">
      <c r="F417"/>
      <c r="G417"/>
      <c r="H417"/>
      <c r="I417"/>
      <c r="J417"/>
      <c r="K417"/>
      <c r="L417"/>
      <c r="M417"/>
      <c r="N417"/>
      <c r="O417"/>
      <c r="P417"/>
      <c r="Q417"/>
      <c r="R417"/>
      <c r="S417"/>
      <c r="T417"/>
      <c r="W417" s="4" t="s">
        <v>155</v>
      </c>
      <c r="X417" s="536" t="s">
        <v>444</v>
      </c>
      <c r="Z417" s="29"/>
    </row>
    <row r="418" spans="6:26">
      <c r="F418"/>
      <c r="G418"/>
      <c r="H418"/>
      <c r="I418"/>
      <c r="J418"/>
      <c r="K418"/>
      <c r="L418"/>
      <c r="M418"/>
      <c r="N418"/>
      <c r="O418"/>
      <c r="P418"/>
      <c r="Q418"/>
      <c r="R418"/>
      <c r="S418"/>
      <c r="T418"/>
      <c r="W418" s="4" t="s">
        <v>155</v>
      </c>
      <c r="X418" s="536" t="s">
        <v>446</v>
      </c>
      <c r="Z418" s="29"/>
    </row>
    <row r="419" spans="6:26">
      <c r="F419"/>
      <c r="G419"/>
      <c r="H419"/>
      <c r="I419"/>
      <c r="J419"/>
      <c r="K419"/>
      <c r="L419"/>
      <c r="M419"/>
      <c r="N419"/>
      <c r="O419"/>
      <c r="P419"/>
      <c r="Q419"/>
      <c r="R419"/>
      <c r="S419"/>
      <c r="T419"/>
      <c r="W419" s="4" t="s">
        <v>155</v>
      </c>
      <c r="X419" s="536" t="s">
        <v>949</v>
      </c>
      <c r="Z419" s="29"/>
    </row>
    <row r="420" spans="6:26">
      <c r="F420"/>
      <c r="G420"/>
      <c r="H420"/>
      <c r="I420"/>
      <c r="J420"/>
      <c r="K420"/>
      <c r="L420"/>
      <c r="M420"/>
      <c r="N420"/>
      <c r="O420"/>
      <c r="P420"/>
      <c r="Q420"/>
      <c r="R420"/>
      <c r="S420"/>
      <c r="T420"/>
      <c r="W420" s="4" t="s">
        <v>155</v>
      </c>
      <c r="X420" s="536" t="s">
        <v>701</v>
      </c>
      <c r="Z420" s="29"/>
    </row>
    <row r="421" spans="6:26">
      <c r="F421"/>
      <c r="G421"/>
      <c r="H421"/>
      <c r="I421"/>
      <c r="J421"/>
      <c r="K421"/>
      <c r="L421"/>
      <c r="M421"/>
      <c r="N421"/>
      <c r="O421"/>
      <c r="P421"/>
      <c r="Q421"/>
      <c r="R421"/>
      <c r="S421"/>
      <c r="T421"/>
      <c r="W421" s="4" t="s">
        <v>155</v>
      </c>
      <c r="X421" s="536" t="s">
        <v>331</v>
      </c>
      <c r="Z421" s="29"/>
    </row>
    <row r="422" spans="6:26">
      <c r="F422"/>
      <c r="G422"/>
      <c r="H422"/>
      <c r="I422"/>
      <c r="J422"/>
      <c r="K422"/>
      <c r="L422"/>
      <c r="M422"/>
      <c r="N422"/>
      <c r="O422"/>
      <c r="P422"/>
      <c r="Q422"/>
      <c r="R422"/>
      <c r="S422"/>
      <c r="T422"/>
      <c r="W422" s="4" t="s">
        <v>155</v>
      </c>
      <c r="X422" s="536" t="s">
        <v>703</v>
      </c>
      <c r="Z422" s="29"/>
    </row>
    <row r="423" spans="6:26">
      <c r="F423"/>
      <c r="G423"/>
      <c r="H423"/>
      <c r="I423"/>
      <c r="J423"/>
      <c r="K423"/>
      <c r="L423"/>
      <c r="M423"/>
      <c r="N423"/>
      <c r="O423"/>
      <c r="P423"/>
      <c r="Q423"/>
      <c r="R423"/>
      <c r="S423"/>
      <c r="T423"/>
      <c r="W423" s="4" t="s">
        <v>155</v>
      </c>
      <c r="X423" s="536" t="s">
        <v>705</v>
      </c>
      <c r="Z423" s="29"/>
    </row>
    <row r="424" spans="6:26">
      <c r="F424"/>
      <c r="G424"/>
      <c r="H424"/>
      <c r="I424"/>
      <c r="J424"/>
      <c r="K424"/>
      <c r="L424"/>
      <c r="M424"/>
      <c r="N424"/>
      <c r="O424"/>
      <c r="P424"/>
      <c r="Q424"/>
      <c r="R424"/>
      <c r="S424"/>
      <c r="T424"/>
      <c r="W424" s="4" t="s">
        <v>155</v>
      </c>
      <c r="X424" s="536" t="s">
        <v>955</v>
      </c>
      <c r="Z424" s="29"/>
    </row>
    <row r="425" spans="6:26">
      <c r="F425"/>
      <c r="G425"/>
      <c r="H425"/>
      <c r="I425"/>
      <c r="J425"/>
      <c r="K425"/>
      <c r="L425"/>
      <c r="M425"/>
      <c r="N425"/>
      <c r="O425"/>
      <c r="P425"/>
      <c r="Q425"/>
      <c r="R425"/>
      <c r="S425"/>
      <c r="T425"/>
      <c r="W425" s="4" t="s">
        <v>155</v>
      </c>
      <c r="X425" s="536" t="s">
        <v>957</v>
      </c>
      <c r="Z425" s="29"/>
    </row>
    <row r="426" spans="6:26">
      <c r="F426"/>
      <c r="G426"/>
      <c r="H426"/>
      <c r="I426"/>
      <c r="J426"/>
      <c r="K426"/>
      <c r="L426"/>
      <c r="M426"/>
      <c r="N426"/>
      <c r="O426"/>
      <c r="P426"/>
      <c r="Q426"/>
      <c r="R426"/>
      <c r="S426"/>
      <c r="T426"/>
      <c r="W426" s="4" t="s">
        <v>155</v>
      </c>
      <c r="X426" s="536" t="s">
        <v>959</v>
      </c>
      <c r="Z426" s="29"/>
    </row>
    <row r="427" spans="6:26">
      <c r="F427"/>
      <c r="G427"/>
      <c r="H427"/>
      <c r="I427"/>
      <c r="J427"/>
      <c r="K427"/>
      <c r="L427"/>
      <c r="M427"/>
      <c r="N427"/>
      <c r="O427"/>
      <c r="P427"/>
      <c r="Q427"/>
      <c r="R427"/>
      <c r="S427"/>
      <c r="T427"/>
      <c r="W427" s="4" t="s">
        <v>155</v>
      </c>
      <c r="X427" s="536" t="s">
        <v>707</v>
      </c>
      <c r="Z427" s="29"/>
    </row>
    <row r="428" spans="6:26">
      <c r="F428"/>
      <c r="G428"/>
      <c r="H428"/>
      <c r="I428"/>
      <c r="J428"/>
      <c r="K428"/>
      <c r="L428"/>
      <c r="M428"/>
      <c r="N428"/>
      <c r="O428"/>
      <c r="P428"/>
      <c r="Q428"/>
      <c r="R428"/>
      <c r="S428"/>
      <c r="T428"/>
      <c r="W428" s="4" t="s">
        <v>155</v>
      </c>
      <c r="X428" s="536" t="s">
        <v>333</v>
      </c>
      <c r="Z428" s="29"/>
    </row>
    <row r="429" spans="6:26">
      <c r="F429"/>
      <c r="G429"/>
      <c r="H429"/>
      <c r="I429"/>
      <c r="J429"/>
      <c r="K429"/>
      <c r="L429"/>
      <c r="M429"/>
      <c r="N429"/>
      <c r="O429"/>
      <c r="P429"/>
      <c r="Q429"/>
      <c r="R429"/>
      <c r="S429"/>
      <c r="T429"/>
      <c r="W429" s="4" t="s">
        <v>155</v>
      </c>
      <c r="X429" s="536" t="s">
        <v>281</v>
      </c>
      <c r="Z429" s="29"/>
    </row>
    <row r="430" spans="6:26">
      <c r="F430"/>
      <c r="G430"/>
      <c r="H430"/>
      <c r="I430"/>
      <c r="J430"/>
      <c r="K430"/>
      <c r="L430"/>
      <c r="M430"/>
      <c r="N430"/>
      <c r="O430"/>
      <c r="P430"/>
      <c r="Q430"/>
      <c r="R430"/>
      <c r="S430"/>
      <c r="T430"/>
      <c r="W430" s="4" t="s">
        <v>155</v>
      </c>
      <c r="X430" s="536" t="s">
        <v>335</v>
      </c>
      <c r="Z430" s="29"/>
    </row>
    <row r="431" spans="6:26">
      <c r="F431"/>
      <c r="G431"/>
      <c r="H431"/>
      <c r="I431"/>
      <c r="J431"/>
      <c r="K431"/>
      <c r="L431"/>
      <c r="M431"/>
      <c r="N431"/>
      <c r="O431"/>
      <c r="P431"/>
      <c r="Q431"/>
      <c r="R431"/>
      <c r="S431"/>
      <c r="T431"/>
      <c r="W431" s="4" t="s">
        <v>155</v>
      </c>
      <c r="X431" s="536" t="s">
        <v>709</v>
      </c>
      <c r="Z431" s="29"/>
    </row>
    <row r="432" spans="6:26">
      <c r="F432"/>
      <c r="G432"/>
      <c r="H432"/>
      <c r="I432"/>
      <c r="J432"/>
      <c r="K432"/>
      <c r="L432"/>
      <c r="M432"/>
      <c r="N432"/>
      <c r="O432"/>
      <c r="P432"/>
      <c r="Q432"/>
      <c r="R432"/>
      <c r="S432"/>
      <c r="T432"/>
      <c r="W432" s="4" t="s">
        <v>155</v>
      </c>
      <c r="X432" s="536" t="s">
        <v>965</v>
      </c>
      <c r="Z432" s="29"/>
    </row>
    <row r="433" spans="6:26">
      <c r="F433"/>
      <c r="G433"/>
      <c r="H433"/>
      <c r="I433"/>
      <c r="J433"/>
      <c r="K433"/>
      <c r="L433"/>
      <c r="M433"/>
      <c r="N433"/>
      <c r="O433"/>
      <c r="P433"/>
      <c r="Q433"/>
      <c r="R433"/>
      <c r="S433"/>
      <c r="T433"/>
      <c r="W433" s="4" t="s">
        <v>155</v>
      </c>
      <c r="X433" s="536" t="s">
        <v>967</v>
      </c>
      <c r="Z433" s="29"/>
    </row>
    <row r="434" spans="6:26">
      <c r="F434"/>
      <c r="G434"/>
      <c r="H434"/>
      <c r="I434"/>
      <c r="J434"/>
      <c r="K434"/>
      <c r="L434"/>
      <c r="M434"/>
      <c r="N434"/>
      <c r="O434"/>
      <c r="P434"/>
      <c r="Q434"/>
      <c r="R434"/>
      <c r="S434"/>
      <c r="T434"/>
      <c r="W434" s="4" t="s">
        <v>155</v>
      </c>
      <c r="X434" s="536" t="s">
        <v>337</v>
      </c>
      <c r="Z434" s="29"/>
    </row>
    <row r="435" spans="6:26">
      <c r="F435"/>
      <c r="G435"/>
      <c r="H435"/>
      <c r="I435"/>
      <c r="J435"/>
      <c r="K435"/>
      <c r="L435"/>
      <c r="M435"/>
      <c r="N435"/>
      <c r="O435"/>
      <c r="P435"/>
      <c r="Q435"/>
      <c r="R435"/>
      <c r="S435"/>
      <c r="T435"/>
      <c r="W435" s="4" t="s">
        <v>155</v>
      </c>
      <c r="X435" s="536" t="s">
        <v>970</v>
      </c>
      <c r="Z435" s="29"/>
    </row>
    <row r="436" spans="6:26">
      <c r="F436"/>
      <c r="G436"/>
      <c r="H436"/>
      <c r="I436"/>
      <c r="J436"/>
      <c r="K436"/>
      <c r="L436"/>
      <c r="M436"/>
      <c r="N436"/>
      <c r="O436"/>
      <c r="P436"/>
      <c r="Q436"/>
      <c r="R436"/>
      <c r="S436"/>
      <c r="T436"/>
      <c r="W436" s="4" t="s">
        <v>155</v>
      </c>
      <c r="X436" s="536" t="s">
        <v>711</v>
      </c>
      <c r="Z436" s="29"/>
    </row>
    <row r="437" spans="6:26">
      <c r="F437"/>
      <c r="G437"/>
      <c r="H437"/>
      <c r="I437"/>
      <c r="J437"/>
      <c r="K437"/>
      <c r="L437"/>
      <c r="M437"/>
      <c r="N437"/>
      <c r="O437"/>
      <c r="P437"/>
      <c r="Q437"/>
      <c r="R437"/>
      <c r="S437"/>
      <c r="T437"/>
      <c r="W437" s="4" t="s">
        <v>155</v>
      </c>
      <c r="X437" s="536" t="s">
        <v>713</v>
      </c>
      <c r="Z437" s="29"/>
    </row>
    <row r="438" spans="6:26">
      <c r="F438"/>
      <c r="G438"/>
      <c r="H438"/>
      <c r="I438"/>
      <c r="J438"/>
      <c r="K438"/>
      <c r="L438"/>
      <c r="M438"/>
      <c r="N438"/>
      <c r="O438"/>
      <c r="P438"/>
      <c r="Q438"/>
      <c r="R438"/>
      <c r="S438"/>
      <c r="T438"/>
      <c r="W438" s="4" t="s">
        <v>155</v>
      </c>
      <c r="X438" s="536" t="s">
        <v>715</v>
      </c>
      <c r="Z438" s="29"/>
    </row>
    <row r="439" spans="6:26">
      <c r="F439"/>
      <c r="G439"/>
      <c r="H439"/>
      <c r="I439"/>
      <c r="J439"/>
      <c r="K439"/>
      <c r="L439"/>
      <c r="M439"/>
      <c r="N439"/>
      <c r="O439"/>
      <c r="P439"/>
      <c r="Q439"/>
      <c r="R439"/>
      <c r="S439"/>
      <c r="T439"/>
      <c r="W439" s="4" t="s">
        <v>155</v>
      </c>
      <c r="X439" s="536" t="s">
        <v>717</v>
      </c>
      <c r="Z439" s="29"/>
    </row>
    <row r="440" spans="6:26">
      <c r="F440"/>
      <c r="G440"/>
      <c r="H440"/>
      <c r="I440"/>
      <c r="J440"/>
      <c r="K440"/>
      <c r="L440"/>
      <c r="M440"/>
      <c r="N440"/>
      <c r="O440"/>
      <c r="P440"/>
      <c r="Q440"/>
      <c r="R440"/>
      <c r="S440"/>
      <c r="T440"/>
      <c r="W440" s="4" t="s">
        <v>155</v>
      </c>
      <c r="X440" s="536" t="s">
        <v>976</v>
      </c>
      <c r="Z440" s="29"/>
    </row>
    <row r="441" spans="6:26">
      <c r="F441"/>
      <c r="G441"/>
      <c r="H441"/>
      <c r="I441"/>
      <c r="J441"/>
      <c r="K441"/>
      <c r="L441"/>
      <c r="M441"/>
      <c r="N441"/>
      <c r="O441"/>
      <c r="P441"/>
      <c r="Q441"/>
      <c r="R441"/>
      <c r="S441"/>
      <c r="T441"/>
      <c r="W441" s="4" t="s">
        <v>155</v>
      </c>
      <c r="X441" s="536" t="s">
        <v>978</v>
      </c>
      <c r="Z441" s="29"/>
    </row>
    <row r="442" spans="6:26">
      <c r="F442"/>
      <c r="G442"/>
      <c r="H442"/>
      <c r="I442"/>
      <c r="J442"/>
      <c r="K442"/>
      <c r="L442"/>
      <c r="M442"/>
      <c r="N442"/>
      <c r="O442"/>
      <c r="P442"/>
      <c r="Q442"/>
      <c r="R442"/>
      <c r="S442"/>
      <c r="T442"/>
      <c r="W442" s="4" t="s">
        <v>155</v>
      </c>
      <c r="X442" s="536" t="s">
        <v>980</v>
      </c>
      <c r="Z442" s="29"/>
    </row>
    <row r="443" spans="6:26">
      <c r="F443"/>
      <c r="G443"/>
      <c r="H443"/>
      <c r="I443"/>
      <c r="J443"/>
      <c r="K443"/>
      <c r="L443"/>
      <c r="M443"/>
      <c r="N443"/>
      <c r="O443"/>
      <c r="P443"/>
      <c r="Q443"/>
      <c r="R443"/>
      <c r="S443"/>
      <c r="T443"/>
      <c r="W443" s="4" t="s">
        <v>155</v>
      </c>
      <c r="X443" s="536" t="s">
        <v>981</v>
      </c>
      <c r="Z443" s="29"/>
    </row>
    <row r="444" spans="6:26">
      <c r="F444"/>
      <c r="G444"/>
      <c r="H444"/>
      <c r="I444"/>
      <c r="J444"/>
      <c r="K444"/>
      <c r="L444"/>
      <c r="M444"/>
      <c r="N444"/>
      <c r="O444"/>
      <c r="P444"/>
      <c r="Q444"/>
      <c r="R444"/>
      <c r="S444"/>
      <c r="T444"/>
      <c r="W444" s="4" t="s">
        <v>155</v>
      </c>
      <c r="X444" s="536" t="s">
        <v>983</v>
      </c>
      <c r="Z444" s="29"/>
    </row>
    <row r="445" spans="6:26">
      <c r="F445"/>
      <c r="G445"/>
      <c r="H445"/>
      <c r="I445"/>
      <c r="J445"/>
      <c r="K445"/>
      <c r="L445"/>
      <c r="M445"/>
      <c r="N445"/>
      <c r="O445"/>
      <c r="P445"/>
      <c r="Q445"/>
      <c r="R445"/>
      <c r="S445"/>
      <c r="T445"/>
      <c r="W445" s="4" t="s">
        <v>155</v>
      </c>
      <c r="X445" s="536" t="s">
        <v>719</v>
      </c>
      <c r="Z445" s="29"/>
    </row>
    <row r="446" spans="6:26">
      <c r="F446"/>
      <c r="G446"/>
      <c r="H446"/>
      <c r="I446"/>
      <c r="J446"/>
      <c r="K446"/>
      <c r="L446"/>
      <c r="M446"/>
      <c r="N446"/>
      <c r="O446"/>
      <c r="P446"/>
      <c r="Q446"/>
      <c r="R446"/>
      <c r="S446"/>
      <c r="T446"/>
      <c r="W446" s="4" t="s">
        <v>155</v>
      </c>
      <c r="X446" s="536" t="s">
        <v>986</v>
      </c>
      <c r="Z446" s="29"/>
    </row>
    <row r="447" spans="6:26">
      <c r="F447"/>
      <c r="G447"/>
      <c r="H447"/>
      <c r="I447"/>
      <c r="J447"/>
      <c r="K447"/>
      <c r="L447"/>
      <c r="M447"/>
      <c r="N447"/>
      <c r="O447"/>
      <c r="P447"/>
      <c r="Q447"/>
      <c r="R447"/>
      <c r="S447"/>
      <c r="T447"/>
      <c r="W447" s="4" t="s">
        <v>155</v>
      </c>
      <c r="X447" s="536" t="s">
        <v>988</v>
      </c>
      <c r="Z447" s="29"/>
    </row>
    <row r="448" spans="6:26">
      <c r="F448"/>
      <c r="G448"/>
      <c r="H448"/>
      <c r="I448"/>
      <c r="J448"/>
      <c r="K448"/>
      <c r="L448"/>
      <c r="M448"/>
      <c r="N448"/>
      <c r="O448"/>
      <c r="P448"/>
      <c r="Q448"/>
      <c r="R448"/>
      <c r="S448"/>
      <c r="T448"/>
      <c r="W448" s="4" t="s">
        <v>155</v>
      </c>
      <c r="X448" s="536" t="s">
        <v>721</v>
      </c>
      <c r="Z448" s="29"/>
    </row>
    <row r="449" spans="6:26">
      <c r="F449"/>
      <c r="G449"/>
      <c r="H449"/>
      <c r="I449"/>
      <c r="J449"/>
      <c r="K449"/>
      <c r="L449"/>
      <c r="M449"/>
      <c r="N449"/>
      <c r="O449"/>
      <c r="P449"/>
      <c r="Q449"/>
      <c r="R449"/>
      <c r="S449"/>
      <c r="T449"/>
      <c r="W449" s="4" t="s">
        <v>155</v>
      </c>
      <c r="X449" s="536" t="s">
        <v>991</v>
      </c>
      <c r="Z449" s="29"/>
    </row>
    <row r="450" spans="6:26">
      <c r="F450"/>
      <c r="G450"/>
      <c r="H450"/>
      <c r="I450"/>
      <c r="J450"/>
      <c r="K450"/>
      <c r="L450"/>
      <c r="M450"/>
      <c r="N450"/>
      <c r="O450"/>
      <c r="P450"/>
      <c r="Q450"/>
      <c r="R450"/>
      <c r="S450"/>
      <c r="T450"/>
      <c r="W450" s="4" t="s">
        <v>155</v>
      </c>
      <c r="X450" s="536" t="s">
        <v>993</v>
      </c>
      <c r="Z450" s="29"/>
    </row>
    <row r="451" spans="6:26">
      <c r="F451"/>
      <c r="G451"/>
      <c r="H451"/>
      <c r="I451"/>
      <c r="J451"/>
      <c r="K451"/>
      <c r="L451"/>
      <c r="M451"/>
      <c r="N451"/>
      <c r="O451"/>
      <c r="P451"/>
      <c r="Q451"/>
      <c r="R451"/>
      <c r="S451"/>
      <c r="T451"/>
      <c r="W451" s="4" t="s">
        <v>155</v>
      </c>
      <c r="X451" s="536" t="s">
        <v>995</v>
      </c>
      <c r="Z451" s="29"/>
    </row>
    <row r="452" spans="6:26">
      <c r="F452"/>
      <c r="G452"/>
      <c r="H452"/>
      <c r="I452"/>
      <c r="J452"/>
      <c r="K452"/>
      <c r="L452"/>
      <c r="M452"/>
      <c r="N452"/>
      <c r="O452"/>
      <c r="P452"/>
      <c r="Q452"/>
      <c r="R452"/>
      <c r="S452"/>
      <c r="T452"/>
      <c r="W452" s="4" t="s">
        <v>155</v>
      </c>
      <c r="X452" s="536" t="s">
        <v>997</v>
      </c>
      <c r="Z452" s="29"/>
    </row>
    <row r="453" spans="6:26">
      <c r="F453"/>
      <c r="G453"/>
      <c r="H453"/>
      <c r="I453"/>
      <c r="J453"/>
      <c r="K453"/>
      <c r="L453"/>
      <c r="M453"/>
      <c r="N453"/>
      <c r="O453"/>
      <c r="P453"/>
      <c r="Q453"/>
      <c r="R453"/>
      <c r="S453"/>
      <c r="T453"/>
      <c r="W453" s="4" t="s">
        <v>155</v>
      </c>
      <c r="X453" s="536" t="s">
        <v>723</v>
      </c>
      <c r="Z453" s="29"/>
    </row>
    <row r="454" spans="6:26">
      <c r="F454"/>
      <c r="G454"/>
      <c r="H454"/>
      <c r="I454"/>
      <c r="J454"/>
      <c r="K454"/>
      <c r="L454"/>
      <c r="M454"/>
      <c r="N454"/>
      <c r="O454"/>
      <c r="P454"/>
      <c r="Q454"/>
      <c r="R454"/>
      <c r="S454"/>
      <c r="T454"/>
      <c r="W454" s="4" t="s">
        <v>155</v>
      </c>
      <c r="X454" s="536" t="s">
        <v>725</v>
      </c>
      <c r="Z454" s="29"/>
    </row>
    <row r="455" spans="6:26">
      <c r="F455"/>
      <c r="G455"/>
      <c r="H455"/>
      <c r="I455"/>
      <c r="J455"/>
      <c r="K455"/>
      <c r="L455"/>
      <c r="M455"/>
      <c r="N455"/>
      <c r="O455"/>
      <c r="P455"/>
      <c r="Q455"/>
      <c r="R455"/>
      <c r="S455"/>
      <c r="T455"/>
      <c r="W455" s="4" t="s">
        <v>155</v>
      </c>
      <c r="X455" s="536" t="s">
        <v>727</v>
      </c>
      <c r="Z455" s="29"/>
    </row>
    <row r="456" spans="6:26">
      <c r="F456"/>
      <c r="G456"/>
      <c r="H456"/>
      <c r="I456"/>
      <c r="J456"/>
      <c r="K456"/>
      <c r="L456"/>
      <c r="M456"/>
      <c r="N456"/>
      <c r="O456"/>
      <c r="P456"/>
      <c r="Q456"/>
      <c r="R456"/>
      <c r="S456"/>
      <c r="T456"/>
      <c r="W456" s="4" t="s">
        <v>155</v>
      </c>
      <c r="X456" s="536" t="s">
        <v>729</v>
      </c>
      <c r="Z456" s="29"/>
    </row>
    <row r="457" spans="6:26">
      <c r="F457"/>
      <c r="G457"/>
      <c r="H457"/>
      <c r="I457"/>
      <c r="J457"/>
      <c r="K457"/>
      <c r="L457"/>
      <c r="M457"/>
      <c r="N457"/>
      <c r="O457"/>
      <c r="P457"/>
      <c r="Q457"/>
      <c r="R457"/>
      <c r="S457"/>
      <c r="T457"/>
      <c r="W457" s="4" t="s">
        <v>155</v>
      </c>
      <c r="X457" s="536" t="s">
        <v>731</v>
      </c>
      <c r="Z457" s="29"/>
    </row>
    <row r="458" spans="6:26">
      <c r="F458"/>
      <c r="G458"/>
      <c r="H458"/>
      <c r="I458"/>
      <c r="J458"/>
      <c r="K458"/>
      <c r="L458"/>
      <c r="M458"/>
      <c r="N458"/>
      <c r="O458"/>
      <c r="P458"/>
      <c r="Q458"/>
      <c r="R458"/>
      <c r="S458"/>
      <c r="T458"/>
      <c r="W458" s="4" t="s">
        <v>155</v>
      </c>
      <c r="X458" s="536" t="s">
        <v>448</v>
      </c>
      <c r="Z458" s="29"/>
    </row>
    <row r="459" spans="6:26">
      <c r="F459"/>
      <c r="G459"/>
      <c r="H459"/>
      <c r="I459"/>
      <c r="J459"/>
      <c r="K459"/>
      <c r="L459"/>
      <c r="M459"/>
      <c r="N459"/>
      <c r="O459"/>
      <c r="P459"/>
      <c r="Q459"/>
      <c r="R459"/>
      <c r="S459"/>
      <c r="T459"/>
      <c r="W459" s="4" t="s">
        <v>157</v>
      </c>
      <c r="X459" s="536" t="s">
        <v>450</v>
      </c>
      <c r="Z459" s="29"/>
    </row>
    <row r="460" spans="6:26">
      <c r="F460"/>
      <c r="G460"/>
      <c r="H460"/>
      <c r="I460"/>
      <c r="J460"/>
      <c r="K460"/>
      <c r="L460"/>
      <c r="M460"/>
      <c r="N460"/>
      <c r="O460"/>
      <c r="P460"/>
      <c r="Q460"/>
      <c r="R460"/>
      <c r="S460"/>
      <c r="T460"/>
      <c r="W460" s="4" t="s">
        <v>157</v>
      </c>
      <c r="X460" s="536" t="s">
        <v>999</v>
      </c>
      <c r="Z460" s="29"/>
    </row>
    <row r="461" spans="6:26">
      <c r="F461"/>
      <c r="G461"/>
      <c r="H461"/>
      <c r="I461"/>
      <c r="J461"/>
      <c r="K461"/>
      <c r="L461"/>
      <c r="M461"/>
      <c r="N461"/>
      <c r="O461"/>
      <c r="P461"/>
      <c r="Q461"/>
      <c r="R461"/>
      <c r="S461"/>
      <c r="T461"/>
      <c r="W461" s="4" t="s">
        <v>157</v>
      </c>
      <c r="X461" s="536" t="s">
        <v>733</v>
      </c>
      <c r="Z461" s="29"/>
    </row>
    <row r="462" spans="6:26">
      <c r="F462"/>
      <c r="G462"/>
      <c r="H462"/>
      <c r="I462"/>
      <c r="J462"/>
      <c r="K462"/>
      <c r="L462"/>
      <c r="M462"/>
      <c r="N462"/>
      <c r="O462"/>
      <c r="P462"/>
      <c r="Q462"/>
      <c r="R462"/>
      <c r="S462"/>
      <c r="T462"/>
      <c r="W462" s="4" t="s">
        <v>157</v>
      </c>
      <c r="X462" s="536" t="s">
        <v>1000</v>
      </c>
      <c r="Z462" s="29"/>
    </row>
    <row r="463" spans="6:26">
      <c r="F463"/>
      <c r="G463"/>
      <c r="H463"/>
      <c r="I463"/>
      <c r="J463"/>
      <c r="K463"/>
      <c r="L463"/>
      <c r="M463"/>
      <c r="N463"/>
      <c r="O463"/>
      <c r="P463"/>
      <c r="Q463"/>
      <c r="R463"/>
      <c r="S463"/>
      <c r="T463"/>
      <c r="W463" s="4" t="s">
        <v>157</v>
      </c>
      <c r="X463" s="536" t="s">
        <v>735</v>
      </c>
      <c r="Z463" s="29"/>
    </row>
    <row r="464" spans="6:26">
      <c r="F464"/>
      <c r="G464"/>
      <c r="H464"/>
      <c r="I464"/>
      <c r="J464"/>
      <c r="K464"/>
      <c r="L464"/>
      <c r="M464"/>
      <c r="N464"/>
      <c r="O464"/>
      <c r="P464"/>
      <c r="Q464"/>
      <c r="R464"/>
      <c r="S464"/>
      <c r="T464"/>
      <c r="W464" s="4" t="s">
        <v>157</v>
      </c>
      <c r="X464" s="536" t="s">
        <v>737</v>
      </c>
      <c r="Z464" s="29"/>
    </row>
    <row r="465" spans="6:26">
      <c r="F465"/>
      <c r="G465"/>
      <c r="H465"/>
      <c r="I465"/>
      <c r="J465"/>
      <c r="K465"/>
      <c r="L465"/>
      <c r="M465"/>
      <c r="N465"/>
      <c r="O465"/>
      <c r="P465"/>
      <c r="Q465"/>
      <c r="R465"/>
      <c r="S465"/>
      <c r="T465"/>
      <c r="W465" s="4" t="s">
        <v>157</v>
      </c>
      <c r="X465" s="536" t="s">
        <v>739</v>
      </c>
      <c r="Z465" s="29"/>
    </row>
    <row r="466" spans="6:26">
      <c r="F466"/>
      <c r="G466"/>
      <c r="H466"/>
      <c r="I466"/>
      <c r="J466"/>
      <c r="K466"/>
      <c r="L466"/>
      <c r="M466"/>
      <c r="N466"/>
      <c r="O466"/>
      <c r="P466"/>
      <c r="Q466"/>
      <c r="R466"/>
      <c r="S466"/>
      <c r="T466"/>
      <c r="W466" s="4" t="s">
        <v>157</v>
      </c>
      <c r="X466" s="536" t="s">
        <v>741</v>
      </c>
      <c r="Z466" s="29"/>
    </row>
    <row r="467" spans="6:26">
      <c r="F467"/>
      <c r="G467"/>
      <c r="H467"/>
      <c r="I467"/>
      <c r="J467"/>
      <c r="K467"/>
      <c r="L467"/>
      <c r="M467"/>
      <c r="N467"/>
      <c r="O467"/>
      <c r="P467"/>
      <c r="Q467"/>
      <c r="R467"/>
      <c r="S467"/>
      <c r="T467"/>
      <c r="W467" s="4" t="s">
        <v>157</v>
      </c>
      <c r="X467" s="536" t="s">
        <v>743</v>
      </c>
      <c r="Z467" s="29"/>
    </row>
    <row r="468" spans="6:26">
      <c r="F468"/>
      <c r="G468"/>
      <c r="H468"/>
      <c r="I468"/>
      <c r="J468"/>
      <c r="K468"/>
      <c r="L468"/>
      <c r="M468"/>
      <c r="N468"/>
      <c r="O468"/>
      <c r="P468"/>
      <c r="Q468"/>
      <c r="R468"/>
      <c r="S468"/>
      <c r="T468"/>
      <c r="W468" s="4" t="s">
        <v>157</v>
      </c>
      <c r="X468" s="536" t="s">
        <v>1001</v>
      </c>
      <c r="Z468" s="29"/>
    </row>
    <row r="469" spans="6:26">
      <c r="F469"/>
      <c r="G469"/>
      <c r="H469"/>
      <c r="I469"/>
      <c r="J469"/>
      <c r="K469"/>
      <c r="L469"/>
      <c r="M469"/>
      <c r="N469"/>
      <c r="O469"/>
      <c r="P469"/>
      <c r="Q469"/>
      <c r="R469"/>
      <c r="S469"/>
      <c r="T469"/>
      <c r="W469" s="4" t="s">
        <v>157</v>
      </c>
      <c r="X469" s="536" t="s">
        <v>1002</v>
      </c>
      <c r="Z469" s="29"/>
    </row>
    <row r="470" spans="6:26">
      <c r="F470"/>
      <c r="G470"/>
      <c r="H470"/>
      <c r="I470"/>
      <c r="J470"/>
      <c r="K470"/>
      <c r="L470"/>
      <c r="M470"/>
      <c r="N470"/>
      <c r="O470"/>
      <c r="P470"/>
      <c r="Q470"/>
      <c r="R470"/>
      <c r="S470"/>
      <c r="T470"/>
      <c r="W470" s="4" t="s">
        <v>157</v>
      </c>
      <c r="X470" s="536" t="s">
        <v>745</v>
      </c>
      <c r="Z470" s="29"/>
    </row>
    <row r="471" spans="6:26">
      <c r="F471"/>
      <c r="G471"/>
      <c r="H471"/>
      <c r="I471"/>
      <c r="J471"/>
      <c r="K471"/>
      <c r="L471"/>
      <c r="M471"/>
      <c r="N471"/>
      <c r="O471"/>
      <c r="P471"/>
      <c r="Q471"/>
      <c r="R471"/>
      <c r="S471"/>
      <c r="T471"/>
      <c r="W471" s="4" t="s">
        <v>157</v>
      </c>
      <c r="X471" s="536" t="s">
        <v>1003</v>
      </c>
      <c r="Z471" s="29"/>
    </row>
    <row r="472" spans="6:26">
      <c r="F472"/>
      <c r="G472"/>
      <c r="H472"/>
      <c r="I472"/>
      <c r="J472"/>
      <c r="K472"/>
      <c r="L472"/>
      <c r="M472"/>
      <c r="N472"/>
      <c r="O472"/>
      <c r="P472"/>
      <c r="Q472"/>
      <c r="R472"/>
      <c r="S472"/>
      <c r="T472"/>
      <c r="W472" s="4" t="s">
        <v>157</v>
      </c>
      <c r="X472" s="536" t="s">
        <v>747</v>
      </c>
      <c r="Z472" s="29"/>
    </row>
    <row r="473" spans="6:26">
      <c r="F473"/>
      <c r="G473"/>
      <c r="H473"/>
      <c r="I473"/>
      <c r="J473"/>
      <c r="K473"/>
      <c r="L473"/>
      <c r="M473"/>
      <c r="N473"/>
      <c r="O473"/>
      <c r="P473"/>
      <c r="Q473"/>
      <c r="R473"/>
      <c r="S473"/>
      <c r="T473"/>
      <c r="W473" s="4" t="s">
        <v>157</v>
      </c>
      <c r="X473" s="536" t="s">
        <v>1004</v>
      </c>
      <c r="Z473" s="29"/>
    </row>
    <row r="474" spans="6:26">
      <c r="F474"/>
      <c r="G474"/>
      <c r="H474"/>
      <c r="I474"/>
      <c r="J474"/>
      <c r="K474"/>
      <c r="L474"/>
      <c r="M474"/>
      <c r="N474"/>
      <c r="O474"/>
      <c r="P474"/>
      <c r="Q474"/>
      <c r="R474"/>
      <c r="S474"/>
      <c r="T474"/>
      <c r="W474" s="4" t="s">
        <v>157</v>
      </c>
      <c r="X474" s="536" t="s">
        <v>1005</v>
      </c>
      <c r="Z474" s="29"/>
    </row>
    <row r="475" spans="6:26">
      <c r="F475"/>
      <c r="G475"/>
      <c r="H475"/>
      <c r="I475"/>
      <c r="J475"/>
      <c r="K475"/>
      <c r="L475"/>
      <c r="M475"/>
      <c r="N475"/>
      <c r="O475"/>
      <c r="P475"/>
      <c r="Q475"/>
      <c r="R475"/>
      <c r="S475"/>
      <c r="T475"/>
      <c r="W475" s="4" t="s">
        <v>157</v>
      </c>
      <c r="X475" s="536" t="s">
        <v>1006</v>
      </c>
      <c r="Z475" s="29"/>
    </row>
    <row r="476" spans="6:26">
      <c r="F476"/>
      <c r="G476"/>
      <c r="H476"/>
      <c r="I476"/>
      <c r="J476"/>
      <c r="K476"/>
      <c r="L476"/>
      <c r="M476"/>
      <c r="N476"/>
      <c r="O476"/>
      <c r="P476"/>
      <c r="Q476"/>
      <c r="R476"/>
      <c r="S476"/>
      <c r="T476"/>
      <c r="W476" s="4" t="s">
        <v>157</v>
      </c>
      <c r="X476" s="536" t="s">
        <v>1007</v>
      </c>
      <c r="Z476" s="29"/>
    </row>
    <row r="477" spans="6:26">
      <c r="F477"/>
      <c r="G477"/>
      <c r="H477"/>
      <c r="I477"/>
      <c r="J477"/>
      <c r="K477"/>
      <c r="L477"/>
      <c r="M477"/>
      <c r="N477"/>
      <c r="O477"/>
      <c r="P477"/>
      <c r="Q477"/>
      <c r="R477"/>
      <c r="S477"/>
      <c r="T477"/>
      <c r="W477" s="4" t="s">
        <v>157</v>
      </c>
      <c r="X477" s="536" t="s">
        <v>1008</v>
      </c>
      <c r="Z477" s="29"/>
    </row>
    <row r="478" spans="6:26">
      <c r="F478"/>
      <c r="G478"/>
      <c r="H478"/>
      <c r="I478"/>
      <c r="J478"/>
      <c r="K478"/>
      <c r="L478"/>
      <c r="M478"/>
      <c r="N478"/>
      <c r="O478"/>
      <c r="P478"/>
      <c r="Q478"/>
      <c r="R478"/>
      <c r="S478"/>
      <c r="T478"/>
      <c r="W478" s="4" t="s">
        <v>157</v>
      </c>
      <c r="X478" s="536" t="s">
        <v>749</v>
      </c>
      <c r="Z478" s="29"/>
    </row>
    <row r="479" spans="6:26">
      <c r="F479"/>
      <c r="G479"/>
      <c r="H479"/>
      <c r="I479"/>
      <c r="J479"/>
      <c r="K479"/>
      <c r="L479"/>
      <c r="M479"/>
      <c r="N479"/>
      <c r="O479"/>
      <c r="P479"/>
      <c r="Q479"/>
      <c r="R479"/>
      <c r="S479"/>
      <c r="T479"/>
      <c r="W479" s="4" t="s">
        <v>157</v>
      </c>
      <c r="X479" s="536" t="s">
        <v>452</v>
      </c>
      <c r="Z479" s="29"/>
    </row>
    <row r="480" spans="6:26">
      <c r="F480"/>
      <c r="G480"/>
      <c r="H480"/>
      <c r="I480"/>
      <c r="J480"/>
      <c r="K480"/>
      <c r="L480"/>
      <c r="M480"/>
      <c r="N480"/>
      <c r="O480"/>
      <c r="P480"/>
      <c r="Q480"/>
      <c r="R480"/>
      <c r="S480"/>
      <c r="T480"/>
      <c r="W480" s="4" t="s">
        <v>157</v>
      </c>
      <c r="X480" s="536" t="s">
        <v>1009</v>
      </c>
      <c r="Z480" s="29"/>
    </row>
    <row r="481" spans="6:26">
      <c r="F481"/>
      <c r="G481"/>
      <c r="H481"/>
      <c r="I481"/>
      <c r="J481"/>
      <c r="K481"/>
      <c r="L481"/>
      <c r="M481"/>
      <c r="N481"/>
      <c r="O481"/>
      <c r="P481"/>
      <c r="Q481"/>
      <c r="R481"/>
      <c r="S481"/>
      <c r="T481"/>
      <c r="W481" s="4" t="s">
        <v>157</v>
      </c>
      <c r="X481" s="536" t="s">
        <v>1010</v>
      </c>
      <c r="Z481" s="29"/>
    </row>
    <row r="482" spans="6:26">
      <c r="F482"/>
      <c r="G482"/>
      <c r="H482"/>
      <c r="I482"/>
      <c r="J482"/>
      <c r="K482"/>
      <c r="L482"/>
      <c r="M482"/>
      <c r="N482"/>
      <c r="O482"/>
      <c r="P482"/>
      <c r="Q482"/>
      <c r="R482"/>
      <c r="S482"/>
      <c r="T482"/>
      <c r="W482" s="4" t="s">
        <v>157</v>
      </c>
      <c r="X482" s="536" t="s">
        <v>1011</v>
      </c>
      <c r="Z482" s="29"/>
    </row>
    <row r="483" spans="6:26">
      <c r="F483"/>
      <c r="G483"/>
      <c r="H483"/>
      <c r="I483"/>
      <c r="J483"/>
      <c r="K483"/>
      <c r="L483"/>
      <c r="M483"/>
      <c r="N483"/>
      <c r="O483"/>
      <c r="P483"/>
      <c r="Q483"/>
      <c r="R483"/>
      <c r="S483"/>
      <c r="T483"/>
      <c r="W483" s="4" t="s">
        <v>157</v>
      </c>
      <c r="X483" s="536" t="s">
        <v>1012</v>
      </c>
      <c r="Z483" s="29"/>
    </row>
    <row r="484" spans="6:26">
      <c r="F484"/>
      <c r="G484"/>
      <c r="H484"/>
      <c r="I484"/>
      <c r="J484"/>
      <c r="K484"/>
      <c r="L484"/>
      <c r="M484"/>
      <c r="N484"/>
      <c r="O484"/>
      <c r="P484"/>
      <c r="Q484"/>
      <c r="R484"/>
      <c r="S484"/>
      <c r="T484"/>
      <c r="W484" s="4" t="s">
        <v>159</v>
      </c>
      <c r="X484" s="536" t="s">
        <v>751</v>
      </c>
      <c r="Z484" s="29"/>
    </row>
    <row r="485" spans="6:26">
      <c r="F485"/>
      <c r="G485"/>
      <c r="H485"/>
      <c r="I485"/>
      <c r="J485"/>
      <c r="K485"/>
      <c r="L485"/>
      <c r="M485"/>
      <c r="N485"/>
      <c r="O485"/>
      <c r="P485"/>
      <c r="Q485"/>
      <c r="R485"/>
      <c r="S485"/>
      <c r="T485"/>
      <c r="W485" s="4" t="s">
        <v>159</v>
      </c>
      <c r="X485" s="536" t="s">
        <v>454</v>
      </c>
      <c r="Z485" s="29"/>
    </row>
    <row r="486" spans="6:26">
      <c r="F486"/>
      <c r="G486"/>
      <c r="H486"/>
      <c r="I486"/>
      <c r="J486"/>
      <c r="K486"/>
      <c r="L486"/>
      <c r="M486"/>
      <c r="N486"/>
      <c r="O486"/>
      <c r="P486"/>
      <c r="Q486"/>
      <c r="R486"/>
      <c r="S486"/>
      <c r="T486"/>
      <c r="W486" s="4" t="s">
        <v>159</v>
      </c>
      <c r="X486" s="536" t="s">
        <v>1013</v>
      </c>
      <c r="Z486" s="29"/>
    </row>
    <row r="487" spans="6:26">
      <c r="F487"/>
      <c r="G487"/>
      <c r="H487"/>
      <c r="I487"/>
      <c r="J487"/>
      <c r="K487"/>
      <c r="L487"/>
      <c r="M487"/>
      <c r="N487"/>
      <c r="O487"/>
      <c r="P487"/>
      <c r="Q487"/>
      <c r="R487"/>
      <c r="S487"/>
      <c r="T487"/>
      <c r="W487" s="4" t="s">
        <v>159</v>
      </c>
      <c r="X487" s="536" t="s">
        <v>753</v>
      </c>
      <c r="Z487" s="29"/>
    </row>
    <row r="488" spans="6:26">
      <c r="F488"/>
      <c r="G488"/>
      <c r="H488"/>
      <c r="I488"/>
      <c r="J488"/>
      <c r="K488"/>
      <c r="L488"/>
      <c r="M488"/>
      <c r="N488"/>
      <c r="O488"/>
      <c r="P488"/>
      <c r="Q488"/>
      <c r="R488"/>
      <c r="S488"/>
      <c r="T488"/>
      <c r="W488" s="4" t="s">
        <v>159</v>
      </c>
      <c r="X488" s="536" t="s">
        <v>755</v>
      </c>
      <c r="Z488" s="29"/>
    </row>
    <row r="489" spans="6:26">
      <c r="F489"/>
      <c r="G489"/>
      <c r="H489"/>
      <c r="I489"/>
      <c r="J489"/>
      <c r="K489"/>
      <c r="L489"/>
      <c r="M489"/>
      <c r="N489"/>
      <c r="O489"/>
      <c r="P489"/>
      <c r="Q489"/>
      <c r="R489"/>
      <c r="S489"/>
      <c r="T489"/>
      <c r="W489" s="4" t="s">
        <v>159</v>
      </c>
      <c r="X489" s="536" t="s">
        <v>1014</v>
      </c>
      <c r="Z489" s="29"/>
    </row>
    <row r="490" spans="6:26">
      <c r="F490"/>
      <c r="G490"/>
      <c r="H490"/>
      <c r="I490"/>
      <c r="J490"/>
      <c r="K490"/>
      <c r="L490"/>
      <c r="M490"/>
      <c r="N490"/>
      <c r="O490"/>
      <c r="P490"/>
      <c r="Q490"/>
      <c r="R490"/>
      <c r="S490"/>
      <c r="T490"/>
      <c r="W490" s="4" t="s">
        <v>159</v>
      </c>
      <c r="X490" s="536" t="s">
        <v>1015</v>
      </c>
      <c r="Z490" s="29"/>
    </row>
    <row r="491" spans="6:26">
      <c r="F491"/>
      <c r="G491"/>
      <c r="H491"/>
      <c r="I491"/>
      <c r="J491"/>
      <c r="K491"/>
      <c r="L491"/>
      <c r="M491"/>
      <c r="N491"/>
      <c r="O491"/>
      <c r="P491"/>
      <c r="Q491"/>
      <c r="R491"/>
      <c r="S491"/>
      <c r="T491"/>
      <c r="W491" s="4" t="s">
        <v>159</v>
      </c>
      <c r="X491" s="536" t="s">
        <v>757</v>
      </c>
      <c r="Z491" s="29"/>
    </row>
    <row r="492" spans="6:26">
      <c r="F492"/>
      <c r="G492"/>
      <c r="H492"/>
      <c r="I492"/>
      <c r="J492"/>
      <c r="K492"/>
      <c r="L492"/>
      <c r="M492"/>
      <c r="N492"/>
      <c r="O492"/>
      <c r="P492"/>
      <c r="Q492"/>
      <c r="R492"/>
      <c r="S492"/>
      <c r="T492"/>
      <c r="W492" s="4" t="s">
        <v>159</v>
      </c>
      <c r="X492" s="536" t="s">
        <v>1016</v>
      </c>
      <c r="Z492" s="29"/>
    </row>
    <row r="493" spans="6:26">
      <c r="F493"/>
      <c r="G493"/>
      <c r="H493"/>
      <c r="I493"/>
      <c r="J493"/>
      <c r="K493"/>
      <c r="L493"/>
      <c r="M493"/>
      <c r="N493"/>
      <c r="O493"/>
      <c r="P493"/>
      <c r="Q493"/>
      <c r="R493"/>
      <c r="S493"/>
      <c r="T493"/>
      <c r="W493" s="4" t="s">
        <v>159</v>
      </c>
      <c r="X493" s="536" t="s">
        <v>1017</v>
      </c>
      <c r="Z493" s="29"/>
    </row>
    <row r="494" spans="6:26">
      <c r="F494"/>
      <c r="G494"/>
      <c r="H494"/>
      <c r="I494"/>
      <c r="J494"/>
      <c r="K494"/>
      <c r="L494"/>
      <c r="M494"/>
      <c r="N494"/>
      <c r="O494"/>
      <c r="P494"/>
      <c r="Q494"/>
      <c r="R494"/>
      <c r="S494"/>
      <c r="T494"/>
      <c r="W494" s="4" t="s">
        <v>159</v>
      </c>
      <c r="X494" s="536" t="s">
        <v>1018</v>
      </c>
      <c r="Z494" s="29"/>
    </row>
    <row r="495" spans="6:26">
      <c r="F495"/>
      <c r="G495"/>
      <c r="H495"/>
      <c r="I495"/>
      <c r="J495"/>
      <c r="K495"/>
      <c r="L495"/>
      <c r="M495"/>
      <c r="N495"/>
      <c r="O495"/>
      <c r="P495"/>
      <c r="Q495"/>
      <c r="R495"/>
      <c r="S495"/>
      <c r="T495"/>
      <c r="W495" s="4" t="s">
        <v>159</v>
      </c>
      <c r="X495" s="536" t="s">
        <v>1019</v>
      </c>
      <c r="Z495" s="29"/>
    </row>
    <row r="496" spans="6:26">
      <c r="F496"/>
      <c r="G496"/>
      <c r="H496"/>
      <c r="I496"/>
      <c r="J496"/>
      <c r="K496"/>
      <c r="L496"/>
      <c r="M496"/>
      <c r="N496"/>
      <c r="O496"/>
      <c r="P496"/>
      <c r="Q496"/>
      <c r="R496"/>
      <c r="S496"/>
      <c r="T496"/>
      <c r="W496" s="4" t="s">
        <v>159</v>
      </c>
      <c r="X496" s="536" t="s">
        <v>1020</v>
      </c>
      <c r="Z496" s="29"/>
    </row>
    <row r="497" spans="6:26">
      <c r="F497"/>
      <c r="G497"/>
      <c r="H497"/>
      <c r="I497"/>
      <c r="J497"/>
      <c r="K497"/>
      <c r="L497"/>
      <c r="M497"/>
      <c r="N497"/>
      <c r="O497"/>
      <c r="P497"/>
      <c r="Q497"/>
      <c r="R497"/>
      <c r="S497"/>
      <c r="T497"/>
      <c r="W497" s="4" t="s">
        <v>159</v>
      </c>
      <c r="X497" s="536" t="s">
        <v>1021</v>
      </c>
      <c r="Z497" s="29"/>
    </row>
    <row r="498" spans="6:26">
      <c r="F498"/>
      <c r="G498"/>
      <c r="H498"/>
      <c r="I498"/>
      <c r="J498"/>
      <c r="K498"/>
      <c r="L498"/>
      <c r="M498"/>
      <c r="N498"/>
      <c r="O498"/>
      <c r="P498"/>
      <c r="Q498"/>
      <c r="R498"/>
      <c r="S498"/>
      <c r="T498"/>
      <c r="W498" s="4" t="s">
        <v>159</v>
      </c>
      <c r="X498" s="536" t="s">
        <v>1022</v>
      </c>
      <c r="Z498" s="29"/>
    </row>
    <row r="499" spans="6:26">
      <c r="F499"/>
      <c r="G499"/>
      <c r="H499"/>
      <c r="I499"/>
      <c r="J499"/>
      <c r="K499"/>
      <c r="L499"/>
      <c r="M499"/>
      <c r="N499"/>
      <c r="O499"/>
      <c r="P499"/>
      <c r="Q499"/>
      <c r="R499"/>
      <c r="S499"/>
      <c r="T499"/>
      <c r="W499" s="4" t="s">
        <v>159</v>
      </c>
      <c r="X499" s="536" t="s">
        <v>1023</v>
      </c>
      <c r="Z499" s="29"/>
    </row>
    <row r="500" spans="6:26">
      <c r="F500"/>
      <c r="G500"/>
      <c r="H500"/>
      <c r="I500"/>
      <c r="J500"/>
      <c r="K500"/>
      <c r="L500"/>
      <c r="M500"/>
      <c r="N500"/>
      <c r="O500"/>
      <c r="P500"/>
      <c r="Q500"/>
      <c r="R500"/>
      <c r="S500"/>
      <c r="T500"/>
      <c r="W500" s="4" t="s">
        <v>159</v>
      </c>
      <c r="X500" s="536" t="s">
        <v>1024</v>
      </c>
      <c r="Z500" s="29"/>
    </row>
    <row r="501" spans="6:26">
      <c r="F501"/>
      <c r="G501"/>
      <c r="H501"/>
      <c r="I501"/>
      <c r="J501"/>
      <c r="K501"/>
      <c r="L501"/>
      <c r="M501"/>
      <c r="N501"/>
      <c r="O501"/>
      <c r="P501"/>
      <c r="Q501"/>
      <c r="R501"/>
      <c r="S501"/>
      <c r="T501"/>
      <c r="W501" s="4" t="s">
        <v>159</v>
      </c>
      <c r="X501" s="536" t="s">
        <v>1025</v>
      </c>
      <c r="Z501" s="29"/>
    </row>
    <row r="502" spans="6:26">
      <c r="F502"/>
      <c r="G502"/>
      <c r="H502"/>
      <c r="I502"/>
      <c r="J502"/>
      <c r="K502"/>
      <c r="L502"/>
      <c r="M502"/>
      <c r="N502"/>
      <c r="O502"/>
      <c r="P502"/>
      <c r="Q502"/>
      <c r="R502"/>
      <c r="S502"/>
      <c r="T502"/>
      <c r="W502" s="4" t="s">
        <v>159</v>
      </c>
      <c r="X502" s="536" t="s">
        <v>1026</v>
      </c>
      <c r="Z502" s="29"/>
    </row>
    <row r="503" spans="6:26">
      <c r="F503"/>
      <c r="G503"/>
      <c r="H503"/>
      <c r="I503"/>
      <c r="J503"/>
      <c r="K503"/>
      <c r="L503"/>
      <c r="M503"/>
      <c r="N503"/>
      <c r="O503"/>
      <c r="P503"/>
      <c r="Q503"/>
      <c r="R503"/>
      <c r="S503"/>
      <c r="T503"/>
      <c r="W503" s="4" t="s">
        <v>159</v>
      </c>
      <c r="X503" s="536" t="s">
        <v>1027</v>
      </c>
      <c r="Z503" s="29"/>
    </row>
    <row r="504" spans="6:26">
      <c r="F504"/>
      <c r="G504"/>
      <c r="H504"/>
      <c r="I504"/>
      <c r="J504"/>
      <c r="K504"/>
      <c r="L504"/>
      <c r="M504"/>
      <c r="N504"/>
      <c r="O504"/>
      <c r="P504"/>
      <c r="Q504"/>
      <c r="R504"/>
      <c r="S504"/>
      <c r="T504"/>
      <c r="W504" s="4" t="s">
        <v>159</v>
      </c>
      <c r="X504" s="536" t="s">
        <v>1028</v>
      </c>
      <c r="Z504" s="29"/>
    </row>
    <row r="505" spans="6:26">
      <c r="F505"/>
      <c r="G505"/>
      <c r="H505"/>
      <c r="I505"/>
      <c r="J505"/>
      <c r="K505"/>
      <c r="L505"/>
      <c r="M505"/>
      <c r="N505"/>
      <c r="O505"/>
      <c r="P505"/>
      <c r="Q505"/>
      <c r="R505"/>
      <c r="S505"/>
      <c r="T505"/>
      <c r="W505" s="4" t="s">
        <v>159</v>
      </c>
      <c r="X505" s="536" t="s">
        <v>1029</v>
      </c>
      <c r="Z505" s="29"/>
    </row>
    <row r="506" spans="6:26">
      <c r="F506"/>
      <c r="G506"/>
      <c r="H506"/>
      <c r="I506"/>
      <c r="J506"/>
      <c r="K506"/>
      <c r="L506"/>
      <c r="M506"/>
      <c r="N506"/>
      <c r="O506"/>
      <c r="P506"/>
      <c r="Q506"/>
      <c r="R506"/>
      <c r="S506"/>
      <c r="T506"/>
      <c r="W506" s="4" t="s">
        <v>159</v>
      </c>
      <c r="X506" s="536" t="s">
        <v>1030</v>
      </c>
      <c r="Z506" s="29"/>
    </row>
    <row r="507" spans="6:26">
      <c r="F507"/>
      <c r="G507"/>
      <c r="H507"/>
      <c r="I507"/>
      <c r="J507"/>
      <c r="K507"/>
      <c r="L507"/>
      <c r="M507"/>
      <c r="N507"/>
      <c r="O507"/>
      <c r="P507"/>
      <c r="Q507"/>
      <c r="R507"/>
      <c r="S507"/>
      <c r="T507"/>
      <c r="W507" s="4" t="s">
        <v>159</v>
      </c>
      <c r="X507" s="536" t="s">
        <v>1031</v>
      </c>
      <c r="Z507" s="29"/>
    </row>
    <row r="508" spans="6:26">
      <c r="F508"/>
      <c r="G508"/>
      <c r="H508"/>
      <c r="I508"/>
      <c r="J508"/>
      <c r="K508"/>
      <c r="L508"/>
      <c r="M508"/>
      <c r="N508"/>
      <c r="O508"/>
      <c r="P508"/>
      <c r="Q508"/>
      <c r="R508"/>
      <c r="S508"/>
      <c r="T508"/>
      <c r="W508" s="4" t="s">
        <v>159</v>
      </c>
      <c r="X508" s="536" t="s">
        <v>1032</v>
      </c>
      <c r="Z508" s="29"/>
    </row>
    <row r="509" spans="6:26">
      <c r="F509"/>
      <c r="G509"/>
      <c r="H509"/>
      <c r="I509"/>
      <c r="J509"/>
      <c r="K509"/>
      <c r="L509"/>
      <c r="M509"/>
      <c r="N509"/>
      <c r="O509"/>
      <c r="P509"/>
      <c r="Q509"/>
      <c r="R509"/>
      <c r="S509"/>
      <c r="T509"/>
      <c r="W509" s="4" t="s">
        <v>159</v>
      </c>
      <c r="X509" s="536" t="s">
        <v>1033</v>
      </c>
      <c r="Z509" s="29"/>
    </row>
    <row r="510" spans="6:26">
      <c r="F510"/>
      <c r="G510"/>
      <c r="H510"/>
      <c r="I510"/>
      <c r="J510"/>
      <c r="K510"/>
      <c r="L510"/>
      <c r="M510"/>
      <c r="N510"/>
      <c r="O510"/>
      <c r="P510"/>
      <c r="Q510"/>
      <c r="R510"/>
      <c r="S510"/>
      <c r="T510"/>
      <c r="W510" s="4" t="s">
        <v>159</v>
      </c>
      <c r="X510" s="536" t="s">
        <v>1034</v>
      </c>
      <c r="Z510" s="29"/>
    </row>
    <row r="511" spans="6:26">
      <c r="F511"/>
      <c r="G511"/>
      <c r="H511"/>
      <c r="I511"/>
      <c r="J511"/>
      <c r="K511"/>
      <c r="L511"/>
      <c r="M511"/>
      <c r="N511"/>
      <c r="O511"/>
      <c r="P511"/>
      <c r="Q511"/>
      <c r="R511"/>
      <c r="S511"/>
      <c r="T511"/>
      <c r="W511" s="4" t="s">
        <v>159</v>
      </c>
      <c r="X511" s="536" t="s">
        <v>897</v>
      </c>
      <c r="Z511" s="29"/>
    </row>
    <row r="512" spans="6:26">
      <c r="F512"/>
      <c r="G512"/>
      <c r="H512"/>
      <c r="I512"/>
      <c r="J512"/>
      <c r="K512"/>
      <c r="L512"/>
      <c r="M512"/>
      <c r="N512"/>
      <c r="O512"/>
      <c r="P512"/>
      <c r="Q512"/>
      <c r="R512"/>
      <c r="S512"/>
      <c r="T512"/>
      <c r="W512" s="4" t="s">
        <v>159</v>
      </c>
      <c r="X512" s="536" t="s">
        <v>1035</v>
      </c>
      <c r="Z512" s="29"/>
    </row>
    <row r="513" spans="6:26">
      <c r="F513"/>
      <c r="G513"/>
      <c r="H513"/>
      <c r="I513"/>
      <c r="J513"/>
      <c r="K513"/>
      <c r="L513"/>
      <c r="M513"/>
      <c r="N513"/>
      <c r="O513"/>
      <c r="P513"/>
      <c r="Q513"/>
      <c r="R513"/>
      <c r="S513"/>
      <c r="T513"/>
      <c r="W513" s="4" t="s">
        <v>159</v>
      </c>
      <c r="X513" s="536" t="s">
        <v>761</v>
      </c>
      <c r="Z513" s="29"/>
    </row>
    <row r="514" spans="6:26">
      <c r="F514"/>
      <c r="G514"/>
      <c r="H514"/>
      <c r="I514"/>
      <c r="J514"/>
      <c r="K514"/>
      <c r="L514"/>
      <c r="M514"/>
      <c r="N514"/>
      <c r="O514"/>
      <c r="P514"/>
      <c r="Q514"/>
      <c r="R514"/>
      <c r="S514"/>
      <c r="T514"/>
      <c r="W514" s="4" t="s">
        <v>159</v>
      </c>
      <c r="X514" s="536" t="s">
        <v>1036</v>
      </c>
      <c r="Z514" s="29"/>
    </row>
    <row r="515" spans="6:26">
      <c r="F515"/>
      <c r="G515"/>
      <c r="H515"/>
      <c r="I515"/>
      <c r="J515"/>
      <c r="K515"/>
      <c r="L515"/>
      <c r="M515"/>
      <c r="N515"/>
      <c r="O515"/>
      <c r="P515"/>
      <c r="Q515"/>
      <c r="R515"/>
      <c r="S515"/>
      <c r="T515"/>
      <c r="W515" s="4" t="s">
        <v>159</v>
      </c>
      <c r="X515" s="536" t="s">
        <v>1037</v>
      </c>
      <c r="Z515" s="29"/>
    </row>
    <row r="516" spans="6:26">
      <c r="F516"/>
      <c r="G516"/>
      <c r="H516"/>
      <c r="I516"/>
      <c r="J516"/>
      <c r="K516"/>
      <c r="L516"/>
      <c r="M516"/>
      <c r="N516"/>
      <c r="O516"/>
      <c r="P516"/>
      <c r="Q516"/>
      <c r="R516"/>
      <c r="S516"/>
      <c r="T516"/>
      <c r="W516" s="4" t="s">
        <v>159</v>
      </c>
      <c r="X516" s="536" t="s">
        <v>1038</v>
      </c>
      <c r="Z516" s="29"/>
    </row>
    <row r="517" spans="6:26">
      <c r="F517"/>
      <c r="G517"/>
      <c r="H517"/>
      <c r="I517"/>
      <c r="J517"/>
      <c r="K517"/>
      <c r="L517"/>
      <c r="M517"/>
      <c r="N517"/>
      <c r="O517"/>
      <c r="P517"/>
      <c r="Q517"/>
      <c r="R517"/>
      <c r="S517"/>
      <c r="T517"/>
      <c r="W517" s="4" t="s">
        <v>159</v>
      </c>
      <c r="X517" s="536" t="s">
        <v>1039</v>
      </c>
      <c r="Z517" s="29"/>
    </row>
    <row r="518" spans="6:26">
      <c r="F518"/>
      <c r="G518"/>
      <c r="H518"/>
      <c r="I518"/>
      <c r="J518"/>
      <c r="K518"/>
      <c r="L518"/>
      <c r="M518"/>
      <c r="N518"/>
      <c r="O518"/>
      <c r="P518"/>
      <c r="Q518"/>
      <c r="R518"/>
      <c r="S518"/>
      <c r="T518"/>
      <c r="W518" s="4" t="s">
        <v>159</v>
      </c>
      <c r="X518" s="536" t="s">
        <v>1040</v>
      </c>
      <c r="Z518" s="29"/>
    </row>
    <row r="519" spans="6:26">
      <c r="F519"/>
      <c r="G519"/>
      <c r="H519"/>
      <c r="I519"/>
      <c r="J519"/>
      <c r="K519"/>
      <c r="L519"/>
      <c r="M519"/>
      <c r="N519"/>
      <c r="O519"/>
      <c r="P519"/>
      <c r="Q519"/>
      <c r="R519"/>
      <c r="S519"/>
      <c r="T519"/>
      <c r="W519" s="4" t="s">
        <v>161</v>
      </c>
      <c r="X519" s="536" t="s">
        <v>209</v>
      </c>
      <c r="Z519" s="29"/>
    </row>
    <row r="520" spans="6:26">
      <c r="F520"/>
      <c r="G520"/>
      <c r="H520"/>
      <c r="I520"/>
      <c r="J520"/>
      <c r="K520"/>
      <c r="L520"/>
      <c r="M520"/>
      <c r="N520"/>
      <c r="O520"/>
      <c r="P520"/>
      <c r="Q520"/>
      <c r="R520"/>
      <c r="S520"/>
      <c r="T520"/>
      <c r="W520" s="4" t="s">
        <v>161</v>
      </c>
      <c r="X520" s="536" t="s">
        <v>456</v>
      </c>
      <c r="Z520" s="29"/>
    </row>
    <row r="521" spans="6:26">
      <c r="F521"/>
      <c r="G521"/>
      <c r="H521"/>
      <c r="I521"/>
      <c r="J521"/>
      <c r="K521"/>
      <c r="L521"/>
      <c r="M521"/>
      <c r="N521"/>
      <c r="O521"/>
      <c r="P521"/>
      <c r="Q521"/>
      <c r="R521"/>
      <c r="S521"/>
      <c r="T521"/>
      <c r="W521" s="4" t="s">
        <v>161</v>
      </c>
      <c r="X521" s="536" t="s">
        <v>763</v>
      </c>
      <c r="Z521" s="29"/>
    </row>
    <row r="522" spans="6:26">
      <c r="F522"/>
      <c r="G522"/>
      <c r="H522"/>
      <c r="I522"/>
      <c r="J522"/>
      <c r="K522"/>
      <c r="L522"/>
      <c r="M522"/>
      <c r="N522"/>
      <c r="O522"/>
      <c r="P522"/>
      <c r="Q522"/>
      <c r="R522"/>
      <c r="S522"/>
      <c r="T522"/>
      <c r="W522" s="4" t="s">
        <v>161</v>
      </c>
      <c r="X522" s="536" t="s">
        <v>339</v>
      </c>
      <c r="Z522" s="29"/>
    </row>
    <row r="523" spans="6:26">
      <c r="F523"/>
      <c r="G523"/>
      <c r="H523"/>
      <c r="I523"/>
      <c r="J523"/>
      <c r="K523"/>
      <c r="L523"/>
      <c r="M523"/>
      <c r="N523"/>
      <c r="O523"/>
      <c r="P523"/>
      <c r="Q523"/>
      <c r="R523"/>
      <c r="S523"/>
      <c r="T523"/>
      <c r="W523" s="4" t="s">
        <v>161</v>
      </c>
      <c r="X523" s="536" t="s">
        <v>458</v>
      </c>
      <c r="Z523" s="29"/>
    </row>
    <row r="524" spans="6:26">
      <c r="F524"/>
      <c r="G524"/>
      <c r="H524"/>
      <c r="I524"/>
      <c r="J524"/>
      <c r="K524"/>
      <c r="L524"/>
      <c r="M524"/>
      <c r="N524"/>
      <c r="O524"/>
      <c r="P524"/>
      <c r="Q524"/>
      <c r="R524"/>
      <c r="S524"/>
      <c r="T524"/>
      <c r="W524" s="4" t="s">
        <v>161</v>
      </c>
      <c r="X524" s="536" t="s">
        <v>1041</v>
      </c>
      <c r="Z524" s="29"/>
    </row>
    <row r="525" spans="6:26">
      <c r="F525"/>
      <c r="G525"/>
      <c r="H525"/>
      <c r="I525"/>
      <c r="J525"/>
      <c r="K525"/>
      <c r="L525"/>
      <c r="M525"/>
      <c r="N525"/>
      <c r="O525"/>
      <c r="P525"/>
      <c r="Q525"/>
      <c r="R525"/>
      <c r="S525"/>
      <c r="T525"/>
      <c r="W525" s="4" t="s">
        <v>161</v>
      </c>
      <c r="X525" s="536" t="s">
        <v>460</v>
      </c>
      <c r="Z525" s="29"/>
    </row>
    <row r="526" spans="6:26">
      <c r="F526"/>
      <c r="G526"/>
      <c r="H526"/>
      <c r="I526"/>
      <c r="J526"/>
      <c r="K526"/>
      <c r="L526"/>
      <c r="M526"/>
      <c r="N526"/>
      <c r="O526"/>
      <c r="P526"/>
      <c r="Q526"/>
      <c r="R526"/>
      <c r="S526"/>
      <c r="T526"/>
      <c r="W526" s="4" t="s">
        <v>161</v>
      </c>
      <c r="X526" s="536" t="s">
        <v>1042</v>
      </c>
      <c r="Z526" s="29"/>
    </row>
    <row r="527" spans="6:26">
      <c r="F527"/>
      <c r="G527"/>
      <c r="H527"/>
      <c r="I527"/>
      <c r="J527"/>
      <c r="K527"/>
      <c r="L527"/>
      <c r="M527"/>
      <c r="N527"/>
      <c r="O527"/>
      <c r="P527"/>
      <c r="Q527"/>
      <c r="R527"/>
      <c r="S527"/>
      <c r="T527"/>
      <c r="W527" s="4" t="s">
        <v>161</v>
      </c>
      <c r="X527" s="536" t="s">
        <v>463</v>
      </c>
      <c r="Z527" s="29"/>
    </row>
    <row r="528" spans="6:26">
      <c r="F528"/>
      <c r="G528"/>
      <c r="H528"/>
      <c r="I528"/>
      <c r="J528"/>
      <c r="K528"/>
      <c r="L528"/>
      <c r="M528"/>
      <c r="N528"/>
      <c r="O528"/>
      <c r="P528"/>
      <c r="Q528"/>
      <c r="R528"/>
      <c r="S528"/>
      <c r="T528"/>
      <c r="W528" s="4" t="s">
        <v>161</v>
      </c>
      <c r="X528" s="536" t="s">
        <v>1043</v>
      </c>
      <c r="Z528" s="29"/>
    </row>
    <row r="529" spans="6:26">
      <c r="F529"/>
      <c r="G529"/>
      <c r="H529"/>
      <c r="I529"/>
      <c r="J529"/>
      <c r="K529"/>
      <c r="L529"/>
      <c r="M529"/>
      <c r="N529"/>
      <c r="O529"/>
      <c r="P529"/>
      <c r="Q529"/>
      <c r="R529"/>
      <c r="S529"/>
      <c r="T529"/>
      <c r="W529" s="4" t="s">
        <v>161</v>
      </c>
      <c r="X529" s="536" t="s">
        <v>465</v>
      </c>
      <c r="Z529" s="29"/>
    </row>
    <row r="530" spans="6:26">
      <c r="F530"/>
      <c r="G530"/>
      <c r="H530"/>
      <c r="I530"/>
      <c r="J530"/>
      <c r="K530"/>
      <c r="L530"/>
      <c r="M530"/>
      <c r="N530"/>
      <c r="O530"/>
      <c r="P530"/>
      <c r="Q530"/>
      <c r="R530"/>
      <c r="S530"/>
      <c r="T530"/>
      <c r="W530" s="4" t="s">
        <v>161</v>
      </c>
      <c r="X530" s="536" t="s">
        <v>467</v>
      </c>
      <c r="Z530" s="29"/>
    </row>
    <row r="531" spans="6:26">
      <c r="F531"/>
      <c r="G531"/>
      <c r="H531"/>
      <c r="I531"/>
      <c r="J531"/>
      <c r="K531"/>
      <c r="L531"/>
      <c r="M531"/>
      <c r="N531"/>
      <c r="O531"/>
      <c r="P531"/>
      <c r="Q531"/>
      <c r="R531"/>
      <c r="S531"/>
      <c r="T531"/>
      <c r="W531" s="4" t="s">
        <v>161</v>
      </c>
      <c r="X531" s="536" t="s">
        <v>469</v>
      </c>
      <c r="Z531" s="29"/>
    </row>
    <row r="532" spans="6:26">
      <c r="F532"/>
      <c r="G532"/>
      <c r="H532"/>
      <c r="I532"/>
      <c r="J532"/>
      <c r="K532"/>
      <c r="L532"/>
      <c r="M532"/>
      <c r="N532"/>
      <c r="O532"/>
      <c r="P532"/>
      <c r="Q532"/>
      <c r="R532"/>
      <c r="S532"/>
      <c r="T532"/>
      <c r="W532" s="4" t="s">
        <v>161</v>
      </c>
      <c r="X532" s="536" t="s">
        <v>471</v>
      </c>
      <c r="Z532" s="29"/>
    </row>
    <row r="533" spans="6:26">
      <c r="F533"/>
      <c r="G533"/>
      <c r="H533"/>
      <c r="I533"/>
      <c r="J533"/>
      <c r="K533"/>
      <c r="L533"/>
      <c r="M533"/>
      <c r="N533"/>
      <c r="O533"/>
      <c r="P533"/>
      <c r="Q533"/>
      <c r="R533"/>
      <c r="S533"/>
      <c r="T533"/>
      <c r="W533" s="4" t="s">
        <v>161</v>
      </c>
      <c r="X533" s="536" t="s">
        <v>473</v>
      </c>
      <c r="Z533" s="29"/>
    </row>
    <row r="534" spans="6:26">
      <c r="F534"/>
      <c r="G534"/>
      <c r="H534"/>
      <c r="I534"/>
      <c r="J534"/>
      <c r="K534"/>
      <c r="L534"/>
      <c r="M534"/>
      <c r="N534"/>
      <c r="O534"/>
      <c r="P534"/>
      <c r="Q534"/>
      <c r="R534"/>
      <c r="S534"/>
      <c r="T534"/>
      <c r="W534" s="4" t="s">
        <v>161</v>
      </c>
      <c r="X534" s="536" t="s">
        <v>765</v>
      </c>
      <c r="Z534" s="29"/>
    </row>
    <row r="535" spans="6:26">
      <c r="F535"/>
      <c r="G535"/>
      <c r="H535"/>
      <c r="I535"/>
      <c r="J535"/>
      <c r="K535"/>
      <c r="L535"/>
      <c r="M535"/>
      <c r="N535"/>
      <c r="O535"/>
      <c r="P535"/>
      <c r="Q535"/>
      <c r="R535"/>
      <c r="S535"/>
      <c r="T535"/>
      <c r="W535" s="4" t="s">
        <v>161</v>
      </c>
      <c r="X535" s="536" t="s">
        <v>475</v>
      </c>
      <c r="Z535" s="29"/>
    </row>
    <row r="536" spans="6:26">
      <c r="F536"/>
      <c r="G536"/>
      <c r="H536"/>
      <c r="I536"/>
      <c r="J536"/>
      <c r="K536"/>
      <c r="L536"/>
      <c r="M536"/>
      <c r="N536"/>
      <c r="O536"/>
      <c r="P536"/>
      <c r="Q536"/>
      <c r="R536"/>
      <c r="S536"/>
      <c r="T536"/>
      <c r="W536" s="4" t="s">
        <v>161</v>
      </c>
      <c r="X536" s="536" t="s">
        <v>341</v>
      </c>
      <c r="Z536" s="29"/>
    </row>
    <row r="537" spans="6:26">
      <c r="F537"/>
      <c r="G537"/>
      <c r="H537"/>
      <c r="I537"/>
      <c r="J537"/>
      <c r="K537"/>
      <c r="L537"/>
      <c r="M537"/>
      <c r="N537"/>
      <c r="O537"/>
      <c r="P537"/>
      <c r="Q537"/>
      <c r="R537"/>
      <c r="S537"/>
      <c r="T537"/>
      <c r="W537" s="4" t="s">
        <v>161</v>
      </c>
      <c r="X537" s="536" t="s">
        <v>477</v>
      </c>
      <c r="Z537" s="29"/>
    </row>
    <row r="538" spans="6:26">
      <c r="F538"/>
      <c r="G538"/>
      <c r="H538"/>
      <c r="I538"/>
      <c r="J538"/>
      <c r="K538"/>
      <c r="L538"/>
      <c r="M538"/>
      <c r="N538"/>
      <c r="O538"/>
      <c r="P538"/>
      <c r="Q538"/>
      <c r="R538"/>
      <c r="S538"/>
      <c r="T538"/>
      <c r="W538" s="4" t="s">
        <v>161</v>
      </c>
      <c r="X538" s="536" t="s">
        <v>479</v>
      </c>
      <c r="Z538" s="29"/>
    </row>
    <row r="539" spans="6:26">
      <c r="F539"/>
      <c r="G539"/>
      <c r="H539"/>
      <c r="I539"/>
      <c r="J539"/>
      <c r="K539"/>
      <c r="L539"/>
      <c r="M539"/>
      <c r="N539"/>
      <c r="O539"/>
      <c r="P539"/>
      <c r="Q539"/>
      <c r="R539"/>
      <c r="S539"/>
      <c r="T539"/>
      <c r="W539" s="4" t="s">
        <v>161</v>
      </c>
      <c r="X539" s="536" t="s">
        <v>343</v>
      </c>
      <c r="Z539" s="29"/>
    </row>
    <row r="540" spans="6:26">
      <c r="F540"/>
      <c r="G540"/>
      <c r="H540"/>
      <c r="I540"/>
      <c r="J540"/>
      <c r="K540"/>
      <c r="L540"/>
      <c r="M540"/>
      <c r="N540"/>
      <c r="O540"/>
      <c r="P540"/>
      <c r="Q540"/>
      <c r="R540"/>
      <c r="S540"/>
      <c r="T540"/>
      <c r="W540" s="4" t="s">
        <v>161</v>
      </c>
      <c r="X540" s="536" t="s">
        <v>481</v>
      </c>
      <c r="Z540" s="29"/>
    </row>
    <row r="541" spans="6:26">
      <c r="F541"/>
      <c r="G541"/>
      <c r="H541"/>
      <c r="I541"/>
      <c r="J541"/>
      <c r="K541"/>
      <c r="L541"/>
      <c r="M541"/>
      <c r="N541"/>
      <c r="O541"/>
      <c r="P541"/>
      <c r="Q541"/>
      <c r="R541"/>
      <c r="S541"/>
      <c r="T541"/>
      <c r="W541" s="4" t="s">
        <v>161</v>
      </c>
      <c r="X541" s="536" t="s">
        <v>283</v>
      </c>
      <c r="Z541" s="29"/>
    </row>
    <row r="542" spans="6:26">
      <c r="F542"/>
      <c r="G542"/>
      <c r="H542"/>
      <c r="I542"/>
      <c r="J542"/>
      <c r="K542"/>
      <c r="L542"/>
      <c r="M542"/>
      <c r="N542"/>
      <c r="O542"/>
      <c r="P542"/>
      <c r="Q542"/>
      <c r="R542"/>
      <c r="S542"/>
      <c r="T542"/>
      <c r="W542" s="4" t="s">
        <v>161</v>
      </c>
      <c r="X542" s="536" t="s">
        <v>1044</v>
      </c>
      <c r="Z542" s="29"/>
    </row>
    <row r="543" spans="6:26">
      <c r="F543"/>
      <c r="G543"/>
      <c r="H543"/>
      <c r="I543"/>
      <c r="J543"/>
      <c r="K543"/>
      <c r="L543"/>
      <c r="M543"/>
      <c r="N543"/>
      <c r="O543"/>
      <c r="P543"/>
      <c r="Q543"/>
      <c r="R543"/>
      <c r="S543"/>
      <c r="T543"/>
      <c r="W543" s="4" t="s">
        <v>161</v>
      </c>
      <c r="X543" s="536" t="s">
        <v>1045</v>
      </c>
      <c r="Z543" s="29"/>
    </row>
    <row r="544" spans="6:26">
      <c r="F544"/>
      <c r="G544"/>
      <c r="H544"/>
      <c r="I544"/>
      <c r="J544"/>
      <c r="K544"/>
      <c r="L544"/>
      <c r="M544"/>
      <c r="N544"/>
      <c r="O544"/>
      <c r="P544"/>
      <c r="Q544"/>
      <c r="R544"/>
      <c r="S544"/>
      <c r="T544"/>
      <c r="W544" s="4" t="s">
        <v>161</v>
      </c>
      <c r="X544" s="536" t="s">
        <v>345</v>
      </c>
      <c r="Z544" s="29"/>
    </row>
    <row r="545" spans="6:26">
      <c r="F545"/>
      <c r="G545"/>
      <c r="H545"/>
      <c r="I545"/>
      <c r="J545"/>
      <c r="K545"/>
      <c r="L545"/>
      <c r="M545"/>
      <c r="N545"/>
      <c r="O545"/>
      <c r="P545"/>
      <c r="Q545"/>
      <c r="R545"/>
      <c r="S545"/>
      <c r="T545"/>
      <c r="W545" s="4" t="s">
        <v>161</v>
      </c>
      <c r="X545" s="536" t="s">
        <v>483</v>
      </c>
      <c r="Z545" s="29"/>
    </row>
    <row r="546" spans="6:26">
      <c r="F546"/>
      <c r="G546"/>
      <c r="H546"/>
      <c r="I546"/>
      <c r="J546"/>
      <c r="K546"/>
      <c r="L546"/>
      <c r="M546"/>
      <c r="N546"/>
      <c r="O546"/>
      <c r="P546"/>
      <c r="Q546"/>
      <c r="R546"/>
      <c r="S546"/>
      <c r="T546"/>
      <c r="W546" s="4" t="s">
        <v>161</v>
      </c>
      <c r="X546" s="536" t="s">
        <v>485</v>
      </c>
      <c r="Z546" s="29"/>
    </row>
    <row r="547" spans="6:26">
      <c r="F547"/>
      <c r="G547"/>
      <c r="H547"/>
      <c r="I547"/>
      <c r="J547"/>
      <c r="K547"/>
      <c r="L547"/>
      <c r="M547"/>
      <c r="N547"/>
      <c r="O547"/>
      <c r="P547"/>
      <c r="Q547"/>
      <c r="R547"/>
      <c r="S547"/>
      <c r="T547"/>
      <c r="W547" s="4" t="s">
        <v>161</v>
      </c>
      <c r="X547" s="536" t="s">
        <v>487</v>
      </c>
      <c r="Z547" s="29"/>
    </row>
    <row r="548" spans="6:26">
      <c r="F548"/>
      <c r="G548"/>
      <c r="H548"/>
      <c r="I548"/>
      <c r="J548"/>
      <c r="K548"/>
      <c r="L548"/>
      <c r="M548"/>
      <c r="N548"/>
      <c r="O548"/>
      <c r="P548"/>
      <c r="Q548"/>
      <c r="R548"/>
      <c r="S548"/>
      <c r="T548"/>
      <c r="W548" s="4" t="s">
        <v>161</v>
      </c>
      <c r="X548" s="536" t="s">
        <v>347</v>
      </c>
      <c r="Z548" s="29"/>
    </row>
    <row r="549" spans="6:26">
      <c r="F549"/>
      <c r="G549"/>
      <c r="H549"/>
      <c r="I549"/>
      <c r="J549"/>
      <c r="K549"/>
      <c r="L549"/>
      <c r="M549"/>
      <c r="N549"/>
      <c r="O549"/>
      <c r="P549"/>
      <c r="Q549"/>
      <c r="R549"/>
      <c r="S549"/>
      <c r="T549"/>
      <c r="W549" s="4" t="s">
        <v>161</v>
      </c>
      <c r="X549" s="536" t="s">
        <v>489</v>
      </c>
      <c r="Z549" s="29"/>
    </row>
    <row r="550" spans="6:26">
      <c r="F550"/>
      <c r="G550"/>
      <c r="H550"/>
      <c r="I550"/>
      <c r="J550"/>
      <c r="K550"/>
      <c r="L550"/>
      <c r="M550"/>
      <c r="N550"/>
      <c r="O550"/>
      <c r="P550"/>
      <c r="Q550"/>
      <c r="R550"/>
      <c r="S550"/>
      <c r="T550"/>
      <c r="W550" s="4" t="s">
        <v>161</v>
      </c>
      <c r="X550" s="536" t="s">
        <v>491</v>
      </c>
      <c r="Z550" s="29"/>
    </row>
    <row r="551" spans="6:26">
      <c r="F551"/>
      <c r="G551"/>
      <c r="H551"/>
      <c r="I551"/>
      <c r="J551"/>
      <c r="K551"/>
      <c r="L551"/>
      <c r="M551"/>
      <c r="N551"/>
      <c r="O551"/>
      <c r="P551"/>
      <c r="Q551"/>
      <c r="R551"/>
      <c r="S551"/>
      <c r="T551"/>
      <c r="W551" s="4" t="s">
        <v>161</v>
      </c>
      <c r="X551" s="536" t="s">
        <v>493</v>
      </c>
      <c r="Z551" s="29"/>
    </row>
    <row r="552" spans="6:26">
      <c r="F552"/>
      <c r="G552"/>
      <c r="H552"/>
      <c r="I552"/>
      <c r="J552"/>
      <c r="K552"/>
      <c r="L552"/>
      <c r="M552"/>
      <c r="N552"/>
      <c r="O552"/>
      <c r="P552"/>
      <c r="Q552"/>
      <c r="R552"/>
      <c r="S552"/>
      <c r="T552"/>
      <c r="W552" s="4" t="s">
        <v>161</v>
      </c>
      <c r="X552" s="536" t="s">
        <v>495</v>
      </c>
      <c r="Z552" s="29"/>
    </row>
    <row r="553" spans="6:26">
      <c r="F553"/>
      <c r="G553"/>
      <c r="H553"/>
      <c r="I553"/>
      <c r="J553"/>
      <c r="K553"/>
      <c r="L553"/>
      <c r="M553"/>
      <c r="N553"/>
      <c r="O553"/>
      <c r="P553"/>
      <c r="Q553"/>
      <c r="R553"/>
      <c r="S553"/>
      <c r="T553"/>
      <c r="W553" s="4" t="s">
        <v>161</v>
      </c>
      <c r="X553" s="536" t="s">
        <v>497</v>
      </c>
      <c r="Z553" s="29"/>
    </row>
    <row r="554" spans="6:26">
      <c r="F554"/>
      <c r="G554"/>
      <c r="H554"/>
      <c r="I554"/>
      <c r="J554"/>
      <c r="K554"/>
      <c r="L554"/>
      <c r="M554"/>
      <c r="N554"/>
      <c r="O554"/>
      <c r="P554"/>
      <c r="Q554"/>
      <c r="R554"/>
      <c r="S554"/>
      <c r="T554"/>
      <c r="W554" s="4" t="s">
        <v>161</v>
      </c>
      <c r="X554" s="536" t="s">
        <v>499</v>
      </c>
      <c r="Z554" s="29"/>
    </row>
    <row r="555" spans="6:26">
      <c r="F555"/>
      <c r="G555"/>
      <c r="H555"/>
      <c r="I555"/>
      <c r="J555"/>
      <c r="K555"/>
      <c r="L555"/>
      <c r="M555"/>
      <c r="N555"/>
      <c r="O555"/>
      <c r="P555"/>
      <c r="Q555"/>
      <c r="R555"/>
      <c r="S555"/>
      <c r="T555"/>
      <c r="W555" s="4" t="s">
        <v>161</v>
      </c>
      <c r="X555" s="536" t="s">
        <v>767</v>
      </c>
      <c r="Z555" s="29"/>
    </row>
    <row r="556" spans="6:26">
      <c r="F556"/>
      <c r="G556"/>
      <c r="H556"/>
      <c r="I556"/>
      <c r="J556"/>
      <c r="K556"/>
      <c r="L556"/>
      <c r="M556"/>
      <c r="N556"/>
      <c r="O556"/>
      <c r="P556"/>
      <c r="Q556"/>
      <c r="R556"/>
      <c r="S556"/>
      <c r="T556"/>
      <c r="W556" s="4" t="s">
        <v>161</v>
      </c>
      <c r="X556" s="536" t="s">
        <v>501</v>
      </c>
      <c r="Z556" s="29"/>
    </row>
    <row r="557" spans="6:26">
      <c r="F557"/>
      <c r="G557"/>
      <c r="H557"/>
      <c r="I557"/>
      <c r="J557"/>
      <c r="K557"/>
      <c r="L557"/>
      <c r="M557"/>
      <c r="N557"/>
      <c r="O557"/>
      <c r="P557"/>
      <c r="Q557"/>
      <c r="R557"/>
      <c r="S557"/>
      <c r="T557"/>
      <c r="W557" s="4" t="s">
        <v>161</v>
      </c>
      <c r="X557" s="536" t="s">
        <v>349</v>
      </c>
      <c r="Z557" s="29"/>
    </row>
    <row r="558" spans="6:26">
      <c r="F558"/>
      <c r="G558"/>
      <c r="H558"/>
      <c r="I558"/>
      <c r="J558"/>
      <c r="K558"/>
      <c r="L558"/>
      <c r="M558"/>
      <c r="N558"/>
      <c r="O558"/>
      <c r="P558"/>
      <c r="Q558"/>
      <c r="R558"/>
      <c r="S558"/>
      <c r="T558"/>
      <c r="W558" s="4" t="s">
        <v>161</v>
      </c>
      <c r="X558" s="536" t="s">
        <v>2670</v>
      </c>
      <c r="Z558" s="29"/>
    </row>
    <row r="559" spans="6:26">
      <c r="F559"/>
      <c r="G559"/>
      <c r="H559"/>
      <c r="I559"/>
      <c r="J559"/>
      <c r="K559"/>
      <c r="L559"/>
      <c r="M559"/>
      <c r="N559"/>
      <c r="O559"/>
      <c r="P559"/>
      <c r="Q559"/>
      <c r="R559"/>
      <c r="S559"/>
      <c r="T559"/>
      <c r="W559" s="4" t="s">
        <v>161</v>
      </c>
      <c r="X559" s="536" t="s">
        <v>504</v>
      </c>
      <c r="Z559" s="29"/>
    </row>
    <row r="560" spans="6:26">
      <c r="F560"/>
      <c r="G560"/>
      <c r="H560"/>
      <c r="I560"/>
      <c r="J560"/>
      <c r="K560"/>
      <c r="L560"/>
      <c r="M560"/>
      <c r="N560"/>
      <c r="O560"/>
      <c r="P560"/>
      <c r="Q560"/>
      <c r="R560"/>
      <c r="S560"/>
      <c r="T560"/>
      <c r="W560" s="4" t="s">
        <v>161</v>
      </c>
      <c r="X560" s="536" t="s">
        <v>506</v>
      </c>
      <c r="Z560" s="29"/>
    </row>
    <row r="561" spans="6:26">
      <c r="F561"/>
      <c r="G561"/>
      <c r="H561"/>
      <c r="I561"/>
      <c r="J561"/>
      <c r="K561"/>
      <c r="L561"/>
      <c r="M561"/>
      <c r="N561"/>
      <c r="O561"/>
      <c r="P561"/>
      <c r="Q561"/>
      <c r="R561"/>
      <c r="S561"/>
      <c r="T561"/>
      <c r="W561" s="4" t="s">
        <v>161</v>
      </c>
      <c r="X561" s="536" t="s">
        <v>769</v>
      </c>
      <c r="Z561" s="29"/>
    </row>
    <row r="562" spans="6:26">
      <c r="F562"/>
      <c r="G562"/>
      <c r="H562"/>
      <c r="I562"/>
      <c r="J562"/>
      <c r="K562"/>
      <c r="L562"/>
      <c r="M562"/>
      <c r="N562"/>
      <c r="O562"/>
      <c r="P562"/>
      <c r="Q562"/>
      <c r="R562"/>
      <c r="S562"/>
      <c r="T562"/>
      <c r="W562" s="4" t="s">
        <v>161</v>
      </c>
      <c r="X562" s="536" t="s">
        <v>771</v>
      </c>
      <c r="Z562" s="29"/>
    </row>
    <row r="563" spans="6:26">
      <c r="F563"/>
      <c r="G563"/>
      <c r="H563"/>
      <c r="I563"/>
      <c r="J563"/>
      <c r="K563"/>
      <c r="L563"/>
      <c r="M563"/>
      <c r="N563"/>
      <c r="O563"/>
      <c r="P563"/>
      <c r="Q563"/>
      <c r="R563"/>
      <c r="S563"/>
      <c r="T563"/>
      <c r="W563" s="4" t="s">
        <v>161</v>
      </c>
      <c r="X563" s="536" t="s">
        <v>773</v>
      </c>
      <c r="Z563" s="29"/>
    </row>
    <row r="564" spans="6:26">
      <c r="F564"/>
      <c r="G564"/>
      <c r="H564"/>
      <c r="I564"/>
      <c r="J564"/>
      <c r="K564"/>
      <c r="L564"/>
      <c r="M564"/>
      <c r="N564"/>
      <c r="O564"/>
      <c r="P564"/>
      <c r="Q564"/>
      <c r="R564"/>
      <c r="S564"/>
      <c r="T564"/>
      <c r="W564" s="4" t="s">
        <v>161</v>
      </c>
      <c r="X564" s="536" t="s">
        <v>1046</v>
      </c>
      <c r="Z564" s="29"/>
    </row>
    <row r="565" spans="6:26">
      <c r="F565"/>
      <c r="G565"/>
      <c r="H565"/>
      <c r="I565"/>
      <c r="J565"/>
      <c r="K565"/>
      <c r="L565"/>
      <c r="M565"/>
      <c r="N565"/>
      <c r="O565"/>
      <c r="P565"/>
      <c r="Q565"/>
      <c r="R565"/>
      <c r="S565"/>
      <c r="T565"/>
      <c r="W565" s="4" t="s">
        <v>161</v>
      </c>
      <c r="X565" s="536" t="s">
        <v>1047</v>
      </c>
      <c r="Z565" s="29"/>
    </row>
    <row r="566" spans="6:26">
      <c r="F566"/>
      <c r="G566"/>
      <c r="H566"/>
      <c r="I566"/>
      <c r="J566"/>
      <c r="K566"/>
      <c r="L566"/>
      <c r="M566"/>
      <c r="N566"/>
      <c r="O566"/>
      <c r="P566"/>
      <c r="Q566"/>
      <c r="R566"/>
      <c r="S566"/>
      <c r="T566"/>
      <c r="W566" s="4" t="s">
        <v>161</v>
      </c>
      <c r="X566" s="536" t="s">
        <v>775</v>
      </c>
      <c r="Z566" s="29"/>
    </row>
    <row r="567" spans="6:26">
      <c r="F567"/>
      <c r="G567"/>
      <c r="H567"/>
      <c r="I567"/>
      <c r="J567"/>
      <c r="K567"/>
      <c r="L567"/>
      <c r="M567"/>
      <c r="N567"/>
      <c r="O567"/>
      <c r="P567"/>
      <c r="Q567"/>
      <c r="R567"/>
      <c r="S567"/>
      <c r="T567"/>
      <c r="W567" s="4" t="s">
        <v>161</v>
      </c>
      <c r="X567" s="536" t="s">
        <v>777</v>
      </c>
      <c r="Z567" s="29"/>
    </row>
    <row r="568" spans="6:26">
      <c r="F568"/>
      <c r="G568"/>
      <c r="H568"/>
      <c r="I568"/>
      <c r="J568"/>
      <c r="K568"/>
      <c r="L568"/>
      <c r="M568"/>
      <c r="N568"/>
      <c r="O568"/>
      <c r="P568"/>
      <c r="Q568"/>
      <c r="R568"/>
      <c r="S568"/>
      <c r="T568"/>
      <c r="W568" s="4" t="s">
        <v>161</v>
      </c>
      <c r="X568" s="536" t="s">
        <v>779</v>
      </c>
      <c r="Z568" s="29"/>
    </row>
    <row r="569" spans="6:26">
      <c r="F569"/>
      <c r="G569"/>
      <c r="H569"/>
      <c r="I569"/>
      <c r="J569"/>
      <c r="K569"/>
      <c r="L569"/>
      <c r="M569"/>
      <c r="N569"/>
      <c r="O569"/>
      <c r="P569"/>
      <c r="Q569"/>
      <c r="R569"/>
      <c r="S569"/>
      <c r="T569"/>
      <c r="W569" s="4" t="s">
        <v>161</v>
      </c>
      <c r="X569" s="536" t="s">
        <v>1048</v>
      </c>
      <c r="Z569" s="29"/>
    </row>
    <row r="570" spans="6:26">
      <c r="F570"/>
      <c r="G570"/>
      <c r="H570"/>
      <c r="I570"/>
      <c r="J570"/>
      <c r="K570"/>
      <c r="L570"/>
      <c r="M570"/>
      <c r="N570"/>
      <c r="O570"/>
      <c r="P570"/>
      <c r="Q570"/>
      <c r="R570"/>
      <c r="S570"/>
      <c r="T570"/>
      <c r="W570" s="4" t="s">
        <v>161</v>
      </c>
      <c r="X570" s="536" t="s">
        <v>1049</v>
      </c>
      <c r="Z570" s="29"/>
    </row>
    <row r="571" spans="6:26">
      <c r="F571"/>
      <c r="G571"/>
      <c r="H571"/>
      <c r="I571"/>
      <c r="J571"/>
      <c r="K571"/>
      <c r="L571"/>
      <c r="M571"/>
      <c r="N571"/>
      <c r="O571"/>
      <c r="P571"/>
      <c r="Q571"/>
      <c r="R571"/>
      <c r="S571"/>
      <c r="T571"/>
      <c r="W571" s="4" t="s">
        <v>161</v>
      </c>
      <c r="X571" s="536" t="s">
        <v>1050</v>
      </c>
      <c r="Z571" s="29"/>
    </row>
    <row r="572" spans="6:26">
      <c r="F572"/>
      <c r="G572"/>
      <c r="H572"/>
      <c r="I572"/>
      <c r="J572"/>
      <c r="K572"/>
      <c r="L572"/>
      <c r="M572"/>
      <c r="N572"/>
      <c r="O572"/>
      <c r="P572"/>
      <c r="Q572"/>
      <c r="R572"/>
      <c r="S572"/>
      <c r="T572"/>
      <c r="W572" s="4" t="s">
        <v>161</v>
      </c>
      <c r="X572" s="536" t="s">
        <v>1051</v>
      </c>
      <c r="Z572" s="29"/>
    </row>
    <row r="573" spans="6:26">
      <c r="F573"/>
      <c r="G573"/>
      <c r="H573"/>
      <c r="I573"/>
      <c r="J573"/>
      <c r="K573"/>
      <c r="L573"/>
      <c r="M573"/>
      <c r="N573"/>
      <c r="O573"/>
      <c r="P573"/>
      <c r="Q573"/>
      <c r="R573"/>
      <c r="S573"/>
      <c r="T573"/>
      <c r="W573" s="4" t="s">
        <v>161</v>
      </c>
      <c r="X573" s="536" t="s">
        <v>1052</v>
      </c>
      <c r="Z573" s="29"/>
    </row>
    <row r="574" spans="6:26">
      <c r="F574"/>
      <c r="G574"/>
      <c r="H574"/>
      <c r="I574"/>
      <c r="J574"/>
      <c r="K574"/>
      <c r="L574"/>
      <c r="M574"/>
      <c r="N574"/>
      <c r="O574"/>
      <c r="P574"/>
      <c r="Q574"/>
      <c r="R574"/>
      <c r="S574"/>
      <c r="T574"/>
      <c r="W574" s="4" t="s">
        <v>161</v>
      </c>
      <c r="X574" s="536" t="s">
        <v>1053</v>
      </c>
      <c r="Z574" s="29"/>
    </row>
    <row r="575" spans="6:26">
      <c r="F575"/>
      <c r="G575"/>
      <c r="H575"/>
      <c r="I575"/>
      <c r="J575"/>
      <c r="K575"/>
      <c r="L575"/>
      <c r="M575"/>
      <c r="N575"/>
      <c r="O575"/>
      <c r="P575"/>
      <c r="Q575"/>
      <c r="R575"/>
      <c r="S575"/>
      <c r="T575"/>
      <c r="W575" s="4" t="s">
        <v>161</v>
      </c>
      <c r="X575" s="536" t="s">
        <v>720</v>
      </c>
      <c r="Z575" s="29"/>
    </row>
    <row r="576" spans="6:26">
      <c r="F576"/>
      <c r="G576"/>
      <c r="H576"/>
      <c r="I576"/>
      <c r="J576"/>
      <c r="K576"/>
      <c r="L576"/>
      <c r="M576"/>
      <c r="N576"/>
      <c r="O576"/>
      <c r="P576"/>
      <c r="Q576"/>
      <c r="R576"/>
      <c r="S576"/>
      <c r="T576"/>
      <c r="W576" s="4" t="s">
        <v>161</v>
      </c>
      <c r="X576" s="536" t="s">
        <v>1054</v>
      </c>
      <c r="Z576" s="29"/>
    </row>
    <row r="577" spans="6:26">
      <c r="F577"/>
      <c r="G577"/>
      <c r="H577"/>
      <c r="I577"/>
      <c r="J577"/>
      <c r="K577"/>
      <c r="L577"/>
      <c r="M577"/>
      <c r="N577"/>
      <c r="O577"/>
      <c r="P577"/>
      <c r="Q577"/>
      <c r="R577"/>
      <c r="S577"/>
      <c r="T577"/>
      <c r="W577" s="4" t="s">
        <v>161</v>
      </c>
      <c r="X577" s="536" t="s">
        <v>1055</v>
      </c>
      <c r="Z577" s="29"/>
    </row>
    <row r="578" spans="6:26">
      <c r="F578"/>
      <c r="G578"/>
      <c r="H578"/>
      <c r="I578"/>
      <c r="J578"/>
      <c r="K578"/>
      <c r="L578"/>
      <c r="M578"/>
      <c r="N578"/>
      <c r="O578"/>
      <c r="P578"/>
      <c r="Q578"/>
      <c r="R578"/>
      <c r="S578"/>
      <c r="T578"/>
      <c r="W578" s="4" t="s">
        <v>161</v>
      </c>
      <c r="X578" s="536" t="s">
        <v>781</v>
      </c>
      <c r="Z578" s="29"/>
    </row>
    <row r="579" spans="6:26">
      <c r="F579"/>
      <c r="G579"/>
      <c r="H579"/>
      <c r="I579"/>
      <c r="J579"/>
      <c r="K579"/>
      <c r="L579"/>
      <c r="M579"/>
      <c r="N579"/>
      <c r="O579"/>
      <c r="P579"/>
      <c r="Q579"/>
      <c r="R579"/>
      <c r="S579"/>
      <c r="T579"/>
      <c r="W579" s="4" t="s">
        <v>161</v>
      </c>
      <c r="X579" s="536" t="s">
        <v>508</v>
      </c>
      <c r="Z579" s="29"/>
    </row>
    <row r="580" spans="6:26">
      <c r="F580"/>
      <c r="G580"/>
      <c r="H580"/>
      <c r="I580"/>
      <c r="J580"/>
      <c r="K580"/>
      <c r="L580"/>
      <c r="M580"/>
      <c r="N580"/>
      <c r="O580"/>
      <c r="P580"/>
      <c r="Q580"/>
      <c r="R580"/>
      <c r="S580"/>
      <c r="T580"/>
      <c r="W580" s="4" t="s">
        <v>161</v>
      </c>
      <c r="X580" s="536" t="s">
        <v>510</v>
      </c>
      <c r="Z580" s="29"/>
    </row>
    <row r="581" spans="6:26">
      <c r="F581"/>
      <c r="G581"/>
      <c r="H581"/>
      <c r="I581"/>
      <c r="J581"/>
      <c r="K581"/>
      <c r="L581"/>
      <c r="M581"/>
      <c r="N581"/>
      <c r="O581"/>
      <c r="P581"/>
      <c r="Q581"/>
      <c r="R581"/>
      <c r="S581"/>
      <c r="T581"/>
      <c r="W581" s="4" t="s">
        <v>161</v>
      </c>
      <c r="X581" s="536" t="s">
        <v>511</v>
      </c>
      <c r="Z581" s="29"/>
    </row>
    <row r="582" spans="6:26">
      <c r="F582"/>
      <c r="G582"/>
      <c r="H582"/>
      <c r="I582"/>
      <c r="J582"/>
      <c r="K582"/>
      <c r="L582"/>
      <c r="M582"/>
      <c r="N582"/>
      <c r="O582"/>
      <c r="P582"/>
      <c r="Q582"/>
      <c r="R582"/>
      <c r="S582"/>
      <c r="T582"/>
      <c r="W582" s="4" t="s">
        <v>163</v>
      </c>
      <c r="X582" s="536" t="s">
        <v>212</v>
      </c>
      <c r="Z582" s="29"/>
    </row>
    <row r="583" spans="6:26">
      <c r="F583"/>
      <c r="G583"/>
      <c r="H583"/>
      <c r="I583"/>
      <c r="J583"/>
      <c r="K583"/>
      <c r="L583"/>
      <c r="M583"/>
      <c r="N583"/>
      <c r="O583"/>
      <c r="P583"/>
      <c r="Q583"/>
      <c r="R583"/>
      <c r="S583"/>
      <c r="T583"/>
      <c r="W583" s="4" t="s">
        <v>163</v>
      </c>
      <c r="X583" s="536" t="s">
        <v>1056</v>
      </c>
      <c r="Z583" s="29"/>
    </row>
    <row r="584" spans="6:26">
      <c r="F584"/>
      <c r="G584"/>
      <c r="H584"/>
      <c r="I584"/>
      <c r="J584"/>
      <c r="K584"/>
      <c r="L584"/>
      <c r="M584"/>
      <c r="N584"/>
      <c r="O584"/>
      <c r="P584"/>
      <c r="Q584"/>
      <c r="R584"/>
      <c r="S584"/>
      <c r="T584"/>
      <c r="W584" s="4" t="s">
        <v>163</v>
      </c>
      <c r="X584" s="536" t="s">
        <v>351</v>
      </c>
      <c r="Z584" s="29"/>
    </row>
    <row r="585" spans="6:26">
      <c r="F585"/>
      <c r="G585"/>
      <c r="H585"/>
      <c r="I585"/>
      <c r="J585"/>
      <c r="K585"/>
      <c r="L585"/>
      <c r="M585"/>
      <c r="N585"/>
      <c r="O585"/>
      <c r="P585"/>
      <c r="Q585"/>
      <c r="R585"/>
      <c r="S585"/>
      <c r="T585"/>
      <c r="W585" s="4" t="s">
        <v>163</v>
      </c>
      <c r="X585" s="536" t="s">
        <v>287</v>
      </c>
      <c r="Z585" s="29"/>
    </row>
    <row r="586" spans="6:26">
      <c r="F586"/>
      <c r="G586"/>
      <c r="H586"/>
      <c r="I586"/>
      <c r="J586"/>
      <c r="K586"/>
      <c r="L586"/>
      <c r="M586"/>
      <c r="N586"/>
      <c r="O586"/>
      <c r="P586"/>
      <c r="Q586"/>
      <c r="R586"/>
      <c r="S586"/>
      <c r="T586"/>
      <c r="W586" s="4" t="s">
        <v>163</v>
      </c>
      <c r="X586" s="536" t="s">
        <v>1057</v>
      </c>
      <c r="Z586" s="29"/>
    </row>
    <row r="587" spans="6:26">
      <c r="F587"/>
      <c r="G587"/>
      <c r="H587"/>
      <c r="I587"/>
      <c r="J587"/>
      <c r="K587"/>
      <c r="L587"/>
      <c r="M587"/>
      <c r="N587"/>
      <c r="O587"/>
      <c r="P587"/>
      <c r="Q587"/>
      <c r="R587"/>
      <c r="S587"/>
      <c r="T587"/>
      <c r="W587" s="4" t="s">
        <v>163</v>
      </c>
      <c r="X587" s="536" t="s">
        <v>512</v>
      </c>
      <c r="Z587" s="29"/>
    </row>
    <row r="588" spans="6:26">
      <c r="F588"/>
      <c r="G588"/>
      <c r="H588"/>
      <c r="I588"/>
      <c r="J588"/>
      <c r="K588"/>
      <c r="L588"/>
      <c r="M588"/>
      <c r="N588"/>
      <c r="O588"/>
      <c r="P588"/>
      <c r="Q588"/>
      <c r="R588"/>
      <c r="S588"/>
      <c r="T588"/>
      <c r="W588" s="4" t="s">
        <v>163</v>
      </c>
      <c r="X588" s="536" t="s">
        <v>353</v>
      </c>
      <c r="Z588" s="29"/>
    </row>
    <row r="589" spans="6:26">
      <c r="F589"/>
      <c r="G589"/>
      <c r="H589"/>
      <c r="I589"/>
      <c r="J589"/>
      <c r="K589"/>
      <c r="L589"/>
      <c r="M589"/>
      <c r="N589"/>
      <c r="O589"/>
      <c r="P589"/>
      <c r="Q589"/>
      <c r="R589"/>
      <c r="S589"/>
      <c r="T589"/>
      <c r="W589" s="4" t="s">
        <v>163</v>
      </c>
      <c r="X589" s="536" t="s">
        <v>514</v>
      </c>
      <c r="Z589" s="29"/>
    </row>
    <row r="590" spans="6:26">
      <c r="F590"/>
      <c r="G590"/>
      <c r="H590"/>
      <c r="I590"/>
      <c r="J590"/>
      <c r="K590"/>
      <c r="L590"/>
      <c r="M590"/>
      <c r="N590"/>
      <c r="O590"/>
      <c r="P590"/>
      <c r="Q590"/>
      <c r="R590"/>
      <c r="S590"/>
      <c r="T590"/>
      <c r="W590" s="4" t="s">
        <v>163</v>
      </c>
      <c r="X590" s="536" t="s">
        <v>516</v>
      </c>
      <c r="Z590" s="29"/>
    </row>
    <row r="591" spans="6:26">
      <c r="F591"/>
      <c r="G591"/>
      <c r="H591"/>
      <c r="I591"/>
      <c r="J591"/>
      <c r="K591"/>
      <c r="L591"/>
      <c r="M591"/>
      <c r="N591"/>
      <c r="O591"/>
      <c r="P591"/>
      <c r="Q591"/>
      <c r="R591"/>
      <c r="S591"/>
      <c r="T591"/>
      <c r="W591" s="4" t="s">
        <v>163</v>
      </c>
      <c r="X591" s="536" t="s">
        <v>289</v>
      </c>
      <c r="Z591" s="29"/>
    </row>
    <row r="592" spans="6:26">
      <c r="F592"/>
      <c r="G592"/>
      <c r="H592"/>
      <c r="I592"/>
      <c r="J592"/>
      <c r="K592"/>
      <c r="L592"/>
      <c r="M592"/>
      <c r="N592"/>
      <c r="O592"/>
      <c r="P592"/>
      <c r="Q592"/>
      <c r="R592"/>
      <c r="S592"/>
      <c r="T592"/>
      <c r="W592" s="4" t="s">
        <v>163</v>
      </c>
      <c r="X592" s="536" t="s">
        <v>355</v>
      </c>
      <c r="Z592" s="29"/>
    </row>
    <row r="593" spans="6:26">
      <c r="F593"/>
      <c r="G593"/>
      <c r="H593"/>
      <c r="I593"/>
      <c r="J593"/>
      <c r="K593"/>
      <c r="L593"/>
      <c r="M593"/>
      <c r="N593"/>
      <c r="O593"/>
      <c r="P593"/>
      <c r="Q593"/>
      <c r="R593"/>
      <c r="S593"/>
      <c r="T593"/>
      <c r="W593" s="4" t="s">
        <v>163</v>
      </c>
      <c r="X593" s="536" t="s">
        <v>783</v>
      </c>
      <c r="Z593" s="29"/>
    </row>
    <row r="594" spans="6:26">
      <c r="F594"/>
      <c r="G594"/>
      <c r="H594"/>
      <c r="I594"/>
      <c r="J594"/>
      <c r="K594"/>
      <c r="L594"/>
      <c r="M594"/>
      <c r="N594"/>
      <c r="O594"/>
      <c r="P594"/>
      <c r="Q594"/>
      <c r="R594"/>
      <c r="S594"/>
      <c r="T594"/>
      <c r="W594" s="4" t="s">
        <v>163</v>
      </c>
      <c r="X594" s="536" t="s">
        <v>1058</v>
      </c>
      <c r="Z594" s="29"/>
    </row>
    <row r="595" spans="6:26">
      <c r="F595"/>
      <c r="G595"/>
      <c r="H595"/>
      <c r="I595"/>
      <c r="J595"/>
      <c r="K595"/>
      <c r="L595"/>
      <c r="M595"/>
      <c r="N595"/>
      <c r="O595"/>
      <c r="P595"/>
      <c r="Q595"/>
      <c r="R595"/>
      <c r="S595"/>
      <c r="T595"/>
      <c r="W595" s="4" t="s">
        <v>163</v>
      </c>
      <c r="X595" s="536" t="s">
        <v>291</v>
      </c>
      <c r="Z595" s="29"/>
    </row>
    <row r="596" spans="6:26">
      <c r="F596"/>
      <c r="G596"/>
      <c r="H596"/>
      <c r="I596"/>
      <c r="J596"/>
      <c r="K596"/>
      <c r="L596"/>
      <c r="M596"/>
      <c r="N596"/>
      <c r="O596"/>
      <c r="P596"/>
      <c r="Q596"/>
      <c r="R596"/>
      <c r="S596"/>
      <c r="T596"/>
      <c r="W596" s="4" t="s">
        <v>163</v>
      </c>
      <c r="X596" s="536" t="s">
        <v>518</v>
      </c>
      <c r="Z596" s="29"/>
    </row>
    <row r="597" spans="6:26">
      <c r="F597"/>
      <c r="G597"/>
      <c r="H597"/>
      <c r="I597"/>
      <c r="J597"/>
      <c r="K597"/>
      <c r="L597"/>
      <c r="M597"/>
      <c r="N597"/>
      <c r="O597"/>
      <c r="P597"/>
      <c r="Q597"/>
      <c r="R597"/>
      <c r="S597"/>
      <c r="T597"/>
      <c r="W597" s="4" t="s">
        <v>163</v>
      </c>
      <c r="X597" s="536" t="s">
        <v>1059</v>
      </c>
      <c r="Z597" s="29"/>
    </row>
    <row r="598" spans="6:26">
      <c r="F598"/>
      <c r="G598"/>
      <c r="H598"/>
      <c r="I598"/>
      <c r="J598"/>
      <c r="K598"/>
      <c r="L598"/>
      <c r="M598"/>
      <c r="N598"/>
      <c r="O598"/>
      <c r="P598"/>
      <c r="Q598"/>
      <c r="R598"/>
      <c r="S598"/>
      <c r="T598"/>
      <c r="W598" s="4" t="s">
        <v>163</v>
      </c>
      <c r="X598" s="536" t="s">
        <v>357</v>
      </c>
      <c r="Z598" s="29"/>
    </row>
    <row r="599" spans="6:26">
      <c r="F599"/>
      <c r="G599"/>
      <c r="H599"/>
      <c r="I599"/>
      <c r="J599"/>
      <c r="K599"/>
      <c r="L599"/>
      <c r="M599"/>
      <c r="N599"/>
      <c r="O599"/>
      <c r="P599"/>
      <c r="Q599"/>
      <c r="R599"/>
      <c r="S599"/>
      <c r="T599"/>
      <c r="W599" s="4" t="s">
        <v>163</v>
      </c>
      <c r="X599" s="536" t="s">
        <v>520</v>
      </c>
      <c r="Z599" s="29"/>
    </row>
    <row r="600" spans="6:26">
      <c r="F600"/>
      <c r="G600"/>
      <c r="H600"/>
      <c r="I600"/>
      <c r="J600"/>
      <c r="K600"/>
      <c r="L600"/>
      <c r="M600"/>
      <c r="N600"/>
      <c r="O600"/>
      <c r="P600"/>
      <c r="Q600"/>
      <c r="R600"/>
      <c r="S600"/>
      <c r="T600"/>
      <c r="W600" s="4" t="s">
        <v>163</v>
      </c>
      <c r="X600" s="536" t="s">
        <v>359</v>
      </c>
      <c r="Z600" s="29"/>
    </row>
    <row r="601" spans="6:26">
      <c r="F601"/>
      <c r="G601"/>
      <c r="H601"/>
      <c r="I601"/>
      <c r="J601"/>
      <c r="K601"/>
      <c r="L601"/>
      <c r="M601"/>
      <c r="N601"/>
      <c r="O601"/>
      <c r="P601"/>
      <c r="Q601"/>
      <c r="R601"/>
      <c r="S601"/>
      <c r="T601"/>
      <c r="W601" s="4" t="s">
        <v>163</v>
      </c>
      <c r="X601" s="536" t="s">
        <v>522</v>
      </c>
      <c r="Z601" s="29"/>
    </row>
    <row r="602" spans="6:26">
      <c r="F602"/>
      <c r="G602"/>
      <c r="H602"/>
      <c r="I602"/>
      <c r="J602"/>
      <c r="K602"/>
      <c r="L602"/>
      <c r="M602"/>
      <c r="N602"/>
      <c r="O602"/>
      <c r="P602"/>
      <c r="Q602"/>
      <c r="R602"/>
      <c r="S602"/>
      <c r="T602"/>
      <c r="W602" s="4" t="s">
        <v>163</v>
      </c>
      <c r="X602" s="536" t="s">
        <v>1060</v>
      </c>
      <c r="Z602" s="29"/>
    </row>
    <row r="603" spans="6:26">
      <c r="F603"/>
      <c r="G603"/>
      <c r="H603"/>
      <c r="I603"/>
      <c r="J603"/>
      <c r="K603"/>
      <c r="L603"/>
      <c r="M603"/>
      <c r="N603"/>
      <c r="O603"/>
      <c r="P603"/>
      <c r="Q603"/>
      <c r="R603"/>
      <c r="S603"/>
      <c r="T603"/>
      <c r="W603" s="4" t="s">
        <v>163</v>
      </c>
      <c r="X603" s="536" t="s">
        <v>524</v>
      </c>
      <c r="Z603" s="29"/>
    </row>
    <row r="604" spans="6:26">
      <c r="F604"/>
      <c r="G604"/>
      <c r="H604"/>
      <c r="I604"/>
      <c r="J604"/>
      <c r="K604"/>
      <c r="L604"/>
      <c r="M604"/>
      <c r="N604"/>
      <c r="O604"/>
      <c r="P604"/>
      <c r="Q604"/>
      <c r="R604"/>
      <c r="S604"/>
      <c r="T604"/>
      <c r="W604" s="4" t="s">
        <v>163</v>
      </c>
      <c r="X604" s="536" t="s">
        <v>785</v>
      </c>
      <c r="Z604" s="29"/>
    </row>
    <row r="605" spans="6:26">
      <c r="F605"/>
      <c r="G605"/>
      <c r="H605"/>
      <c r="I605"/>
      <c r="J605"/>
      <c r="K605"/>
      <c r="L605"/>
      <c r="M605"/>
      <c r="N605"/>
      <c r="O605"/>
      <c r="P605"/>
      <c r="Q605"/>
      <c r="R605"/>
      <c r="S605"/>
      <c r="T605"/>
      <c r="W605" s="4" t="s">
        <v>163</v>
      </c>
      <c r="X605" s="536" t="s">
        <v>787</v>
      </c>
      <c r="Z605" s="29"/>
    </row>
    <row r="606" spans="6:26">
      <c r="F606"/>
      <c r="G606"/>
      <c r="H606"/>
      <c r="I606"/>
      <c r="J606"/>
      <c r="K606"/>
      <c r="L606"/>
      <c r="M606"/>
      <c r="N606"/>
      <c r="O606"/>
      <c r="P606"/>
      <c r="Q606"/>
      <c r="R606"/>
      <c r="S606"/>
      <c r="T606"/>
      <c r="W606" s="4" t="s">
        <v>163</v>
      </c>
      <c r="X606" s="536" t="s">
        <v>215</v>
      </c>
      <c r="Z606" s="29"/>
    </row>
    <row r="607" spans="6:26">
      <c r="F607"/>
      <c r="G607"/>
      <c r="H607"/>
      <c r="I607"/>
      <c r="J607"/>
      <c r="K607"/>
      <c r="L607"/>
      <c r="M607"/>
      <c r="N607"/>
      <c r="O607"/>
      <c r="P607"/>
      <c r="Q607"/>
      <c r="R607"/>
      <c r="S607"/>
      <c r="T607"/>
      <c r="W607" s="4" t="s">
        <v>163</v>
      </c>
      <c r="X607" s="536" t="s">
        <v>361</v>
      </c>
      <c r="Z607" s="29"/>
    </row>
    <row r="608" spans="6:26">
      <c r="F608"/>
      <c r="G608"/>
      <c r="H608"/>
      <c r="I608"/>
      <c r="J608"/>
      <c r="K608"/>
      <c r="L608"/>
      <c r="M608"/>
      <c r="N608"/>
      <c r="O608"/>
      <c r="P608"/>
      <c r="Q608"/>
      <c r="R608"/>
      <c r="S608"/>
      <c r="T608"/>
      <c r="W608" s="4" t="s">
        <v>163</v>
      </c>
      <c r="X608" s="536" t="s">
        <v>363</v>
      </c>
      <c r="Z608" s="29"/>
    </row>
    <row r="609" spans="6:26">
      <c r="F609"/>
      <c r="G609"/>
      <c r="H609"/>
      <c r="I609"/>
      <c r="J609"/>
      <c r="K609"/>
      <c r="L609"/>
      <c r="M609"/>
      <c r="N609"/>
      <c r="O609"/>
      <c r="P609"/>
      <c r="Q609"/>
      <c r="R609"/>
      <c r="S609"/>
      <c r="T609"/>
      <c r="W609" s="4" t="s">
        <v>163</v>
      </c>
      <c r="X609" s="536" t="s">
        <v>789</v>
      </c>
      <c r="Z609" s="29"/>
    </row>
    <row r="610" spans="6:26">
      <c r="F610"/>
      <c r="G610"/>
      <c r="H610"/>
      <c r="I610"/>
      <c r="J610"/>
      <c r="K610"/>
      <c r="L610"/>
      <c r="M610"/>
      <c r="N610"/>
      <c r="O610"/>
      <c r="P610"/>
      <c r="Q610"/>
      <c r="R610"/>
      <c r="S610"/>
      <c r="T610"/>
      <c r="W610" s="4" t="s">
        <v>163</v>
      </c>
      <c r="X610" s="536" t="s">
        <v>365</v>
      </c>
      <c r="Z610" s="29"/>
    </row>
    <row r="611" spans="6:26">
      <c r="F611"/>
      <c r="G611"/>
      <c r="H611"/>
      <c r="I611"/>
      <c r="J611"/>
      <c r="K611"/>
      <c r="L611"/>
      <c r="M611"/>
      <c r="N611"/>
      <c r="O611"/>
      <c r="P611"/>
      <c r="Q611"/>
      <c r="R611"/>
      <c r="S611"/>
      <c r="T611"/>
      <c r="W611" s="4" t="s">
        <v>163</v>
      </c>
      <c r="X611" s="536" t="s">
        <v>526</v>
      </c>
      <c r="Z611" s="29"/>
    </row>
    <row r="612" spans="6:26">
      <c r="F612"/>
      <c r="G612"/>
      <c r="H612"/>
      <c r="I612"/>
      <c r="J612"/>
      <c r="K612"/>
      <c r="L612"/>
      <c r="M612"/>
      <c r="N612"/>
      <c r="O612"/>
      <c r="P612"/>
      <c r="Q612"/>
      <c r="R612"/>
      <c r="S612"/>
      <c r="T612"/>
      <c r="W612" s="4" t="s">
        <v>163</v>
      </c>
      <c r="X612" s="536" t="s">
        <v>1061</v>
      </c>
      <c r="Z612" s="29"/>
    </row>
    <row r="613" spans="6:26">
      <c r="F613"/>
      <c r="G613"/>
      <c r="H613"/>
      <c r="I613"/>
      <c r="J613"/>
      <c r="K613"/>
      <c r="L613"/>
      <c r="M613"/>
      <c r="N613"/>
      <c r="O613"/>
      <c r="P613"/>
      <c r="Q613"/>
      <c r="R613"/>
      <c r="S613"/>
      <c r="T613"/>
      <c r="W613" s="4" t="s">
        <v>163</v>
      </c>
      <c r="X613" s="536" t="s">
        <v>1062</v>
      </c>
      <c r="Z613" s="29"/>
    </row>
    <row r="614" spans="6:26">
      <c r="F614"/>
      <c r="G614"/>
      <c r="H614"/>
      <c r="I614"/>
      <c r="J614"/>
      <c r="K614"/>
      <c r="L614"/>
      <c r="M614"/>
      <c r="N614"/>
      <c r="O614"/>
      <c r="P614"/>
      <c r="Q614"/>
      <c r="R614"/>
      <c r="S614"/>
      <c r="T614"/>
      <c r="W614" s="4" t="s">
        <v>163</v>
      </c>
      <c r="X614" s="536" t="s">
        <v>1063</v>
      </c>
      <c r="Z614" s="29"/>
    </row>
    <row r="615" spans="6:26">
      <c r="F615"/>
      <c r="G615"/>
      <c r="H615"/>
      <c r="I615"/>
      <c r="J615"/>
      <c r="K615"/>
      <c r="L615"/>
      <c r="M615"/>
      <c r="N615"/>
      <c r="O615"/>
      <c r="P615"/>
      <c r="Q615"/>
      <c r="R615"/>
      <c r="S615"/>
      <c r="T615"/>
      <c r="W615" s="4" t="s">
        <v>163</v>
      </c>
      <c r="X615" s="536" t="s">
        <v>1064</v>
      </c>
      <c r="Z615" s="29"/>
    </row>
    <row r="616" spans="6:26">
      <c r="F616"/>
      <c r="G616"/>
      <c r="H616"/>
      <c r="I616"/>
      <c r="J616"/>
      <c r="K616"/>
      <c r="L616"/>
      <c r="M616"/>
      <c r="N616"/>
      <c r="O616"/>
      <c r="P616"/>
      <c r="Q616"/>
      <c r="R616"/>
      <c r="S616"/>
      <c r="T616"/>
      <c r="W616" s="4" t="s">
        <v>163</v>
      </c>
      <c r="X616" s="536" t="s">
        <v>792</v>
      </c>
      <c r="Z616" s="29"/>
    </row>
    <row r="617" spans="6:26">
      <c r="F617"/>
      <c r="G617"/>
      <c r="H617"/>
      <c r="I617"/>
      <c r="J617"/>
      <c r="K617"/>
      <c r="L617"/>
      <c r="M617"/>
      <c r="N617"/>
      <c r="O617"/>
      <c r="P617"/>
      <c r="Q617"/>
      <c r="R617"/>
      <c r="S617"/>
      <c r="T617"/>
      <c r="W617" s="4" t="s">
        <v>163</v>
      </c>
      <c r="X617" s="536" t="s">
        <v>1065</v>
      </c>
      <c r="Z617" s="29"/>
    </row>
    <row r="618" spans="6:26">
      <c r="F618"/>
      <c r="G618"/>
      <c r="H618"/>
      <c r="I618"/>
      <c r="J618"/>
      <c r="K618"/>
      <c r="L618"/>
      <c r="M618"/>
      <c r="N618"/>
      <c r="O618"/>
      <c r="P618"/>
      <c r="Q618"/>
      <c r="R618"/>
      <c r="S618"/>
      <c r="T618"/>
      <c r="W618" s="4" t="s">
        <v>163</v>
      </c>
      <c r="X618" s="536" t="s">
        <v>2671</v>
      </c>
      <c r="Z618" s="29"/>
    </row>
    <row r="619" spans="6:26">
      <c r="F619"/>
      <c r="G619"/>
      <c r="H619"/>
      <c r="I619"/>
      <c r="J619"/>
      <c r="K619"/>
      <c r="L619"/>
      <c r="M619"/>
      <c r="N619"/>
      <c r="O619"/>
      <c r="P619"/>
      <c r="Q619"/>
      <c r="R619"/>
      <c r="S619"/>
      <c r="T619"/>
      <c r="W619" s="4" t="s">
        <v>163</v>
      </c>
      <c r="X619" s="536" t="s">
        <v>528</v>
      </c>
      <c r="Z619" s="29"/>
    </row>
    <row r="620" spans="6:26">
      <c r="F620"/>
      <c r="G620"/>
      <c r="H620"/>
      <c r="I620"/>
      <c r="J620"/>
      <c r="K620"/>
      <c r="L620"/>
      <c r="M620"/>
      <c r="N620"/>
      <c r="O620"/>
      <c r="P620"/>
      <c r="Q620"/>
      <c r="R620"/>
      <c r="S620"/>
      <c r="T620"/>
      <c r="W620" s="4" t="s">
        <v>163</v>
      </c>
      <c r="X620" s="536" t="s">
        <v>367</v>
      </c>
      <c r="Z620" s="29"/>
    </row>
    <row r="621" spans="6:26">
      <c r="F621"/>
      <c r="G621"/>
      <c r="H621"/>
      <c r="I621"/>
      <c r="J621"/>
      <c r="K621"/>
      <c r="L621"/>
      <c r="M621"/>
      <c r="N621"/>
      <c r="O621"/>
      <c r="P621"/>
      <c r="Q621"/>
      <c r="R621"/>
      <c r="S621"/>
      <c r="T621"/>
      <c r="W621" s="4" t="s">
        <v>163</v>
      </c>
      <c r="X621" s="536" t="s">
        <v>1066</v>
      </c>
      <c r="Z621" s="29"/>
    </row>
    <row r="622" spans="6:26">
      <c r="F622"/>
      <c r="G622"/>
      <c r="H622"/>
      <c r="I622"/>
      <c r="J622"/>
      <c r="K622"/>
      <c r="L622"/>
      <c r="M622"/>
      <c r="N622"/>
      <c r="O622"/>
      <c r="P622"/>
      <c r="Q622"/>
      <c r="R622"/>
      <c r="S622"/>
      <c r="T622"/>
      <c r="W622" s="4" t="s">
        <v>163</v>
      </c>
      <c r="X622" s="536" t="s">
        <v>1067</v>
      </c>
      <c r="Z622" s="29"/>
    </row>
    <row r="623" spans="6:26">
      <c r="F623"/>
      <c r="G623"/>
      <c r="H623"/>
      <c r="I623"/>
      <c r="J623"/>
      <c r="K623"/>
      <c r="L623"/>
      <c r="M623"/>
      <c r="N623"/>
      <c r="O623"/>
      <c r="P623"/>
      <c r="Q623"/>
      <c r="R623"/>
      <c r="S623"/>
      <c r="T623"/>
      <c r="W623" s="4" t="s">
        <v>163</v>
      </c>
      <c r="X623" s="536" t="s">
        <v>1068</v>
      </c>
      <c r="Z623" s="29"/>
    </row>
    <row r="624" spans="6:26">
      <c r="F624"/>
      <c r="G624"/>
      <c r="H624"/>
      <c r="I624"/>
      <c r="J624"/>
      <c r="K624"/>
      <c r="L624"/>
      <c r="M624"/>
      <c r="N624"/>
      <c r="O624"/>
      <c r="P624"/>
      <c r="Q624"/>
      <c r="R624"/>
      <c r="S624"/>
      <c r="T624"/>
      <c r="W624" s="4" t="s">
        <v>163</v>
      </c>
      <c r="X624" s="536" t="s">
        <v>1069</v>
      </c>
      <c r="Z624" s="29"/>
    </row>
    <row r="625" spans="6:26">
      <c r="F625"/>
      <c r="G625"/>
      <c r="H625"/>
      <c r="I625"/>
      <c r="J625"/>
      <c r="K625"/>
      <c r="L625"/>
      <c r="M625"/>
      <c r="N625"/>
      <c r="O625"/>
      <c r="P625"/>
      <c r="Q625"/>
      <c r="R625"/>
      <c r="S625"/>
      <c r="T625"/>
      <c r="W625" s="4" t="s">
        <v>163</v>
      </c>
      <c r="X625" s="536" t="s">
        <v>1070</v>
      </c>
      <c r="Z625" s="29"/>
    </row>
    <row r="626" spans="6:26">
      <c r="F626"/>
      <c r="G626"/>
      <c r="H626"/>
      <c r="I626"/>
      <c r="J626"/>
      <c r="K626"/>
      <c r="L626"/>
      <c r="M626"/>
      <c r="N626"/>
      <c r="O626"/>
      <c r="P626"/>
      <c r="Q626"/>
      <c r="R626"/>
      <c r="S626"/>
      <c r="T626"/>
      <c r="W626" s="4" t="s">
        <v>163</v>
      </c>
      <c r="X626" s="536" t="s">
        <v>1071</v>
      </c>
      <c r="Z626" s="29"/>
    </row>
    <row r="627" spans="6:26">
      <c r="F627"/>
      <c r="G627"/>
      <c r="H627"/>
      <c r="I627"/>
      <c r="J627"/>
      <c r="K627"/>
      <c r="L627"/>
      <c r="M627"/>
      <c r="N627"/>
      <c r="O627"/>
      <c r="P627"/>
      <c r="Q627"/>
      <c r="R627"/>
      <c r="S627"/>
      <c r="T627"/>
      <c r="W627" s="4" t="s">
        <v>163</v>
      </c>
      <c r="X627" s="536" t="s">
        <v>1072</v>
      </c>
      <c r="Z627" s="29"/>
    </row>
    <row r="628" spans="6:26">
      <c r="F628"/>
      <c r="G628"/>
      <c r="H628"/>
      <c r="I628"/>
      <c r="J628"/>
      <c r="K628"/>
      <c r="L628"/>
      <c r="M628"/>
      <c r="N628"/>
      <c r="O628"/>
      <c r="P628"/>
      <c r="Q628"/>
      <c r="R628"/>
      <c r="S628"/>
      <c r="T628"/>
      <c r="W628" s="4" t="s">
        <v>163</v>
      </c>
      <c r="X628" s="536" t="s">
        <v>1073</v>
      </c>
      <c r="Z628" s="29"/>
    </row>
    <row r="629" spans="6:26">
      <c r="F629"/>
      <c r="G629"/>
      <c r="H629"/>
      <c r="I629"/>
      <c r="J629"/>
      <c r="K629"/>
      <c r="L629"/>
      <c r="M629"/>
      <c r="N629"/>
      <c r="O629"/>
      <c r="P629"/>
      <c r="Q629"/>
      <c r="R629"/>
      <c r="S629"/>
      <c r="T629"/>
      <c r="W629" s="4" t="s">
        <v>163</v>
      </c>
      <c r="X629" s="536" t="s">
        <v>1074</v>
      </c>
      <c r="Z629" s="29"/>
    </row>
    <row r="630" spans="6:26">
      <c r="F630"/>
      <c r="G630"/>
      <c r="H630"/>
      <c r="I630"/>
      <c r="J630"/>
      <c r="K630"/>
      <c r="L630"/>
      <c r="M630"/>
      <c r="N630"/>
      <c r="O630"/>
      <c r="P630"/>
      <c r="Q630"/>
      <c r="R630"/>
      <c r="S630"/>
      <c r="T630"/>
      <c r="W630" s="4" t="s">
        <v>163</v>
      </c>
      <c r="X630" s="536" t="s">
        <v>1075</v>
      </c>
      <c r="Z630" s="29"/>
    </row>
    <row r="631" spans="6:26">
      <c r="F631"/>
      <c r="G631"/>
      <c r="H631"/>
      <c r="I631"/>
      <c r="J631"/>
      <c r="K631"/>
      <c r="L631"/>
      <c r="M631"/>
      <c r="N631"/>
      <c r="O631"/>
      <c r="P631"/>
      <c r="Q631"/>
      <c r="R631"/>
      <c r="S631"/>
      <c r="T631"/>
      <c r="W631" s="4" t="s">
        <v>163</v>
      </c>
      <c r="X631" s="536" t="s">
        <v>795</v>
      </c>
      <c r="Z631" s="29"/>
    </row>
    <row r="632" spans="6:26">
      <c r="F632"/>
      <c r="G632"/>
      <c r="H632"/>
      <c r="I632"/>
      <c r="J632"/>
      <c r="K632"/>
      <c r="L632"/>
      <c r="M632"/>
      <c r="N632"/>
      <c r="O632"/>
      <c r="P632"/>
      <c r="Q632"/>
      <c r="R632"/>
      <c r="S632"/>
      <c r="T632"/>
      <c r="W632" s="4" t="s">
        <v>163</v>
      </c>
      <c r="X632" s="536" t="s">
        <v>797</v>
      </c>
      <c r="Z632" s="29"/>
    </row>
    <row r="633" spans="6:26">
      <c r="F633"/>
      <c r="G633"/>
      <c r="H633"/>
      <c r="I633"/>
      <c r="J633"/>
      <c r="K633"/>
      <c r="L633"/>
      <c r="M633"/>
      <c r="N633"/>
      <c r="O633"/>
      <c r="P633"/>
      <c r="Q633"/>
      <c r="R633"/>
      <c r="S633"/>
      <c r="T633"/>
      <c r="W633" s="4" t="s">
        <v>163</v>
      </c>
      <c r="X633" s="536" t="s">
        <v>1076</v>
      </c>
      <c r="Z633" s="29"/>
    </row>
    <row r="634" spans="6:26">
      <c r="F634"/>
      <c r="G634"/>
      <c r="H634"/>
      <c r="I634"/>
      <c r="J634"/>
      <c r="K634"/>
      <c r="L634"/>
      <c r="M634"/>
      <c r="N634"/>
      <c r="O634"/>
      <c r="P634"/>
      <c r="Q634"/>
      <c r="R634"/>
      <c r="S634"/>
      <c r="T634"/>
      <c r="W634" s="4" t="s">
        <v>163</v>
      </c>
      <c r="X634" s="536" t="s">
        <v>1077</v>
      </c>
      <c r="Z634" s="29"/>
    </row>
    <row r="635" spans="6:26">
      <c r="F635"/>
      <c r="G635"/>
      <c r="H635"/>
      <c r="I635"/>
      <c r="J635"/>
      <c r="K635"/>
      <c r="L635"/>
      <c r="M635"/>
      <c r="N635"/>
      <c r="O635"/>
      <c r="P635"/>
      <c r="Q635"/>
      <c r="R635"/>
      <c r="S635"/>
      <c r="T635"/>
      <c r="W635" s="4" t="s">
        <v>163</v>
      </c>
      <c r="X635" s="536" t="s">
        <v>1078</v>
      </c>
      <c r="Z635" s="29"/>
    </row>
    <row r="636" spans="6:26">
      <c r="F636"/>
      <c r="G636"/>
      <c r="H636"/>
      <c r="I636"/>
      <c r="J636"/>
      <c r="K636"/>
      <c r="L636"/>
      <c r="M636"/>
      <c r="N636"/>
      <c r="O636"/>
      <c r="P636"/>
      <c r="Q636"/>
      <c r="R636"/>
      <c r="S636"/>
      <c r="T636"/>
      <c r="W636" s="4" t="s">
        <v>2665</v>
      </c>
      <c r="X636" s="536" t="s">
        <v>1079</v>
      </c>
      <c r="Z636" s="29"/>
    </row>
    <row r="637" spans="6:26">
      <c r="F637"/>
      <c r="G637"/>
      <c r="H637"/>
      <c r="I637"/>
      <c r="J637"/>
      <c r="K637"/>
      <c r="L637"/>
      <c r="M637"/>
      <c r="N637"/>
      <c r="O637"/>
      <c r="P637"/>
      <c r="Q637"/>
      <c r="R637"/>
      <c r="S637"/>
      <c r="T637"/>
      <c r="W637" s="4" t="s">
        <v>165</v>
      </c>
      <c r="X637" s="536" t="s">
        <v>1080</v>
      </c>
      <c r="Z637" s="29"/>
    </row>
    <row r="638" spans="6:26">
      <c r="F638"/>
      <c r="G638"/>
      <c r="H638"/>
      <c r="I638"/>
      <c r="J638"/>
      <c r="K638"/>
      <c r="L638"/>
      <c r="M638"/>
      <c r="N638"/>
      <c r="O638"/>
      <c r="P638"/>
      <c r="Q638"/>
      <c r="R638"/>
      <c r="S638"/>
      <c r="T638"/>
      <c r="W638" s="4" t="s">
        <v>165</v>
      </c>
      <c r="X638" s="536" t="s">
        <v>1081</v>
      </c>
      <c r="Z638" s="29"/>
    </row>
    <row r="639" spans="6:26">
      <c r="F639"/>
      <c r="G639"/>
      <c r="H639"/>
      <c r="I639"/>
      <c r="J639"/>
      <c r="K639"/>
      <c r="L639"/>
      <c r="M639"/>
      <c r="N639"/>
      <c r="O639"/>
      <c r="P639"/>
      <c r="Q639"/>
      <c r="R639"/>
      <c r="S639"/>
      <c r="T639"/>
      <c r="W639" s="4" t="s">
        <v>165</v>
      </c>
      <c r="X639" s="536" t="s">
        <v>1082</v>
      </c>
      <c r="Z639" s="29"/>
    </row>
    <row r="640" spans="6:26">
      <c r="F640"/>
      <c r="G640"/>
      <c r="H640"/>
      <c r="I640"/>
      <c r="J640"/>
      <c r="K640"/>
      <c r="L640"/>
      <c r="M640"/>
      <c r="N640"/>
      <c r="O640"/>
      <c r="P640"/>
      <c r="Q640"/>
      <c r="R640"/>
      <c r="S640"/>
      <c r="T640"/>
      <c r="W640" s="4" t="s">
        <v>165</v>
      </c>
      <c r="X640" s="536" t="s">
        <v>1083</v>
      </c>
      <c r="Z640" s="29"/>
    </row>
    <row r="641" spans="6:26">
      <c r="F641"/>
      <c r="G641"/>
      <c r="H641"/>
      <c r="I641"/>
      <c r="J641"/>
      <c r="K641"/>
      <c r="L641"/>
      <c r="M641"/>
      <c r="N641"/>
      <c r="O641"/>
      <c r="P641"/>
      <c r="Q641"/>
      <c r="R641"/>
      <c r="S641"/>
      <c r="T641"/>
      <c r="W641" s="4" t="s">
        <v>165</v>
      </c>
      <c r="X641" s="536" t="s">
        <v>1084</v>
      </c>
      <c r="Z641" s="29"/>
    </row>
    <row r="642" spans="6:26">
      <c r="F642"/>
      <c r="G642"/>
      <c r="H642"/>
      <c r="I642"/>
      <c r="J642"/>
      <c r="K642"/>
      <c r="L642"/>
      <c r="M642"/>
      <c r="N642"/>
      <c r="O642"/>
      <c r="P642"/>
      <c r="Q642"/>
      <c r="R642"/>
      <c r="S642"/>
      <c r="T642"/>
      <c r="W642" s="4" t="s">
        <v>165</v>
      </c>
      <c r="X642" s="536" t="s">
        <v>1085</v>
      </c>
      <c r="Z642" s="29"/>
    </row>
    <row r="643" spans="6:26">
      <c r="F643"/>
      <c r="G643"/>
      <c r="H643"/>
      <c r="I643"/>
      <c r="J643"/>
      <c r="K643"/>
      <c r="L643"/>
      <c r="M643"/>
      <c r="N643"/>
      <c r="O643"/>
      <c r="P643"/>
      <c r="Q643"/>
      <c r="R643"/>
      <c r="S643"/>
      <c r="T643"/>
      <c r="W643" s="4" t="s">
        <v>165</v>
      </c>
      <c r="X643" s="536" t="s">
        <v>1086</v>
      </c>
      <c r="Z643" s="29"/>
    </row>
    <row r="644" spans="6:26">
      <c r="F644"/>
      <c r="G644"/>
      <c r="H644"/>
      <c r="I644"/>
      <c r="J644"/>
      <c r="K644"/>
      <c r="L644"/>
      <c r="M644"/>
      <c r="N644"/>
      <c r="O644"/>
      <c r="P644"/>
      <c r="Q644"/>
      <c r="R644"/>
      <c r="S644"/>
      <c r="T644"/>
      <c r="W644" s="4" t="s">
        <v>165</v>
      </c>
      <c r="X644" s="536" t="s">
        <v>1087</v>
      </c>
      <c r="Z644" s="29"/>
    </row>
    <row r="645" spans="6:26">
      <c r="F645"/>
      <c r="G645"/>
      <c r="H645"/>
      <c r="I645"/>
      <c r="J645"/>
      <c r="K645"/>
      <c r="L645"/>
      <c r="M645"/>
      <c r="N645"/>
      <c r="O645"/>
      <c r="P645"/>
      <c r="Q645"/>
      <c r="R645"/>
      <c r="S645"/>
      <c r="T645"/>
      <c r="W645" s="4" t="s">
        <v>165</v>
      </c>
      <c r="X645" s="536" t="s">
        <v>1088</v>
      </c>
      <c r="Z645" s="29"/>
    </row>
    <row r="646" spans="6:26">
      <c r="F646"/>
      <c r="G646"/>
      <c r="H646"/>
      <c r="I646"/>
      <c r="J646"/>
      <c r="K646"/>
      <c r="L646"/>
      <c r="M646"/>
      <c r="N646"/>
      <c r="O646"/>
      <c r="P646"/>
      <c r="Q646"/>
      <c r="R646"/>
      <c r="S646"/>
      <c r="T646"/>
      <c r="W646" s="4" t="s">
        <v>165</v>
      </c>
      <c r="X646" s="536" t="s">
        <v>1089</v>
      </c>
      <c r="Z646" s="29"/>
    </row>
    <row r="647" spans="6:26">
      <c r="F647"/>
      <c r="G647"/>
      <c r="H647"/>
      <c r="I647"/>
      <c r="J647"/>
      <c r="K647"/>
      <c r="L647"/>
      <c r="M647"/>
      <c r="N647"/>
      <c r="O647"/>
      <c r="P647"/>
      <c r="Q647"/>
      <c r="R647"/>
      <c r="S647"/>
      <c r="T647"/>
      <c r="W647" s="4" t="s">
        <v>165</v>
      </c>
      <c r="X647" s="536" t="s">
        <v>1090</v>
      </c>
      <c r="Z647" s="29"/>
    </row>
    <row r="648" spans="6:26">
      <c r="F648"/>
      <c r="G648"/>
      <c r="H648"/>
      <c r="I648"/>
      <c r="J648"/>
      <c r="K648"/>
      <c r="L648"/>
      <c r="M648"/>
      <c r="N648"/>
      <c r="O648"/>
      <c r="P648"/>
      <c r="Q648"/>
      <c r="R648"/>
      <c r="S648"/>
      <c r="T648"/>
      <c r="W648" s="4" t="s">
        <v>165</v>
      </c>
      <c r="X648" s="536" t="s">
        <v>1091</v>
      </c>
      <c r="Z648" s="29"/>
    </row>
    <row r="649" spans="6:26">
      <c r="F649"/>
      <c r="G649"/>
      <c r="H649"/>
      <c r="I649"/>
      <c r="J649"/>
      <c r="K649"/>
      <c r="L649"/>
      <c r="M649"/>
      <c r="N649"/>
      <c r="O649"/>
      <c r="P649"/>
      <c r="Q649"/>
      <c r="R649"/>
      <c r="S649"/>
      <c r="T649"/>
      <c r="W649" s="4" t="s">
        <v>165</v>
      </c>
      <c r="X649" s="536" t="s">
        <v>1092</v>
      </c>
      <c r="Z649" s="29"/>
    </row>
    <row r="650" spans="6:26">
      <c r="F650"/>
      <c r="G650"/>
      <c r="H650"/>
      <c r="I650"/>
      <c r="J650"/>
      <c r="K650"/>
      <c r="L650"/>
      <c r="M650"/>
      <c r="N650"/>
      <c r="O650"/>
      <c r="P650"/>
      <c r="Q650"/>
      <c r="R650"/>
      <c r="S650"/>
      <c r="T650"/>
      <c r="W650" s="4" t="s">
        <v>165</v>
      </c>
      <c r="X650" s="536" t="s">
        <v>1093</v>
      </c>
      <c r="Z650" s="29"/>
    </row>
    <row r="651" spans="6:26">
      <c r="F651"/>
      <c r="G651"/>
      <c r="H651"/>
      <c r="I651"/>
      <c r="J651"/>
      <c r="K651"/>
      <c r="L651"/>
      <c r="M651"/>
      <c r="N651"/>
      <c r="O651"/>
      <c r="P651"/>
      <c r="Q651"/>
      <c r="R651"/>
      <c r="S651"/>
      <c r="T651"/>
      <c r="W651" s="4" t="s">
        <v>165</v>
      </c>
      <c r="X651" s="536" t="s">
        <v>1094</v>
      </c>
      <c r="Z651" s="29"/>
    </row>
    <row r="652" spans="6:26">
      <c r="F652"/>
      <c r="G652"/>
      <c r="H652"/>
      <c r="I652"/>
      <c r="J652"/>
      <c r="K652"/>
      <c r="L652"/>
      <c r="M652"/>
      <c r="N652"/>
      <c r="O652"/>
      <c r="P652"/>
      <c r="Q652"/>
      <c r="R652"/>
      <c r="S652"/>
      <c r="T652"/>
      <c r="W652" s="4" t="s">
        <v>165</v>
      </c>
      <c r="X652" s="536" t="s">
        <v>1095</v>
      </c>
      <c r="Z652" s="29"/>
    </row>
    <row r="653" spans="6:26">
      <c r="F653"/>
      <c r="G653"/>
      <c r="H653"/>
      <c r="I653"/>
      <c r="J653"/>
      <c r="K653"/>
      <c r="L653"/>
      <c r="M653"/>
      <c r="N653"/>
      <c r="O653"/>
      <c r="P653"/>
      <c r="Q653"/>
      <c r="R653"/>
      <c r="S653"/>
      <c r="T653"/>
      <c r="W653" s="4" t="s">
        <v>165</v>
      </c>
      <c r="X653" s="536" t="s">
        <v>1096</v>
      </c>
      <c r="Z653" s="29"/>
    </row>
    <row r="654" spans="6:26">
      <c r="F654"/>
      <c r="G654"/>
      <c r="H654"/>
      <c r="I654"/>
      <c r="J654"/>
      <c r="K654"/>
      <c r="L654"/>
      <c r="M654"/>
      <c r="N654"/>
      <c r="O654"/>
      <c r="P654"/>
      <c r="Q654"/>
      <c r="R654"/>
      <c r="S654"/>
      <c r="T654"/>
      <c r="W654" s="4" t="s">
        <v>165</v>
      </c>
      <c r="X654" s="536" t="s">
        <v>1097</v>
      </c>
      <c r="Z654" s="29"/>
    </row>
    <row r="655" spans="6:26">
      <c r="F655"/>
      <c r="G655"/>
      <c r="H655"/>
      <c r="I655"/>
      <c r="J655"/>
      <c r="K655"/>
      <c r="L655"/>
      <c r="M655"/>
      <c r="N655"/>
      <c r="O655"/>
      <c r="P655"/>
      <c r="Q655"/>
      <c r="R655"/>
      <c r="S655"/>
      <c r="T655"/>
      <c r="W655" s="4" t="s">
        <v>165</v>
      </c>
      <c r="X655" s="536" t="s">
        <v>1098</v>
      </c>
      <c r="Z655" s="29"/>
    </row>
    <row r="656" spans="6:26">
      <c r="F656"/>
      <c r="G656"/>
      <c r="H656"/>
      <c r="I656"/>
      <c r="J656"/>
      <c r="K656"/>
      <c r="L656"/>
      <c r="M656"/>
      <c r="N656"/>
      <c r="O656"/>
      <c r="P656"/>
      <c r="Q656"/>
      <c r="R656"/>
      <c r="S656"/>
      <c r="T656"/>
      <c r="W656" s="4" t="s">
        <v>165</v>
      </c>
      <c r="X656" s="536" t="s">
        <v>1099</v>
      </c>
      <c r="Z656" s="29"/>
    </row>
    <row r="657" spans="6:26">
      <c r="F657"/>
      <c r="G657"/>
      <c r="H657"/>
      <c r="I657"/>
      <c r="J657"/>
      <c r="K657"/>
      <c r="L657"/>
      <c r="M657"/>
      <c r="N657"/>
      <c r="O657"/>
      <c r="P657"/>
      <c r="Q657"/>
      <c r="R657"/>
      <c r="S657"/>
      <c r="T657"/>
      <c r="W657" s="4" t="s">
        <v>165</v>
      </c>
      <c r="X657" s="536" t="s">
        <v>1100</v>
      </c>
      <c r="Z657" s="29"/>
    </row>
    <row r="658" spans="6:26">
      <c r="F658"/>
      <c r="G658"/>
      <c r="H658"/>
      <c r="I658"/>
      <c r="J658"/>
      <c r="K658"/>
      <c r="L658"/>
      <c r="M658"/>
      <c r="N658"/>
      <c r="O658"/>
      <c r="P658"/>
      <c r="Q658"/>
      <c r="R658"/>
      <c r="S658"/>
      <c r="T658"/>
      <c r="W658" s="4" t="s">
        <v>165</v>
      </c>
      <c r="X658" s="536" t="s">
        <v>1101</v>
      </c>
      <c r="Z658" s="29"/>
    </row>
    <row r="659" spans="6:26">
      <c r="F659"/>
      <c r="G659"/>
      <c r="H659"/>
      <c r="I659"/>
      <c r="J659"/>
      <c r="K659"/>
      <c r="L659"/>
      <c r="M659"/>
      <c r="N659"/>
      <c r="O659"/>
      <c r="P659"/>
      <c r="Q659"/>
      <c r="R659"/>
      <c r="S659"/>
      <c r="T659"/>
      <c r="W659" s="4" t="s">
        <v>165</v>
      </c>
      <c r="X659" s="536" t="s">
        <v>218</v>
      </c>
      <c r="Z659" s="29"/>
    </row>
    <row r="660" spans="6:26">
      <c r="F660"/>
      <c r="G660"/>
      <c r="H660"/>
      <c r="I660"/>
      <c r="J660"/>
      <c r="K660"/>
      <c r="L660"/>
      <c r="M660"/>
      <c r="N660"/>
      <c r="O660"/>
      <c r="P660"/>
      <c r="Q660"/>
      <c r="R660"/>
      <c r="S660"/>
      <c r="T660"/>
      <c r="W660" s="4" t="s">
        <v>165</v>
      </c>
      <c r="X660" s="536" t="s">
        <v>293</v>
      </c>
      <c r="Z660" s="29"/>
    </row>
    <row r="661" spans="6:26">
      <c r="F661"/>
      <c r="G661"/>
      <c r="H661"/>
      <c r="I661"/>
      <c r="J661"/>
      <c r="K661"/>
      <c r="L661"/>
      <c r="M661"/>
      <c r="N661"/>
      <c r="O661"/>
      <c r="P661"/>
      <c r="Q661"/>
      <c r="R661"/>
      <c r="S661"/>
      <c r="T661"/>
      <c r="W661" s="4" t="s">
        <v>165</v>
      </c>
      <c r="X661" s="536" t="s">
        <v>221</v>
      </c>
      <c r="Z661" s="29"/>
    </row>
    <row r="662" spans="6:26">
      <c r="F662"/>
      <c r="G662"/>
      <c r="H662"/>
      <c r="I662"/>
      <c r="J662"/>
      <c r="K662"/>
      <c r="L662"/>
      <c r="M662"/>
      <c r="N662"/>
      <c r="O662"/>
      <c r="P662"/>
      <c r="Q662"/>
      <c r="R662"/>
      <c r="S662"/>
      <c r="T662"/>
      <c r="W662" s="4" t="s">
        <v>165</v>
      </c>
      <c r="X662" s="536" t="s">
        <v>224</v>
      </c>
      <c r="Z662" s="29"/>
    </row>
    <row r="663" spans="6:26">
      <c r="F663"/>
      <c r="G663"/>
      <c r="H663"/>
      <c r="I663"/>
      <c r="J663"/>
      <c r="K663"/>
      <c r="L663"/>
      <c r="M663"/>
      <c r="N663"/>
      <c r="O663"/>
      <c r="P663"/>
      <c r="Q663"/>
      <c r="R663"/>
      <c r="S663"/>
      <c r="T663"/>
      <c r="W663" s="4" t="s">
        <v>165</v>
      </c>
      <c r="X663" s="536" t="s">
        <v>227</v>
      </c>
      <c r="Z663" s="29"/>
    </row>
    <row r="664" spans="6:26">
      <c r="F664"/>
      <c r="G664"/>
      <c r="H664"/>
      <c r="I664"/>
      <c r="J664"/>
      <c r="K664"/>
      <c r="L664"/>
      <c r="M664"/>
      <c r="N664"/>
      <c r="O664"/>
      <c r="P664"/>
      <c r="Q664"/>
      <c r="R664"/>
      <c r="S664"/>
      <c r="T664"/>
      <c r="W664" s="4" t="s">
        <v>165</v>
      </c>
      <c r="X664" s="536" t="s">
        <v>1102</v>
      </c>
      <c r="Z664" s="29"/>
    </row>
    <row r="665" spans="6:26">
      <c r="F665"/>
      <c r="G665"/>
      <c r="H665"/>
      <c r="I665"/>
      <c r="J665"/>
      <c r="K665"/>
      <c r="L665"/>
      <c r="M665"/>
      <c r="N665"/>
      <c r="O665"/>
      <c r="P665"/>
      <c r="Q665"/>
      <c r="R665"/>
      <c r="S665"/>
      <c r="T665"/>
      <c r="W665" s="4" t="s">
        <v>165</v>
      </c>
      <c r="X665" s="536" t="s">
        <v>295</v>
      </c>
      <c r="Z665" s="29"/>
    </row>
    <row r="666" spans="6:26">
      <c r="F666"/>
      <c r="G666"/>
      <c r="H666"/>
      <c r="I666"/>
      <c r="J666"/>
      <c r="K666"/>
      <c r="L666"/>
      <c r="M666"/>
      <c r="N666"/>
      <c r="O666"/>
      <c r="P666"/>
      <c r="Q666"/>
      <c r="R666"/>
      <c r="S666"/>
      <c r="T666"/>
      <c r="W666" s="4" t="s">
        <v>165</v>
      </c>
      <c r="X666" s="536" t="s">
        <v>189</v>
      </c>
      <c r="Z666" s="29"/>
    </row>
    <row r="667" spans="6:26">
      <c r="F667"/>
      <c r="G667"/>
      <c r="H667"/>
      <c r="I667"/>
      <c r="J667"/>
      <c r="K667"/>
      <c r="L667"/>
      <c r="M667"/>
      <c r="N667"/>
      <c r="O667"/>
      <c r="P667"/>
      <c r="Q667"/>
      <c r="R667"/>
      <c r="S667"/>
      <c r="T667"/>
      <c r="W667" s="4" t="s">
        <v>165</v>
      </c>
      <c r="X667" s="536" t="s">
        <v>1103</v>
      </c>
      <c r="Z667" s="29"/>
    </row>
    <row r="668" spans="6:26">
      <c r="F668"/>
      <c r="G668"/>
      <c r="H668"/>
      <c r="I668"/>
      <c r="J668"/>
      <c r="K668"/>
      <c r="L668"/>
      <c r="M668"/>
      <c r="N668"/>
      <c r="O668"/>
      <c r="P668"/>
      <c r="Q668"/>
      <c r="R668"/>
      <c r="S668"/>
      <c r="T668"/>
      <c r="W668" s="4" t="s">
        <v>165</v>
      </c>
      <c r="X668" s="536" t="s">
        <v>232</v>
      </c>
      <c r="Z668" s="29"/>
    </row>
    <row r="669" spans="6:26">
      <c r="F669"/>
      <c r="G669"/>
      <c r="H669"/>
      <c r="I669"/>
      <c r="J669"/>
      <c r="K669"/>
      <c r="L669"/>
      <c r="M669"/>
      <c r="N669"/>
      <c r="O669"/>
      <c r="P669"/>
      <c r="Q669"/>
      <c r="R669"/>
      <c r="S669"/>
      <c r="T669"/>
      <c r="W669" s="4" t="s">
        <v>165</v>
      </c>
      <c r="X669" s="536" t="s">
        <v>235</v>
      </c>
      <c r="Z669" s="29"/>
    </row>
    <row r="670" spans="6:26">
      <c r="F670"/>
      <c r="G670"/>
      <c r="H670"/>
      <c r="I670"/>
      <c r="J670"/>
      <c r="K670"/>
      <c r="L670"/>
      <c r="M670"/>
      <c r="N670"/>
      <c r="O670"/>
      <c r="P670"/>
      <c r="Q670"/>
      <c r="R670"/>
      <c r="S670"/>
      <c r="T670"/>
      <c r="W670" s="4" t="s">
        <v>165</v>
      </c>
      <c r="X670" s="536" t="s">
        <v>238</v>
      </c>
      <c r="Z670" s="29"/>
    </row>
    <row r="671" spans="6:26">
      <c r="F671"/>
      <c r="G671"/>
      <c r="H671"/>
      <c r="I671"/>
      <c r="J671"/>
      <c r="K671"/>
      <c r="L671"/>
      <c r="M671"/>
      <c r="N671"/>
      <c r="O671"/>
      <c r="P671"/>
      <c r="Q671"/>
      <c r="R671"/>
      <c r="S671"/>
      <c r="T671"/>
      <c r="W671" s="4" t="s">
        <v>165</v>
      </c>
      <c r="X671" s="536" t="s">
        <v>1104</v>
      </c>
      <c r="Z671" s="29"/>
    </row>
    <row r="672" spans="6:26">
      <c r="F672"/>
      <c r="G672"/>
      <c r="H672"/>
      <c r="I672"/>
      <c r="J672"/>
      <c r="K672"/>
      <c r="L672"/>
      <c r="M672"/>
      <c r="N672"/>
      <c r="O672"/>
      <c r="P672"/>
      <c r="Q672"/>
      <c r="R672"/>
      <c r="S672"/>
      <c r="T672"/>
      <c r="W672" s="4" t="s">
        <v>165</v>
      </c>
      <c r="X672" s="536" t="s">
        <v>243</v>
      </c>
      <c r="Z672" s="29"/>
    </row>
    <row r="673" spans="6:26">
      <c r="F673"/>
      <c r="G673"/>
      <c r="H673"/>
      <c r="I673"/>
      <c r="J673"/>
      <c r="K673"/>
      <c r="L673"/>
      <c r="M673"/>
      <c r="N673"/>
      <c r="O673"/>
      <c r="P673"/>
      <c r="Q673"/>
      <c r="R673"/>
      <c r="S673"/>
      <c r="T673"/>
      <c r="W673" s="4" t="s">
        <v>165</v>
      </c>
      <c r="X673" s="536" t="s">
        <v>246</v>
      </c>
      <c r="Z673" s="29"/>
    </row>
    <row r="674" spans="6:26">
      <c r="F674"/>
      <c r="G674"/>
      <c r="H674"/>
      <c r="I674"/>
      <c r="J674"/>
      <c r="K674"/>
      <c r="L674"/>
      <c r="M674"/>
      <c r="N674"/>
      <c r="O674"/>
      <c r="P674"/>
      <c r="Q674"/>
      <c r="R674"/>
      <c r="S674"/>
      <c r="T674"/>
      <c r="W674" s="4" t="s">
        <v>165</v>
      </c>
      <c r="X674" s="536" t="s">
        <v>1105</v>
      </c>
      <c r="Z674" s="29"/>
    </row>
    <row r="675" spans="6:26">
      <c r="F675"/>
      <c r="G675"/>
      <c r="H675"/>
      <c r="I675"/>
      <c r="J675"/>
      <c r="K675"/>
      <c r="L675"/>
      <c r="M675"/>
      <c r="N675"/>
      <c r="O675"/>
      <c r="P675"/>
      <c r="Q675"/>
      <c r="R675"/>
      <c r="S675"/>
      <c r="T675"/>
      <c r="W675" s="4" t="s">
        <v>165</v>
      </c>
      <c r="X675" s="536" t="s">
        <v>1106</v>
      </c>
      <c r="Z675" s="29"/>
    </row>
    <row r="676" spans="6:26">
      <c r="F676"/>
      <c r="G676"/>
      <c r="H676"/>
      <c r="I676"/>
      <c r="J676"/>
      <c r="K676"/>
      <c r="L676"/>
      <c r="M676"/>
      <c r="N676"/>
      <c r="O676"/>
      <c r="P676"/>
      <c r="Q676"/>
      <c r="R676"/>
      <c r="S676"/>
      <c r="T676"/>
      <c r="W676" s="4" t="s">
        <v>165</v>
      </c>
      <c r="X676" s="536" t="s">
        <v>297</v>
      </c>
      <c r="Z676" s="29"/>
    </row>
    <row r="677" spans="6:26">
      <c r="F677"/>
      <c r="G677"/>
      <c r="H677"/>
      <c r="I677"/>
      <c r="J677"/>
      <c r="K677"/>
      <c r="L677"/>
      <c r="M677"/>
      <c r="N677"/>
      <c r="O677"/>
      <c r="P677"/>
      <c r="Q677"/>
      <c r="R677"/>
      <c r="S677"/>
      <c r="T677"/>
      <c r="W677" s="4" t="s">
        <v>165</v>
      </c>
      <c r="X677" s="536" t="s">
        <v>1107</v>
      </c>
      <c r="Z677" s="29"/>
    </row>
    <row r="678" spans="6:26">
      <c r="F678"/>
      <c r="G678"/>
      <c r="H678"/>
      <c r="I678"/>
      <c r="J678"/>
      <c r="K678"/>
      <c r="L678"/>
      <c r="M678"/>
      <c r="N678"/>
      <c r="O678"/>
      <c r="P678"/>
      <c r="Q678"/>
      <c r="R678"/>
      <c r="S678"/>
      <c r="T678"/>
      <c r="W678" s="4" t="s">
        <v>165</v>
      </c>
      <c r="X678" s="536" t="s">
        <v>251</v>
      </c>
      <c r="Z678" s="29"/>
    </row>
    <row r="679" spans="6:26">
      <c r="F679"/>
      <c r="G679"/>
      <c r="H679"/>
      <c r="I679"/>
      <c r="J679"/>
      <c r="K679"/>
      <c r="L679"/>
      <c r="M679"/>
      <c r="N679"/>
      <c r="O679"/>
      <c r="P679"/>
      <c r="Q679"/>
      <c r="R679"/>
      <c r="S679"/>
      <c r="T679"/>
      <c r="W679" s="4" t="s">
        <v>165</v>
      </c>
      <c r="X679" s="536" t="s">
        <v>530</v>
      </c>
      <c r="Z679" s="29"/>
    </row>
    <row r="680" spans="6:26">
      <c r="F680"/>
      <c r="G680"/>
      <c r="H680"/>
      <c r="I680"/>
      <c r="J680"/>
      <c r="K680"/>
      <c r="L680"/>
      <c r="M680"/>
      <c r="N680"/>
      <c r="O680"/>
      <c r="P680"/>
      <c r="Q680"/>
      <c r="R680"/>
      <c r="S680"/>
      <c r="T680"/>
      <c r="W680" s="4" t="s">
        <v>165</v>
      </c>
      <c r="X680" s="536" t="s">
        <v>1108</v>
      </c>
      <c r="Z680" s="29"/>
    </row>
    <row r="681" spans="6:26">
      <c r="F681"/>
      <c r="G681"/>
      <c r="H681"/>
      <c r="I681"/>
      <c r="J681"/>
      <c r="K681"/>
      <c r="L681"/>
      <c r="M681"/>
      <c r="N681"/>
      <c r="O681"/>
      <c r="P681"/>
      <c r="Q681"/>
      <c r="R681"/>
      <c r="S681"/>
      <c r="T681"/>
      <c r="W681" s="4" t="s">
        <v>165</v>
      </c>
      <c r="X681" s="536" t="s">
        <v>254</v>
      </c>
      <c r="Z681" s="29"/>
    </row>
    <row r="682" spans="6:26">
      <c r="F682"/>
      <c r="G682"/>
      <c r="H682"/>
      <c r="I682"/>
      <c r="J682"/>
      <c r="K682"/>
      <c r="L682"/>
      <c r="M682"/>
      <c r="N682"/>
      <c r="O682"/>
      <c r="P682"/>
      <c r="Q682"/>
      <c r="R682"/>
      <c r="S682"/>
      <c r="T682"/>
      <c r="W682" s="4" t="s">
        <v>165</v>
      </c>
      <c r="X682" s="536" t="s">
        <v>532</v>
      </c>
      <c r="Z682" s="29"/>
    </row>
    <row r="683" spans="6:26">
      <c r="F683"/>
      <c r="G683"/>
      <c r="H683"/>
      <c r="I683"/>
      <c r="J683"/>
      <c r="K683"/>
      <c r="L683"/>
      <c r="M683"/>
      <c r="N683"/>
      <c r="O683"/>
      <c r="P683"/>
      <c r="Q683"/>
      <c r="R683"/>
      <c r="S683"/>
      <c r="T683"/>
      <c r="W683" s="4" t="s">
        <v>165</v>
      </c>
      <c r="X683" s="536" t="s">
        <v>370</v>
      </c>
      <c r="Z683" s="29"/>
    </row>
    <row r="684" spans="6:26">
      <c r="F684"/>
      <c r="G684"/>
      <c r="H684"/>
      <c r="I684"/>
      <c r="J684"/>
      <c r="K684"/>
      <c r="L684"/>
      <c r="M684"/>
      <c r="N684"/>
      <c r="O684"/>
      <c r="P684"/>
      <c r="Q684"/>
      <c r="R684"/>
      <c r="S684"/>
      <c r="T684"/>
      <c r="W684" s="4" t="s">
        <v>165</v>
      </c>
      <c r="X684" s="536" t="s">
        <v>256</v>
      </c>
      <c r="Z684" s="29"/>
    </row>
    <row r="685" spans="6:26">
      <c r="F685"/>
      <c r="G685"/>
      <c r="H685"/>
      <c r="I685"/>
      <c r="J685"/>
      <c r="K685"/>
      <c r="L685"/>
      <c r="M685"/>
      <c r="N685"/>
      <c r="O685"/>
      <c r="P685"/>
      <c r="Q685"/>
      <c r="R685"/>
      <c r="S685"/>
      <c r="T685"/>
      <c r="W685" s="4" t="s">
        <v>165</v>
      </c>
      <c r="X685" s="536" t="s">
        <v>1109</v>
      </c>
      <c r="Z685" s="29"/>
    </row>
    <row r="686" spans="6:26">
      <c r="F686"/>
      <c r="G686"/>
      <c r="H686"/>
      <c r="I686"/>
      <c r="J686"/>
      <c r="K686"/>
      <c r="L686"/>
      <c r="M686"/>
      <c r="N686"/>
      <c r="O686"/>
      <c r="P686"/>
      <c r="Q686"/>
      <c r="R686"/>
      <c r="S686"/>
      <c r="T686"/>
      <c r="W686" s="4" t="s">
        <v>165</v>
      </c>
      <c r="X686" s="536" t="s">
        <v>372</v>
      </c>
      <c r="Z686" s="29"/>
    </row>
    <row r="687" spans="6:26">
      <c r="F687"/>
      <c r="G687"/>
      <c r="H687"/>
      <c r="I687"/>
      <c r="J687"/>
      <c r="K687"/>
      <c r="L687"/>
      <c r="M687"/>
      <c r="N687"/>
      <c r="O687"/>
      <c r="P687"/>
      <c r="Q687"/>
      <c r="R687"/>
      <c r="S687"/>
      <c r="T687"/>
      <c r="W687" s="4" t="s">
        <v>165</v>
      </c>
      <c r="X687" s="536" t="s">
        <v>537</v>
      </c>
      <c r="Z687" s="29"/>
    </row>
    <row r="688" spans="6:26">
      <c r="F688"/>
      <c r="G688"/>
      <c r="H688"/>
      <c r="I688"/>
      <c r="J688"/>
      <c r="K688"/>
      <c r="L688"/>
      <c r="M688"/>
      <c r="N688"/>
      <c r="O688"/>
      <c r="P688"/>
      <c r="Q688"/>
      <c r="R688"/>
      <c r="S688"/>
      <c r="T688"/>
      <c r="W688" s="4" t="s">
        <v>165</v>
      </c>
      <c r="X688" s="536" t="s">
        <v>535</v>
      </c>
      <c r="Z688" s="29"/>
    </row>
    <row r="689" spans="6:26">
      <c r="F689"/>
      <c r="G689"/>
      <c r="H689"/>
      <c r="I689"/>
      <c r="J689"/>
      <c r="K689"/>
      <c r="L689"/>
      <c r="M689"/>
      <c r="N689"/>
      <c r="O689"/>
      <c r="P689"/>
      <c r="Q689"/>
      <c r="R689"/>
      <c r="S689"/>
      <c r="T689"/>
      <c r="W689" s="4" t="s">
        <v>165</v>
      </c>
      <c r="X689" s="536" t="s">
        <v>1110</v>
      </c>
      <c r="Z689" s="29"/>
    </row>
    <row r="690" spans="6:26">
      <c r="F690"/>
      <c r="G690"/>
      <c r="H690"/>
      <c r="I690"/>
      <c r="J690"/>
      <c r="K690"/>
      <c r="L690"/>
      <c r="M690"/>
      <c r="N690"/>
      <c r="O690"/>
      <c r="P690"/>
      <c r="Q690"/>
      <c r="R690"/>
      <c r="S690"/>
      <c r="T690"/>
      <c r="W690" s="4" t="s">
        <v>165</v>
      </c>
      <c r="X690" s="536" t="s">
        <v>1111</v>
      </c>
      <c r="Z690" s="29"/>
    </row>
    <row r="691" spans="6:26">
      <c r="F691"/>
      <c r="G691"/>
      <c r="H691"/>
      <c r="I691"/>
      <c r="J691"/>
      <c r="K691"/>
      <c r="L691"/>
      <c r="M691"/>
      <c r="N691"/>
      <c r="O691"/>
      <c r="P691"/>
      <c r="Q691"/>
      <c r="R691"/>
      <c r="S691"/>
      <c r="T691"/>
      <c r="W691" s="4" t="s">
        <v>165</v>
      </c>
      <c r="X691" s="536" t="s">
        <v>1112</v>
      </c>
      <c r="Z691" s="29"/>
    </row>
    <row r="692" spans="6:26">
      <c r="F692"/>
      <c r="G692"/>
      <c r="H692"/>
      <c r="I692"/>
      <c r="J692"/>
      <c r="K692"/>
      <c r="L692"/>
      <c r="M692"/>
      <c r="N692"/>
      <c r="O692"/>
      <c r="P692"/>
      <c r="Q692"/>
      <c r="R692"/>
      <c r="S692"/>
      <c r="T692"/>
      <c r="W692" s="4" t="s">
        <v>165</v>
      </c>
      <c r="X692" s="536" t="s">
        <v>1113</v>
      </c>
      <c r="Z692" s="29"/>
    </row>
    <row r="693" spans="6:26">
      <c r="F693"/>
      <c r="G693"/>
      <c r="H693"/>
      <c r="I693"/>
      <c r="J693"/>
      <c r="K693"/>
      <c r="L693"/>
      <c r="M693"/>
      <c r="N693"/>
      <c r="O693"/>
      <c r="P693"/>
      <c r="Q693"/>
      <c r="R693"/>
      <c r="S693"/>
      <c r="T693"/>
      <c r="W693" s="4" t="s">
        <v>165</v>
      </c>
      <c r="X693" s="536" t="s">
        <v>1114</v>
      </c>
      <c r="Z693" s="29"/>
    </row>
    <row r="694" spans="6:26">
      <c r="F694"/>
      <c r="G694"/>
      <c r="H694"/>
      <c r="I694"/>
      <c r="J694"/>
      <c r="K694"/>
      <c r="L694"/>
      <c r="M694"/>
      <c r="N694"/>
      <c r="O694"/>
      <c r="P694"/>
      <c r="Q694"/>
      <c r="R694"/>
      <c r="S694"/>
      <c r="T694"/>
      <c r="W694" s="4" t="s">
        <v>165</v>
      </c>
      <c r="X694" s="536" t="s">
        <v>1115</v>
      </c>
      <c r="Z694" s="29"/>
    </row>
    <row r="695" spans="6:26">
      <c r="F695"/>
      <c r="G695"/>
      <c r="H695"/>
      <c r="I695"/>
      <c r="J695"/>
      <c r="K695"/>
      <c r="L695"/>
      <c r="M695"/>
      <c r="N695"/>
      <c r="O695"/>
      <c r="P695"/>
      <c r="Q695"/>
      <c r="R695"/>
      <c r="S695"/>
      <c r="T695"/>
      <c r="W695" s="4" t="s">
        <v>165</v>
      </c>
      <c r="X695" s="536" t="s">
        <v>1116</v>
      </c>
      <c r="Z695" s="29"/>
    </row>
    <row r="696" spans="6:26">
      <c r="F696"/>
      <c r="G696"/>
      <c r="H696"/>
      <c r="I696"/>
      <c r="J696"/>
      <c r="K696"/>
      <c r="L696"/>
      <c r="M696"/>
      <c r="N696"/>
      <c r="O696"/>
      <c r="P696"/>
      <c r="Q696"/>
      <c r="R696"/>
      <c r="S696"/>
      <c r="T696"/>
      <c r="W696" s="4" t="s">
        <v>165</v>
      </c>
      <c r="X696" s="536" t="s">
        <v>1117</v>
      </c>
      <c r="Z696" s="29"/>
    </row>
    <row r="697" spans="6:26">
      <c r="F697"/>
      <c r="G697"/>
      <c r="H697"/>
      <c r="I697"/>
      <c r="J697"/>
      <c r="K697"/>
      <c r="L697"/>
      <c r="M697"/>
      <c r="N697"/>
      <c r="O697"/>
      <c r="P697"/>
      <c r="Q697"/>
      <c r="R697"/>
      <c r="S697"/>
      <c r="T697"/>
      <c r="W697" s="4" t="s">
        <v>165</v>
      </c>
      <c r="X697" s="536" t="s">
        <v>1118</v>
      </c>
      <c r="Z697" s="29"/>
    </row>
    <row r="698" spans="6:26">
      <c r="F698"/>
      <c r="G698"/>
      <c r="H698"/>
      <c r="I698"/>
      <c r="J698"/>
      <c r="K698"/>
      <c r="L698"/>
      <c r="M698"/>
      <c r="N698"/>
      <c r="O698"/>
      <c r="P698"/>
      <c r="Q698"/>
      <c r="R698"/>
      <c r="S698"/>
      <c r="T698"/>
      <c r="W698" s="4" t="s">
        <v>167</v>
      </c>
      <c r="X698" s="536" t="s">
        <v>1119</v>
      </c>
      <c r="Z698" s="29"/>
    </row>
    <row r="699" spans="6:26">
      <c r="F699"/>
      <c r="G699"/>
      <c r="H699"/>
      <c r="I699"/>
      <c r="J699"/>
      <c r="K699"/>
      <c r="L699"/>
      <c r="M699"/>
      <c r="N699"/>
      <c r="O699"/>
      <c r="P699"/>
      <c r="Q699"/>
      <c r="R699"/>
      <c r="S699"/>
      <c r="T699"/>
      <c r="W699" s="4" t="s">
        <v>167</v>
      </c>
      <c r="X699" s="536" t="s">
        <v>1120</v>
      </c>
      <c r="Z699" s="29"/>
    </row>
    <row r="700" spans="6:26">
      <c r="F700"/>
      <c r="G700"/>
      <c r="H700"/>
      <c r="I700"/>
      <c r="J700"/>
      <c r="K700"/>
      <c r="L700"/>
      <c r="M700"/>
      <c r="N700"/>
      <c r="O700"/>
      <c r="P700"/>
      <c r="Q700"/>
      <c r="R700"/>
      <c r="S700"/>
      <c r="T700"/>
      <c r="W700" s="4" t="s">
        <v>167</v>
      </c>
      <c r="X700" s="536" t="s">
        <v>299</v>
      </c>
      <c r="Z700" s="29"/>
    </row>
    <row r="701" spans="6:26">
      <c r="F701"/>
      <c r="G701"/>
      <c r="H701"/>
      <c r="I701"/>
      <c r="J701"/>
      <c r="K701"/>
      <c r="L701"/>
      <c r="M701"/>
      <c r="N701"/>
      <c r="O701"/>
      <c r="P701"/>
      <c r="Q701"/>
      <c r="R701"/>
      <c r="S701"/>
      <c r="T701"/>
      <c r="W701" s="4" t="s">
        <v>167</v>
      </c>
      <c r="X701" s="536" t="s">
        <v>301</v>
      </c>
      <c r="Z701" s="29"/>
    </row>
    <row r="702" spans="6:26">
      <c r="F702"/>
      <c r="G702"/>
      <c r="H702"/>
      <c r="I702"/>
      <c r="J702"/>
      <c r="K702"/>
      <c r="L702"/>
      <c r="M702"/>
      <c r="N702"/>
      <c r="O702"/>
      <c r="P702"/>
      <c r="Q702"/>
      <c r="R702"/>
      <c r="S702"/>
      <c r="T702"/>
      <c r="W702" s="4" t="s">
        <v>167</v>
      </c>
      <c r="X702" s="536" t="s">
        <v>374</v>
      </c>
      <c r="Z702" s="29"/>
    </row>
    <row r="703" spans="6:26">
      <c r="F703"/>
      <c r="G703"/>
      <c r="H703"/>
      <c r="I703"/>
      <c r="J703"/>
      <c r="K703"/>
      <c r="L703"/>
      <c r="M703"/>
      <c r="N703"/>
      <c r="O703"/>
      <c r="P703"/>
      <c r="Q703"/>
      <c r="R703"/>
      <c r="S703"/>
      <c r="T703"/>
      <c r="W703" s="4" t="s">
        <v>167</v>
      </c>
      <c r="X703" s="536" t="s">
        <v>258</v>
      </c>
      <c r="Z703" s="29"/>
    </row>
    <row r="704" spans="6:26">
      <c r="F704"/>
      <c r="G704"/>
      <c r="H704"/>
      <c r="I704"/>
      <c r="J704"/>
      <c r="K704"/>
      <c r="L704"/>
      <c r="M704"/>
      <c r="N704"/>
      <c r="O704"/>
      <c r="P704"/>
      <c r="Q704"/>
      <c r="R704"/>
      <c r="S704"/>
      <c r="T704"/>
      <c r="W704" s="4" t="s">
        <v>167</v>
      </c>
      <c r="X704" s="536" t="s">
        <v>303</v>
      </c>
      <c r="Z704" s="29"/>
    </row>
    <row r="705" spans="6:26">
      <c r="F705"/>
      <c r="G705"/>
      <c r="H705"/>
      <c r="I705"/>
      <c r="J705"/>
      <c r="K705"/>
      <c r="L705"/>
      <c r="M705"/>
      <c r="N705"/>
      <c r="O705"/>
      <c r="P705"/>
      <c r="Q705"/>
      <c r="R705"/>
      <c r="S705"/>
      <c r="T705"/>
      <c r="W705" s="4" t="s">
        <v>167</v>
      </c>
      <c r="X705" s="536" t="s">
        <v>376</v>
      </c>
      <c r="Z705" s="29"/>
    </row>
    <row r="706" spans="6:26">
      <c r="F706"/>
      <c r="G706"/>
      <c r="H706"/>
      <c r="I706"/>
      <c r="J706"/>
      <c r="K706"/>
      <c r="L706"/>
      <c r="M706"/>
      <c r="N706"/>
      <c r="O706"/>
      <c r="P706"/>
      <c r="Q706"/>
      <c r="R706"/>
      <c r="S706"/>
      <c r="T706"/>
      <c r="W706" s="4" t="s">
        <v>167</v>
      </c>
      <c r="X706" s="536" t="s">
        <v>378</v>
      </c>
      <c r="Z706" s="29"/>
    </row>
    <row r="707" spans="6:26">
      <c r="F707"/>
      <c r="G707"/>
      <c r="H707"/>
      <c r="I707"/>
      <c r="J707"/>
      <c r="K707"/>
      <c r="L707"/>
      <c r="M707"/>
      <c r="N707"/>
      <c r="O707"/>
      <c r="P707"/>
      <c r="Q707"/>
      <c r="R707"/>
      <c r="S707"/>
      <c r="T707"/>
      <c r="W707" s="4" t="s">
        <v>167</v>
      </c>
      <c r="X707" s="536" t="s">
        <v>305</v>
      </c>
      <c r="Z707" s="29"/>
    </row>
    <row r="708" spans="6:26">
      <c r="F708"/>
      <c r="G708"/>
      <c r="H708"/>
      <c r="I708"/>
      <c r="J708"/>
      <c r="K708"/>
      <c r="L708"/>
      <c r="M708"/>
      <c r="N708"/>
      <c r="O708"/>
      <c r="P708"/>
      <c r="Q708"/>
      <c r="R708"/>
      <c r="S708"/>
      <c r="T708"/>
      <c r="W708" s="4" t="s">
        <v>167</v>
      </c>
      <c r="X708" s="536" t="s">
        <v>307</v>
      </c>
      <c r="Z708" s="29"/>
    </row>
    <row r="709" spans="6:26">
      <c r="F709"/>
      <c r="G709"/>
      <c r="H709"/>
      <c r="I709"/>
      <c r="J709"/>
      <c r="K709"/>
      <c r="L709"/>
      <c r="M709"/>
      <c r="N709"/>
      <c r="O709"/>
      <c r="P709"/>
      <c r="Q709"/>
      <c r="R709"/>
      <c r="S709"/>
      <c r="T709"/>
      <c r="W709" s="4" t="s">
        <v>167</v>
      </c>
      <c r="X709" s="536" t="s">
        <v>539</v>
      </c>
      <c r="Z709" s="29"/>
    </row>
    <row r="710" spans="6:26">
      <c r="F710"/>
      <c r="G710"/>
      <c r="H710"/>
      <c r="I710"/>
      <c r="J710"/>
      <c r="K710"/>
      <c r="L710"/>
      <c r="M710"/>
      <c r="N710"/>
      <c r="O710"/>
      <c r="P710"/>
      <c r="Q710"/>
      <c r="R710"/>
      <c r="S710"/>
      <c r="T710"/>
      <c r="W710" s="4" t="s">
        <v>167</v>
      </c>
      <c r="X710" s="536" t="s">
        <v>260</v>
      </c>
      <c r="Z710" s="29"/>
    </row>
    <row r="711" spans="6:26">
      <c r="F711"/>
      <c r="G711"/>
      <c r="H711"/>
      <c r="I711"/>
      <c r="J711"/>
      <c r="K711"/>
      <c r="L711"/>
      <c r="M711"/>
      <c r="N711"/>
      <c r="O711"/>
      <c r="P711"/>
      <c r="Q711"/>
      <c r="R711"/>
      <c r="S711"/>
      <c r="T711"/>
      <c r="W711" s="4" t="s">
        <v>167</v>
      </c>
      <c r="X711" s="536" t="s">
        <v>380</v>
      </c>
      <c r="Z711" s="29"/>
    </row>
    <row r="712" spans="6:26">
      <c r="F712"/>
      <c r="G712"/>
      <c r="H712"/>
      <c r="I712"/>
      <c r="J712"/>
      <c r="K712"/>
      <c r="L712"/>
      <c r="M712"/>
      <c r="N712"/>
      <c r="O712"/>
      <c r="P712"/>
      <c r="Q712"/>
      <c r="R712"/>
      <c r="S712"/>
      <c r="T712"/>
      <c r="W712" s="4" t="s">
        <v>167</v>
      </c>
      <c r="X712" s="536" t="s">
        <v>382</v>
      </c>
      <c r="Z712" s="29"/>
    </row>
    <row r="713" spans="6:26">
      <c r="F713"/>
      <c r="G713"/>
      <c r="H713"/>
      <c r="I713"/>
      <c r="J713"/>
      <c r="K713"/>
      <c r="L713"/>
      <c r="M713"/>
      <c r="N713"/>
      <c r="O713"/>
      <c r="P713"/>
      <c r="Q713"/>
      <c r="R713"/>
      <c r="S713"/>
      <c r="T713"/>
      <c r="W713" s="4" t="s">
        <v>167</v>
      </c>
      <c r="X713" s="536" t="s">
        <v>1121</v>
      </c>
      <c r="Z713" s="29"/>
    </row>
    <row r="714" spans="6:26">
      <c r="F714"/>
      <c r="G714"/>
      <c r="H714"/>
      <c r="I714"/>
      <c r="J714"/>
      <c r="K714"/>
      <c r="L714"/>
      <c r="M714"/>
      <c r="N714"/>
      <c r="O714"/>
      <c r="P714"/>
      <c r="Q714"/>
      <c r="R714"/>
      <c r="S714"/>
      <c r="T714"/>
      <c r="W714" s="4" t="s">
        <v>167</v>
      </c>
      <c r="X714" s="536" t="s">
        <v>384</v>
      </c>
      <c r="Z714" s="29"/>
    </row>
    <row r="715" spans="6:26">
      <c r="F715"/>
      <c r="G715"/>
      <c r="H715"/>
      <c r="I715"/>
      <c r="J715"/>
      <c r="K715"/>
      <c r="L715"/>
      <c r="M715"/>
      <c r="N715"/>
      <c r="O715"/>
      <c r="P715"/>
      <c r="Q715"/>
      <c r="R715"/>
      <c r="S715"/>
      <c r="T715"/>
      <c r="W715" s="4" t="s">
        <v>167</v>
      </c>
      <c r="X715" s="536" t="s">
        <v>1122</v>
      </c>
      <c r="Z715" s="29"/>
    </row>
    <row r="716" spans="6:26">
      <c r="F716"/>
      <c r="G716"/>
      <c r="H716"/>
      <c r="I716"/>
      <c r="J716"/>
      <c r="K716"/>
      <c r="L716"/>
      <c r="M716"/>
      <c r="N716"/>
      <c r="O716"/>
      <c r="P716"/>
      <c r="Q716"/>
      <c r="R716"/>
      <c r="S716"/>
      <c r="T716"/>
      <c r="W716" s="4" t="s">
        <v>167</v>
      </c>
      <c r="X716" s="536" t="s">
        <v>386</v>
      </c>
      <c r="Z716" s="29"/>
    </row>
    <row r="717" spans="6:26">
      <c r="F717"/>
      <c r="G717"/>
      <c r="H717"/>
      <c r="I717"/>
      <c r="J717"/>
      <c r="K717"/>
      <c r="L717"/>
      <c r="M717"/>
      <c r="N717"/>
      <c r="O717"/>
      <c r="P717"/>
      <c r="Q717"/>
      <c r="R717"/>
      <c r="S717"/>
      <c r="T717"/>
      <c r="W717" s="4" t="s">
        <v>167</v>
      </c>
      <c r="X717" s="536" t="s">
        <v>388</v>
      </c>
      <c r="Z717" s="29"/>
    </row>
    <row r="718" spans="6:26">
      <c r="F718"/>
      <c r="G718"/>
      <c r="H718"/>
      <c r="I718"/>
      <c r="J718"/>
      <c r="K718"/>
      <c r="L718"/>
      <c r="M718"/>
      <c r="N718"/>
      <c r="O718"/>
      <c r="P718"/>
      <c r="Q718"/>
      <c r="R718"/>
      <c r="S718"/>
      <c r="T718"/>
      <c r="W718" s="4" t="s">
        <v>167</v>
      </c>
      <c r="X718" s="536" t="s">
        <v>390</v>
      </c>
      <c r="Z718" s="29"/>
    </row>
    <row r="719" spans="6:26">
      <c r="F719"/>
      <c r="G719"/>
      <c r="H719"/>
      <c r="I719"/>
      <c r="J719"/>
      <c r="K719"/>
      <c r="L719"/>
      <c r="M719"/>
      <c r="N719"/>
      <c r="O719"/>
      <c r="P719"/>
      <c r="Q719"/>
      <c r="R719"/>
      <c r="S719"/>
      <c r="T719"/>
      <c r="W719" s="4" t="s">
        <v>167</v>
      </c>
      <c r="X719" s="536" t="s">
        <v>541</v>
      </c>
      <c r="Z719" s="29"/>
    </row>
    <row r="720" spans="6:26">
      <c r="F720"/>
      <c r="G720"/>
      <c r="H720"/>
      <c r="I720"/>
      <c r="J720"/>
      <c r="K720"/>
      <c r="L720"/>
      <c r="M720"/>
      <c r="N720"/>
      <c r="O720"/>
      <c r="P720"/>
      <c r="Q720"/>
      <c r="R720"/>
      <c r="S720"/>
      <c r="T720"/>
      <c r="W720" s="4" t="s">
        <v>167</v>
      </c>
      <c r="X720" s="536" t="s">
        <v>543</v>
      </c>
      <c r="Z720" s="29"/>
    </row>
    <row r="721" spans="6:26">
      <c r="F721"/>
      <c r="G721"/>
      <c r="H721"/>
      <c r="I721"/>
      <c r="J721"/>
      <c r="K721"/>
      <c r="L721"/>
      <c r="M721"/>
      <c r="N721"/>
      <c r="O721"/>
      <c r="P721"/>
      <c r="Q721"/>
      <c r="R721"/>
      <c r="S721"/>
      <c r="T721"/>
      <c r="W721" s="4" t="s">
        <v>167</v>
      </c>
      <c r="X721" s="536" t="s">
        <v>1123</v>
      </c>
      <c r="Z721" s="29"/>
    </row>
    <row r="722" spans="6:26">
      <c r="F722"/>
      <c r="G722"/>
      <c r="H722"/>
      <c r="I722"/>
      <c r="J722"/>
      <c r="K722"/>
      <c r="L722"/>
      <c r="M722"/>
      <c r="N722"/>
      <c r="O722"/>
      <c r="P722"/>
      <c r="Q722"/>
      <c r="R722"/>
      <c r="S722"/>
      <c r="T722"/>
      <c r="W722" s="4" t="s">
        <v>167</v>
      </c>
      <c r="X722" s="536" t="s">
        <v>1124</v>
      </c>
      <c r="Z722" s="29"/>
    </row>
    <row r="723" spans="6:26">
      <c r="F723"/>
      <c r="G723"/>
      <c r="H723"/>
      <c r="I723"/>
      <c r="J723"/>
      <c r="K723"/>
      <c r="L723"/>
      <c r="M723"/>
      <c r="N723"/>
      <c r="O723"/>
      <c r="P723"/>
      <c r="Q723"/>
      <c r="R723"/>
      <c r="S723"/>
      <c r="T723"/>
      <c r="W723" s="4" t="s">
        <v>167</v>
      </c>
      <c r="X723" s="536" t="s">
        <v>1125</v>
      </c>
      <c r="Z723" s="29"/>
    </row>
    <row r="724" spans="6:26">
      <c r="F724"/>
      <c r="G724"/>
      <c r="H724"/>
      <c r="I724"/>
      <c r="J724"/>
      <c r="K724"/>
      <c r="L724"/>
      <c r="M724"/>
      <c r="N724"/>
      <c r="O724"/>
      <c r="P724"/>
      <c r="Q724"/>
      <c r="R724"/>
      <c r="S724"/>
      <c r="T724"/>
      <c r="W724" s="4" t="s">
        <v>167</v>
      </c>
      <c r="X724" s="536" t="s">
        <v>1126</v>
      </c>
      <c r="Z724" s="29"/>
    </row>
    <row r="725" spans="6:26">
      <c r="F725"/>
      <c r="G725"/>
      <c r="H725"/>
      <c r="I725"/>
      <c r="J725"/>
      <c r="K725"/>
      <c r="L725"/>
      <c r="M725"/>
      <c r="N725"/>
      <c r="O725"/>
      <c r="P725"/>
      <c r="Q725"/>
      <c r="R725"/>
      <c r="S725"/>
      <c r="T725"/>
      <c r="W725" s="4" t="s">
        <v>167</v>
      </c>
      <c r="X725" s="536" t="s">
        <v>1127</v>
      </c>
      <c r="Z725" s="29"/>
    </row>
    <row r="726" spans="6:26">
      <c r="F726"/>
      <c r="G726"/>
      <c r="H726"/>
      <c r="I726"/>
      <c r="J726"/>
      <c r="K726"/>
      <c r="L726"/>
      <c r="M726"/>
      <c r="N726"/>
      <c r="O726"/>
      <c r="P726"/>
      <c r="Q726"/>
      <c r="R726"/>
      <c r="S726"/>
      <c r="T726"/>
      <c r="W726" s="4" t="s">
        <v>167</v>
      </c>
      <c r="X726" s="536" t="s">
        <v>801</v>
      </c>
      <c r="Z726" s="29"/>
    </row>
    <row r="727" spans="6:26">
      <c r="F727"/>
      <c r="G727"/>
      <c r="H727"/>
      <c r="I727"/>
      <c r="J727"/>
      <c r="K727"/>
      <c r="L727"/>
      <c r="M727"/>
      <c r="N727"/>
      <c r="O727"/>
      <c r="P727"/>
      <c r="Q727"/>
      <c r="R727"/>
      <c r="S727"/>
      <c r="T727"/>
      <c r="W727" s="4" t="s">
        <v>167</v>
      </c>
      <c r="X727" s="536" t="s">
        <v>1128</v>
      </c>
      <c r="Z727" s="29"/>
    </row>
    <row r="728" spans="6:26">
      <c r="F728"/>
      <c r="G728"/>
      <c r="H728"/>
      <c r="I728"/>
      <c r="J728"/>
      <c r="K728"/>
      <c r="L728"/>
      <c r="M728"/>
      <c r="N728"/>
      <c r="O728"/>
      <c r="P728"/>
      <c r="Q728"/>
      <c r="R728"/>
      <c r="S728"/>
      <c r="T728"/>
      <c r="W728" s="4" t="s">
        <v>167</v>
      </c>
      <c r="X728" s="536" t="s">
        <v>1129</v>
      </c>
      <c r="Z728" s="29"/>
    </row>
    <row r="729" spans="6:26">
      <c r="F729"/>
      <c r="G729"/>
      <c r="H729"/>
      <c r="I729"/>
      <c r="J729"/>
      <c r="K729"/>
      <c r="L729"/>
      <c r="M729"/>
      <c r="N729"/>
      <c r="O729"/>
      <c r="P729"/>
      <c r="Q729"/>
      <c r="R729"/>
      <c r="S729"/>
      <c r="T729"/>
      <c r="W729" s="4" t="s">
        <v>167</v>
      </c>
      <c r="X729" s="536" t="s">
        <v>392</v>
      </c>
      <c r="Z729" s="29"/>
    </row>
    <row r="730" spans="6:26">
      <c r="F730"/>
      <c r="G730"/>
      <c r="H730"/>
      <c r="I730"/>
      <c r="J730"/>
      <c r="K730"/>
      <c r="L730"/>
      <c r="M730"/>
      <c r="N730"/>
      <c r="O730"/>
      <c r="P730"/>
      <c r="Q730"/>
      <c r="R730"/>
      <c r="S730"/>
      <c r="T730"/>
      <c r="W730" s="4" t="s">
        <v>167</v>
      </c>
      <c r="X730" s="536" t="s">
        <v>546</v>
      </c>
      <c r="Z730" s="29"/>
    </row>
    <row r="731" spans="6:26">
      <c r="F731"/>
      <c r="G731"/>
      <c r="H731"/>
      <c r="I731"/>
      <c r="J731"/>
      <c r="K731"/>
      <c r="L731"/>
      <c r="M731"/>
      <c r="N731"/>
      <c r="O731"/>
      <c r="P731"/>
      <c r="Q731"/>
      <c r="R731"/>
      <c r="S731"/>
      <c r="T731"/>
      <c r="W731" s="4" t="s">
        <v>169</v>
      </c>
      <c r="X731" s="536" t="s">
        <v>803</v>
      </c>
      <c r="Z731" s="29"/>
    </row>
    <row r="732" spans="6:26">
      <c r="F732"/>
      <c r="G732"/>
      <c r="H732"/>
      <c r="I732"/>
      <c r="J732"/>
      <c r="K732"/>
      <c r="L732"/>
      <c r="M732"/>
      <c r="N732"/>
      <c r="O732"/>
      <c r="P732"/>
      <c r="Q732"/>
      <c r="R732"/>
      <c r="S732"/>
      <c r="T732"/>
      <c r="W732" s="4" t="s">
        <v>169</v>
      </c>
      <c r="X732" s="536" t="s">
        <v>1130</v>
      </c>
      <c r="Z732" s="29"/>
    </row>
    <row r="733" spans="6:26">
      <c r="F733"/>
      <c r="G733"/>
      <c r="H733"/>
      <c r="I733"/>
      <c r="J733"/>
      <c r="K733"/>
      <c r="L733"/>
      <c r="M733"/>
      <c r="N733"/>
      <c r="O733"/>
      <c r="P733"/>
      <c r="Q733"/>
      <c r="R733"/>
      <c r="S733"/>
      <c r="T733"/>
      <c r="W733" s="4" t="s">
        <v>169</v>
      </c>
      <c r="X733" s="536" t="s">
        <v>1131</v>
      </c>
      <c r="Z733" s="29"/>
    </row>
    <row r="734" spans="6:26">
      <c r="F734"/>
      <c r="G734"/>
      <c r="H734"/>
      <c r="I734"/>
      <c r="J734"/>
      <c r="K734"/>
      <c r="L734"/>
      <c r="M734"/>
      <c r="N734"/>
      <c r="O734"/>
      <c r="P734"/>
      <c r="Q734"/>
      <c r="R734"/>
      <c r="S734"/>
      <c r="T734"/>
      <c r="W734" s="4" t="s">
        <v>169</v>
      </c>
      <c r="X734" s="536" t="s">
        <v>1132</v>
      </c>
      <c r="Z734" s="29"/>
    </row>
    <row r="735" spans="6:26">
      <c r="F735"/>
      <c r="G735"/>
      <c r="H735"/>
      <c r="I735"/>
      <c r="J735"/>
      <c r="K735"/>
      <c r="L735"/>
      <c r="M735"/>
      <c r="N735"/>
      <c r="O735"/>
      <c r="P735"/>
      <c r="Q735"/>
      <c r="R735"/>
      <c r="S735"/>
      <c r="T735"/>
      <c r="W735" s="4" t="s">
        <v>169</v>
      </c>
      <c r="X735" s="536" t="s">
        <v>1133</v>
      </c>
      <c r="Z735" s="29"/>
    </row>
    <row r="736" spans="6:26">
      <c r="F736"/>
      <c r="G736"/>
      <c r="H736"/>
      <c r="I736"/>
      <c r="J736"/>
      <c r="K736"/>
      <c r="L736"/>
      <c r="M736"/>
      <c r="N736"/>
      <c r="O736"/>
      <c r="P736"/>
      <c r="Q736"/>
      <c r="R736"/>
      <c r="S736"/>
      <c r="T736"/>
      <c r="W736" s="4" t="s">
        <v>169</v>
      </c>
      <c r="X736" s="536" t="s">
        <v>1134</v>
      </c>
      <c r="Z736" s="29"/>
    </row>
    <row r="737" spans="6:26">
      <c r="F737"/>
      <c r="G737"/>
      <c r="H737"/>
      <c r="I737"/>
      <c r="J737"/>
      <c r="K737"/>
      <c r="L737"/>
      <c r="M737"/>
      <c r="N737"/>
      <c r="O737"/>
      <c r="P737"/>
      <c r="Q737"/>
      <c r="R737"/>
      <c r="S737"/>
      <c r="T737"/>
      <c r="W737" s="4" t="s">
        <v>169</v>
      </c>
      <c r="X737" s="536" t="s">
        <v>1135</v>
      </c>
      <c r="Z737" s="29"/>
    </row>
    <row r="738" spans="6:26">
      <c r="F738"/>
      <c r="G738"/>
      <c r="H738"/>
      <c r="I738"/>
      <c r="J738"/>
      <c r="K738"/>
      <c r="L738"/>
      <c r="M738"/>
      <c r="N738"/>
      <c r="O738"/>
      <c r="P738"/>
      <c r="Q738"/>
      <c r="R738"/>
      <c r="S738"/>
      <c r="T738"/>
      <c r="W738" s="4" t="s">
        <v>169</v>
      </c>
      <c r="X738" s="536" t="s">
        <v>1136</v>
      </c>
      <c r="Z738" s="29"/>
    </row>
    <row r="739" spans="6:26">
      <c r="F739"/>
      <c r="G739"/>
      <c r="H739"/>
      <c r="I739"/>
      <c r="J739"/>
      <c r="K739"/>
      <c r="L739"/>
      <c r="M739"/>
      <c r="N739"/>
      <c r="O739"/>
      <c r="P739"/>
      <c r="Q739"/>
      <c r="R739"/>
      <c r="S739"/>
      <c r="T739"/>
      <c r="W739" s="4" t="s">
        <v>169</v>
      </c>
      <c r="X739" s="536" t="s">
        <v>1137</v>
      </c>
      <c r="Z739" s="29"/>
    </row>
    <row r="740" spans="6:26">
      <c r="F740"/>
      <c r="G740"/>
      <c r="H740"/>
      <c r="I740"/>
      <c r="J740"/>
      <c r="K740"/>
      <c r="L740"/>
      <c r="M740"/>
      <c r="N740"/>
      <c r="O740"/>
      <c r="P740"/>
      <c r="Q740"/>
      <c r="R740"/>
      <c r="S740"/>
      <c r="T740"/>
      <c r="W740" s="4" t="s">
        <v>169</v>
      </c>
      <c r="X740" s="536" t="s">
        <v>1138</v>
      </c>
      <c r="Z740" s="29"/>
    </row>
    <row r="741" spans="6:26">
      <c r="F741"/>
      <c r="G741"/>
      <c r="H741"/>
      <c r="I741"/>
      <c r="J741"/>
      <c r="K741"/>
      <c r="L741"/>
      <c r="M741"/>
      <c r="N741"/>
      <c r="O741"/>
      <c r="P741"/>
      <c r="Q741"/>
      <c r="R741"/>
      <c r="S741"/>
      <c r="T741"/>
      <c r="W741" s="4" t="s">
        <v>169</v>
      </c>
      <c r="X741" s="536" t="s">
        <v>1139</v>
      </c>
      <c r="Z741" s="29"/>
    </row>
    <row r="742" spans="6:26">
      <c r="F742"/>
      <c r="G742"/>
      <c r="H742"/>
      <c r="I742"/>
      <c r="J742"/>
      <c r="K742"/>
      <c r="L742"/>
      <c r="M742"/>
      <c r="N742"/>
      <c r="O742"/>
      <c r="P742"/>
      <c r="Q742"/>
      <c r="R742"/>
      <c r="S742"/>
      <c r="T742"/>
      <c r="W742" s="4" t="s">
        <v>169</v>
      </c>
      <c r="X742" s="536" t="s">
        <v>1140</v>
      </c>
      <c r="Z742" s="29"/>
    </row>
    <row r="743" spans="6:26">
      <c r="F743"/>
      <c r="G743"/>
      <c r="H743"/>
      <c r="I743"/>
      <c r="J743"/>
      <c r="K743"/>
      <c r="L743"/>
      <c r="M743"/>
      <c r="N743"/>
      <c r="O743"/>
      <c r="P743"/>
      <c r="Q743"/>
      <c r="R743"/>
      <c r="S743"/>
      <c r="T743"/>
      <c r="W743" s="4" t="s">
        <v>169</v>
      </c>
      <c r="X743" s="536" t="s">
        <v>1141</v>
      </c>
      <c r="Z743" s="29"/>
    </row>
    <row r="744" spans="6:26">
      <c r="F744"/>
      <c r="G744"/>
      <c r="H744"/>
      <c r="I744"/>
      <c r="J744"/>
      <c r="K744"/>
      <c r="L744"/>
      <c r="M744"/>
      <c r="N744"/>
      <c r="O744"/>
      <c r="P744"/>
      <c r="Q744"/>
      <c r="R744"/>
      <c r="S744"/>
      <c r="T744"/>
      <c r="W744" s="4" t="s">
        <v>169</v>
      </c>
      <c r="X744" s="536" t="s">
        <v>1142</v>
      </c>
      <c r="Z744" s="29"/>
    </row>
    <row r="745" spans="6:26">
      <c r="F745"/>
      <c r="G745"/>
      <c r="H745"/>
      <c r="I745"/>
      <c r="J745"/>
      <c r="K745"/>
      <c r="L745"/>
      <c r="M745"/>
      <c r="N745"/>
      <c r="O745"/>
      <c r="P745"/>
      <c r="Q745"/>
      <c r="R745"/>
      <c r="S745"/>
      <c r="T745"/>
      <c r="W745" s="4" t="s">
        <v>169</v>
      </c>
      <c r="X745" s="536" t="s">
        <v>1143</v>
      </c>
      <c r="Z745" s="29"/>
    </row>
    <row r="746" spans="6:26">
      <c r="F746"/>
      <c r="G746"/>
      <c r="H746"/>
      <c r="I746"/>
      <c r="J746"/>
      <c r="K746"/>
      <c r="L746"/>
      <c r="M746"/>
      <c r="N746"/>
      <c r="O746"/>
      <c r="P746"/>
      <c r="Q746"/>
      <c r="R746"/>
      <c r="S746"/>
      <c r="T746"/>
      <c r="W746" s="4" t="s">
        <v>169</v>
      </c>
      <c r="X746" s="536" t="s">
        <v>1144</v>
      </c>
      <c r="Z746" s="29"/>
    </row>
    <row r="747" spans="6:26">
      <c r="F747"/>
      <c r="G747"/>
      <c r="H747"/>
      <c r="I747"/>
      <c r="J747"/>
      <c r="K747"/>
      <c r="L747"/>
      <c r="M747"/>
      <c r="N747"/>
      <c r="O747"/>
      <c r="P747"/>
      <c r="Q747"/>
      <c r="R747"/>
      <c r="S747"/>
      <c r="T747"/>
      <c r="W747" s="4" t="s">
        <v>169</v>
      </c>
      <c r="X747" s="536" t="s">
        <v>1145</v>
      </c>
      <c r="Z747" s="29"/>
    </row>
    <row r="748" spans="6:26">
      <c r="F748"/>
      <c r="G748"/>
      <c r="H748"/>
      <c r="I748"/>
      <c r="J748"/>
      <c r="K748"/>
      <c r="L748"/>
      <c r="M748"/>
      <c r="N748"/>
      <c r="O748"/>
      <c r="P748"/>
      <c r="Q748"/>
      <c r="R748"/>
      <c r="S748"/>
      <c r="T748"/>
      <c r="W748" s="4" t="s">
        <v>169</v>
      </c>
      <c r="X748" s="536" t="s">
        <v>1146</v>
      </c>
      <c r="Z748" s="29"/>
    </row>
    <row r="749" spans="6:26">
      <c r="F749"/>
      <c r="G749"/>
      <c r="H749"/>
      <c r="I749"/>
      <c r="J749"/>
      <c r="K749"/>
      <c r="L749"/>
      <c r="M749"/>
      <c r="N749"/>
      <c r="O749"/>
      <c r="P749"/>
      <c r="Q749"/>
      <c r="R749"/>
      <c r="S749"/>
      <c r="T749"/>
      <c r="W749" s="4" t="s">
        <v>169</v>
      </c>
      <c r="X749" s="536" t="s">
        <v>1147</v>
      </c>
      <c r="Z749" s="29"/>
    </row>
    <row r="750" spans="6:26">
      <c r="F750"/>
      <c r="G750"/>
      <c r="H750"/>
      <c r="I750"/>
      <c r="J750"/>
      <c r="K750"/>
      <c r="L750"/>
      <c r="M750"/>
      <c r="N750"/>
      <c r="O750"/>
      <c r="P750"/>
      <c r="Q750"/>
      <c r="R750"/>
      <c r="S750"/>
      <c r="T750"/>
      <c r="W750" s="4" t="s">
        <v>169</v>
      </c>
      <c r="X750" s="536" t="s">
        <v>1148</v>
      </c>
      <c r="Z750" s="29"/>
    </row>
    <row r="751" spans="6:26">
      <c r="F751"/>
      <c r="G751"/>
      <c r="H751"/>
      <c r="I751"/>
      <c r="J751"/>
      <c r="K751"/>
      <c r="L751"/>
      <c r="M751"/>
      <c r="N751"/>
      <c r="O751"/>
      <c r="P751"/>
      <c r="Q751"/>
      <c r="R751"/>
      <c r="S751"/>
      <c r="T751"/>
      <c r="W751" s="4" t="s">
        <v>169</v>
      </c>
      <c r="X751" s="536" t="s">
        <v>1149</v>
      </c>
      <c r="Z751" s="29"/>
    </row>
    <row r="752" spans="6:26">
      <c r="F752"/>
      <c r="G752"/>
      <c r="H752"/>
      <c r="I752"/>
      <c r="J752"/>
      <c r="K752"/>
      <c r="L752"/>
      <c r="M752"/>
      <c r="N752"/>
      <c r="O752"/>
      <c r="P752"/>
      <c r="Q752"/>
      <c r="R752"/>
      <c r="S752"/>
      <c r="T752"/>
      <c r="W752" s="4" t="s">
        <v>169</v>
      </c>
      <c r="X752" s="536" t="s">
        <v>1150</v>
      </c>
      <c r="Z752" s="29"/>
    </row>
    <row r="753" spans="6:26">
      <c r="F753"/>
      <c r="G753"/>
      <c r="H753"/>
      <c r="I753"/>
      <c r="J753"/>
      <c r="K753"/>
      <c r="L753"/>
      <c r="M753"/>
      <c r="N753"/>
      <c r="O753"/>
      <c r="P753"/>
      <c r="Q753"/>
      <c r="R753"/>
      <c r="S753"/>
      <c r="T753"/>
      <c r="W753" s="4" t="s">
        <v>169</v>
      </c>
      <c r="X753" s="536" t="s">
        <v>1151</v>
      </c>
      <c r="Z753" s="29"/>
    </row>
    <row r="754" spans="6:26">
      <c r="F754"/>
      <c r="G754"/>
      <c r="H754"/>
      <c r="I754"/>
      <c r="J754"/>
      <c r="K754"/>
      <c r="L754"/>
      <c r="M754"/>
      <c r="N754"/>
      <c r="O754"/>
      <c r="P754"/>
      <c r="Q754"/>
      <c r="R754"/>
      <c r="S754"/>
      <c r="T754"/>
      <c r="W754" s="4" t="s">
        <v>169</v>
      </c>
      <c r="X754" s="536" t="s">
        <v>1152</v>
      </c>
      <c r="Z754" s="29"/>
    </row>
    <row r="755" spans="6:26">
      <c r="F755"/>
      <c r="G755"/>
      <c r="H755"/>
      <c r="I755"/>
      <c r="J755"/>
      <c r="K755"/>
      <c r="L755"/>
      <c r="M755"/>
      <c r="N755"/>
      <c r="O755"/>
      <c r="P755"/>
      <c r="Q755"/>
      <c r="R755"/>
      <c r="S755"/>
      <c r="T755"/>
      <c r="W755" s="4" t="s">
        <v>169</v>
      </c>
      <c r="X755" s="536" t="s">
        <v>1153</v>
      </c>
      <c r="Z755" s="29"/>
    </row>
    <row r="756" spans="6:26">
      <c r="F756"/>
      <c r="G756"/>
      <c r="H756"/>
      <c r="I756"/>
      <c r="J756"/>
      <c r="K756"/>
      <c r="L756"/>
      <c r="M756"/>
      <c r="N756"/>
      <c r="O756"/>
      <c r="P756"/>
      <c r="Q756"/>
      <c r="R756"/>
      <c r="S756"/>
      <c r="T756"/>
      <c r="W756" s="4" t="s">
        <v>169</v>
      </c>
      <c r="X756" s="536" t="s">
        <v>1154</v>
      </c>
      <c r="Z756" s="29"/>
    </row>
    <row r="757" spans="6:26">
      <c r="F757"/>
      <c r="G757"/>
      <c r="H757"/>
      <c r="I757"/>
      <c r="J757"/>
      <c r="K757"/>
      <c r="L757"/>
      <c r="M757"/>
      <c r="N757"/>
      <c r="O757"/>
      <c r="P757"/>
      <c r="Q757"/>
      <c r="R757"/>
      <c r="S757"/>
      <c r="T757"/>
      <c r="W757" s="4" t="s">
        <v>169</v>
      </c>
      <c r="X757" s="536" t="s">
        <v>1155</v>
      </c>
      <c r="Z757" s="29"/>
    </row>
    <row r="758" spans="6:26">
      <c r="F758"/>
      <c r="G758"/>
      <c r="H758"/>
      <c r="I758"/>
      <c r="J758"/>
      <c r="K758"/>
      <c r="L758"/>
      <c r="M758"/>
      <c r="N758"/>
      <c r="O758"/>
      <c r="P758"/>
      <c r="Q758"/>
      <c r="R758"/>
      <c r="S758"/>
      <c r="T758"/>
      <c r="W758" s="4" t="s">
        <v>169</v>
      </c>
      <c r="X758" s="536" t="s">
        <v>1156</v>
      </c>
      <c r="Z758" s="29"/>
    </row>
    <row r="759" spans="6:26">
      <c r="F759"/>
      <c r="G759"/>
      <c r="H759"/>
      <c r="I759"/>
      <c r="J759"/>
      <c r="K759"/>
      <c r="L759"/>
      <c r="M759"/>
      <c r="N759"/>
      <c r="O759"/>
      <c r="P759"/>
      <c r="Q759"/>
      <c r="R759"/>
      <c r="S759"/>
      <c r="T759"/>
      <c r="W759" s="4" t="s">
        <v>169</v>
      </c>
      <c r="X759" s="536" t="s">
        <v>1157</v>
      </c>
      <c r="Z759" s="29"/>
    </row>
    <row r="760" spans="6:26">
      <c r="F760"/>
      <c r="G760"/>
      <c r="H760"/>
      <c r="I760"/>
      <c r="J760"/>
      <c r="K760"/>
      <c r="L760"/>
      <c r="M760"/>
      <c r="N760"/>
      <c r="O760"/>
      <c r="P760"/>
      <c r="Q760"/>
      <c r="R760"/>
      <c r="S760"/>
      <c r="T760"/>
      <c r="W760" s="4" t="s">
        <v>169</v>
      </c>
      <c r="X760" s="536" t="s">
        <v>1158</v>
      </c>
      <c r="Z760" s="29"/>
    </row>
    <row r="761" spans="6:26">
      <c r="F761"/>
      <c r="G761"/>
      <c r="H761"/>
      <c r="I761"/>
      <c r="J761"/>
      <c r="K761"/>
      <c r="L761"/>
      <c r="M761"/>
      <c r="N761"/>
      <c r="O761"/>
      <c r="P761"/>
      <c r="Q761"/>
      <c r="R761"/>
      <c r="S761"/>
      <c r="T761"/>
      <c r="W761" s="4" t="s">
        <v>171</v>
      </c>
      <c r="X761" s="536" t="s">
        <v>805</v>
      </c>
      <c r="Z761" s="29"/>
    </row>
    <row r="762" spans="6:26">
      <c r="F762"/>
      <c r="G762"/>
      <c r="H762"/>
      <c r="I762"/>
      <c r="J762"/>
      <c r="K762"/>
      <c r="L762"/>
      <c r="M762"/>
      <c r="N762"/>
      <c r="O762"/>
      <c r="P762"/>
      <c r="Q762"/>
      <c r="R762"/>
      <c r="S762"/>
      <c r="T762"/>
      <c r="W762" s="4" t="s">
        <v>171</v>
      </c>
      <c r="X762" s="536" t="s">
        <v>1159</v>
      </c>
      <c r="Z762" s="29"/>
    </row>
    <row r="763" spans="6:26">
      <c r="F763"/>
      <c r="G763"/>
      <c r="H763"/>
      <c r="I763"/>
      <c r="J763"/>
      <c r="K763"/>
      <c r="L763"/>
      <c r="M763"/>
      <c r="N763"/>
      <c r="O763"/>
      <c r="P763"/>
      <c r="Q763"/>
      <c r="R763"/>
      <c r="S763"/>
      <c r="T763"/>
      <c r="W763" s="4" t="s">
        <v>171</v>
      </c>
      <c r="X763" s="536" t="s">
        <v>1160</v>
      </c>
      <c r="Z763" s="29"/>
    </row>
    <row r="764" spans="6:26">
      <c r="F764"/>
      <c r="G764"/>
      <c r="H764"/>
      <c r="I764"/>
      <c r="J764"/>
      <c r="K764"/>
      <c r="L764"/>
      <c r="M764"/>
      <c r="N764"/>
      <c r="O764"/>
      <c r="P764"/>
      <c r="Q764"/>
      <c r="R764"/>
      <c r="S764"/>
      <c r="T764"/>
      <c r="W764" s="4" t="s">
        <v>171</v>
      </c>
      <c r="X764" s="536" t="s">
        <v>1161</v>
      </c>
      <c r="Z764" s="29"/>
    </row>
    <row r="765" spans="6:26">
      <c r="F765"/>
      <c r="G765"/>
      <c r="H765"/>
      <c r="I765"/>
      <c r="J765"/>
      <c r="K765"/>
      <c r="L765"/>
      <c r="M765"/>
      <c r="N765"/>
      <c r="O765"/>
      <c r="P765"/>
      <c r="Q765"/>
      <c r="R765"/>
      <c r="S765"/>
      <c r="T765"/>
      <c r="W765" s="4" t="s">
        <v>171</v>
      </c>
      <c r="X765" s="536" t="s">
        <v>1162</v>
      </c>
      <c r="Z765" s="29"/>
    </row>
    <row r="766" spans="6:26">
      <c r="F766"/>
      <c r="G766"/>
      <c r="H766"/>
      <c r="I766"/>
      <c r="J766"/>
      <c r="K766"/>
      <c r="L766"/>
      <c r="M766"/>
      <c r="N766"/>
      <c r="O766"/>
      <c r="P766"/>
      <c r="Q766"/>
      <c r="R766"/>
      <c r="S766"/>
      <c r="T766"/>
      <c r="W766" s="4" t="s">
        <v>171</v>
      </c>
      <c r="X766" s="536" t="s">
        <v>1163</v>
      </c>
      <c r="Z766" s="29"/>
    </row>
    <row r="767" spans="6:26">
      <c r="F767"/>
      <c r="G767"/>
      <c r="H767"/>
      <c r="I767"/>
      <c r="J767"/>
      <c r="K767"/>
      <c r="L767"/>
      <c r="M767"/>
      <c r="N767"/>
      <c r="O767"/>
      <c r="P767"/>
      <c r="Q767"/>
      <c r="R767"/>
      <c r="S767"/>
      <c r="T767"/>
      <c r="W767" s="4" t="s">
        <v>171</v>
      </c>
      <c r="X767" s="536" t="s">
        <v>1164</v>
      </c>
      <c r="Z767" s="29"/>
    </row>
    <row r="768" spans="6:26">
      <c r="F768"/>
      <c r="G768"/>
      <c r="H768"/>
      <c r="I768"/>
      <c r="J768"/>
      <c r="K768"/>
      <c r="L768"/>
      <c r="M768"/>
      <c r="N768"/>
      <c r="O768"/>
      <c r="P768"/>
      <c r="Q768"/>
      <c r="R768"/>
      <c r="S768"/>
      <c r="T768"/>
      <c r="W768" s="4" t="s">
        <v>171</v>
      </c>
      <c r="X768" s="536" t="s">
        <v>1165</v>
      </c>
      <c r="Z768" s="29"/>
    </row>
    <row r="769" spans="6:26">
      <c r="F769"/>
      <c r="G769"/>
      <c r="H769"/>
      <c r="I769"/>
      <c r="J769"/>
      <c r="K769"/>
      <c r="L769"/>
      <c r="M769"/>
      <c r="N769"/>
      <c r="O769"/>
      <c r="P769"/>
      <c r="Q769"/>
      <c r="R769"/>
      <c r="S769"/>
      <c r="T769"/>
      <c r="W769" s="4" t="s">
        <v>171</v>
      </c>
      <c r="X769" s="536" t="s">
        <v>1166</v>
      </c>
      <c r="Z769" s="29"/>
    </row>
    <row r="770" spans="6:26">
      <c r="F770"/>
      <c r="G770"/>
      <c r="H770"/>
      <c r="I770"/>
      <c r="J770"/>
      <c r="K770"/>
      <c r="L770"/>
      <c r="M770"/>
      <c r="N770"/>
      <c r="O770"/>
      <c r="P770"/>
      <c r="Q770"/>
      <c r="R770"/>
      <c r="S770"/>
      <c r="T770"/>
      <c r="W770" s="4" t="s">
        <v>171</v>
      </c>
      <c r="X770" s="536" t="s">
        <v>1167</v>
      </c>
      <c r="Z770" s="29"/>
    </row>
    <row r="771" spans="6:26">
      <c r="F771"/>
      <c r="G771"/>
      <c r="H771"/>
      <c r="I771"/>
      <c r="J771"/>
      <c r="K771"/>
      <c r="L771"/>
      <c r="M771"/>
      <c r="N771"/>
      <c r="O771"/>
      <c r="P771"/>
      <c r="Q771"/>
      <c r="R771"/>
      <c r="S771"/>
      <c r="T771"/>
      <c r="W771" s="4" t="s">
        <v>171</v>
      </c>
      <c r="X771" s="536" t="s">
        <v>1168</v>
      </c>
      <c r="Z771" s="29"/>
    </row>
    <row r="772" spans="6:26">
      <c r="F772"/>
      <c r="G772"/>
      <c r="H772"/>
      <c r="I772"/>
      <c r="J772"/>
      <c r="K772"/>
      <c r="L772"/>
      <c r="M772"/>
      <c r="N772"/>
      <c r="O772"/>
      <c r="P772"/>
      <c r="Q772"/>
      <c r="R772"/>
      <c r="S772"/>
      <c r="T772"/>
      <c r="W772" s="4" t="s">
        <v>171</v>
      </c>
      <c r="X772" s="536" t="s">
        <v>1169</v>
      </c>
      <c r="Z772" s="29"/>
    </row>
    <row r="773" spans="6:26">
      <c r="F773"/>
      <c r="G773"/>
      <c r="H773"/>
      <c r="I773"/>
      <c r="J773"/>
      <c r="K773"/>
      <c r="L773"/>
      <c r="M773"/>
      <c r="N773"/>
      <c r="O773"/>
      <c r="P773"/>
      <c r="Q773"/>
      <c r="R773"/>
      <c r="S773"/>
      <c r="T773"/>
      <c r="W773" s="4" t="s">
        <v>171</v>
      </c>
      <c r="X773" s="536" t="s">
        <v>1170</v>
      </c>
      <c r="Z773" s="29"/>
    </row>
    <row r="774" spans="6:26">
      <c r="F774"/>
      <c r="G774"/>
      <c r="H774"/>
      <c r="I774"/>
      <c r="J774"/>
      <c r="K774"/>
      <c r="L774"/>
      <c r="M774"/>
      <c r="N774"/>
      <c r="O774"/>
      <c r="P774"/>
      <c r="Q774"/>
      <c r="R774"/>
      <c r="S774"/>
      <c r="T774"/>
      <c r="W774" s="4" t="s">
        <v>171</v>
      </c>
      <c r="X774" s="536" t="s">
        <v>1171</v>
      </c>
      <c r="Z774" s="29"/>
    </row>
    <row r="775" spans="6:26">
      <c r="F775"/>
      <c r="G775"/>
      <c r="H775"/>
      <c r="I775"/>
      <c r="J775"/>
      <c r="K775"/>
      <c r="L775"/>
      <c r="M775"/>
      <c r="N775"/>
      <c r="O775"/>
      <c r="P775"/>
      <c r="Q775"/>
      <c r="R775"/>
      <c r="S775"/>
      <c r="T775"/>
      <c r="W775" s="4" t="s">
        <v>171</v>
      </c>
      <c r="X775" s="536" t="s">
        <v>804</v>
      </c>
      <c r="Z775" s="29"/>
    </row>
    <row r="776" spans="6:26">
      <c r="F776"/>
      <c r="G776"/>
      <c r="H776"/>
      <c r="I776"/>
      <c r="J776"/>
      <c r="K776"/>
      <c r="L776"/>
      <c r="M776"/>
      <c r="N776"/>
      <c r="O776"/>
      <c r="P776"/>
      <c r="Q776"/>
      <c r="R776"/>
      <c r="S776"/>
      <c r="T776"/>
      <c r="W776" s="4" t="s">
        <v>173</v>
      </c>
      <c r="X776" s="536" t="s">
        <v>807</v>
      </c>
      <c r="Z776" s="29"/>
    </row>
    <row r="777" spans="6:26">
      <c r="F777"/>
      <c r="G777"/>
      <c r="H777"/>
      <c r="I777"/>
      <c r="J777"/>
      <c r="K777"/>
      <c r="L777"/>
      <c r="M777"/>
      <c r="N777"/>
      <c r="O777"/>
      <c r="P777"/>
      <c r="Q777"/>
      <c r="R777"/>
      <c r="S777"/>
      <c r="T777"/>
      <c r="W777" s="4" t="s">
        <v>173</v>
      </c>
      <c r="X777" s="536" t="s">
        <v>1172</v>
      </c>
      <c r="Z777" s="29"/>
    </row>
    <row r="778" spans="6:26">
      <c r="F778"/>
      <c r="G778"/>
      <c r="H778"/>
      <c r="I778"/>
      <c r="J778"/>
      <c r="K778"/>
      <c r="L778"/>
      <c r="M778"/>
      <c r="N778"/>
      <c r="O778"/>
      <c r="P778"/>
      <c r="Q778"/>
      <c r="R778"/>
      <c r="S778"/>
      <c r="T778"/>
      <c r="W778" s="4" t="s">
        <v>173</v>
      </c>
      <c r="X778" s="536" t="s">
        <v>1173</v>
      </c>
      <c r="Z778" s="29"/>
    </row>
    <row r="779" spans="6:26">
      <c r="F779"/>
      <c r="G779"/>
      <c r="H779"/>
      <c r="I779"/>
      <c r="J779"/>
      <c r="K779"/>
      <c r="L779"/>
      <c r="M779"/>
      <c r="N779"/>
      <c r="O779"/>
      <c r="P779"/>
      <c r="Q779"/>
      <c r="R779"/>
      <c r="S779"/>
      <c r="T779"/>
      <c r="W779" s="4" t="s">
        <v>173</v>
      </c>
      <c r="X779" s="536" t="s">
        <v>1174</v>
      </c>
      <c r="Z779" s="29"/>
    </row>
    <row r="780" spans="6:26">
      <c r="F780"/>
      <c r="G780"/>
      <c r="H780"/>
      <c r="I780"/>
      <c r="J780"/>
      <c r="K780"/>
      <c r="L780"/>
      <c r="M780"/>
      <c r="N780"/>
      <c r="O780"/>
      <c r="P780"/>
      <c r="Q780"/>
      <c r="R780"/>
      <c r="S780"/>
      <c r="T780"/>
      <c r="W780" s="4" t="s">
        <v>173</v>
      </c>
      <c r="X780" s="536" t="s">
        <v>1175</v>
      </c>
      <c r="Z780" s="29"/>
    </row>
    <row r="781" spans="6:26">
      <c r="F781"/>
      <c r="G781"/>
      <c r="H781"/>
      <c r="I781"/>
      <c r="J781"/>
      <c r="K781"/>
      <c r="L781"/>
      <c r="M781"/>
      <c r="N781"/>
      <c r="O781"/>
      <c r="P781"/>
      <c r="Q781"/>
      <c r="R781"/>
      <c r="S781"/>
      <c r="T781"/>
      <c r="W781" s="4" t="s">
        <v>173</v>
      </c>
      <c r="X781" s="536" t="s">
        <v>1176</v>
      </c>
      <c r="Z781" s="29"/>
    </row>
    <row r="782" spans="6:26">
      <c r="F782"/>
      <c r="G782"/>
      <c r="H782"/>
      <c r="I782"/>
      <c r="J782"/>
      <c r="K782"/>
      <c r="L782"/>
      <c r="M782"/>
      <c r="N782"/>
      <c r="O782"/>
      <c r="P782"/>
      <c r="Q782"/>
      <c r="R782"/>
      <c r="S782"/>
      <c r="T782"/>
      <c r="W782" s="4" t="s">
        <v>173</v>
      </c>
      <c r="X782" s="536" t="s">
        <v>1177</v>
      </c>
      <c r="Z782" s="29"/>
    </row>
    <row r="783" spans="6:26">
      <c r="F783"/>
      <c r="G783"/>
      <c r="H783"/>
      <c r="I783"/>
      <c r="J783"/>
      <c r="K783"/>
      <c r="L783"/>
      <c r="M783"/>
      <c r="N783"/>
      <c r="O783"/>
      <c r="P783"/>
      <c r="Q783"/>
      <c r="R783"/>
      <c r="S783"/>
      <c r="T783"/>
      <c r="W783" s="4" t="s">
        <v>173</v>
      </c>
      <c r="X783" s="536" t="s">
        <v>1178</v>
      </c>
      <c r="Z783" s="29"/>
    </row>
    <row r="784" spans="6:26">
      <c r="F784"/>
      <c r="G784"/>
      <c r="H784"/>
      <c r="I784"/>
      <c r="J784"/>
      <c r="K784"/>
      <c r="L784"/>
      <c r="M784"/>
      <c r="N784"/>
      <c r="O784"/>
      <c r="P784"/>
      <c r="Q784"/>
      <c r="R784"/>
      <c r="S784"/>
      <c r="T784"/>
      <c r="W784" s="4" t="s">
        <v>173</v>
      </c>
      <c r="X784" s="536" t="s">
        <v>1179</v>
      </c>
      <c r="Z784" s="29"/>
    </row>
    <row r="785" spans="6:26">
      <c r="F785"/>
      <c r="G785"/>
      <c r="H785"/>
      <c r="I785"/>
      <c r="J785"/>
      <c r="K785"/>
      <c r="L785"/>
      <c r="M785"/>
      <c r="N785"/>
      <c r="O785"/>
      <c r="P785"/>
      <c r="Q785"/>
      <c r="R785"/>
      <c r="S785"/>
      <c r="T785"/>
      <c r="W785" s="4" t="s">
        <v>173</v>
      </c>
      <c r="X785" s="536" t="s">
        <v>1180</v>
      </c>
      <c r="Z785" s="29"/>
    </row>
    <row r="786" spans="6:26">
      <c r="F786"/>
      <c r="G786"/>
      <c r="H786"/>
      <c r="I786"/>
      <c r="J786"/>
      <c r="K786"/>
      <c r="L786"/>
      <c r="M786"/>
      <c r="N786"/>
      <c r="O786"/>
      <c r="P786"/>
      <c r="Q786"/>
      <c r="R786"/>
      <c r="S786"/>
      <c r="T786"/>
      <c r="W786" s="4" t="s">
        <v>173</v>
      </c>
      <c r="X786" s="536" t="s">
        <v>1181</v>
      </c>
      <c r="Z786" s="29"/>
    </row>
    <row r="787" spans="6:26">
      <c r="F787"/>
      <c r="G787"/>
      <c r="H787"/>
      <c r="I787"/>
      <c r="J787"/>
      <c r="K787"/>
      <c r="L787"/>
      <c r="M787"/>
      <c r="N787"/>
      <c r="O787"/>
      <c r="P787"/>
      <c r="Q787"/>
      <c r="R787"/>
      <c r="S787"/>
      <c r="T787"/>
      <c r="W787" s="4" t="s">
        <v>173</v>
      </c>
      <c r="X787" s="536" t="s">
        <v>1182</v>
      </c>
      <c r="Z787" s="29"/>
    </row>
    <row r="788" spans="6:26">
      <c r="F788"/>
      <c r="G788"/>
      <c r="H788"/>
      <c r="I788"/>
      <c r="J788"/>
      <c r="K788"/>
      <c r="L788"/>
      <c r="M788"/>
      <c r="N788"/>
      <c r="O788"/>
      <c r="P788"/>
      <c r="Q788"/>
      <c r="R788"/>
      <c r="S788"/>
      <c r="T788"/>
      <c r="W788" s="4" t="s">
        <v>173</v>
      </c>
      <c r="X788" s="536" t="s">
        <v>1183</v>
      </c>
      <c r="Z788" s="29"/>
    </row>
    <row r="789" spans="6:26">
      <c r="F789"/>
      <c r="G789"/>
      <c r="H789"/>
      <c r="I789"/>
      <c r="J789"/>
      <c r="K789"/>
      <c r="L789"/>
      <c r="M789"/>
      <c r="N789"/>
      <c r="O789"/>
      <c r="P789"/>
      <c r="Q789"/>
      <c r="R789"/>
      <c r="S789"/>
      <c r="T789"/>
      <c r="W789" s="4" t="s">
        <v>173</v>
      </c>
      <c r="X789" s="536" t="s">
        <v>809</v>
      </c>
      <c r="Z789" s="29"/>
    </row>
    <row r="790" spans="6:26">
      <c r="F790"/>
      <c r="G790"/>
      <c r="H790"/>
      <c r="I790"/>
      <c r="J790"/>
      <c r="K790"/>
      <c r="L790"/>
      <c r="M790"/>
      <c r="N790"/>
      <c r="O790"/>
      <c r="P790"/>
      <c r="Q790"/>
      <c r="R790"/>
      <c r="S790"/>
      <c r="T790"/>
      <c r="W790" s="4" t="s">
        <v>173</v>
      </c>
      <c r="X790" s="536" t="s">
        <v>1184</v>
      </c>
      <c r="Z790" s="29"/>
    </row>
    <row r="791" spans="6:26">
      <c r="F791"/>
      <c r="G791"/>
      <c r="H791"/>
      <c r="I791"/>
      <c r="J791"/>
      <c r="K791"/>
      <c r="L791"/>
      <c r="M791"/>
      <c r="N791"/>
      <c r="O791"/>
      <c r="P791"/>
      <c r="Q791"/>
      <c r="R791"/>
      <c r="S791"/>
      <c r="T791"/>
      <c r="W791" s="4" t="s">
        <v>173</v>
      </c>
      <c r="X791" s="536" t="s">
        <v>1185</v>
      </c>
      <c r="Z791" s="29"/>
    </row>
    <row r="792" spans="6:26">
      <c r="F792"/>
      <c r="G792"/>
      <c r="H792"/>
      <c r="I792"/>
      <c r="J792"/>
      <c r="K792"/>
      <c r="L792"/>
      <c r="M792"/>
      <c r="N792"/>
      <c r="O792"/>
      <c r="P792"/>
      <c r="Q792"/>
      <c r="R792"/>
      <c r="S792"/>
      <c r="T792"/>
      <c r="W792" s="4" t="s">
        <v>173</v>
      </c>
      <c r="X792" s="536" t="s">
        <v>1186</v>
      </c>
      <c r="Z792" s="29"/>
    </row>
    <row r="793" spans="6:26">
      <c r="F793"/>
      <c r="G793"/>
      <c r="H793"/>
      <c r="I793"/>
      <c r="J793"/>
      <c r="K793"/>
      <c r="L793"/>
      <c r="M793"/>
      <c r="N793"/>
      <c r="O793"/>
      <c r="P793"/>
      <c r="Q793"/>
      <c r="R793"/>
      <c r="S793"/>
      <c r="T793"/>
      <c r="W793" s="4" t="s">
        <v>173</v>
      </c>
      <c r="X793" s="536" t="s">
        <v>1187</v>
      </c>
      <c r="Z793" s="29"/>
    </row>
    <row r="794" spans="6:26">
      <c r="F794"/>
      <c r="G794"/>
      <c r="H794"/>
      <c r="I794"/>
      <c r="J794"/>
      <c r="K794"/>
      <c r="L794"/>
      <c r="M794"/>
      <c r="N794"/>
      <c r="O794"/>
      <c r="P794"/>
      <c r="Q794"/>
      <c r="R794"/>
      <c r="S794"/>
      <c r="T794"/>
      <c r="W794" s="4" t="s">
        <v>173</v>
      </c>
      <c r="X794" s="536" t="s">
        <v>1188</v>
      </c>
      <c r="Z794" s="29"/>
    </row>
    <row r="795" spans="6:26">
      <c r="F795"/>
      <c r="G795"/>
      <c r="H795"/>
      <c r="I795"/>
      <c r="J795"/>
      <c r="K795"/>
      <c r="L795"/>
      <c r="M795"/>
      <c r="N795"/>
      <c r="O795"/>
      <c r="P795"/>
      <c r="Q795"/>
      <c r="R795"/>
      <c r="S795"/>
      <c r="T795"/>
      <c r="W795" s="4" t="s">
        <v>175</v>
      </c>
      <c r="X795" s="536" t="s">
        <v>811</v>
      </c>
      <c r="Z795" s="29"/>
    </row>
    <row r="796" spans="6:26">
      <c r="F796"/>
      <c r="G796"/>
      <c r="H796"/>
      <c r="I796"/>
      <c r="J796"/>
      <c r="K796"/>
      <c r="L796"/>
      <c r="M796"/>
      <c r="N796"/>
      <c r="O796"/>
      <c r="P796"/>
      <c r="Q796"/>
      <c r="R796"/>
      <c r="S796"/>
      <c r="T796"/>
      <c r="W796" s="4" t="s">
        <v>175</v>
      </c>
      <c r="X796" s="536" t="s">
        <v>1189</v>
      </c>
      <c r="Z796" s="29"/>
    </row>
    <row r="797" spans="6:26">
      <c r="F797"/>
      <c r="G797"/>
      <c r="H797"/>
      <c r="I797"/>
      <c r="J797"/>
      <c r="K797"/>
      <c r="L797"/>
      <c r="M797"/>
      <c r="N797"/>
      <c r="O797"/>
      <c r="P797"/>
      <c r="Q797"/>
      <c r="R797"/>
      <c r="S797"/>
      <c r="T797"/>
      <c r="W797" s="4" t="s">
        <v>175</v>
      </c>
      <c r="X797" s="536" t="s">
        <v>1190</v>
      </c>
      <c r="Z797" s="29"/>
    </row>
    <row r="798" spans="6:26">
      <c r="F798"/>
      <c r="G798"/>
      <c r="H798"/>
      <c r="I798"/>
      <c r="J798"/>
      <c r="K798"/>
      <c r="L798"/>
      <c r="M798"/>
      <c r="N798"/>
      <c r="O798"/>
      <c r="P798"/>
      <c r="Q798"/>
      <c r="R798"/>
      <c r="S798"/>
      <c r="T798"/>
      <c r="W798" s="4" t="s">
        <v>175</v>
      </c>
      <c r="X798" s="536" t="s">
        <v>1191</v>
      </c>
      <c r="Z798" s="29"/>
    </row>
    <row r="799" spans="6:26">
      <c r="F799"/>
      <c r="G799"/>
      <c r="H799"/>
      <c r="I799"/>
      <c r="J799"/>
      <c r="K799"/>
      <c r="L799"/>
      <c r="M799"/>
      <c r="N799"/>
      <c r="O799"/>
      <c r="P799"/>
      <c r="Q799"/>
      <c r="R799"/>
      <c r="S799"/>
      <c r="T799"/>
      <c r="W799" s="4" t="s">
        <v>175</v>
      </c>
      <c r="X799" s="536" t="s">
        <v>1192</v>
      </c>
      <c r="Z799" s="29"/>
    </row>
    <row r="800" spans="6:26">
      <c r="F800"/>
      <c r="G800"/>
      <c r="H800"/>
      <c r="I800"/>
      <c r="J800"/>
      <c r="K800"/>
      <c r="L800"/>
      <c r="M800"/>
      <c r="N800"/>
      <c r="O800"/>
      <c r="P800"/>
      <c r="Q800"/>
      <c r="R800"/>
      <c r="S800"/>
      <c r="T800"/>
      <c r="W800" s="4" t="s">
        <v>175</v>
      </c>
      <c r="X800" s="536" t="s">
        <v>1193</v>
      </c>
      <c r="Z800" s="29"/>
    </row>
    <row r="801" spans="6:26">
      <c r="F801"/>
      <c r="G801"/>
      <c r="H801"/>
      <c r="I801"/>
      <c r="J801"/>
      <c r="K801"/>
      <c r="L801"/>
      <c r="M801"/>
      <c r="N801"/>
      <c r="O801"/>
      <c r="P801"/>
      <c r="Q801"/>
      <c r="R801"/>
      <c r="S801"/>
      <c r="T801"/>
      <c r="W801" s="4" t="s">
        <v>175</v>
      </c>
      <c r="X801" s="536" t="s">
        <v>1194</v>
      </c>
      <c r="Z801" s="29"/>
    </row>
    <row r="802" spans="6:26">
      <c r="F802"/>
      <c r="G802"/>
      <c r="H802"/>
      <c r="I802"/>
      <c r="J802"/>
      <c r="K802"/>
      <c r="L802"/>
      <c r="M802"/>
      <c r="N802"/>
      <c r="O802"/>
      <c r="P802"/>
      <c r="Q802"/>
      <c r="R802"/>
      <c r="S802"/>
      <c r="T802"/>
      <c r="W802" s="4" t="s">
        <v>175</v>
      </c>
      <c r="X802" s="536" t="s">
        <v>1195</v>
      </c>
      <c r="Z802" s="29"/>
    </row>
    <row r="803" spans="6:26">
      <c r="F803"/>
      <c r="G803"/>
      <c r="H803"/>
      <c r="I803"/>
      <c r="J803"/>
      <c r="K803"/>
      <c r="L803"/>
      <c r="M803"/>
      <c r="N803"/>
      <c r="O803"/>
      <c r="P803"/>
      <c r="Q803"/>
      <c r="R803"/>
      <c r="S803"/>
      <c r="T803"/>
      <c r="W803" s="4" t="s">
        <v>175</v>
      </c>
      <c r="X803" s="536" t="s">
        <v>1196</v>
      </c>
      <c r="Z803" s="29"/>
    </row>
    <row r="804" spans="6:26">
      <c r="F804"/>
      <c r="G804"/>
      <c r="H804"/>
      <c r="I804"/>
      <c r="J804"/>
      <c r="K804"/>
      <c r="L804"/>
      <c r="M804"/>
      <c r="N804"/>
      <c r="O804"/>
      <c r="P804"/>
      <c r="Q804"/>
      <c r="R804"/>
      <c r="S804"/>
      <c r="T804"/>
      <c r="W804" s="4" t="s">
        <v>175</v>
      </c>
      <c r="X804" s="536" t="s">
        <v>1197</v>
      </c>
      <c r="Z804" s="29"/>
    </row>
    <row r="805" spans="6:26">
      <c r="F805"/>
      <c r="G805"/>
      <c r="H805"/>
      <c r="I805"/>
      <c r="J805"/>
      <c r="K805"/>
      <c r="L805"/>
      <c r="M805"/>
      <c r="N805"/>
      <c r="O805"/>
      <c r="P805"/>
      <c r="Q805"/>
      <c r="R805"/>
      <c r="S805"/>
      <c r="T805"/>
      <c r="W805" s="4" t="s">
        <v>175</v>
      </c>
      <c r="X805" s="536" t="s">
        <v>478</v>
      </c>
      <c r="Z805" s="29"/>
    </row>
    <row r="806" spans="6:26">
      <c r="F806"/>
      <c r="G806"/>
      <c r="H806"/>
      <c r="I806"/>
      <c r="J806"/>
      <c r="K806"/>
      <c r="L806"/>
      <c r="M806"/>
      <c r="N806"/>
      <c r="O806"/>
      <c r="P806"/>
      <c r="Q806"/>
      <c r="R806"/>
      <c r="S806"/>
      <c r="T806"/>
      <c r="W806" s="4" t="s">
        <v>175</v>
      </c>
      <c r="X806" s="536" t="s">
        <v>1198</v>
      </c>
      <c r="Z806" s="29"/>
    </row>
    <row r="807" spans="6:26">
      <c r="F807"/>
      <c r="G807"/>
      <c r="H807"/>
      <c r="I807"/>
      <c r="J807"/>
      <c r="K807"/>
      <c r="L807"/>
      <c r="M807"/>
      <c r="N807"/>
      <c r="O807"/>
      <c r="P807"/>
      <c r="Q807"/>
      <c r="R807"/>
      <c r="S807"/>
      <c r="T807"/>
      <c r="W807" s="4" t="s">
        <v>175</v>
      </c>
      <c r="X807" s="536" t="s">
        <v>1199</v>
      </c>
      <c r="Z807" s="29"/>
    </row>
    <row r="808" spans="6:26">
      <c r="F808"/>
      <c r="G808"/>
      <c r="H808"/>
      <c r="I808"/>
      <c r="J808"/>
      <c r="K808"/>
      <c r="L808"/>
      <c r="M808"/>
      <c r="N808"/>
      <c r="O808"/>
      <c r="P808"/>
      <c r="Q808"/>
      <c r="R808"/>
      <c r="S808"/>
      <c r="T808"/>
      <c r="W808" s="4" t="s">
        <v>175</v>
      </c>
      <c r="X808" s="536" t="s">
        <v>1200</v>
      </c>
      <c r="Z808" s="29"/>
    </row>
    <row r="809" spans="6:26">
      <c r="F809"/>
      <c r="G809"/>
      <c r="H809"/>
      <c r="I809"/>
      <c r="J809"/>
      <c r="K809"/>
      <c r="L809"/>
      <c r="M809"/>
      <c r="N809"/>
      <c r="O809"/>
      <c r="P809"/>
      <c r="Q809"/>
      <c r="R809"/>
      <c r="S809"/>
      <c r="T809"/>
      <c r="W809" s="4" t="s">
        <v>175</v>
      </c>
      <c r="X809" s="536" t="s">
        <v>1201</v>
      </c>
      <c r="Z809" s="29"/>
    </row>
    <row r="810" spans="6:26">
      <c r="F810"/>
      <c r="G810"/>
      <c r="H810"/>
      <c r="I810"/>
      <c r="J810"/>
      <c r="K810"/>
      <c r="L810"/>
      <c r="M810"/>
      <c r="N810"/>
      <c r="O810"/>
      <c r="P810"/>
      <c r="Q810"/>
      <c r="R810"/>
      <c r="S810"/>
      <c r="T810"/>
      <c r="W810" s="4" t="s">
        <v>175</v>
      </c>
      <c r="X810" s="536" t="s">
        <v>1202</v>
      </c>
      <c r="Z810" s="29"/>
    </row>
    <row r="811" spans="6:26">
      <c r="F811"/>
      <c r="G811"/>
      <c r="H811"/>
      <c r="I811"/>
      <c r="J811"/>
      <c r="K811"/>
      <c r="L811"/>
      <c r="M811"/>
      <c r="N811"/>
      <c r="O811"/>
      <c r="P811"/>
      <c r="Q811"/>
      <c r="R811"/>
      <c r="S811"/>
      <c r="T811"/>
      <c r="W811" s="4" t="s">
        <v>175</v>
      </c>
      <c r="X811" s="536" t="s">
        <v>1203</v>
      </c>
      <c r="Z811" s="29"/>
    </row>
    <row r="812" spans="6:26">
      <c r="F812"/>
      <c r="G812"/>
      <c r="H812"/>
      <c r="I812"/>
      <c r="J812"/>
      <c r="K812"/>
      <c r="L812"/>
      <c r="M812"/>
      <c r="N812"/>
      <c r="O812"/>
      <c r="P812"/>
      <c r="Q812"/>
      <c r="R812"/>
      <c r="S812"/>
      <c r="T812"/>
      <c r="W812" s="4" t="s">
        <v>177</v>
      </c>
      <c r="X812" s="536" t="s">
        <v>813</v>
      </c>
      <c r="Z812" s="29"/>
    </row>
    <row r="813" spans="6:26">
      <c r="F813"/>
      <c r="G813"/>
      <c r="H813"/>
      <c r="I813"/>
      <c r="J813"/>
      <c r="K813"/>
      <c r="L813"/>
      <c r="M813"/>
      <c r="N813"/>
      <c r="O813"/>
      <c r="P813"/>
      <c r="Q813"/>
      <c r="R813"/>
      <c r="S813"/>
      <c r="T813"/>
      <c r="W813" s="4" t="s">
        <v>177</v>
      </c>
      <c r="X813" s="536" t="s">
        <v>1204</v>
      </c>
      <c r="Z813" s="29"/>
    </row>
    <row r="814" spans="6:26">
      <c r="F814"/>
      <c r="G814"/>
      <c r="H814"/>
      <c r="I814"/>
      <c r="J814"/>
      <c r="K814"/>
      <c r="L814"/>
      <c r="M814"/>
      <c r="N814"/>
      <c r="O814"/>
      <c r="P814"/>
      <c r="Q814"/>
      <c r="R814"/>
      <c r="S814"/>
      <c r="T814"/>
      <c r="W814" s="4" t="s">
        <v>177</v>
      </c>
      <c r="X814" s="536" t="s">
        <v>1205</v>
      </c>
      <c r="Z814" s="29"/>
    </row>
    <row r="815" spans="6:26">
      <c r="F815"/>
      <c r="G815"/>
      <c r="H815"/>
      <c r="I815"/>
      <c r="J815"/>
      <c r="K815"/>
      <c r="L815"/>
      <c r="M815"/>
      <c r="N815"/>
      <c r="O815"/>
      <c r="P815"/>
      <c r="Q815"/>
      <c r="R815"/>
      <c r="S815"/>
      <c r="T815"/>
      <c r="W815" s="4" t="s">
        <v>177</v>
      </c>
      <c r="X815" s="536" t="s">
        <v>1206</v>
      </c>
      <c r="Z815" s="29"/>
    </row>
    <row r="816" spans="6:26">
      <c r="F816"/>
      <c r="G816"/>
      <c r="H816"/>
      <c r="I816"/>
      <c r="J816"/>
      <c r="K816"/>
      <c r="L816"/>
      <c r="M816"/>
      <c r="N816"/>
      <c r="O816"/>
      <c r="P816"/>
      <c r="Q816"/>
      <c r="R816"/>
      <c r="S816"/>
      <c r="T816"/>
      <c r="W816" s="4" t="s">
        <v>177</v>
      </c>
      <c r="X816" s="536" t="s">
        <v>1207</v>
      </c>
      <c r="Z816" s="29"/>
    </row>
    <row r="817" spans="6:26">
      <c r="F817"/>
      <c r="G817"/>
      <c r="H817"/>
      <c r="I817"/>
      <c r="J817"/>
      <c r="K817"/>
      <c r="L817"/>
      <c r="M817"/>
      <c r="N817"/>
      <c r="O817"/>
      <c r="P817"/>
      <c r="Q817"/>
      <c r="R817"/>
      <c r="S817"/>
      <c r="T817"/>
      <c r="W817" s="4" t="s">
        <v>177</v>
      </c>
      <c r="X817" s="536" t="s">
        <v>1208</v>
      </c>
      <c r="Z817" s="29"/>
    </row>
    <row r="818" spans="6:26">
      <c r="F818"/>
      <c r="G818"/>
      <c r="H818"/>
      <c r="I818"/>
      <c r="J818"/>
      <c r="K818"/>
      <c r="L818"/>
      <c r="M818"/>
      <c r="N818"/>
      <c r="O818"/>
      <c r="P818"/>
      <c r="Q818"/>
      <c r="R818"/>
      <c r="S818"/>
      <c r="T818"/>
      <c r="W818" s="4" t="s">
        <v>177</v>
      </c>
      <c r="X818" s="536" t="s">
        <v>1209</v>
      </c>
      <c r="Z818" s="29"/>
    </row>
    <row r="819" spans="6:26">
      <c r="F819"/>
      <c r="G819"/>
      <c r="H819"/>
      <c r="I819"/>
      <c r="J819"/>
      <c r="K819"/>
      <c r="L819"/>
      <c r="M819"/>
      <c r="N819"/>
      <c r="O819"/>
      <c r="P819"/>
      <c r="Q819"/>
      <c r="R819"/>
      <c r="S819"/>
      <c r="T819"/>
      <c r="W819" s="4" t="s">
        <v>177</v>
      </c>
      <c r="X819" s="536" t="s">
        <v>1210</v>
      </c>
      <c r="Z819" s="29"/>
    </row>
    <row r="820" spans="6:26">
      <c r="F820"/>
      <c r="G820"/>
      <c r="H820"/>
      <c r="I820"/>
      <c r="J820"/>
      <c r="K820"/>
      <c r="L820"/>
      <c r="M820"/>
      <c r="N820"/>
      <c r="O820"/>
      <c r="P820"/>
      <c r="Q820"/>
      <c r="R820"/>
      <c r="S820"/>
      <c r="T820"/>
      <c r="W820" s="4" t="s">
        <v>177</v>
      </c>
      <c r="X820" s="536" t="s">
        <v>1211</v>
      </c>
      <c r="Z820" s="29"/>
    </row>
    <row r="821" spans="6:26">
      <c r="F821"/>
      <c r="G821"/>
      <c r="H821"/>
      <c r="I821"/>
      <c r="J821"/>
      <c r="K821"/>
      <c r="L821"/>
      <c r="M821"/>
      <c r="N821"/>
      <c r="O821"/>
      <c r="P821"/>
      <c r="Q821"/>
      <c r="R821"/>
      <c r="S821"/>
      <c r="T821"/>
      <c r="W821" s="4" t="s">
        <v>177</v>
      </c>
      <c r="X821" s="536" t="s">
        <v>1212</v>
      </c>
      <c r="Z821" s="29"/>
    </row>
    <row r="822" spans="6:26">
      <c r="F822"/>
      <c r="G822"/>
      <c r="H822"/>
      <c r="I822"/>
      <c r="J822"/>
      <c r="K822"/>
      <c r="L822"/>
      <c r="M822"/>
      <c r="N822"/>
      <c r="O822"/>
      <c r="P822"/>
      <c r="Q822"/>
      <c r="R822"/>
      <c r="S822"/>
      <c r="T822"/>
      <c r="W822" s="4" t="s">
        <v>177</v>
      </c>
      <c r="X822" s="536" t="s">
        <v>1213</v>
      </c>
      <c r="Z822" s="29"/>
    </row>
    <row r="823" spans="6:26">
      <c r="F823"/>
      <c r="G823"/>
      <c r="H823"/>
      <c r="I823"/>
      <c r="J823"/>
      <c r="K823"/>
      <c r="L823"/>
      <c r="M823"/>
      <c r="N823"/>
      <c r="O823"/>
      <c r="P823"/>
      <c r="Q823"/>
      <c r="R823"/>
      <c r="S823"/>
      <c r="T823"/>
      <c r="W823" s="4" t="s">
        <v>177</v>
      </c>
      <c r="X823" s="536" t="s">
        <v>1214</v>
      </c>
      <c r="Z823" s="29"/>
    </row>
    <row r="824" spans="6:26">
      <c r="F824"/>
      <c r="G824"/>
      <c r="H824"/>
      <c r="I824"/>
      <c r="J824"/>
      <c r="K824"/>
      <c r="L824"/>
      <c r="M824"/>
      <c r="N824"/>
      <c r="O824"/>
      <c r="P824"/>
      <c r="Q824"/>
      <c r="R824"/>
      <c r="S824"/>
      <c r="T824"/>
      <c r="W824" s="4" t="s">
        <v>177</v>
      </c>
      <c r="X824" s="536" t="s">
        <v>1215</v>
      </c>
      <c r="Z824" s="29"/>
    </row>
    <row r="825" spans="6:26">
      <c r="F825"/>
      <c r="G825"/>
      <c r="H825"/>
      <c r="I825"/>
      <c r="J825"/>
      <c r="K825"/>
      <c r="L825"/>
      <c r="M825"/>
      <c r="N825"/>
      <c r="O825"/>
      <c r="P825"/>
      <c r="Q825"/>
      <c r="R825"/>
      <c r="S825"/>
      <c r="T825"/>
      <c r="W825" s="4" t="s">
        <v>177</v>
      </c>
      <c r="X825" s="536" t="s">
        <v>1216</v>
      </c>
      <c r="Z825" s="29"/>
    </row>
    <row r="826" spans="6:26">
      <c r="F826"/>
      <c r="G826"/>
      <c r="H826"/>
      <c r="I826"/>
      <c r="J826"/>
      <c r="K826"/>
      <c r="L826"/>
      <c r="M826"/>
      <c r="N826"/>
      <c r="O826"/>
      <c r="P826"/>
      <c r="Q826"/>
      <c r="R826"/>
      <c r="S826"/>
      <c r="T826"/>
      <c r="W826" s="4" t="s">
        <v>177</v>
      </c>
      <c r="X826" s="536" t="s">
        <v>1217</v>
      </c>
      <c r="Z826" s="29"/>
    </row>
    <row r="827" spans="6:26">
      <c r="F827"/>
      <c r="G827"/>
      <c r="H827"/>
      <c r="I827"/>
      <c r="J827"/>
      <c r="K827"/>
      <c r="L827"/>
      <c r="M827"/>
      <c r="N827"/>
      <c r="O827"/>
      <c r="P827"/>
      <c r="Q827"/>
      <c r="R827"/>
      <c r="S827"/>
      <c r="T827"/>
      <c r="W827" s="4" t="s">
        <v>177</v>
      </c>
      <c r="X827" s="536" t="s">
        <v>1218</v>
      </c>
      <c r="Z827" s="29"/>
    </row>
    <row r="828" spans="6:26">
      <c r="F828"/>
      <c r="G828"/>
      <c r="H828"/>
      <c r="I828"/>
      <c r="J828"/>
      <c r="K828"/>
      <c r="L828"/>
      <c r="M828"/>
      <c r="N828"/>
      <c r="O828"/>
      <c r="P828"/>
      <c r="Q828"/>
      <c r="R828"/>
      <c r="S828"/>
      <c r="T828"/>
      <c r="W828" s="4" t="s">
        <v>177</v>
      </c>
      <c r="X828" s="536" t="s">
        <v>591</v>
      </c>
      <c r="Z828" s="29"/>
    </row>
    <row r="829" spans="6:26">
      <c r="F829"/>
      <c r="G829"/>
      <c r="H829"/>
      <c r="I829"/>
      <c r="J829"/>
      <c r="K829"/>
      <c r="L829"/>
      <c r="M829"/>
      <c r="N829"/>
      <c r="O829"/>
      <c r="P829"/>
      <c r="Q829"/>
      <c r="R829"/>
      <c r="S829"/>
      <c r="T829"/>
      <c r="W829" s="4" t="s">
        <v>177</v>
      </c>
      <c r="X829" s="536" t="s">
        <v>1219</v>
      </c>
      <c r="Z829" s="29"/>
    </row>
    <row r="830" spans="6:26">
      <c r="F830"/>
      <c r="G830"/>
      <c r="H830"/>
      <c r="I830"/>
      <c r="J830"/>
      <c r="K830"/>
      <c r="L830"/>
      <c r="M830"/>
      <c r="N830"/>
      <c r="O830"/>
      <c r="P830"/>
      <c r="Q830"/>
      <c r="R830"/>
      <c r="S830"/>
      <c r="T830"/>
      <c r="W830" s="4" t="s">
        <v>177</v>
      </c>
      <c r="X830" s="536" t="s">
        <v>1220</v>
      </c>
      <c r="Z830" s="29"/>
    </row>
    <row r="831" spans="6:26">
      <c r="F831"/>
      <c r="G831"/>
      <c r="H831"/>
      <c r="I831"/>
      <c r="J831"/>
      <c r="K831"/>
      <c r="L831"/>
      <c r="M831"/>
      <c r="N831"/>
      <c r="O831"/>
      <c r="P831"/>
      <c r="Q831"/>
      <c r="R831"/>
      <c r="S831"/>
      <c r="T831"/>
      <c r="W831" s="4" t="s">
        <v>177</v>
      </c>
      <c r="X831" s="536" t="s">
        <v>1221</v>
      </c>
      <c r="Z831" s="29"/>
    </row>
    <row r="832" spans="6:26">
      <c r="F832"/>
      <c r="G832"/>
      <c r="H832"/>
      <c r="I832"/>
      <c r="J832"/>
      <c r="K832"/>
      <c r="L832"/>
      <c r="M832"/>
      <c r="N832"/>
      <c r="O832"/>
      <c r="P832"/>
      <c r="Q832"/>
      <c r="R832"/>
      <c r="S832"/>
      <c r="T832"/>
      <c r="W832" s="4" t="s">
        <v>177</v>
      </c>
      <c r="X832" s="536" t="s">
        <v>1222</v>
      </c>
      <c r="Z832" s="29"/>
    </row>
    <row r="833" spans="6:26">
      <c r="F833"/>
      <c r="G833"/>
      <c r="H833"/>
      <c r="I833"/>
      <c r="J833"/>
      <c r="K833"/>
      <c r="L833"/>
      <c r="M833"/>
      <c r="N833"/>
      <c r="O833"/>
      <c r="P833"/>
      <c r="Q833"/>
      <c r="R833"/>
      <c r="S833"/>
      <c r="T833"/>
      <c r="W833" s="4" t="s">
        <v>177</v>
      </c>
      <c r="X833" s="536" t="s">
        <v>1223</v>
      </c>
      <c r="Z833" s="29"/>
    </row>
    <row r="834" spans="6:26">
      <c r="F834"/>
      <c r="G834"/>
      <c r="H834"/>
      <c r="I834"/>
      <c r="J834"/>
      <c r="K834"/>
      <c r="L834"/>
      <c r="M834"/>
      <c r="N834"/>
      <c r="O834"/>
      <c r="P834"/>
      <c r="Q834"/>
      <c r="R834"/>
      <c r="S834"/>
      <c r="T834"/>
      <c r="W834" s="4" t="s">
        <v>177</v>
      </c>
      <c r="X834" s="536" t="s">
        <v>1224</v>
      </c>
      <c r="Z834" s="29"/>
    </row>
    <row r="835" spans="6:26">
      <c r="F835"/>
      <c r="G835"/>
      <c r="H835"/>
      <c r="I835"/>
      <c r="J835"/>
      <c r="K835"/>
      <c r="L835"/>
      <c r="M835"/>
      <c r="N835"/>
      <c r="O835"/>
      <c r="P835"/>
      <c r="Q835"/>
      <c r="R835"/>
      <c r="S835"/>
      <c r="T835"/>
      <c r="W835" s="4" t="s">
        <v>177</v>
      </c>
      <c r="X835" s="536" t="s">
        <v>1225</v>
      </c>
      <c r="Z835" s="29"/>
    </row>
    <row r="836" spans="6:26">
      <c r="F836"/>
      <c r="G836"/>
      <c r="H836"/>
      <c r="I836"/>
      <c r="J836"/>
      <c r="K836"/>
      <c r="L836"/>
      <c r="M836"/>
      <c r="N836"/>
      <c r="O836"/>
      <c r="P836"/>
      <c r="Q836"/>
      <c r="R836"/>
      <c r="S836"/>
      <c r="T836"/>
      <c r="W836" s="4" t="s">
        <v>177</v>
      </c>
      <c r="X836" s="536" t="s">
        <v>1226</v>
      </c>
      <c r="Z836" s="29"/>
    </row>
    <row r="837" spans="6:26">
      <c r="F837"/>
      <c r="G837"/>
      <c r="H837"/>
      <c r="I837"/>
      <c r="J837"/>
      <c r="K837"/>
      <c r="L837"/>
      <c r="M837"/>
      <c r="N837"/>
      <c r="O837"/>
      <c r="P837"/>
      <c r="Q837"/>
      <c r="R837"/>
      <c r="S837"/>
      <c r="T837"/>
      <c r="W837" s="4" t="s">
        <v>177</v>
      </c>
      <c r="X837" s="536" t="s">
        <v>1227</v>
      </c>
      <c r="Z837" s="29"/>
    </row>
    <row r="838" spans="6:26">
      <c r="F838"/>
      <c r="G838"/>
      <c r="H838"/>
      <c r="I838"/>
      <c r="J838"/>
      <c r="K838"/>
      <c r="L838"/>
      <c r="M838"/>
      <c r="N838"/>
      <c r="O838"/>
      <c r="P838"/>
      <c r="Q838"/>
      <c r="R838"/>
      <c r="S838"/>
      <c r="T838"/>
      <c r="W838" s="4" t="s">
        <v>177</v>
      </c>
      <c r="X838" s="536" t="s">
        <v>1228</v>
      </c>
      <c r="Z838" s="29"/>
    </row>
    <row r="839" spans="6:26">
      <c r="F839"/>
      <c r="G839"/>
      <c r="H839"/>
      <c r="I839"/>
      <c r="J839"/>
      <c r="K839"/>
      <c r="L839"/>
      <c r="M839"/>
      <c r="N839"/>
      <c r="O839"/>
      <c r="P839"/>
      <c r="Q839"/>
      <c r="R839"/>
      <c r="S839"/>
      <c r="T839"/>
      <c r="W839" s="4" t="s">
        <v>179</v>
      </c>
      <c r="X839" s="536" t="s">
        <v>817</v>
      </c>
      <c r="Z839" s="29"/>
    </row>
    <row r="840" spans="6:26">
      <c r="F840"/>
      <c r="G840"/>
      <c r="H840"/>
      <c r="I840"/>
      <c r="J840"/>
      <c r="K840"/>
      <c r="L840"/>
      <c r="M840"/>
      <c r="N840"/>
      <c r="O840"/>
      <c r="P840"/>
      <c r="Q840"/>
      <c r="R840"/>
      <c r="S840"/>
      <c r="T840"/>
      <c r="W840" s="4" t="s">
        <v>179</v>
      </c>
      <c r="X840" s="536" t="s">
        <v>819</v>
      </c>
      <c r="Z840" s="29"/>
    </row>
    <row r="841" spans="6:26">
      <c r="F841"/>
      <c r="G841"/>
      <c r="H841"/>
      <c r="I841"/>
      <c r="J841"/>
      <c r="K841"/>
      <c r="L841"/>
      <c r="M841"/>
      <c r="N841"/>
      <c r="O841"/>
      <c r="P841"/>
      <c r="Q841"/>
      <c r="R841"/>
      <c r="S841"/>
      <c r="T841"/>
      <c r="W841" s="4" t="s">
        <v>179</v>
      </c>
      <c r="X841" s="536" t="s">
        <v>1229</v>
      </c>
      <c r="Z841" s="29"/>
    </row>
    <row r="842" spans="6:26">
      <c r="F842"/>
      <c r="G842"/>
      <c r="H842"/>
      <c r="I842"/>
      <c r="J842"/>
      <c r="K842"/>
      <c r="L842"/>
      <c r="M842"/>
      <c r="N842"/>
      <c r="O842"/>
      <c r="P842"/>
      <c r="Q842"/>
      <c r="R842"/>
      <c r="S842"/>
      <c r="T842"/>
      <c r="W842" s="4" t="s">
        <v>179</v>
      </c>
      <c r="X842" s="536" t="s">
        <v>1230</v>
      </c>
      <c r="Z842" s="29"/>
    </row>
    <row r="843" spans="6:26">
      <c r="F843"/>
      <c r="G843"/>
      <c r="H843"/>
      <c r="I843"/>
      <c r="J843"/>
      <c r="K843"/>
      <c r="L843"/>
      <c r="M843"/>
      <c r="N843"/>
      <c r="O843"/>
      <c r="P843"/>
      <c r="Q843"/>
      <c r="R843"/>
      <c r="S843"/>
      <c r="T843"/>
      <c r="W843" s="4" t="s">
        <v>179</v>
      </c>
      <c r="X843" s="536" t="s">
        <v>1231</v>
      </c>
      <c r="Z843" s="29"/>
    </row>
    <row r="844" spans="6:26">
      <c r="F844"/>
      <c r="G844"/>
      <c r="H844"/>
      <c r="I844"/>
      <c r="J844"/>
      <c r="K844"/>
      <c r="L844"/>
      <c r="M844"/>
      <c r="N844"/>
      <c r="O844"/>
      <c r="P844"/>
      <c r="Q844"/>
      <c r="R844"/>
      <c r="S844"/>
      <c r="T844"/>
      <c r="W844" s="4" t="s">
        <v>179</v>
      </c>
      <c r="X844" s="536" t="s">
        <v>1232</v>
      </c>
      <c r="Z844" s="29"/>
    </row>
    <row r="845" spans="6:26">
      <c r="F845"/>
      <c r="G845"/>
      <c r="H845"/>
      <c r="I845"/>
      <c r="J845"/>
      <c r="K845"/>
      <c r="L845"/>
      <c r="M845"/>
      <c r="N845"/>
      <c r="O845"/>
      <c r="P845"/>
      <c r="Q845"/>
      <c r="R845"/>
      <c r="S845"/>
      <c r="T845"/>
      <c r="W845" s="4" t="s">
        <v>179</v>
      </c>
      <c r="X845" s="536" t="s">
        <v>1233</v>
      </c>
      <c r="Z845" s="29"/>
    </row>
    <row r="846" spans="6:26">
      <c r="F846"/>
      <c r="G846"/>
      <c r="H846"/>
      <c r="I846"/>
      <c r="J846"/>
      <c r="K846"/>
      <c r="L846"/>
      <c r="M846"/>
      <c r="N846"/>
      <c r="O846"/>
      <c r="P846"/>
      <c r="Q846"/>
      <c r="R846"/>
      <c r="S846"/>
      <c r="T846"/>
      <c r="W846" s="4" t="s">
        <v>179</v>
      </c>
      <c r="X846" s="536" t="s">
        <v>1234</v>
      </c>
      <c r="Z846" s="29"/>
    </row>
    <row r="847" spans="6:26">
      <c r="F847"/>
      <c r="G847"/>
      <c r="H847"/>
      <c r="I847"/>
      <c r="J847"/>
      <c r="K847"/>
      <c r="L847"/>
      <c r="M847"/>
      <c r="N847"/>
      <c r="O847"/>
      <c r="P847"/>
      <c r="Q847"/>
      <c r="R847"/>
      <c r="S847"/>
      <c r="T847"/>
      <c r="W847" s="4" t="s">
        <v>179</v>
      </c>
      <c r="X847" s="536" t="s">
        <v>1235</v>
      </c>
      <c r="Z847" s="29"/>
    </row>
    <row r="848" spans="6:26">
      <c r="F848"/>
      <c r="G848"/>
      <c r="H848"/>
      <c r="I848"/>
      <c r="J848"/>
      <c r="K848"/>
      <c r="L848"/>
      <c r="M848"/>
      <c r="N848"/>
      <c r="O848"/>
      <c r="P848"/>
      <c r="Q848"/>
      <c r="R848"/>
      <c r="S848"/>
      <c r="T848"/>
      <c r="W848" s="4" t="s">
        <v>179</v>
      </c>
      <c r="X848" s="536" t="s">
        <v>1236</v>
      </c>
      <c r="Z848" s="29"/>
    </row>
    <row r="849" spans="6:26">
      <c r="F849"/>
      <c r="G849"/>
      <c r="H849"/>
      <c r="I849"/>
      <c r="J849"/>
      <c r="K849"/>
      <c r="L849"/>
      <c r="M849"/>
      <c r="N849"/>
      <c r="O849"/>
      <c r="P849"/>
      <c r="Q849"/>
      <c r="R849"/>
      <c r="S849"/>
      <c r="T849"/>
      <c r="W849" s="4" t="s">
        <v>179</v>
      </c>
      <c r="X849" s="536" t="s">
        <v>1237</v>
      </c>
      <c r="Z849" s="29"/>
    </row>
    <row r="850" spans="6:26">
      <c r="F850"/>
      <c r="G850"/>
      <c r="H850"/>
      <c r="I850"/>
      <c r="J850"/>
      <c r="K850"/>
      <c r="L850"/>
      <c r="M850"/>
      <c r="N850"/>
      <c r="O850"/>
      <c r="P850"/>
      <c r="Q850"/>
      <c r="R850"/>
      <c r="S850"/>
      <c r="T850"/>
      <c r="W850" s="4" t="s">
        <v>179</v>
      </c>
      <c r="X850" s="536" t="s">
        <v>1238</v>
      </c>
      <c r="Z850" s="29"/>
    </row>
    <row r="851" spans="6:26">
      <c r="F851"/>
      <c r="G851"/>
      <c r="H851"/>
      <c r="I851"/>
      <c r="J851"/>
      <c r="K851"/>
      <c r="L851"/>
      <c r="M851"/>
      <c r="N851"/>
      <c r="O851"/>
      <c r="P851"/>
      <c r="Q851"/>
      <c r="R851"/>
      <c r="S851"/>
      <c r="T851"/>
      <c r="W851" s="4" t="s">
        <v>179</v>
      </c>
      <c r="X851" s="536" t="s">
        <v>1239</v>
      </c>
      <c r="Z851" s="29"/>
    </row>
    <row r="852" spans="6:26">
      <c r="F852"/>
      <c r="G852"/>
      <c r="H852"/>
      <c r="I852"/>
      <c r="J852"/>
      <c r="K852"/>
      <c r="L852"/>
      <c r="M852"/>
      <c r="N852"/>
      <c r="O852"/>
      <c r="P852"/>
      <c r="Q852"/>
      <c r="R852"/>
      <c r="S852"/>
      <c r="T852"/>
      <c r="W852" s="4" t="s">
        <v>179</v>
      </c>
      <c r="X852" s="536" t="s">
        <v>1240</v>
      </c>
      <c r="Z852" s="29"/>
    </row>
    <row r="853" spans="6:26">
      <c r="F853"/>
      <c r="G853"/>
      <c r="H853"/>
      <c r="I853"/>
      <c r="J853"/>
      <c r="K853"/>
      <c r="L853"/>
      <c r="M853"/>
      <c r="N853"/>
      <c r="O853"/>
      <c r="P853"/>
      <c r="Q853"/>
      <c r="R853"/>
      <c r="S853"/>
      <c r="T853"/>
      <c r="W853" s="4" t="s">
        <v>179</v>
      </c>
      <c r="X853" s="536" t="s">
        <v>821</v>
      </c>
      <c r="Z853" s="29"/>
    </row>
    <row r="854" spans="6:26">
      <c r="F854"/>
      <c r="G854"/>
      <c r="H854"/>
      <c r="I854"/>
      <c r="J854"/>
      <c r="K854"/>
      <c r="L854"/>
      <c r="M854"/>
      <c r="N854"/>
      <c r="O854"/>
      <c r="P854"/>
      <c r="Q854"/>
      <c r="R854"/>
      <c r="S854"/>
      <c r="T854"/>
      <c r="W854" s="4" t="s">
        <v>179</v>
      </c>
      <c r="X854" s="536" t="s">
        <v>1241</v>
      </c>
      <c r="Z854" s="29"/>
    </row>
    <row r="855" spans="6:26">
      <c r="F855"/>
      <c r="G855"/>
      <c r="H855"/>
      <c r="I855"/>
      <c r="J855"/>
      <c r="K855"/>
      <c r="L855"/>
      <c r="M855"/>
      <c r="N855"/>
      <c r="O855"/>
      <c r="P855"/>
      <c r="Q855"/>
      <c r="R855"/>
      <c r="S855"/>
      <c r="T855"/>
      <c r="W855" s="4" t="s">
        <v>179</v>
      </c>
      <c r="X855" s="536" t="s">
        <v>1242</v>
      </c>
      <c r="Z855" s="29"/>
    </row>
    <row r="856" spans="6:26">
      <c r="F856"/>
      <c r="G856"/>
      <c r="H856"/>
      <c r="I856"/>
      <c r="J856"/>
      <c r="K856"/>
      <c r="L856"/>
      <c r="M856"/>
      <c r="N856"/>
      <c r="O856"/>
      <c r="P856"/>
      <c r="Q856"/>
      <c r="R856"/>
      <c r="S856"/>
      <c r="T856"/>
      <c r="W856" s="4" t="s">
        <v>179</v>
      </c>
      <c r="X856" s="536" t="s">
        <v>1243</v>
      </c>
      <c r="Z856" s="29"/>
    </row>
    <row r="857" spans="6:26">
      <c r="F857"/>
      <c r="G857"/>
      <c r="H857"/>
      <c r="I857"/>
      <c r="J857"/>
      <c r="K857"/>
      <c r="L857"/>
      <c r="M857"/>
      <c r="N857"/>
      <c r="O857"/>
      <c r="P857"/>
      <c r="Q857"/>
      <c r="R857"/>
      <c r="S857"/>
      <c r="T857"/>
      <c r="W857" s="4" t="s">
        <v>179</v>
      </c>
      <c r="X857" s="536" t="s">
        <v>1244</v>
      </c>
      <c r="Z857" s="29"/>
    </row>
    <row r="858" spans="6:26">
      <c r="F858"/>
      <c r="G858"/>
      <c r="H858"/>
      <c r="I858"/>
      <c r="J858"/>
      <c r="K858"/>
      <c r="L858"/>
      <c r="M858"/>
      <c r="N858"/>
      <c r="O858"/>
      <c r="P858"/>
      <c r="Q858"/>
      <c r="R858"/>
      <c r="S858"/>
      <c r="T858"/>
      <c r="W858" s="4" t="s">
        <v>179</v>
      </c>
      <c r="X858" s="536" t="s">
        <v>1245</v>
      </c>
      <c r="Z858" s="29"/>
    </row>
    <row r="859" spans="6:26">
      <c r="F859"/>
      <c r="G859"/>
      <c r="H859"/>
      <c r="I859"/>
      <c r="J859"/>
      <c r="K859"/>
      <c r="L859"/>
      <c r="M859"/>
      <c r="N859"/>
      <c r="O859"/>
      <c r="P859"/>
      <c r="Q859"/>
      <c r="R859"/>
      <c r="S859"/>
      <c r="T859"/>
      <c r="W859" s="4" t="s">
        <v>179</v>
      </c>
      <c r="X859" s="536" t="s">
        <v>1246</v>
      </c>
      <c r="Z859" s="29"/>
    </row>
    <row r="860" spans="6:26">
      <c r="F860"/>
      <c r="G860"/>
      <c r="H860"/>
      <c r="I860"/>
      <c r="J860"/>
      <c r="K860"/>
      <c r="L860"/>
      <c r="M860"/>
      <c r="N860"/>
      <c r="O860"/>
      <c r="P860"/>
      <c r="Q860"/>
      <c r="R860"/>
      <c r="S860"/>
      <c r="T860"/>
      <c r="W860" s="4" t="s">
        <v>179</v>
      </c>
      <c r="X860" s="536" t="s">
        <v>1025</v>
      </c>
      <c r="Z860" s="29"/>
    </row>
    <row r="861" spans="6:26">
      <c r="F861"/>
      <c r="G861"/>
      <c r="H861"/>
      <c r="I861"/>
      <c r="J861"/>
      <c r="K861"/>
      <c r="L861"/>
      <c r="M861"/>
      <c r="N861"/>
      <c r="O861"/>
      <c r="P861"/>
      <c r="Q861"/>
      <c r="R861"/>
      <c r="S861"/>
      <c r="T861"/>
      <c r="W861" s="4" t="s">
        <v>179</v>
      </c>
      <c r="X861" s="536" t="s">
        <v>1247</v>
      </c>
      <c r="Z861" s="29"/>
    </row>
    <row r="862" spans="6:26">
      <c r="F862"/>
      <c r="G862"/>
      <c r="H862"/>
      <c r="I862"/>
      <c r="J862"/>
      <c r="K862"/>
      <c r="L862"/>
      <c r="M862"/>
      <c r="N862"/>
      <c r="O862"/>
      <c r="P862"/>
      <c r="Q862"/>
      <c r="R862"/>
      <c r="S862"/>
      <c r="T862"/>
      <c r="W862" s="4" t="s">
        <v>179</v>
      </c>
      <c r="X862" s="536" t="s">
        <v>1248</v>
      </c>
      <c r="Z862" s="29"/>
    </row>
    <row r="863" spans="6:26">
      <c r="F863"/>
      <c r="G863"/>
      <c r="H863"/>
      <c r="I863"/>
      <c r="J863"/>
      <c r="K863"/>
      <c r="L863"/>
      <c r="M863"/>
      <c r="N863"/>
      <c r="O863"/>
      <c r="P863"/>
      <c r="Q863"/>
      <c r="R863"/>
      <c r="S863"/>
      <c r="T863"/>
      <c r="W863" s="4" t="s">
        <v>179</v>
      </c>
      <c r="X863" s="536" t="s">
        <v>1249</v>
      </c>
      <c r="Z863" s="29"/>
    </row>
    <row r="864" spans="6:26">
      <c r="F864"/>
      <c r="G864"/>
      <c r="H864"/>
      <c r="I864"/>
      <c r="J864"/>
      <c r="K864"/>
      <c r="L864"/>
      <c r="M864"/>
      <c r="N864"/>
      <c r="O864"/>
      <c r="P864"/>
      <c r="Q864"/>
      <c r="R864"/>
      <c r="S864"/>
      <c r="T864"/>
      <c r="W864" s="4" t="s">
        <v>179</v>
      </c>
      <c r="X864" s="536" t="s">
        <v>1250</v>
      </c>
      <c r="Z864" s="29"/>
    </row>
    <row r="865" spans="6:26">
      <c r="F865"/>
      <c r="G865"/>
      <c r="H865"/>
      <c r="I865"/>
      <c r="J865"/>
      <c r="K865"/>
      <c r="L865"/>
      <c r="M865"/>
      <c r="N865"/>
      <c r="O865"/>
      <c r="P865"/>
      <c r="Q865"/>
      <c r="R865"/>
      <c r="S865"/>
      <c r="T865"/>
      <c r="W865" s="4" t="s">
        <v>179</v>
      </c>
      <c r="X865" s="536" t="s">
        <v>1251</v>
      </c>
      <c r="Z865" s="29"/>
    </row>
    <row r="866" spans="6:26">
      <c r="F866"/>
      <c r="G866"/>
      <c r="H866"/>
      <c r="I866"/>
      <c r="J866"/>
      <c r="K866"/>
      <c r="L866"/>
      <c r="M866"/>
      <c r="N866"/>
      <c r="O866"/>
      <c r="P866"/>
      <c r="Q866"/>
      <c r="R866"/>
      <c r="S866"/>
      <c r="T866"/>
      <c r="W866" s="4" t="s">
        <v>179</v>
      </c>
      <c r="X866" s="536" t="s">
        <v>1252</v>
      </c>
      <c r="Z866" s="29"/>
    </row>
    <row r="867" spans="6:26">
      <c r="F867"/>
      <c r="G867"/>
      <c r="H867"/>
      <c r="I867"/>
      <c r="J867"/>
      <c r="K867"/>
      <c r="L867"/>
      <c r="M867"/>
      <c r="N867"/>
      <c r="O867"/>
      <c r="P867"/>
      <c r="Q867"/>
      <c r="R867"/>
      <c r="S867"/>
      <c r="T867"/>
      <c r="W867" s="4" t="s">
        <v>179</v>
      </c>
      <c r="X867" s="536" t="s">
        <v>1253</v>
      </c>
      <c r="Z867" s="29"/>
    </row>
    <row r="868" spans="6:26">
      <c r="F868"/>
      <c r="G868"/>
      <c r="H868"/>
      <c r="I868"/>
      <c r="J868"/>
      <c r="K868"/>
      <c r="L868"/>
      <c r="M868"/>
      <c r="N868"/>
      <c r="O868"/>
      <c r="P868"/>
      <c r="Q868"/>
      <c r="R868"/>
      <c r="S868"/>
      <c r="T868"/>
      <c r="W868" s="4" t="s">
        <v>179</v>
      </c>
      <c r="X868" s="536" t="s">
        <v>1254</v>
      </c>
      <c r="Z868" s="29"/>
    </row>
    <row r="869" spans="6:26">
      <c r="F869"/>
      <c r="G869"/>
      <c r="H869"/>
      <c r="I869"/>
      <c r="J869"/>
      <c r="K869"/>
      <c r="L869"/>
      <c r="M869"/>
      <c r="N869"/>
      <c r="O869"/>
      <c r="P869"/>
      <c r="Q869"/>
      <c r="R869"/>
      <c r="S869"/>
      <c r="T869"/>
      <c r="W869" s="4" t="s">
        <v>179</v>
      </c>
      <c r="X869" s="536" t="s">
        <v>1255</v>
      </c>
      <c r="Z869" s="29"/>
    </row>
    <row r="870" spans="6:26">
      <c r="F870"/>
      <c r="G870"/>
      <c r="H870"/>
      <c r="I870"/>
      <c r="J870"/>
      <c r="K870"/>
      <c r="L870"/>
      <c r="M870"/>
      <c r="N870"/>
      <c r="O870"/>
      <c r="P870"/>
      <c r="Q870"/>
      <c r="R870"/>
      <c r="S870"/>
      <c r="T870"/>
      <c r="W870" s="4" t="s">
        <v>179</v>
      </c>
      <c r="X870" s="536" t="s">
        <v>1256</v>
      </c>
      <c r="Z870" s="29"/>
    </row>
    <row r="871" spans="6:26">
      <c r="F871"/>
      <c r="G871"/>
      <c r="H871"/>
      <c r="I871"/>
      <c r="J871"/>
      <c r="K871"/>
      <c r="L871"/>
      <c r="M871"/>
      <c r="N871"/>
      <c r="O871"/>
      <c r="P871"/>
      <c r="Q871"/>
      <c r="R871"/>
      <c r="S871"/>
      <c r="T871"/>
      <c r="W871" s="4" t="s">
        <v>179</v>
      </c>
      <c r="X871" s="536" t="s">
        <v>1257</v>
      </c>
      <c r="Z871" s="29"/>
    </row>
    <row r="872" spans="6:26">
      <c r="F872"/>
      <c r="G872"/>
      <c r="H872"/>
      <c r="I872"/>
      <c r="J872"/>
      <c r="K872"/>
      <c r="L872"/>
      <c r="M872"/>
      <c r="N872"/>
      <c r="O872"/>
      <c r="P872"/>
      <c r="Q872"/>
      <c r="R872"/>
      <c r="S872"/>
      <c r="T872"/>
      <c r="W872" s="4" t="s">
        <v>179</v>
      </c>
      <c r="X872" s="536" t="s">
        <v>1258</v>
      </c>
      <c r="Z872" s="29"/>
    </row>
    <row r="873" spans="6:26">
      <c r="F873"/>
      <c r="G873"/>
      <c r="H873"/>
      <c r="I873"/>
      <c r="J873"/>
      <c r="K873"/>
      <c r="L873"/>
      <c r="M873"/>
      <c r="N873"/>
      <c r="O873"/>
      <c r="P873"/>
      <c r="Q873"/>
      <c r="R873"/>
      <c r="S873"/>
      <c r="T873"/>
      <c r="W873" s="4" t="s">
        <v>179</v>
      </c>
      <c r="X873" s="536" t="s">
        <v>1259</v>
      </c>
      <c r="Z873" s="29"/>
    </row>
    <row r="874" spans="6:26">
      <c r="F874"/>
      <c r="G874"/>
      <c r="H874"/>
      <c r="I874"/>
      <c r="J874"/>
      <c r="K874"/>
      <c r="L874"/>
      <c r="M874"/>
      <c r="N874"/>
      <c r="O874"/>
      <c r="P874"/>
      <c r="Q874"/>
      <c r="R874"/>
      <c r="S874"/>
      <c r="T874"/>
      <c r="W874" s="4" t="s">
        <v>179</v>
      </c>
      <c r="X874" s="536" t="s">
        <v>1260</v>
      </c>
      <c r="Z874" s="29"/>
    </row>
    <row r="875" spans="6:26">
      <c r="F875"/>
      <c r="G875"/>
      <c r="H875"/>
      <c r="I875"/>
      <c r="J875"/>
      <c r="K875"/>
      <c r="L875"/>
      <c r="M875"/>
      <c r="N875"/>
      <c r="O875"/>
      <c r="P875"/>
      <c r="Q875"/>
      <c r="R875"/>
      <c r="S875"/>
      <c r="T875"/>
      <c r="W875" s="4" t="s">
        <v>179</v>
      </c>
      <c r="X875" s="536" t="s">
        <v>1261</v>
      </c>
      <c r="Z875" s="29"/>
    </row>
    <row r="876" spans="6:26">
      <c r="F876"/>
      <c r="G876"/>
      <c r="H876"/>
      <c r="I876"/>
      <c r="J876"/>
      <c r="K876"/>
      <c r="L876"/>
      <c r="M876"/>
      <c r="N876"/>
      <c r="O876"/>
      <c r="P876"/>
      <c r="Q876"/>
      <c r="R876"/>
      <c r="S876"/>
      <c r="T876"/>
      <c r="W876" s="4" t="s">
        <v>179</v>
      </c>
      <c r="X876" s="536" t="s">
        <v>1262</v>
      </c>
      <c r="Z876" s="29"/>
    </row>
    <row r="877" spans="6:26">
      <c r="F877"/>
      <c r="G877"/>
      <c r="H877"/>
      <c r="I877"/>
      <c r="J877"/>
      <c r="K877"/>
      <c r="L877"/>
      <c r="M877"/>
      <c r="N877"/>
      <c r="O877"/>
      <c r="P877"/>
      <c r="Q877"/>
      <c r="R877"/>
      <c r="S877"/>
      <c r="T877"/>
      <c r="W877" s="4" t="s">
        <v>179</v>
      </c>
      <c r="X877" s="536" t="s">
        <v>1263</v>
      </c>
      <c r="Z877" s="29"/>
    </row>
    <row r="878" spans="6:26">
      <c r="F878"/>
      <c r="G878"/>
      <c r="H878"/>
      <c r="I878"/>
      <c r="J878"/>
      <c r="K878"/>
      <c r="L878"/>
      <c r="M878"/>
      <c r="N878"/>
      <c r="O878"/>
      <c r="P878"/>
      <c r="Q878"/>
      <c r="R878"/>
      <c r="S878"/>
      <c r="T878"/>
      <c r="W878" s="4" t="s">
        <v>179</v>
      </c>
      <c r="X878" s="536" t="s">
        <v>1264</v>
      </c>
      <c r="Z878" s="29"/>
    </row>
    <row r="879" spans="6:26">
      <c r="F879"/>
      <c r="G879"/>
      <c r="H879"/>
      <c r="I879"/>
      <c r="J879"/>
      <c r="K879"/>
      <c r="L879"/>
      <c r="M879"/>
      <c r="N879"/>
      <c r="O879"/>
      <c r="P879"/>
      <c r="Q879"/>
      <c r="R879"/>
      <c r="S879"/>
      <c r="T879"/>
      <c r="W879" s="4" t="s">
        <v>179</v>
      </c>
      <c r="X879" s="536" t="s">
        <v>1265</v>
      </c>
      <c r="Z879" s="29"/>
    </row>
    <row r="880" spans="6:26">
      <c r="F880"/>
      <c r="G880"/>
      <c r="H880"/>
      <c r="I880"/>
      <c r="J880"/>
      <c r="K880"/>
      <c r="L880"/>
      <c r="M880"/>
      <c r="N880"/>
      <c r="O880"/>
      <c r="P880"/>
      <c r="Q880"/>
      <c r="R880"/>
      <c r="S880"/>
      <c r="T880"/>
      <c r="W880" s="4" t="s">
        <v>179</v>
      </c>
      <c r="X880" s="536" t="s">
        <v>1266</v>
      </c>
      <c r="Z880" s="29"/>
    </row>
    <row r="881" spans="6:26">
      <c r="F881"/>
      <c r="G881"/>
      <c r="H881"/>
      <c r="I881"/>
      <c r="J881"/>
      <c r="K881"/>
      <c r="L881"/>
      <c r="M881"/>
      <c r="N881"/>
      <c r="O881"/>
      <c r="P881"/>
      <c r="Q881"/>
      <c r="R881"/>
      <c r="S881"/>
      <c r="T881"/>
      <c r="W881" s="4" t="s">
        <v>179</v>
      </c>
      <c r="X881" s="536" t="s">
        <v>1267</v>
      </c>
      <c r="Z881" s="29"/>
    </row>
    <row r="882" spans="6:26">
      <c r="F882"/>
      <c r="G882"/>
      <c r="H882"/>
      <c r="I882"/>
      <c r="J882"/>
      <c r="K882"/>
      <c r="L882"/>
      <c r="M882"/>
      <c r="N882"/>
      <c r="O882"/>
      <c r="P882"/>
      <c r="Q882"/>
      <c r="R882"/>
      <c r="S882"/>
      <c r="T882"/>
      <c r="W882" s="4" t="s">
        <v>179</v>
      </c>
      <c r="X882" s="536" t="s">
        <v>1268</v>
      </c>
      <c r="Z882" s="29"/>
    </row>
    <row r="883" spans="6:26">
      <c r="F883"/>
      <c r="G883"/>
      <c r="H883"/>
      <c r="I883"/>
      <c r="J883"/>
      <c r="K883"/>
      <c r="L883"/>
      <c r="M883"/>
      <c r="N883"/>
      <c r="O883"/>
      <c r="P883"/>
      <c r="Q883"/>
      <c r="R883"/>
      <c r="S883"/>
      <c r="T883"/>
      <c r="W883" s="4" t="s">
        <v>179</v>
      </c>
      <c r="X883" s="536" t="s">
        <v>1269</v>
      </c>
      <c r="Z883" s="29"/>
    </row>
    <row r="884" spans="6:26">
      <c r="F884"/>
      <c r="G884"/>
      <c r="H884"/>
      <c r="I884"/>
      <c r="J884"/>
      <c r="K884"/>
      <c r="L884"/>
      <c r="M884"/>
      <c r="N884"/>
      <c r="O884"/>
      <c r="P884"/>
      <c r="Q884"/>
      <c r="R884"/>
      <c r="S884"/>
      <c r="T884"/>
      <c r="W884" s="4" t="s">
        <v>179</v>
      </c>
      <c r="X884" s="536" t="s">
        <v>1270</v>
      </c>
      <c r="Z884" s="29"/>
    </row>
    <row r="885" spans="6:26">
      <c r="F885"/>
      <c r="G885"/>
      <c r="H885"/>
      <c r="I885"/>
      <c r="J885"/>
      <c r="K885"/>
      <c r="L885"/>
      <c r="M885"/>
      <c r="N885"/>
      <c r="O885"/>
      <c r="P885"/>
      <c r="Q885"/>
      <c r="R885"/>
      <c r="S885"/>
      <c r="T885"/>
      <c r="W885" s="4" t="s">
        <v>179</v>
      </c>
      <c r="X885" s="536" t="s">
        <v>1271</v>
      </c>
      <c r="Z885" s="29"/>
    </row>
    <row r="886" spans="6:26">
      <c r="F886"/>
      <c r="G886"/>
      <c r="H886"/>
      <c r="I886"/>
      <c r="J886"/>
      <c r="K886"/>
      <c r="L886"/>
      <c r="M886"/>
      <c r="N886"/>
      <c r="O886"/>
      <c r="P886"/>
      <c r="Q886"/>
      <c r="R886"/>
      <c r="S886"/>
      <c r="T886"/>
      <c r="W886" s="4" t="s">
        <v>179</v>
      </c>
      <c r="X886" s="536" t="s">
        <v>1272</v>
      </c>
      <c r="Z886" s="29"/>
    </row>
    <row r="887" spans="6:26">
      <c r="F887"/>
      <c r="G887"/>
      <c r="H887"/>
      <c r="I887"/>
      <c r="J887"/>
      <c r="K887"/>
      <c r="L887"/>
      <c r="M887"/>
      <c r="N887"/>
      <c r="O887"/>
      <c r="P887"/>
      <c r="Q887"/>
      <c r="R887"/>
      <c r="S887"/>
      <c r="T887"/>
      <c r="W887" s="4" t="s">
        <v>179</v>
      </c>
      <c r="X887" s="536" t="s">
        <v>1273</v>
      </c>
      <c r="Z887" s="29"/>
    </row>
    <row r="888" spans="6:26">
      <c r="F888"/>
      <c r="G888"/>
      <c r="H888"/>
      <c r="I888"/>
      <c r="J888"/>
      <c r="K888"/>
      <c r="L888"/>
      <c r="M888"/>
      <c r="N888"/>
      <c r="O888"/>
      <c r="P888"/>
      <c r="Q888"/>
      <c r="R888"/>
      <c r="S888"/>
      <c r="T888"/>
      <c r="W888" s="4" t="s">
        <v>179</v>
      </c>
      <c r="X888" s="536" t="s">
        <v>1274</v>
      </c>
      <c r="Z888" s="29"/>
    </row>
    <row r="889" spans="6:26">
      <c r="F889"/>
      <c r="G889"/>
      <c r="H889"/>
      <c r="I889"/>
      <c r="J889"/>
      <c r="K889"/>
      <c r="L889"/>
      <c r="M889"/>
      <c r="N889"/>
      <c r="O889"/>
      <c r="P889"/>
      <c r="Q889"/>
      <c r="R889"/>
      <c r="S889"/>
      <c r="T889"/>
      <c r="W889" s="4" t="s">
        <v>179</v>
      </c>
      <c r="X889" s="536" t="s">
        <v>1275</v>
      </c>
      <c r="Z889" s="29"/>
    </row>
    <row r="890" spans="6:26">
      <c r="F890"/>
      <c r="G890"/>
      <c r="H890"/>
      <c r="I890"/>
      <c r="J890"/>
      <c r="K890"/>
      <c r="L890"/>
      <c r="M890"/>
      <c r="N890"/>
      <c r="O890"/>
      <c r="P890"/>
      <c r="Q890"/>
      <c r="R890"/>
      <c r="S890"/>
      <c r="T890"/>
      <c r="W890" s="4" t="s">
        <v>179</v>
      </c>
      <c r="X890" s="536" t="s">
        <v>1276</v>
      </c>
      <c r="Z890" s="29"/>
    </row>
    <row r="891" spans="6:26">
      <c r="F891"/>
      <c r="G891"/>
      <c r="H891"/>
      <c r="I891"/>
      <c r="J891"/>
      <c r="K891"/>
      <c r="L891"/>
      <c r="M891"/>
      <c r="N891"/>
      <c r="O891"/>
      <c r="P891"/>
      <c r="Q891"/>
      <c r="R891"/>
      <c r="S891"/>
      <c r="T891"/>
      <c r="W891" s="4" t="s">
        <v>179</v>
      </c>
      <c r="X891" s="536" t="s">
        <v>1277</v>
      </c>
      <c r="Z891" s="29"/>
    </row>
    <row r="892" spans="6:26">
      <c r="F892"/>
      <c r="G892"/>
      <c r="H892"/>
      <c r="I892"/>
      <c r="J892"/>
      <c r="K892"/>
      <c r="L892"/>
      <c r="M892"/>
      <c r="N892"/>
      <c r="O892"/>
      <c r="P892"/>
      <c r="Q892"/>
      <c r="R892"/>
      <c r="S892"/>
      <c r="T892"/>
      <c r="W892" s="4" t="s">
        <v>179</v>
      </c>
      <c r="X892" s="536" t="s">
        <v>1278</v>
      </c>
      <c r="Z892" s="29"/>
    </row>
    <row r="893" spans="6:26">
      <c r="F893"/>
      <c r="G893"/>
      <c r="H893"/>
      <c r="I893"/>
      <c r="J893"/>
      <c r="K893"/>
      <c r="L893"/>
      <c r="M893"/>
      <c r="N893"/>
      <c r="O893"/>
      <c r="P893"/>
      <c r="Q893"/>
      <c r="R893"/>
      <c r="S893"/>
      <c r="T893"/>
      <c r="W893" s="4" t="s">
        <v>179</v>
      </c>
      <c r="X893" s="536" t="s">
        <v>1279</v>
      </c>
      <c r="Z893" s="29"/>
    </row>
    <row r="894" spans="6:26">
      <c r="F894"/>
      <c r="G894"/>
      <c r="H894"/>
      <c r="I894"/>
      <c r="J894"/>
      <c r="K894"/>
      <c r="L894"/>
      <c r="M894"/>
      <c r="N894"/>
      <c r="O894"/>
      <c r="P894"/>
      <c r="Q894"/>
      <c r="R894"/>
      <c r="S894"/>
      <c r="T894"/>
      <c r="W894" s="4" t="s">
        <v>179</v>
      </c>
      <c r="X894" s="536" t="s">
        <v>1280</v>
      </c>
      <c r="Z894" s="29"/>
    </row>
    <row r="895" spans="6:26">
      <c r="F895"/>
      <c r="G895"/>
      <c r="H895"/>
      <c r="I895"/>
      <c r="J895"/>
      <c r="K895"/>
      <c r="L895"/>
      <c r="M895"/>
      <c r="N895"/>
      <c r="O895"/>
      <c r="P895"/>
      <c r="Q895"/>
      <c r="R895"/>
      <c r="S895"/>
      <c r="T895"/>
      <c r="W895" s="4" t="s">
        <v>179</v>
      </c>
      <c r="X895" s="536" t="s">
        <v>1281</v>
      </c>
      <c r="Z895" s="29"/>
    </row>
    <row r="896" spans="6:26">
      <c r="F896"/>
      <c r="G896"/>
      <c r="H896"/>
      <c r="I896"/>
      <c r="J896"/>
      <c r="K896"/>
      <c r="L896"/>
      <c r="M896"/>
      <c r="N896"/>
      <c r="O896"/>
      <c r="P896"/>
      <c r="Q896"/>
      <c r="R896"/>
      <c r="S896"/>
      <c r="T896"/>
      <c r="W896" s="4" t="s">
        <v>179</v>
      </c>
      <c r="X896" s="536" t="s">
        <v>1282</v>
      </c>
      <c r="Z896" s="29"/>
    </row>
    <row r="897" spans="6:26">
      <c r="F897"/>
      <c r="G897"/>
      <c r="H897"/>
      <c r="I897"/>
      <c r="J897"/>
      <c r="K897"/>
      <c r="L897"/>
      <c r="M897"/>
      <c r="N897"/>
      <c r="O897"/>
      <c r="P897"/>
      <c r="Q897"/>
      <c r="R897"/>
      <c r="S897"/>
      <c r="T897"/>
      <c r="W897" s="4" t="s">
        <v>179</v>
      </c>
      <c r="X897" s="536" t="s">
        <v>1283</v>
      </c>
      <c r="Z897" s="29"/>
    </row>
    <row r="898" spans="6:26">
      <c r="F898"/>
      <c r="G898"/>
      <c r="H898"/>
      <c r="I898"/>
      <c r="J898"/>
      <c r="K898"/>
      <c r="L898"/>
      <c r="M898"/>
      <c r="N898"/>
      <c r="O898"/>
      <c r="P898"/>
      <c r="Q898"/>
      <c r="R898"/>
      <c r="S898"/>
      <c r="T898"/>
      <c r="W898" s="4" t="s">
        <v>179</v>
      </c>
      <c r="X898" s="536" t="s">
        <v>1284</v>
      </c>
      <c r="Z898" s="29"/>
    </row>
    <row r="899" spans="6:26">
      <c r="F899"/>
      <c r="G899"/>
      <c r="H899"/>
      <c r="I899"/>
      <c r="J899"/>
      <c r="K899"/>
      <c r="L899"/>
      <c r="M899"/>
      <c r="N899"/>
      <c r="O899"/>
      <c r="P899"/>
      <c r="Q899"/>
      <c r="R899"/>
      <c r="S899"/>
      <c r="T899"/>
      <c r="W899" s="4" t="s">
        <v>179</v>
      </c>
      <c r="X899" s="536" t="s">
        <v>1285</v>
      </c>
      <c r="Z899" s="29"/>
    </row>
    <row r="900" spans="6:26">
      <c r="F900"/>
      <c r="G900"/>
      <c r="H900"/>
      <c r="I900"/>
      <c r="J900"/>
      <c r="K900"/>
      <c r="L900"/>
      <c r="M900"/>
      <c r="N900"/>
      <c r="O900"/>
      <c r="P900"/>
      <c r="Q900"/>
      <c r="R900"/>
      <c r="S900"/>
      <c r="T900"/>
      <c r="W900" s="4" t="s">
        <v>179</v>
      </c>
      <c r="X900" s="536" t="s">
        <v>1286</v>
      </c>
      <c r="Z900" s="29"/>
    </row>
    <row r="901" spans="6:26">
      <c r="F901"/>
      <c r="G901"/>
      <c r="H901"/>
      <c r="I901"/>
      <c r="J901"/>
      <c r="K901"/>
      <c r="L901"/>
      <c r="M901"/>
      <c r="N901"/>
      <c r="O901"/>
      <c r="P901"/>
      <c r="Q901"/>
      <c r="R901"/>
      <c r="S901"/>
      <c r="T901"/>
      <c r="W901" s="4" t="s">
        <v>179</v>
      </c>
      <c r="X901" s="536" t="s">
        <v>1287</v>
      </c>
      <c r="Z901" s="29"/>
    </row>
    <row r="902" spans="6:26">
      <c r="F902"/>
      <c r="G902"/>
      <c r="H902"/>
      <c r="I902"/>
      <c r="J902"/>
      <c r="K902"/>
      <c r="L902"/>
      <c r="M902"/>
      <c r="N902"/>
      <c r="O902"/>
      <c r="P902"/>
      <c r="Q902"/>
      <c r="R902"/>
      <c r="S902"/>
      <c r="T902"/>
      <c r="W902" s="4" t="s">
        <v>179</v>
      </c>
      <c r="X902" s="536" t="s">
        <v>478</v>
      </c>
      <c r="Z902" s="29"/>
    </row>
    <row r="903" spans="6:26">
      <c r="F903"/>
      <c r="G903"/>
      <c r="H903"/>
      <c r="I903"/>
      <c r="J903"/>
      <c r="K903"/>
      <c r="L903"/>
      <c r="M903"/>
      <c r="N903"/>
      <c r="O903"/>
      <c r="P903"/>
      <c r="Q903"/>
      <c r="R903"/>
      <c r="S903"/>
      <c r="T903"/>
      <c r="W903" s="4" t="s">
        <v>179</v>
      </c>
      <c r="X903" s="536" t="s">
        <v>1288</v>
      </c>
      <c r="Z903" s="29"/>
    </row>
    <row r="904" spans="6:26">
      <c r="F904"/>
      <c r="G904"/>
      <c r="H904"/>
      <c r="I904"/>
      <c r="J904"/>
      <c r="K904"/>
      <c r="L904"/>
      <c r="M904"/>
      <c r="N904"/>
      <c r="O904"/>
      <c r="P904"/>
      <c r="Q904"/>
      <c r="R904"/>
      <c r="S904"/>
      <c r="T904"/>
      <c r="W904" s="4" t="s">
        <v>179</v>
      </c>
      <c r="X904" s="536" t="s">
        <v>1289</v>
      </c>
      <c r="Z904" s="29"/>
    </row>
    <row r="905" spans="6:26">
      <c r="F905"/>
      <c r="G905"/>
      <c r="H905"/>
      <c r="I905"/>
      <c r="J905"/>
      <c r="K905"/>
      <c r="L905"/>
      <c r="M905"/>
      <c r="N905"/>
      <c r="O905"/>
      <c r="P905"/>
      <c r="Q905"/>
      <c r="R905"/>
      <c r="S905"/>
      <c r="T905"/>
      <c r="W905" s="4" t="s">
        <v>179</v>
      </c>
      <c r="X905" s="536" t="s">
        <v>1290</v>
      </c>
      <c r="Z905" s="29"/>
    </row>
    <row r="906" spans="6:26">
      <c r="F906"/>
      <c r="G906"/>
      <c r="H906"/>
      <c r="I906"/>
      <c r="J906"/>
      <c r="K906"/>
      <c r="L906"/>
      <c r="M906"/>
      <c r="N906"/>
      <c r="O906"/>
      <c r="P906"/>
      <c r="Q906"/>
      <c r="R906"/>
      <c r="S906"/>
      <c r="T906"/>
      <c r="W906" s="4" t="s">
        <v>179</v>
      </c>
      <c r="X906" s="536" t="s">
        <v>1291</v>
      </c>
      <c r="Z906" s="29"/>
    </row>
    <row r="907" spans="6:26">
      <c r="F907"/>
      <c r="G907"/>
      <c r="H907"/>
      <c r="I907"/>
      <c r="J907"/>
      <c r="K907"/>
      <c r="L907"/>
      <c r="M907"/>
      <c r="N907"/>
      <c r="O907"/>
      <c r="P907"/>
      <c r="Q907"/>
      <c r="R907"/>
      <c r="S907"/>
      <c r="T907"/>
      <c r="W907" s="4" t="s">
        <v>179</v>
      </c>
      <c r="X907" s="536" t="s">
        <v>1292</v>
      </c>
      <c r="Z907" s="29"/>
    </row>
    <row r="908" spans="6:26">
      <c r="F908"/>
      <c r="G908"/>
      <c r="H908"/>
      <c r="I908"/>
      <c r="J908"/>
      <c r="K908"/>
      <c r="L908"/>
      <c r="M908"/>
      <c r="N908"/>
      <c r="O908"/>
      <c r="P908"/>
      <c r="Q908"/>
      <c r="R908"/>
      <c r="S908"/>
      <c r="T908"/>
      <c r="W908" s="4" t="s">
        <v>179</v>
      </c>
      <c r="X908" s="536" t="s">
        <v>1031</v>
      </c>
      <c r="Z908" s="29"/>
    </row>
    <row r="909" spans="6:26">
      <c r="F909"/>
      <c r="G909"/>
      <c r="H909"/>
      <c r="I909"/>
      <c r="J909"/>
      <c r="K909"/>
      <c r="L909"/>
      <c r="M909"/>
      <c r="N909"/>
      <c r="O909"/>
      <c r="P909"/>
      <c r="Q909"/>
      <c r="R909"/>
      <c r="S909"/>
      <c r="T909"/>
      <c r="W909" s="4" t="s">
        <v>179</v>
      </c>
      <c r="X909" s="536" t="s">
        <v>1293</v>
      </c>
      <c r="Z909" s="29"/>
    </row>
    <row r="910" spans="6:26">
      <c r="F910"/>
      <c r="G910"/>
      <c r="H910"/>
      <c r="I910"/>
      <c r="J910"/>
      <c r="K910"/>
      <c r="L910"/>
      <c r="M910"/>
      <c r="N910"/>
      <c r="O910"/>
      <c r="P910"/>
      <c r="Q910"/>
      <c r="R910"/>
      <c r="S910"/>
      <c r="T910"/>
      <c r="W910" s="4" t="s">
        <v>179</v>
      </c>
      <c r="X910" s="536" t="s">
        <v>1294</v>
      </c>
      <c r="Z910" s="29"/>
    </row>
    <row r="911" spans="6:26">
      <c r="F911"/>
      <c r="G911"/>
      <c r="H911"/>
      <c r="I911"/>
      <c r="J911"/>
      <c r="K911"/>
      <c r="L911"/>
      <c r="M911"/>
      <c r="N911"/>
      <c r="O911"/>
      <c r="P911"/>
      <c r="Q911"/>
      <c r="R911"/>
      <c r="S911"/>
      <c r="T911"/>
      <c r="W911" s="4" t="s">
        <v>179</v>
      </c>
      <c r="X911" s="536" t="s">
        <v>1295</v>
      </c>
      <c r="Z911" s="29"/>
    </row>
    <row r="912" spans="6:26">
      <c r="F912"/>
      <c r="G912"/>
      <c r="H912"/>
      <c r="I912"/>
      <c r="J912"/>
      <c r="K912"/>
      <c r="L912"/>
      <c r="M912"/>
      <c r="N912"/>
      <c r="O912"/>
      <c r="P912"/>
      <c r="Q912"/>
      <c r="R912"/>
      <c r="S912"/>
      <c r="T912"/>
      <c r="W912" s="4" t="s">
        <v>179</v>
      </c>
      <c r="X912" s="536" t="s">
        <v>1296</v>
      </c>
      <c r="Z912" s="29"/>
    </row>
    <row r="913" spans="6:26">
      <c r="F913"/>
      <c r="G913"/>
      <c r="H913"/>
      <c r="I913"/>
      <c r="J913"/>
      <c r="K913"/>
      <c r="L913"/>
      <c r="M913"/>
      <c r="N913"/>
      <c r="O913"/>
      <c r="P913"/>
      <c r="Q913"/>
      <c r="R913"/>
      <c r="S913"/>
      <c r="T913"/>
      <c r="W913" s="4" t="s">
        <v>179</v>
      </c>
      <c r="X913" s="536" t="s">
        <v>1297</v>
      </c>
      <c r="Z913" s="29"/>
    </row>
    <row r="914" spans="6:26">
      <c r="F914"/>
      <c r="G914"/>
      <c r="H914"/>
      <c r="I914"/>
      <c r="J914"/>
      <c r="K914"/>
      <c r="L914"/>
      <c r="M914"/>
      <c r="N914"/>
      <c r="O914"/>
      <c r="P914"/>
      <c r="Q914"/>
      <c r="R914"/>
      <c r="S914"/>
      <c r="T914"/>
      <c r="W914" s="4" t="s">
        <v>179</v>
      </c>
      <c r="X914" s="536" t="s">
        <v>1298</v>
      </c>
      <c r="Z914" s="29"/>
    </row>
    <row r="915" spans="6:26">
      <c r="F915"/>
      <c r="G915"/>
      <c r="H915"/>
      <c r="I915"/>
      <c r="J915"/>
      <c r="K915"/>
      <c r="L915"/>
      <c r="M915"/>
      <c r="N915"/>
      <c r="O915"/>
      <c r="P915"/>
      <c r="Q915"/>
      <c r="R915"/>
      <c r="S915"/>
      <c r="T915"/>
      <c r="W915" s="4" t="s">
        <v>179</v>
      </c>
      <c r="X915" s="536" t="s">
        <v>1299</v>
      </c>
      <c r="Z915" s="29"/>
    </row>
    <row r="916" spans="6:26">
      <c r="F916"/>
      <c r="G916"/>
      <c r="H916"/>
      <c r="I916"/>
      <c r="J916"/>
      <c r="K916"/>
      <c r="L916"/>
      <c r="M916"/>
      <c r="N916"/>
      <c r="O916"/>
      <c r="P916"/>
      <c r="Q916"/>
      <c r="R916"/>
      <c r="S916"/>
      <c r="T916"/>
      <c r="W916" s="4" t="s">
        <v>180</v>
      </c>
      <c r="X916" s="536" t="s">
        <v>548</v>
      </c>
      <c r="Z916" s="29"/>
    </row>
    <row r="917" spans="6:26">
      <c r="F917"/>
      <c r="G917"/>
      <c r="H917"/>
      <c r="I917"/>
      <c r="J917"/>
      <c r="K917"/>
      <c r="L917"/>
      <c r="M917"/>
      <c r="N917"/>
      <c r="O917"/>
      <c r="P917"/>
      <c r="Q917"/>
      <c r="R917"/>
      <c r="S917"/>
      <c r="T917"/>
      <c r="W917" s="4" t="s">
        <v>180</v>
      </c>
      <c r="X917" s="536" t="s">
        <v>823</v>
      </c>
      <c r="Z917" s="29"/>
    </row>
    <row r="918" spans="6:26">
      <c r="F918"/>
      <c r="G918"/>
      <c r="H918"/>
      <c r="I918"/>
      <c r="J918"/>
      <c r="K918"/>
      <c r="L918"/>
      <c r="M918"/>
      <c r="N918"/>
      <c r="O918"/>
      <c r="P918"/>
      <c r="Q918"/>
      <c r="R918"/>
      <c r="S918"/>
      <c r="T918"/>
      <c r="W918" s="4" t="s">
        <v>180</v>
      </c>
      <c r="X918" s="536" t="s">
        <v>1300</v>
      </c>
      <c r="Z918" s="29"/>
    </row>
    <row r="919" spans="6:26">
      <c r="F919"/>
      <c r="G919"/>
      <c r="H919"/>
      <c r="I919"/>
      <c r="J919"/>
      <c r="K919"/>
      <c r="L919"/>
      <c r="M919"/>
      <c r="N919"/>
      <c r="O919"/>
      <c r="P919"/>
      <c r="Q919"/>
      <c r="R919"/>
      <c r="S919"/>
      <c r="T919"/>
      <c r="W919" s="4" t="s">
        <v>180</v>
      </c>
      <c r="X919" s="536" t="s">
        <v>825</v>
      </c>
      <c r="Z919" s="29"/>
    </row>
    <row r="920" spans="6:26">
      <c r="F920"/>
      <c r="G920"/>
      <c r="H920"/>
      <c r="I920"/>
      <c r="J920"/>
      <c r="K920"/>
      <c r="L920"/>
      <c r="M920"/>
      <c r="N920"/>
      <c r="O920"/>
      <c r="P920"/>
      <c r="Q920"/>
      <c r="R920"/>
      <c r="S920"/>
      <c r="T920"/>
      <c r="W920" s="4" t="s">
        <v>180</v>
      </c>
      <c r="X920" s="536" t="s">
        <v>1301</v>
      </c>
      <c r="Z920" s="29"/>
    </row>
    <row r="921" spans="6:26">
      <c r="F921"/>
      <c r="G921"/>
      <c r="H921"/>
      <c r="I921"/>
      <c r="J921"/>
      <c r="K921"/>
      <c r="L921"/>
      <c r="M921"/>
      <c r="N921"/>
      <c r="O921"/>
      <c r="P921"/>
      <c r="Q921"/>
      <c r="R921"/>
      <c r="S921"/>
      <c r="T921"/>
      <c r="W921" s="4" t="s">
        <v>180</v>
      </c>
      <c r="X921" s="536" t="s">
        <v>1302</v>
      </c>
      <c r="Z921" s="29"/>
    </row>
    <row r="922" spans="6:26">
      <c r="F922"/>
      <c r="G922"/>
      <c r="H922"/>
      <c r="I922"/>
      <c r="J922"/>
      <c r="K922"/>
      <c r="L922"/>
      <c r="M922"/>
      <c r="N922"/>
      <c r="O922"/>
      <c r="P922"/>
      <c r="Q922"/>
      <c r="R922"/>
      <c r="S922"/>
      <c r="T922"/>
      <c r="W922" s="4" t="s">
        <v>180</v>
      </c>
      <c r="X922" s="536" t="s">
        <v>1303</v>
      </c>
      <c r="Z922" s="29"/>
    </row>
    <row r="923" spans="6:26">
      <c r="F923"/>
      <c r="G923"/>
      <c r="H923"/>
      <c r="I923"/>
      <c r="J923"/>
      <c r="K923"/>
      <c r="L923"/>
      <c r="M923"/>
      <c r="N923"/>
      <c r="O923"/>
      <c r="P923"/>
      <c r="Q923"/>
      <c r="R923"/>
      <c r="S923"/>
      <c r="T923"/>
      <c r="W923" s="4" t="s">
        <v>180</v>
      </c>
      <c r="X923" s="536" t="s">
        <v>1304</v>
      </c>
      <c r="Z923" s="29"/>
    </row>
    <row r="924" spans="6:26">
      <c r="F924"/>
      <c r="G924"/>
      <c r="H924"/>
      <c r="I924"/>
      <c r="J924"/>
      <c r="K924"/>
      <c r="L924"/>
      <c r="M924"/>
      <c r="N924"/>
      <c r="O924"/>
      <c r="P924"/>
      <c r="Q924"/>
      <c r="R924"/>
      <c r="S924"/>
      <c r="T924"/>
      <c r="W924" s="4" t="s">
        <v>180</v>
      </c>
      <c r="X924" s="536" t="s">
        <v>1305</v>
      </c>
      <c r="Z924" s="29"/>
    </row>
    <row r="925" spans="6:26">
      <c r="F925"/>
      <c r="G925"/>
      <c r="H925"/>
      <c r="I925"/>
      <c r="J925"/>
      <c r="K925"/>
      <c r="L925"/>
      <c r="M925"/>
      <c r="N925"/>
      <c r="O925"/>
      <c r="P925"/>
      <c r="Q925"/>
      <c r="R925"/>
      <c r="S925"/>
      <c r="T925"/>
      <c r="W925" s="4" t="s">
        <v>180</v>
      </c>
      <c r="X925" s="536" t="s">
        <v>1306</v>
      </c>
      <c r="Z925" s="29"/>
    </row>
    <row r="926" spans="6:26">
      <c r="F926"/>
      <c r="G926"/>
      <c r="H926"/>
      <c r="I926"/>
      <c r="J926"/>
      <c r="K926"/>
      <c r="L926"/>
      <c r="M926"/>
      <c r="N926"/>
      <c r="O926"/>
      <c r="P926"/>
      <c r="Q926"/>
      <c r="R926"/>
      <c r="S926"/>
      <c r="T926"/>
      <c r="W926" s="4" t="s">
        <v>180</v>
      </c>
      <c r="X926" s="536" t="s">
        <v>1307</v>
      </c>
      <c r="Z926" s="29"/>
    </row>
    <row r="927" spans="6:26">
      <c r="F927"/>
      <c r="G927"/>
      <c r="H927"/>
      <c r="I927"/>
      <c r="J927"/>
      <c r="K927"/>
      <c r="L927"/>
      <c r="M927"/>
      <c r="N927"/>
      <c r="O927"/>
      <c r="P927"/>
      <c r="Q927"/>
      <c r="R927"/>
      <c r="S927"/>
      <c r="T927"/>
      <c r="W927" s="4" t="s">
        <v>180</v>
      </c>
      <c r="X927" s="536" t="s">
        <v>1308</v>
      </c>
      <c r="Z927" s="29"/>
    </row>
    <row r="928" spans="6:26">
      <c r="F928"/>
      <c r="G928"/>
      <c r="H928"/>
      <c r="I928"/>
      <c r="J928"/>
      <c r="K928"/>
      <c r="L928"/>
      <c r="M928"/>
      <c r="N928"/>
      <c r="O928"/>
      <c r="P928"/>
      <c r="Q928"/>
      <c r="R928"/>
      <c r="S928"/>
      <c r="T928"/>
      <c r="W928" s="4" t="s">
        <v>180</v>
      </c>
      <c r="X928" s="536" t="s">
        <v>828</v>
      </c>
      <c r="Z928" s="29"/>
    </row>
    <row r="929" spans="6:26">
      <c r="F929"/>
      <c r="G929"/>
      <c r="H929"/>
      <c r="I929"/>
      <c r="J929"/>
      <c r="K929"/>
      <c r="L929"/>
      <c r="M929"/>
      <c r="N929"/>
      <c r="O929"/>
      <c r="P929"/>
      <c r="Q929"/>
      <c r="R929"/>
      <c r="S929"/>
      <c r="T929"/>
      <c r="W929" s="4" t="s">
        <v>180</v>
      </c>
      <c r="X929" s="536" t="s">
        <v>830</v>
      </c>
      <c r="Z929" s="29"/>
    </row>
    <row r="930" spans="6:26">
      <c r="F930"/>
      <c r="G930"/>
      <c r="H930"/>
      <c r="I930"/>
      <c r="J930"/>
      <c r="K930"/>
      <c r="L930"/>
      <c r="M930"/>
      <c r="N930"/>
      <c r="O930"/>
      <c r="P930"/>
      <c r="Q930"/>
      <c r="R930"/>
      <c r="S930"/>
      <c r="T930"/>
      <c r="W930" s="4" t="s">
        <v>180</v>
      </c>
      <c r="X930" s="536" t="s">
        <v>1309</v>
      </c>
      <c r="Z930" s="29"/>
    </row>
    <row r="931" spans="6:26">
      <c r="F931"/>
      <c r="G931"/>
      <c r="H931"/>
      <c r="I931"/>
      <c r="J931"/>
      <c r="K931"/>
      <c r="L931"/>
      <c r="M931"/>
      <c r="N931"/>
      <c r="O931"/>
      <c r="P931"/>
      <c r="Q931"/>
      <c r="R931"/>
      <c r="S931"/>
      <c r="T931"/>
      <c r="W931" s="4" t="s">
        <v>180</v>
      </c>
      <c r="X931" s="536" t="s">
        <v>1310</v>
      </c>
      <c r="Z931" s="29"/>
    </row>
    <row r="932" spans="6:26">
      <c r="F932"/>
      <c r="G932"/>
      <c r="H932"/>
      <c r="I932"/>
      <c r="J932"/>
      <c r="K932"/>
      <c r="L932"/>
      <c r="M932"/>
      <c r="N932"/>
      <c r="O932"/>
      <c r="P932"/>
      <c r="Q932"/>
      <c r="R932"/>
      <c r="S932"/>
      <c r="T932"/>
      <c r="W932" s="4" t="s">
        <v>180</v>
      </c>
      <c r="X932" s="536" t="s">
        <v>1311</v>
      </c>
      <c r="Z932" s="29"/>
    </row>
    <row r="933" spans="6:26">
      <c r="F933"/>
      <c r="G933"/>
      <c r="H933"/>
      <c r="I933"/>
      <c r="J933"/>
      <c r="K933"/>
      <c r="L933"/>
      <c r="M933"/>
      <c r="N933"/>
      <c r="O933"/>
      <c r="P933"/>
      <c r="Q933"/>
      <c r="R933"/>
      <c r="S933"/>
      <c r="T933"/>
      <c r="W933" s="4" t="s">
        <v>180</v>
      </c>
      <c r="X933" s="536" t="s">
        <v>1312</v>
      </c>
      <c r="Z933" s="29"/>
    </row>
    <row r="934" spans="6:26">
      <c r="F934"/>
      <c r="G934"/>
      <c r="H934"/>
      <c r="I934"/>
      <c r="J934"/>
      <c r="K934"/>
      <c r="L934"/>
      <c r="M934"/>
      <c r="N934"/>
      <c r="O934"/>
      <c r="P934"/>
      <c r="Q934"/>
      <c r="R934"/>
      <c r="S934"/>
      <c r="T934"/>
      <c r="W934" s="4" t="s">
        <v>180</v>
      </c>
      <c r="X934" s="536" t="s">
        <v>1313</v>
      </c>
      <c r="Z934" s="29"/>
    </row>
    <row r="935" spans="6:26">
      <c r="F935"/>
      <c r="G935"/>
      <c r="H935"/>
      <c r="I935"/>
      <c r="J935"/>
      <c r="K935"/>
      <c r="L935"/>
      <c r="M935"/>
      <c r="N935"/>
      <c r="O935"/>
      <c r="P935"/>
      <c r="Q935"/>
      <c r="R935"/>
      <c r="S935"/>
      <c r="T935"/>
      <c r="W935" s="4" t="s">
        <v>180</v>
      </c>
      <c r="X935" s="536" t="s">
        <v>1314</v>
      </c>
      <c r="Z935" s="29"/>
    </row>
    <row r="936" spans="6:26">
      <c r="F936"/>
      <c r="G936"/>
      <c r="H936"/>
      <c r="I936"/>
      <c r="J936"/>
      <c r="K936"/>
      <c r="L936"/>
      <c r="M936"/>
      <c r="N936"/>
      <c r="O936"/>
      <c r="P936"/>
      <c r="Q936"/>
      <c r="R936"/>
      <c r="S936"/>
      <c r="T936"/>
      <c r="W936" s="4" t="s">
        <v>180</v>
      </c>
      <c r="X936" s="536" t="s">
        <v>1315</v>
      </c>
      <c r="Z936" s="29"/>
    </row>
    <row r="937" spans="6:26">
      <c r="F937"/>
      <c r="G937"/>
      <c r="H937"/>
      <c r="I937"/>
      <c r="J937"/>
      <c r="K937"/>
      <c r="L937"/>
      <c r="M937"/>
      <c r="N937"/>
      <c r="O937"/>
      <c r="P937"/>
      <c r="Q937"/>
      <c r="R937"/>
      <c r="S937"/>
      <c r="T937"/>
      <c r="W937" s="4" t="s">
        <v>180</v>
      </c>
      <c r="X937" s="536" t="s">
        <v>1316</v>
      </c>
      <c r="Z937" s="29"/>
    </row>
    <row r="938" spans="6:26">
      <c r="F938"/>
      <c r="G938"/>
      <c r="H938"/>
      <c r="I938"/>
      <c r="J938"/>
      <c r="K938"/>
      <c r="L938"/>
      <c r="M938"/>
      <c r="N938"/>
      <c r="O938"/>
      <c r="P938"/>
      <c r="Q938"/>
      <c r="R938"/>
      <c r="S938"/>
      <c r="T938"/>
      <c r="W938" s="4" t="s">
        <v>180</v>
      </c>
      <c r="X938" s="536" t="s">
        <v>1317</v>
      </c>
      <c r="Z938" s="29"/>
    </row>
    <row r="939" spans="6:26">
      <c r="F939"/>
      <c r="G939"/>
      <c r="H939"/>
      <c r="I939"/>
      <c r="J939"/>
      <c r="K939"/>
      <c r="L939"/>
      <c r="M939"/>
      <c r="N939"/>
      <c r="O939"/>
      <c r="P939"/>
      <c r="Q939"/>
      <c r="R939"/>
      <c r="S939"/>
      <c r="T939"/>
      <c r="W939" s="4" t="s">
        <v>180</v>
      </c>
      <c r="X939" s="536" t="s">
        <v>1318</v>
      </c>
      <c r="Z939" s="29"/>
    </row>
    <row r="940" spans="6:26">
      <c r="F940"/>
      <c r="G940"/>
      <c r="H940"/>
      <c r="I940"/>
      <c r="J940"/>
      <c r="K940"/>
      <c r="L940"/>
      <c r="M940"/>
      <c r="N940"/>
      <c r="O940"/>
      <c r="P940"/>
      <c r="Q940"/>
      <c r="R940"/>
      <c r="S940"/>
      <c r="T940"/>
      <c r="W940" s="4" t="s">
        <v>180</v>
      </c>
      <c r="X940" s="536" t="s">
        <v>1319</v>
      </c>
      <c r="Z940" s="29"/>
    </row>
    <row r="941" spans="6:26">
      <c r="F941"/>
      <c r="G941"/>
      <c r="H941"/>
      <c r="I941"/>
      <c r="J941"/>
      <c r="K941"/>
      <c r="L941"/>
      <c r="M941"/>
      <c r="N941"/>
      <c r="O941"/>
      <c r="P941"/>
      <c r="Q941"/>
      <c r="R941"/>
      <c r="S941"/>
      <c r="T941"/>
      <c r="W941" s="4" t="s">
        <v>180</v>
      </c>
      <c r="X941" s="536" t="s">
        <v>1320</v>
      </c>
      <c r="Z941" s="29"/>
    </row>
    <row r="942" spans="6:26">
      <c r="F942"/>
      <c r="G942"/>
      <c r="H942"/>
      <c r="I942"/>
      <c r="J942"/>
      <c r="K942"/>
      <c r="L942"/>
      <c r="M942"/>
      <c r="N942"/>
      <c r="O942"/>
      <c r="P942"/>
      <c r="Q942"/>
      <c r="R942"/>
      <c r="S942"/>
      <c r="T942"/>
      <c r="W942" s="4" t="s">
        <v>180</v>
      </c>
      <c r="X942" s="536" t="s">
        <v>1321</v>
      </c>
      <c r="Z942" s="29"/>
    </row>
    <row r="943" spans="6:26">
      <c r="F943"/>
      <c r="G943"/>
      <c r="H943"/>
      <c r="I943"/>
      <c r="J943"/>
      <c r="K943"/>
      <c r="L943"/>
      <c r="M943"/>
      <c r="N943"/>
      <c r="O943"/>
      <c r="P943"/>
      <c r="Q943"/>
      <c r="R943"/>
      <c r="S943"/>
      <c r="T943"/>
      <c r="W943" s="4" t="s">
        <v>180</v>
      </c>
      <c r="X943" s="536" t="s">
        <v>1322</v>
      </c>
      <c r="Z943" s="29"/>
    </row>
    <row r="944" spans="6:26">
      <c r="F944"/>
      <c r="G944"/>
      <c r="H944"/>
      <c r="I944"/>
      <c r="J944"/>
      <c r="K944"/>
      <c r="L944"/>
      <c r="M944"/>
      <c r="N944"/>
      <c r="O944"/>
      <c r="P944"/>
      <c r="Q944"/>
      <c r="R944"/>
      <c r="S944"/>
      <c r="T944"/>
      <c r="W944" s="4" t="s">
        <v>180</v>
      </c>
      <c r="X944" s="536" t="s">
        <v>1323</v>
      </c>
      <c r="Z944" s="29"/>
    </row>
    <row r="945" spans="6:26">
      <c r="F945"/>
      <c r="G945"/>
      <c r="H945"/>
      <c r="I945"/>
      <c r="J945"/>
      <c r="K945"/>
      <c r="L945"/>
      <c r="M945"/>
      <c r="N945"/>
      <c r="O945"/>
      <c r="P945"/>
      <c r="Q945"/>
      <c r="R945"/>
      <c r="S945"/>
      <c r="T945"/>
      <c r="W945" s="4" t="s">
        <v>180</v>
      </c>
      <c r="X945" s="536" t="s">
        <v>1324</v>
      </c>
      <c r="Z945" s="29"/>
    </row>
    <row r="946" spans="6:26">
      <c r="F946"/>
      <c r="G946"/>
      <c r="H946"/>
      <c r="I946"/>
      <c r="J946"/>
      <c r="K946"/>
      <c r="L946"/>
      <c r="M946"/>
      <c r="N946"/>
      <c r="O946"/>
      <c r="P946"/>
      <c r="Q946"/>
      <c r="R946"/>
      <c r="S946"/>
      <c r="T946"/>
      <c r="W946" s="4" t="s">
        <v>180</v>
      </c>
      <c r="X946" s="536" t="s">
        <v>1325</v>
      </c>
      <c r="Z946" s="29"/>
    </row>
    <row r="947" spans="6:26">
      <c r="F947"/>
      <c r="G947"/>
      <c r="H947"/>
      <c r="I947"/>
      <c r="J947"/>
      <c r="K947"/>
      <c r="L947"/>
      <c r="M947"/>
      <c r="N947"/>
      <c r="O947"/>
      <c r="P947"/>
      <c r="Q947"/>
      <c r="R947"/>
      <c r="S947"/>
      <c r="T947"/>
      <c r="W947" s="4" t="s">
        <v>180</v>
      </c>
      <c r="X947" s="536" t="s">
        <v>478</v>
      </c>
      <c r="Z947" s="29"/>
    </row>
    <row r="948" spans="6:26">
      <c r="F948"/>
      <c r="G948"/>
      <c r="H948"/>
      <c r="I948"/>
      <c r="J948"/>
      <c r="K948"/>
      <c r="L948"/>
      <c r="M948"/>
      <c r="N948"/>
      <c r="O948"/>
      <c r="P948"/>
      <c r="Q948"/>
      <c r="R948"/>
      <c r="S948"/>
      <c r="T948"/>
      <c r="W948" s="4" t="s">
        <v>180</v>
      </c>
      <c r="X948" s="536" t="s">
        <v>1326</v>
      </c>
      <c r="Z948" s="29"/>
    </row>
    <row r="949" spans="6:26">
      <c r="F949"/>
      <c r="G949"/>
      <c r="H949"/>
      <c r="I949"/>
      <c r="J949"/>
      <c r="K949"/>
      <c r="L949"/>
      <c r="M949"/>
      <c r="N949"/>
      <c r="O949"/>
      <c r="P949"/>
      <c r="Q949"/>
      <c r="R949"/>
      <c r="S949"/>
      <c r="T949"/>
      <c r="W949" s="4" t="s">
        <v>180</v>
      </c>
      <c r="X949" s="536" t="s">
        <v>1327</v>
      </c>
      <c r="Z949" s="29"/>
    </row>
    <row r="950" spans="6:26">
      <c r="F950"/>
      <c r="G950"/>
      <c r="H950"/>
      <c r="I950"/>
      <c r="J950"/>
      <c r="K950"/>
      <c r="L950"/>
      <c r="M950"/>
      <c r="N950"/>
      <c r="O950"/>
      <c r="P950"/>
      <c r="Q950"/>
      <c r="R950"/>
      <c r="S950"/>
      <c r="T950"/>
      <c r="W950" s="4" t="s">
        <v>180</v>
      </c>
      <c r="X950" s="536" t="s">
        <v>1328</v>
      </c>
      <c r="Z950" s="29"/>
    </row>
    <row r="951" spans="6:26">
      <c r="F951"/>
      <c r="G951"/>
      <c r="H951"/>
      <c r="I951"/>
      <c r="J951"/>
      <c r="K951"/>
      <c r="L951"/>
      <c r="M951"/>
      <c r="N951"/>
      <c r="O951"/>
      <c r="P951"/>
      <c r="Q951"/>
      <c r="R951"/>
      <c r="S951"/>
      <c r="T951"/>
      <c r="W951" s="4" t="s">
        <v>180</v>
      </c>
      <c r="X951" s="536" t="s">
        <v>1329</v>
      </c>
      <c r="Z951" s="29"/>
    </row>
    <row r="952" spans="6:26">
      <c r="F952"/>
      <c r="G952"/>
      <c r="H952"/>
      <c r="I952"/>
      <c r="J952"/>
      <c r="K952"/>
      <c r="L952"/>
      <c r="M952"/>
      <c r="N952"/>
      <c r="O952"/>
      <c r="P952"/>
      <c r="Q952"/>
      <c r="R952"/>
      <c r="S952"/>
      <c r="T952"/>
      <c r="W952" s="4" t="s">
        <v>180</v>
      </c>
      <c r="X952" s="536" t="s">
        <v>1330</v>
      </c>
      <c r="Z952" s="29"/>
    </row>
    <row r="953" spans="6:26">
      <c r="F953"/>
      <c r="G953"/>
      <c r="H953"/>
      <c r="I953"/>
      <c r="J953"/>
      <c r="K953"/>
      <c r="L953"/>
      <c r="M953"/>
      <c r="N953"/>
      <c r="O953"/>
      <c r="P953"/>
      <c r="Q953"/>
      <c r="R953"/>
      <c r="S953"/>
      <c r="T953"/>
      <c r="W953" s="4" t="s">
        <v>180</v>
      </c>
      <c r="X953" s="536" t="s">
        <v>1331</v>
      </c>
      <c r="Z953" s="29"/>
    </row>
    <row r="954" spans="6:26">
      <c r="F954"/>
      <c r="G954"/>
      <c r="H954"/>
      <c r="I954"/>
      <c r="J954"/>
      <c r="K954"/>
      <c r="L954"/>
      <c r="M954"/>
      <c r="N954"/>
      <c r="O954"/>
      <c r="P954"/>
      <c r="Q954"/>
      <c r="R954"/>
      <c r="S954"/>
      <c r="T954"/>
      <c r="W954" s="4" t="s">
        <v>180</v>
      </c>
      <c r="X954" s="536" t="s">
        <v>1332</v>
      </c>
      <c r="Z954" s="29"/>
    </row>
    <row r="955" spans="6:26">
      <c r="F955"/>
      <c r="G955"/>
      <c r="H955"/>
      <c r="I955"/>
      <c r="J955"/>
      <c r="K955"/>
      <c r="L955"/>
      <c r="M955"/>
      <c r="N955"/>
      <c r="O955"/>
      <c r="P955"/>
      <c r="Q955"/>
      <c r="R955"/>
      <c r="S955"/>
      <c r="T955"/>
      <c r="W955" s="4" t="s">
        <v>180</v>
      </c>
      <c r="X955" s="536" t="s">
        <v>1333</v>
      </c>
      <c r="Z955" s="29"/>
    </row>
    <row r="956" spans="6:26">
      <c r="F956"/>
      <c r="G956"/>
      <c r="H956"/>
      <c r="I956"/>
      <c r="J956"/>
      <c r="K956"/>
      <c r="L956"/>
      <c r="M956"/>
      <c r="N956"/>
      <c r="O956"/>
      <c r="P956"/>
      <c r="Q956"/>
      <c r="R956"/>
      <c r="S956"/>
      <c r="T956"/>
      <c r="W956" s="4" t="s">
        <v>180</v>
      </c>
      <c r="X956" s="536" t="s">
        <v>1334</v>
      </c>
      <c r="Z956" s="29"/>
    </row>
    <row r="957" spans="6:26">
      <c r="F957"/>
      <c r="G957"/>
      <c r="H957"/>
      <c r="I957"/>
      <c r="J957"/>
      <c r="K957"/>
      <c r="L957"/>
      <c r="M957"/>
      <c r="N957"/>
      <c r="O957"/>
      <c r="P957"/>
      <c r="Q957"/>
      <c r="R957"/>
      <c r="S957"/>
      <c r="T957"/>
      <c r="W957" s="4" t="s">
        <v>180</v>
      </c>
      <c r="X957" s="536" t="s">
        <v>1335</v>
      </c>
      <c r="Z957" s="29"/>
    </row>
    <row r="958" spans="6:26">
      <c r="F958"/>
      <c r="G958"/>
      <c r="H958"/>
      <c r="I958"/>
      <c r="J958"/>
      <c r="K958"/>
      <c r="L958"/>
      <c r="M958"/>
      <c r="N958"/>
      <c r="O958"/>
      <c r="P958"/>
      <c r="Q958"/>
      <c r="R958"/>
      <c r="S958"/>
      <c r="T958"/>
      <c r="W958" s="4" t="s">
        <v>182</v>
      </c>
      <c r="X958" s="536" t="s">
        <v>550</v>
      </c>
      <c r="Z958" s="29"/>
    </row>
    <row r="959" spans="6:26">
      <c r="F959"/>
      <c r="G959"/>
      <c r="H959"/>
      <c r="I959"/>
      <c r="J959"/>
      <c r="K959"/>
      <c r="L959"/>
      <c r="M959"/>
      <c r="N959"/>
      <c r="O959"/>
      <c r="P959"/>
      <c r="Q959"/>
      <c r="R959"/>
      <c r="S959"/>
      <c r="T959"/>
      <c r="W959" s="4" t="s">
        <v>182</v>
      </c>
      <c r="X959" s="536" t="s">
        <v>832</v>
      </c>
      <c r="Z959" s="29"/>
    </row>
    <row r="960" spans="6:26">
      <c r="F960"/>
      <c r="G960"/>
      <c r="H960"/>
      <c r="I960"/>
      <c r="J960"/>
      <c r="K960"/>
      <c r="L960"/>
      <c r="M960"/>
      <c r="N960"/>
      <c r="O960"/>
      <c r="P960"/>
      <c r="Q960"/>
      <c r="R960"/>
      <c r="S960"/>
      <c r="T960"/>
      <c r="W960" s="4" t="s">
        <v>182</v>
      </c>
      <c r="X960" s="536" t="s">
        <v>834</v>
      </c>
      <c r="Z960" s="29"/>
    </row>
    <row r="961" spans="6:26">
      <c r="F961"/>
      <c r="G961"/>
      <c r="H961"/>
      <c r="I961"/>
      <c r="J961"/>
      <c r="K961"/>
      <c r="L961"/>
      <c r="M961"/>
      <c r="N961"/>
      <c r="O961"/>
      <c r="P961"/>
      <c r="Q961"/>
      <c r="R961"/>
      <c r="S961"/>
      <c r="T961"/>
      <c r="W961" s="4" t="s">
        <v>182</v>
      </c>
      <c r="X961" s="536" t="s">
        <v>1336</v>
      </c>
      <c r="Z961" s="29"/>
    </row>
    <row r="962" spans="6:26">
      <c r="F962"/>
      <c r="G962"/>
      <c r="H962"/>
      <c r="I962"/>
      <c r="J962"/>
      <c r="K962"/>
      <c r="L962"/>
      <c r="M962"/>
      <c r="N962"/>
      <c r="O962"/>
      <c r="P962"/>
      <c r="Q962"/>
      <c r="R962"/>
      <c r="S962"/>
      <c r="T962"/>
      <c r="W962" s="4" t="s">
        <v>182</v>
      </c>
      <c r="X962" s="536" t="s">
        <v>836</v>
      </c>
      <c r="Z962" s="29"/>
    </row>
    <row r="963" spans="6:26">
      <c r="F963"/>
      <c r="G963"/>
      <c r="H963"/>
      <c r="I963"/>
      <c r="J963"/>
      <c r="K963"/>
      <c r="L963"/>
      <c r="M963"/>
      <c r="N963"/>
      <c r="O963"/>
      <c r="P963"/>
      <c r="Q963"/>
      <c r="R963"/>
      <c r="S963"/>
      <c r="T963"/>
      <c r="W963" s="4" t="s">
        <v>182</v>
      </c>
      <c r="X963" s="536" t="s">
        <v>838</v>
      </c>
      <c r="Z963" s="29"/>
    </row>
    <row r="964" spans="6:26">
      <c r="F964"/>
      <c r="G964"/>
      <c r="H964"/>
      <c r="I964"/>
      <c r="J964"/>
      <c r="K964"/>
      <c r="L964"/>
      <c r="M964"/>
      <c r="N964"/>
      <c r="O964"/>
      <c r="P964"/>
      <c r="Q964"/>
      <c r="R964"/>
      <c r="S964"/>
      <c r="T964"/>
      <c r="W964" s="4" t="s">
        <v>182</v>
      </c>
      <c r="X964" s="536" t="s">
        <v>1337</v>
      </c>
      <c r="Z964" s="29"/>
    </row>
    <row r="965" spans="6:26">
      <c r="F965"/>
      <c r="G965"/>
      <c r="H965"/>
      <c r="I965"/>
      <c r="J965"/>
      <c r="K965"/>
      <c r="L965"/>
      <c r="M965"/>
      <c r="N965"/>
      <c r="O965"/>
      <c r="P965"/>
      <c r="Q965"/>
      <c r="R965"/>
      <c r="S965"/>
      <c r="T965"/>
      <c r="W965" s="4" t="s">
        <v>182</v>
      </c>
      <c r="X965" s="536" t="s">
        <v>840</v>
      </c>
      <c r="Z965" s="29"/>
    </row>
    <row r="966" spans="6:26">
      <c r="F966"/>
      <c r="G966"/>
      <c r="H966"/>
      <c r="I966"/>
      <c r="J966"/>
      <c r="K966"/>
      <c r="L966"/>
      <c r="M966"/>
      <c r="N966"/>
      <c r="O966"/>
      <c r="P966"/>
      <c r="Q966"/>
      <c r="R966"/>
      <c r="S966"/>
      <c r="T966"/>
      <c r="W966" s="4" t="s">
        <v>182</v>
      </c>
      <c r="X966" s="536" t="s">
        <v>842</v>
      </c>
      <c r="Z966" s="29"/>
    </row>
    <row r="967" spans="6:26">
      <c r="F967"/>
      <c r="G967"/>
      <c r="H967"/>
      <c r="I967"/>
      <c r="J967"/>
      <c r="K967"/>
      <c r="L967"/>
      <c r="M967"/>
      <c r="N967"/>
      <c r="O967"/>
      <c r="P967"/>
      <c r="Q967"/>
      <c r="R967"/>
      <c r="S967"/>
      <c r="T967"/>
      <c r="W967" s="4" t="s">
        <v>182</v>
      </c>
      <c r="X967" s="536" t="s">
        <v>844</v>
      </c>
      <c r="Z967" s="29"/>
    </row>
    <row r="968" spans="6:26">
      <c r="F968"/>
      <c r="G968"/>
      <c r="H968"/>
      <c r="I968"/>
      <c r="J968"/>
      <c r="K968"/>
      <c r="L968"/>
      <c r="M968"/>
      <c r="N968"/>
      <c r="O968"/>
      <c r="P968"/>
      <c r="Q968"/>
      <c r="R968"/>
      <c r="S968"/>
      <c r="T968"/>
      <c r="W968" s="4" t="s">
        <v>182</v>
      </c>
      <c r="X968" s="536" t="s">
        <v>846</v>
      </c>
      <c r="Z968" s="29"/>
    </row>
    <row r="969" spans="6:26">
      <c r="F969"/>
      <c r="G969"/>
      <c r="H969"/>
      <c r="I969"/>
      <c r="J969"/>
      <c r="K969"/>
      <c r="L969"/>
      <c r="M969"/>
      <c r="N969"/>
      <c r="O969"/>
      <c r="P969"/>
      <c r="Q969"/>
      <c r="R969"/>
      <c r="S969"/>
      <c r="T969"/>
      <c r="W969" s="4" t="s">
        <v>182</v>
      </c>
      <c r="X969" s="536" t="s">
        <v>848</v>
      </c>
      <c r="Z969" s="29"/>
    </row>
    <row r="970" spans="6:26">
      <c r="F970"/>
      <c r="G970"/>
      <c r="H970"/>
      <c r="I970"/>
      <c r="J970"/>
      <c r="K970"/>
      <c r="L970"/>
      <c r="M970"/>
      <c r="N970"/>
      <c r="O970"/>
      <c r="P970"/>
      <c r="Q970"/>
      <c r="R970"/>
      <c r="S970"/>
      <c r="T970"/>
      <c r="W970" s="4" t="s">
        <v>182</v>
      </c>
      <c r="X970" s="536" t="s">
        <v>850</v>
      </c>
      <c r="Z970" s="29"/>
    </row>
    <row r="971" spans="6:26">
      <c r="F971"/>
      <c r="G971"/>
      <c r="H971"/>
      <c r="I971"/>
      <c r="J971"/>
      <c r="K971"/>
      <c r="L971"/>
      <c r="M971"/>
      <c r="N971"/>
      <c r="O971"/>
      <c r="P971"/>
      <c r="Q971"/>
      <c r="R971"/>
      <c r="S971"/>
      <c r="T971"/>
      <c r="W971" s="4" t="s">
        <v>182</v>
      </c>
      <c r="X971" s="536" t="s">
        <v>852</v>
      </c>
      <c r="Z971" s="29"/>
    </row>
    <row r="972" spans="6:26">
      <c r="F972"/>
      <c r="G972"/>
      <c r="H972"/>
      <c r="I972"/>
      <c r="J972"/>
      <c r="K972"/>
      <c r="L972"/>
      <c r="M972"/>
      <c r="N972"/>
      <c r="O972"/>
      <c r="P972"/>
      <c r="Q972"/>
      <c r="R972"/>
      <c r="S972"/>
      <c r="T972"/>
      <c r="W972" s="4" t="s">
        <v>182</v>
      </c>
      <c r="X972" s="536" t="s">
        <v>854</v>
      </c>
      <c r="Z972" s="29"/>
    </row>
    <row r="973" spans="6:26">
      <c r="F973"/>
      <c r="G973"/>
      <c r="H973"/>
      <c r="I973"/>
      <c r="J973"/>
      <c r="K973"/>
      <c r="L973"/>
      <c r="M973"/>
      <c r="N973"/>
      <c r="O973"/>
      <c r="P973"/>
      <c r="Q973"/>
      <c r="R973"/>
      <c r="S973"/>
      <c r="T973"/>
      <c r="W973" s="4" t="s">
        <v>182</v>
      </c>
      <c r="X973" s="536" t="s">
        <v>1338</v>
      </c>
      <c r="Z973" s="29"/>
    </row>
    <row r="974" spans="6:26">
      <c r="F974"/>
      <c r="G974"/>
      <c r="H974"/>
      <c r="I974"/>
      <c r="J974"/>
      <c r="K974"/>
      <c r="L974"/>
      <c r="M974"/>
      <c r="N974"/>
      <c r="O974"/>
      <c r="P974"/>
      <c r="Q974"/>
      <c r="R974"/>
      <c r="S974"/>
      <c r="T974"/>
      <c r="W974" s="4" t="s">
        <v>182</v>
      </c>
      <c r="X974" s="536" t="s">
        <v>856</v>
      </c>
      <c r="Z974" s="29"/>
    </row>
    <row r="975" spans="6:26">
      <c r="F975"/>
      <c r="G975"/>
      <c r="H975"/>
      <c r="I975"/>
      <c r="J975"/>
      <c r="K975"/>
      <c r="L975"/>
      <c r="M975"/>
      <c r="N975"/>
      <c r="O975"/>
      <c r="P975"/>
      <c r="Q975"/>
      <c r="R975"/>
      <c r="S975"/>
      <c r="T975"/>
      <c r="W975" s="4" t="s">
        <v>182</v>
      </c>
      <c r="X975" s="536" t="s">
        <v>1339</v>
      </c>
      <c r="Z975" s="29"/>
    </row>
    <row r="976" spans="6:26">
      <c r="F976"/>
      <c r="G976"/>
      <c r="H976"/>
      <c r="I976"/>
      <c r="J976"/>
      <c r="K976"/>
      <c r="L976"/>
      <c r="M976"/>
      <c r="N976"/>
      <c r="O976"/>
      <c r="P976"/>
      <c r="Q976"/>
      <c r="R976"/>
      <c r="S976"/>
      <c r="T976"/>
      <c r="W976" s="4" t="s">
        <v>182</v>
      </c>
      <c r="X976" s="536" t="s">
        <v>1340</v>
      </c>
      <c r="Z976" s="29"/>
    </row>
    <row r="977" spans="6:26">
      <c r="F977"/>
      <c r="G977"/>
      <c r="H977"/>
      <c r="I977"/>
      <c r="J977"/>
      <c r="K977"/>
      <c r="L977"/>
      <c r="M977"/>
      <c r="N977"/>
      <c r="O977"/>
      <c r="P977"/>
      <c r="Q977"/>
      <c r="R977"/>
      <c r="S977"/>
      <c r="T977"/>
      <c r="W977" s="4" t="s">
        <v>182</v>
      </c>
      <c r="X977" s="536" t="s">
        <v>1341</v>
      </c>
      <c r="Z977" s="29"/>
    </row>
    <row r="978" spans="6:26">
      <c r="F978"/>
      <c r="G978"/>
      <c r="H978"/>
      <c r="I978"/>
      <c r="J978"/>
      <c r="K978"/>
      <c r="L978"/>
      <c r="M978"/>
      <c r="N978"/>
      <c r="O978"/>
      <c r="P978"/>
      <c r="Q978"/>
      <c r="R978"/>
      <c r="S978"/>
      <c r="T978"/>
      <c r="W978" s="4" t="s">
        <v>182</v>
      </c>
      <c r="X978" s="536" t="s">
        <v>1342</v>
      </c>
      <c r="Z978" s="29"/>
    </row>
    <row r="979" spans="6:26">
      <c r="F979"/>
      <c r="G979"/>
      <c r="H979"/>
      <c r="I979"/>
      <c r="J979"/>
      <c r="K979"/>
      <c r="L979"/>
      <c r="M979"/>
      <c r="N979"/>
      <c r="O979"/>
      <c r="P979"/>
      <c r="Q979"/>
      <c r="R979"/>
      <c r="S979"/>
      <c r="T979"/>
      <c r="W979" s="4" t="s">
        <v>182</v>
      </c>
      <c r="X979" s="536" t="s">
        <v>1343</v>
      </c>
      <c r="Z979" s="29"/>
    </row>
    <row r="980" spans="6:26">
      <c r="F980"/>
      <c r="G980"/>
      <c r="H980"/>
      <c r="I980"/>
      <c r="J980"/>
      <c r="K980"/>
      <c r="L980"/>
      <c r="M980"/>
      <c r="N980"/>
      <c r="O980"/>
      <c r="P980"/>
      <c r="Q980"/>
      <c r="R980"/>
      <c r="S980"/>
      <c r="T980"/>
      <c r="W980" s="4" t="s">
        <v>182</v>
      </c>
      <c r="X980" s="536" t="s">
        <v>1344</v>
      </c>
      <c r="Z980" s="29"/>
    </row>
    <row r="981" spans="6:26">
      <c r="F981"/>
      <c r="G981"/>
      <c r="H981"/>
      <c r="I981"/>
      <c r="J981"/>
      <c r="K981"/>
      <c r="L981"/>
      <c r="M981"/>
      <c r="N981"/>
      <c r="O981"/>
      <c r="P981"/>
      <c r="Q981"/>
      <c r="R981"/>
      <c r="S981"/>
      <c r="T981"/>
      <c r="W981" s="4" t="s">
        <v>182</v>
      </c>
      <c r="X981" s="536" t="s">
        <v>1345</v>
      </c>
      <c r="Z981" s="29"/>
    </row>
    <row r="982" spans="6:26">
      <c r="F982"/>
      <c r="G982"/>
      <c r="H982"/>
      <c r="I982"/>
      <c r="J982"/>
      <c r="K982"/>
      <c r="L982"/>
      <c r="M982"/>
      <c r="N982"/>
      <c r="O982"/>
      <c r="P982"/>
      <c r="Q982"/>
      <c r="R982"/>
      <c r="S982"/>
      <c r="T982"/>
      <c r="W982" s="4" t="s">
        <v>182</v>
      </c>
      <c r="X982" s="536" t="s">
        <v>1346</v>
      </c>
      <c r="Z982" s="29"/>
    </row>
    <row r="983" spans="6:26">
      <c r="F983"/>
      <c r="G983"/>
      <c r="H983"/>
      <c r="I983"/>
      <c r="J983"/>
      <c r="K983"/>
      <c r="L983"/>
      <c r="M983"/>
      <c r="N983"/>
      <c r="O983"/>
      <c r="P983"/>
      <c r="Q983"/>
      <c r="R983"/>
      <c r="S983"/>
      <c r="T983"/>
      <c r="W983" s="4" t="s">
        <v>182</v>
      </c>
      <c r="X983" s="536" t="s">
        <v>1347</v>
      </c>
      <c r="Z983" s="29"/>
    </row>
    <row r="984" spans="6:26">
      <c r="F984"/>
      <c r="G984"/>
      <c r="H984"/>
      <c r="I984"/>
      <c r="J984"/>
      <c r="K984"/>
      <c r="L984"/>
      <c r="M984"/>
      <c r="N984"/>
      <c r="O984"/>
      <c r="P984"/>
      <c r="Q984"/>
      <c r="R984"/>
      <c r="S984"/>
      <c r="T984"/>
      <c r="W984" s="4" t="s">
        <v>182</v>
      </c>
      <c r="X984" s="536" t="s">
        <v>1348</v>
      </c>
      <c r="Z984" s="29"/>
    </row>
    <row r="985" spans="6:26">
      <c r="F985"/>
      <c r="G985"/>
      <c r="H985"/>
      <c r="I985"/>
      <c r="J985"/>
      <c r="K985"/>
      <c r="L985"/>
      <c r="M985"/>
      <c r="N985"/>
      <c r="O985"/>
      <c r="P985"/>
      <c r="Q985"/>
      <c r="R985"/>
      <c r="S985"/>
      <c r="T985"/>
      <c r="W985" s="4" t="s">
        <v>182</v>
      </c>
      <c r="X985" s="536" t="s">
        <v>1349</v>
      </c>
      <c r="Z985" s="29"/>
    </row>
    <row r="986" spans="6:26">
      <c r="F986"/>
      <c r="G986"/>
      <c r="H986"/>
      <c r="I986"/>
      <c r="J986"/>
      <c r="K986"/>
      <c r="L986"/>
      <c r="M986"/>
      <c r="N986"/>
      <c r="O986"/>
      <c r="P986"/>
      <c r="Q986"/>
      <c r="R986"/>
      <c r="S986"/>
      <c r="T986"/>
      <c r="W986" s="4" t="s">
        <v>182</v>
      </c>
      <c r="X986" s="536" t="s">
        <v>858</v>
      </c>
      <c r="Z986" s="29"/>
    </row>
    <row r="987" spans="6:26">
      <c r="F987"/>
      <c r="G987"/>
      <c r="H987"/>
      <c r="I987"/>
      <c r="J987"/>
      <c r="K987"/>
      <c r="L987"/>
      <c r="M987"/>
      <c r="N987"/>
      <c r="O987"/>
      <c r="P987"/>
      <c r="Q987"/>
      <c r="R987"/>
      <c r="S987"/>
      <c r="T987"/>
      <c r="W987" s="4" t="s">
        <v>182</v>
      </c>
      <c r="X987" s="536" t="s">
        <v>464</v>
      </c>
      <c r="Z987" s="29"/>
    </row>
    <row r="988" spans="6:26">
      <c r="F988"/>
      <c r="G988"/>
      <c r="H988"/>
      <c r="I988"/>
      <c r="J988"/>
      <c r="K988"/>
      <c r="L988"/>
      <c r="M988"/>
      <c r="N988"/>
      <c r="O988"/>
      <c r="P988"/>
      <c r="Q988"/>
      <c r="R988"/>
      <c r="S988"/>
      <c r="T988"/>
      <c r="W988" s="4" t="s">
        <v>182</v>
      </c>
      <c r="X988" s="536" t="s">
        <v>860</v>
      </c>
      <c r="Z988" s="29"/>
    </row>
    <row r="989" spans="6:26">
      <c r="F989"/>
      <c r="G989"/>
      <c r="H989"/>
      <c r="I989"/>
      <c r="J989"/>
      <c r="K989"/>
      <c r="L989"/>
      <c r="M989"/>
      <c r="N989"/>
      <c r="O989"/>
      <c r="P989"/>
      <c r="Q989"/>
      <c r="R989"/>
      <c r="S989"/>
      <c r="T989"/>
      <c r="W989" s="4" t="s">
        <v>182</v>
      </c>
      <c r="X989" s="536" t="s">
        <v>862</v>
      </c>
      <c r="Z989" s="29"/>
    </row>
    <row r="990" spans="6:26">
      <c r="F990"/>
      <c r="G990"/>
      <c r="H990"/>
      <c r="I990"/>
      <c r="J990"/>
      <c r="K990"/>
      <c r="L990"/>
      <c r="M990"/>
      <c r="N990"/>
      <c r="O990"/>
      <c r="P990"/>
      <c r="Q990"/>
      <c r="R990"/>
      <c r="S990"/>
      <c r="T990"/>
      <c r="W990" s="4" t="s">
        <v>182</v>
      </c>
      <c r="X990" s="536" t="s">
        <v>1350</v>
      </c>
      <c r="Z990" s="29"/>
    </row>
    <row r="991" spans="6:26">
      <c r="F991"/>
      <c r="G991"/>
      <c r="H991"/>
      <c r="I991"/>
      <c r="J991"/>
      <c r="K991"/>
      <c r="L991"/>
      <c r="M991"/>
      <c r="N991"/>
      <c r="O991"/>
      <c r="P991"/>
      <c r="Q991"/>
      <c r="R991"/>
      <c r="S991"/>
      <c r="T991"/>
      <c r="W991" s="4" t="s">
        <v>182</v>
      </c>
      <c r="X991" s="536" t="s">
        <v>864</v>
      </c>
      <c r="Z991" s="29"/>
    </row>
    <row r="992" spans="6:26">
      <c r="F992"/>
      <c r="G992"/>
      <c r="H992"/>
      <c r="I992"/>
      <c r="J992"/>
      <c r="K992"/>
      <c r="L992"/>
      <c r="M992"/>
      <c r="N992"/>
      <c r="O992"/>
      <c r="P992"/>
      <c r="Q992"/>
      <c r="R992"/>
      <c r="S992"/>
      <c r="T992"/>
      <c r="W992" s="4" t="s">
        <v>182</v>
      </c>
      <c r="X992" s="536" t="s">
        <v>245</v>
      </c>
      <c r="Z992" s="29"/>
    </row>
    <row r="993" spans="6:26">
      <c r="F993"/>
      <c r="G993"/>
      <c r="H993"/>
      <c r="I993"/>
      <c r="J993"/>
      <c r="K993"/>
      <c r="L993"/>
      <c r="M993"/>
      <c r="N993"/>
      <c r="O993"/>
      <c r="P993"/>
      <c r="Q993"/>
      <c r="R993"/>
      <c r="S993"/>
      <c r="T993"/>
      <c r="W993" s="4" t="s">
        <v>184</v>
      </c>
      <c r="X993" s="536" t="s">
        <v>262</v>
      </c>
      <c r="Z993" s="29"/>
    </row>
    <row r="994" spans="6:26">
      <c r="F994"/>
      <c r="G994"/>
      <c r="H994"/>
      <c r="I994"/>
      <c r="J994"/>
      <c r="K994"/>
      <c r="L994"/>
      <c r="M994"/>
      <c r="N994"/>
      <c r="O994"/>
      <c r="P994"/>
      <c r="Q994"/>
      <c r="R994"/>
      <c r="S994"/>
      <c r="T994"/>
      <c r="W994" s="4" t="s">
        <v>184</v>
      </c>
      <c r="X994" s="536" t="s">
        <v>867</v>
      </c>
      <c r="Z994" s="29"/>
    </row>
    <row r="995" spans="6:26">
      <c r="F995"/>
      <c r="G995"/>
      <c r="H995"/>
      <c r="I995"/>
      <c r="J995"/>
      <c r="K995"/>
      <c r="L995"/>
      <c r="M995"/>
      <c r="N995"/>
      <c r="O995"/>
      <c r="P995"/>
      <c r="Q995"/>
      <c r="R995"/>
      <c r="S995"/>
      <c r="T995"/>
      <c r="W995" s="4" t="s">
        <v>184</v>
      </c>
      <c r="X995" s="536" t="s">
        <v>552</v>
      </c>
      <c r="Z995" s="29"/>
    </row>
    <row r="996" spans="6:26">
      <c r="F996"/>
      <c r="G996"/>
      <c r="H996"/>
      <c r="I996"/>
      <c r="J996"/>
      <c r="K996"/>
      <c r="L996"/>
      <c r="M996"/>
      <c r="N996"/>
      <c r="O996"/>
      <c r="P996"/>
      <c r="Q996"/>
      <c r="R996"/>
      <c r="S996"/>
      <c r="T996"/>
      <c r="W996" s="4" t="s">
        <v>184</v>
      </c>
      <c r="X996" s="536" t="s">
        <v>554</v>
      </c>
      <c r="Z996" s="29"/>
    </row>
    <row r="997" spans="6:26">
      <c r="F997"/>
      <c r="G997"/>
      <c r="H997"/>
      <c r="I997"/>
      <c r="J997"/>
      <c r="K997"/>
      <c r="L997"/>
      <c r="M997"/>
      <c r="N997"/>
      <c r="O997"/>
      <c r="P997"/>
      <c r="Q997"/>
      <c r="R997"/>
      <c r="S997"/>
      <c r="T997"/>
      <c r="W997" s="4" t="s">
        <v>184</v>
      </c>
      <c r="X997" s="536" t="s">
        <v>1351</v>
      </c>
      <c r="Z997" s="29"/>
    </row>
    <row r="998" spans="6:26">
      <c r="F998"/>
      <c r="G998"/>
      <c r="H998"/>
      <c r="I998"/>
      <c r="J998"/>
      <c r="K998"/>
      <c r="L998"/>
      <c r="M998"/>
      <c r="N998"/>
      <c r="O998"/>
      <c r="P998"/>
      <c r="Q998"/>
      <c r="R998"/>
      <c r="S998"/>
      <c r="T998"/>
      <c r="W998" s="4" t="s">
        <v>184</v>
      </c>
      <c r="X998" s="536" t="s">
        <v>869</v>
      </c>
      <c r="Z998" s="29"/>
    </row>
    <row r="999" spans="6:26">
      <c r="F999"/>
      <c r="G999"/>
      <c r="H999"/>
      <c r="I999"/>
      <c r="J999"/>
      <c r="K999"/>
      <c r="L999"/>
      <c r="M999"/>
      <c r="N999"/>
      <c r="O999"/>
      <c r="P999"/>
      <c r="Q999"/>
      <c r="R999"/>
      <c r="S999"/>
      <c r="T999"/>
      <c r="W999" s="4" t="s">
        <v>184</v>
      </c>
      <c r="X999" s="536" t="s">
        <v>557</v>
      </c>
      <c r="Z999" s="29"/>
    </row>
    <row r="1000" spans="6:26">
      <c r="F1000"/>
      <c r="G1000"/>
      <c r="H1000"/>
      <c r="I1000"/>
      <c r="J1000"/>
      <c r="K1000"/>
      <c r="L1000"/>
      <c r="M1000"/>
      <c r="N1000"/>
      <c r="O1000"/>
      <c r="P1000"/>
      <c r="Q1000"/>
      <c r="R1000"/>
      <c r="S1000"/>
      <c r="T1000"/>
      <c r="W1000" s="4" t="s">
        <v>184</v>
      </c>
      <c r="X1000" s="536" t="s">
        <v>871</v>
      </c>
      <c r="Z1000" s="29"/>
    </row>
    <row r="1001" spans="6:26">
      <c r="F1001"/>
      <c r="G1001"/>
      <c r="H1001"/>
      <c r="I1001"/>
      <c r="J1001"/>
      <c r="K1001"/>
      <c r="L1001"/>
      <c r="M1001"/>
      <c r="N1001"/>
      <c r="O1001"/>
      <c r="P1001"/>
      <c r="Q1001"/>
      <c r="R1001"/>
      <c r="S1001"/>
      <c r="T1001"/>
      <c r="W1001" s="4" t="s">
        <v>184</v>
      </c>
      <c r="X1001" s="536" t="s">
        <v>559</v>
      </c>
      <c r="Z1001" s="29"/>
    </row>
    <row r="1002" spans="6:26">
      <c r="F1002"/>
      <c r="G1002"/>
      <c r="H1002"/>
      <c r="I1002"/>
      <c r="J1002"/>
      <c r="K1002"/>
      <c r="L1002"/>
      <c r="M1002"/>
      <c r="N1002"/>
      <c r="O1002"/>
      <c r="P1002"/>
      <c r="Q1002"/>
      <c r="R1002"/>
      <c r="S1002"/>
      <c r="T1002"/>
      <c r="W1002" s="4" t="s">
        <v>184</v>
      </c>
      <c r="X1002" s="536" t="s">
        <v>561</v>
      </c>
      <c r="Z1002" s="29"/>
    </row>
    <row r="1003" spans="6:26">
      <c r="F1003"/>
      <c r="G1003"/>
      <c r="H1003"/>
      <c r="I1003"/>
      <c r="J1003"/>
      <c r="K1003"/>
      <c r="L1003"/>
      <c r="M1003"/>
      <c r="N1003"/>
      <c r="O1003"/>
      <c r="P1003"/>
      <c r="Q1003"/>
      <c r="R1003"/>
      <c r="S1003"/>
      <c r="T1003"/>
      <c r="W1003" s="4" t="s">
        <v>184</v>
      </c>
      <c r="X1003" s="536" t="s">
        <v>264</v>
      </c>
      <c r="Z1003" s="29"/>
    </row>
    <row r="1004" spans="6:26">
      <c r="F1004"/>
      <c r="G1004"/>
      <c r="H1004"/>
      <c r="I1004"/>
      <c r="J1004"/>
      <c r="K1004"/>
      <c r="L1004"/>
      <c r="M1004"/>
      <c r="N1004"/>
      <c r="O1004"/>
      <c r="P1004"/>
      <c r="Q1004"/>
      <c r="R1004"/>
      <c r="S1004"/>
      <c r="T1004"/>
      <c r="W1004" s="4" t="s">
        <v>184</v>
      </c>
      <c r="X1004" s="536" t="s">
        <v>266</v>
      </c>
      <c r="Z1004" s="29"/>
    </row>
    <row r="1005" spans="6:26">
      <c r="F1005"/>
      <c r="G1005"/>
      <c r="H1005"/>
      <c r="I1005"/>
      <c r="J1005"/>
      <c r="K1005"/>
      <c r="L1005"/>
      <c r="M1005"/>
      <c r="N1005"/>
      <c r="O1005"/>
      <c r="P1005"/>
      <c r="Q1005"/>
      <c r="R1005"/>
      <c r="S1005"/>
      <c r="T1005"/>
      <c r="W1005" s="4" t="s">
        <v>184</v>
      </c>
      <c r="X1005" s="536" t="s">
        <v>563</v>
      </c>
      <c r="Z1005" s="29"/>
    </row>
    <row r="1006" spans="6:26">
      <c r="F1006"/>
      <c r="G1006"/>
      <c r="H1006"/>
      <c r="I1006"/>
      <c r="J1006"/>
      <c r="K1006"/>
      <c r="L1006"/>
      <c r="M1006"/>
      <c r="N1006"/>
      <c r="O1006"/>
      <c r="P1006"/>
      <c r="Q1006"/>
      <c r="R1006"/>
      <c r="S1006"/>
      <c r="T1006"/>
      <c r="W1006" s="4" t="s">
        <v>184</v>
      </c>
      <c r="X1006" s="536" t="s">
        <v>565</v>
      </c>
      <c r="Z1006" s="29"/>
    </row>
    <row r="1007" spans="6:26">
      <c r="F1007"/>
      <c r="G1007"/>
      <c r="H1007"/>
      <c r="I1007"/>
      <c r="J1007"/>
      <c r="K1007"/>
      <c r="L1007"/>
      <c r="M1007"/>
      <c r="N1007"/>
      <c r="O1007"/>
      <c r="P1007"/>
      <c r="Q1007"/>
      <c r="R1007"/>
      <c r="S1007"/>
      <c r="T1007"/>
      <c r="W1007" s="4" t="s">
        <v>184</v>
      </c>
      <c r="X1007" s="536" t="s">
        <v>873</v>
      </c>
      <c r="Z1007" s="29"/>
    </row>
    <row r="1008" spans="6:26">
      <c r="F1008"/>
      <c r="G1008"/>
      <c r="H1008"/>
      <c r="I1008"/>
      <c r="J1008"/>
      <c r="K1008"/>
      <c r="L1008"/>
      <c r="M1008"/>
      <c r="N1008"/>
      <c r="O1008"/>
      <c r="P1008"/>
      <c r="Q1008"/>
      <c r="R1008"/>
      <c r="S1008"/>
      <c r="T1008"/>
      <c r="W1008" s="4" t="s">
        <v>184</v>
      </c>
      <c r="X1008" s="536" t="s">
        <v>567</v>
      </c>
      <c r="Z1008" s="29"/>
    </row>
    <row r="1009" spans="6:26">
      <c r="F1009"/>
      <c r="G1009"/>
      <c r="H1009"/>
      <c r="I1009"/>
      <c r="J1009"/>
      <c r="K1009"/>
      <c r="L1009"/>
      <c r="M1009"/>
      <c r="N1009"/>
      <c r="O1009"/>
      <c r="P1009"/>
      <c r="Q1009"/>
      <c r="R1009"/>
      <c r="S1009"/>
      <c r="T1009"/>
      <c r="W1009" s="4" t="s">
        <v>184</v>
      </c>
      <c r="X1009" s="536" t="s">
        <v>875</v>
      </c>
      <c r="Z1009" s="29"/>
    </row>
    <row r="1010" spans="6:26">
      <c r="F1010"/>
      <c r="G1010"/>
      <c r="H1010"/>
      <c r="I1010"/>
      <c r="J1010"/>
      <c r="K1010"/>
      <c r="L1010"/>
      <c r="M1010"/>
      <c r="N1010"/>
      <c r="O1010"/>
      <c r="P1010"/>
      <c r="Q1010"/>
      <c r="R1010"/>
      <c r="S1010"/>
      <c r="T1010"/>
      <c r="W1010" s="4" t="s">
        <v>184</v>
      </c>
      <c r="X1010" s="536" t="s">
        <v>569</v>
      </c>
      <c r="Z1010" s="29"/>
    </row>
    <row r="1011" spans="6:26">
      <c r="F1011"/>
      <c r="G1011"/>
      <c r="H1011"/>
      <c r="I1011"/>
      <c r="J1011"/>
      <c r="K1011"/>
      <c r="L1011"/>
      <c r="M1011"/>
      <c r="N1011"/>
      <c r="O1011"/>
      <c r="P1011"/>
      <c r="Q1011"/>
      <c r="R1011"/>
      <c r="S1011"/>
      <c r="T1011"/>
      <c r="W1011" s="4" t="s">
        <v>184</v>
      </c>
      <c r="X1011" s="536" t="s">
        <v>877</v>
      </c>
      <c r="Z1011" s="29"/>
    </row>
    <row r="1012" spans="6:26">
      <c r="F1012"/>
      <c r="G1012"/>
      <c r="H1012"/>
      <c r="I1012"/>
      <c r="J1012"/>
      <c r="K1012"/>
      <c r="L1012"/>
      <c r="M1012"/>
      <c r="N1012"/>
      <c r="O1012"/>
      <c r="P1012"/>
      <c r="Q1012"/>
      <c r="R1012"/>
      <c r="S1012"/>
      <c r="T1012"/>
      <c r="W1012" s="4" t="s">
        <v>184</v>
      </c>
      <c r="X1012" s="536" t="s">
        <v>571</v>
      </c>
      <c r="Z1012" s="29"/>
    </row>
    <row r="1013" spans="6:26">
      <c r="F1013"/>
      <c r="G1013"/>
      <c r="H1013"/>
      <c r="I1013"/>
      <c r="J1013"/>
      <c r="K1013"/>
      <c r="L1013"/>
      <c r="M1013"/>
      <c r="N1013"/>
      <c r="O1013"/>
      <c r="P1013"/>
      <c r="Q1013"/>
      <c r="R1013"/>
      <c r="S1013"/>
      <c r="T1013"/>
      <c r="W1013" s="4" t="s">
        <v>184</v>
      </c>
      <c r="X1013" s="536" t="s">
        <v>879</v>
      </c>
      <c r="Z1013" s="29"/>
    </row>
    <row r="1014" spans="6:26">
      <c r="F1014"/>
      <c r="G1014"/>
      <c r="H1014"/>
      <c r="I1014"/>
      <c r="J1014"/>
      <c r="K1014"/>
      <c r="L1014"/>
      <c r="M1014"/>
      <c r="N1014"/>
      <c r="O1014"/>
      <c r="P1014"/>
      <c r="Q1014"/>
      <c r="R1014"/>
      <c r="S1014"/>
      <c r="T1014"/>
      <c r="W1014" s="4" t="s">
        <v>184</v>
      </c>
      <c r="X1014" s="536" t="s">
        <v>881</v>
      </c>
      <c r="Z1014" s="29"/>
    </row>
    <row r="1015" spans="6:26">
      <c r="F1015"/>
      <c r="G1015"/>
      <c r="H1015"/>
      <c r="I1015"/>
      <c r="J1015"/>
      <c r="K1015"/>
      <c r="L1015"/>
      <c r="M1015"/>
      <c r="N1015"/>
      <c r="O1015"/>
      <c r="P1015"/>
      <c r="Q1015"/>
      <c r="R1015"/>
      <c r="S1015"/>
      <c r="T1015"/>
      <c r="W1015" s="4" t="s">
        <v>184</v>
      </c>
      <c r="X1015" s="536" t="s">
        <v>883</v>
      </c>
      <c r="Z1015" s="29"/>
    </row>
    <row r="1016" spans="6:26">
      <c r="F1016"/>
      <c r="G1016"/>
      <c r="H1016"/>
      <c r="I1016"/>
      <c r="J1016"/>
      <c r="K1016"/>
      <c r="L1016"/>
      <c r="M1016"/>
      <c r="N1016"/>
      <c r="O1016"/>
      <c r="P1016"/>
      <c r="Q1016"/>
      <c r="R1016"/>
      <c r="S1016"/>
      <c r="T1016"/>
      <c r="W1016" s="4" t="s">
        <v>184</v>
      </c>
      <c r="X1016" s="536" t="s">
        <v>885</v>
      </c>
      <c r="Z1016" s="29"/>
    </row>
    <row r="1017" spans="6:26">
      <c r="F1017"/>
      <c r="G1017"/>
      <c r="H1017"/>
      <c r="I1017"/>
      <c r="J1017"/>
      <c r="K1017"/>
      <c r="L1017"/>
      <c r="M1017"/>
      <c r="N1017"/>
      <c r="O1017"/>
      <c r="P1017"/>
      <c r="Q1017"/>
      <c r="R1017"/>
      <c r="S1017"/>
      <c r="T1017"/>
      <c r="W1017" s="4" t="s">
        <v>184</v>
      </c>
      <c r="X1017" s="536" t="s">
        <v>394</v>
      </c>
      <c r="Z1017" s="29"/>
    </row>
    <row r="1018" spans="6:26">
      <c r="F1018"/>
      <c r="G1018"/>
      <c r="H1018"/>
      <c r="I1018"/>
      <c r="J1018"/>
      <c r="K1018"/>
      <c r="L1018"/>
      <c r="M1018"/>
      <c r="N1018"/>
      <c r="O1018"/>
      <c r="P1018"/>
      <c r="Q1018"/>
      <c r="R1018"/>
      <c r="S1018"/>
      <c r="T1018"/>
      <c r="W1018" s="4" t="s">
        <v>184</v>
      </c>
      <c r="X1018" s="536" t="s">
        <v>573</v>
      </c>
      <c r="Z1018" s="29"/>
    </row>
    <row r="1019" spans="6:26">
      <c r="F1019"/>
      <c r="G1019"/>
      <c r="H1019"/>
      <c r="I1019"/>
      <c r="J1019"/>
      <c r="K1019"/>
      <c r="L1019"/>
      <c r="M1019"/>
      <c r="N1019"/>
      <c r="O1019"/>
      <c r="P1019"/>
      <c r="Q1019"/>
      <c r="R1019"/>
      <c r="S1019"/>
      <c r="T1019"/>
      <c r="W1019" s="4" t="s">
        <v>184</v>
      </c>
      <c r="X1019" s="536" t="s">
        <v>887</v>
      </c>
      <c r="Z1019" s="29"/>
    </row>
    <row r="1020" spans="6:26">
      <c r="F1020"/>
      <c r="G1020"/>
      <c r="H1020"/>
      <c r="I1020"/>
      <c r="J1020"/>
      <c r="K1020"/>
      <c r="L1020"/>
      <c r="M1020"/>
      <c r="N1020"/>
      <c r="O1020"/>
      <c r="P1020"/>
      <c r="Q1020"/>
      <c r="R1020"/>
      <c r="S1020"/>
      <c r="T1020"/>
      <c r="W1020" s="4" t="s">
        <v>184</v>
      </c>
      <c r="X1020" s="536" t="s">
        <v>575</v>
      </c>
      <c r="Z1020" s="29"/>
    </row>
    <row r="1021" spans="6:26">
      <c r="F1021"/>
      <c r="G1021"/>
      <c r="H1021"/>
      <c r="I1021"/>
      <c r="J1021"/>
      <c r="K1021"/>
      <c r="L1021"/>
      <c r="M1021"/>
      <c r="N1021"/>
      <c r="O1021"/>
      <c r="P1021"/>
      <c r="Q1021"/>
      <c r="R1021"/>
      <c r="S1021"/>
      <c r="T1021"/>
      <c r="W1021" s="4" t="s">
        <v>184</v>
      </c>
      <c r="X1021" s="536" t="s">
        <v>396</v>
      </c>
      <c r="Z1021" s="29"/>
    </row>
    <row r="1022" spans="6:26">
      <c r="F1022"/>
      <c r="G1022"/>
      <c r="H1022"/>
      <c r="I1022"/>
      <c r="J1022"/>
      <c r="K1022"/>
      <c r="L1022"/>
      <c r="M1022"/>
      <c r="N1022"/>
      <c r="O1022"/>
      <c r="P1022"/>
      <c r="Q1022"/>
      <c r="R1022"/>
      <c r="S1022"/>
      <c r="T1022"/>
      <c r="W1022" s="4" t="s">
        <v>184</v>
      </c>
      <c r="X1022" s="536" t="s">
        <v>577</v>
      </c>
      <c r="Z1022" s="29"/>
    </row>
    <row r="1023" spans="6:26">
      <c r="F1023"/>
      <c r="G1023"/>
      <c r="H1023"/>
      <c r="I1023"/>
      <c r="J1023"/>
      <c r="K1023"/>
      <c r="L1023"/>
      <c r="M1023"/>
      <c r="N1023"/>
      <c r="O1023"/>
      <c r="P1023"/>
      <c r="Q1023"/>
      <c r="R1023"/>
      <c r="S1023"/>
      <c r="T1023"/>
      <c r="W1023" s="4" t="s">
        <v>184</v>
      </c>
      <c r="X1023" s="536" t="s">
        <v>889</v>
      </c>
      <c r="Z1023" s="29"/>
    </row>
    <row r="1024" spans="6:26">
      <c r="F1024"/>
      <c r="G1024"/>
      <c r="H1024"/>
      <c r="I1024"/>
      <c r="J1024"/>
      <c r="K1024"/>
      <c r="L1024"/>
      <c r="M1024"/>
      <c r="N1024"/>
      <c r="O1024"/>
      <c r="P1024"/>
      <c r="Q1024"/>
      <c r="R1024"/>
      <c r="S1024"/>
      <c r="T1024"/>
      <c r="W1024" s="4" t="s">
        <v>184</v>
      </c>
      <c r="X1024" s="536" t="s">
        <v>579</v>
      </c>
      <c r="Z1024" s="29"/>
    </row>
    <row r="1025" spans="6:26">
      <c r="F1025"/>
      <c r="G1025"/>
      <c r="H1025"/>
      <c r="I1025"/>
      <c r="J1025"/>
      <c r="K1025"/>
      <c r="L1025"/>
      <c r="M1025"/>
      <c r="N1025"/>
      <c r="O1025"/>
      <c r="P1025"/>
      <c r="Q1025"/>
      <c r="R1025"/>
      <c r="S1025"/>
      <c r="T1025"/>
      <c r="W1025" s="4" t="s">
        <v>184</v>
      </c>
      <c r="X1025" s="536" t="s">
        <v>1352</v>
      </c>
      <c r="Z1025" s="29"/>
    </row>
    <row r="1026" spans="6:26">
      <c r="F1026"/>
      <c r="G1026"/>
      <c r="H1026"/>
      <c r="I1026"/>
      <c r="J1026"/>
      <c r="K1026"/>
      <c r="L1026"/>
      <c r="M1026"/>
      <c r="N1026"/>
      <c r="O1026"/>
      <c r="P1026"/>
      <c r="Q1026"/>
      <c r="R1026"/>
      <c r="S1026"/>
      <c r="T1026"/>
      <c r="W1026" s="4" t="s">
        <v>184</v>
      </c>
      <c r="X1026" s="536" t="s">
        <v>582</v>
      </c>
      <c r="Z1026" s="29"/>
    </row>
    <row r="1027" spans="6:26">
      <c r="F1027"/>
      <c r="G1027"/>
      <c r="H1027"/>
      <c r="I1027"/>
      <c r="J1027"/>
      <c r="K1027"/>
      <c r="L1027"/>
      <c r="M1027"/>
      <c r="N1027"/>
      <c r="O1027"/>
      <c r="P1027"/>
      <c r="Q1027"/>
      <c r="R1027"/>
      <c r="S1027"/>
      <c r="T1027"/>
      <c r="W1027" s="4" t="s">
        <v>184</v>
      </c>
      <c r="X1027" s="536" t="s">
        <v>584</v>
      </c>
      <c r="Z1027" s="29"/>
    </row>
    <row r="1028" spans="6:26">
      <c r="F1028"/>
      <c r="G1028"/>
      <c r="H1028"/>
      <c r="I1028"/>
      <c r="J1028"/>
      <c r="K1028"/>
      <c r="L1028"/>
      <c r="M1028"/>
      <c r="N1028"/>
      <c r="O1028"/>
      <c r="P1028"/>
      <c r="Q1028"/>
      <c r="R1028"/>
      <c r="S1028"/>
      <c r="T1028"/>
      <c r="W1028" s="4" t="s">
        <v>184</v>
      </c>
      <c r="X1028" s="536" t="s">
        <v>1353</v>
      </c>
      <c r="Z1028" s="29"/>
    </row>
    <row r="1029" spans="6:26">
      <c r="F1029"/>
      <c r="G1029"/>
      <c r="H1029"/>
      <c r="I1029"/>
      <c r="J1029"/>
      <c r="K1029"/>
      <c r="L1029"/>
      <c r="M1029"/>
      <c r="N1029"/>
      <c r="O1029"/>
      <c r="P1029"/>
      <c r="Q1029"/>
      <c r="R1029"/>
      <c r="S1029"/>
      <c r="T1029"/>
      <c r="W1029" s="4" t="s">
        <v>184</v>
      </c>
      <c r="X1029" s="536" t="s">
        <v>586</v>
      </c>
      <c r="Z1029" s="29"/>
    </row>
    <row r="1030" spans="6:26">
      <c r="F1030"/>
      <c r="G1030"/>
      <c r="H1030"/>
      <c r="I1030"/>
      <c r="J1030"/>
      <c r="K1030"/>
      <c r="L1030"/>
      <c r="M1030"/>
      <c r="N1030"/>
      <c r="O1030"/>
      <c r="P1030"/>
      <c r="Q1030"/>
      <c r="R1030"/>
      <c r="S1030"/>
      <c r="T1030"/>
      <c r="W1030" s="4" t="s">
        <v>184</v>
      </c>
      <c r="X1030" s="536" t="s">
        <v>588</v>
      </c>
      <c r="Z1030" s="29"/>
    </row>
    <row r="1031" spans="6:26">
      <c r="F1031"/>
      <c r="G1031"/>
      <c r="H1031"/>
      <c r="I1031"/>
      <c r="J1031"/>
      <c r="K1031"/>
      <c r="L1031"/>
      <c r="M1031"/>
      <c r="N1031"/>
      <c r="O1031"/>
      <c r="P1031"/>
      <c r="Q1031"/>
      <c r="R1031"/>
      <c r="S1031"/>
      <c r="T1031"/>
      <c r="W1031" s="4" t="s">
        <v>184</v>
      </c>
      <c r="X1031" s="536" t="s">
        <v>590</v>
      </c>
      <c r="Z1031" s="29"/>
    </row>
    <row r="1032" spans="6:26">
      <c r="F1032"/>
      <c r="G1032"/>
      <c r="H1032"/>
      <c r="I1032"/>
      <c r="J1032"/>
      <c r="K1032"/>
      <c r="L1032"/>
      <c r="M1032"/>
      <c r="N1032"/>
      <c r="O1032"/>
      <c r="P1032"/>
      <c r="Q1032"/>
      <c r="R1032"/>
      <c r="S1032"/>
      <c r="T1032"/>
      <c r="W1032" s="4" t="s">
        <v>184</v>
      </c>
      <c r="X1032" s="536" t="s">
        <v>1354</v>
      </c>
      <c r="Z1032" s="29"/>
    </row>
    <row r="1033" spans="6:26">
      <c r="F1033"/>
      <c r="G1033"/>
      <c r="H1033"/>
      <c r="I1033"/>
      <c r="J1033"/>
      <c r="K1033"/>
      <c r="L1033"/>
      <c r="M1033"/>
      <c r="N1033"/>
      <c r="O1033"/>
      <c r="P1033"/>
      <c r="Q1033"/>
      <c r="R1033"/>
      <c r="S1033"/>
      <c r="T1033"/>
      <c r="W1033" s="4" t="s">
        <v>184</v>
      </c>
      <c r="X1033" s="536" t="s">
        <v>891</v>
      </c>
      <c r="Z1033" s="29"/>
    </row>
    <row r="1034" spans="6:26">
      <c r="F1034"/>
      <c r="G1034"/>
      <c r="H1034"/>
      <c r="I1034"/>
      <c r="J1034"/>
      <c r="K1034"/>
      <c r="L1034"/>
      <c r="M1034"/>
      <c r="N1034"/>
      <c r="O1034"/>
      <c r="P1034"/>
      <c r="Q1034"/>
      <c r="R1034"/>
      <c r="S1034"/>
      <c r="T1034"/>
      <c r="W1034" s="4" t="s">
        <v>184</v>
      </c>
      <c r="X1034" s="536" t="s">
        <v>893</v>
      </c>
      <c r="Z1034" s="29"/>
    </row>
    <row r="1035" spans="6:26">
      <c r="F1035"/>
      <c r="G1035"/>
      <c r="H1035"/>
      <c r="I1035"/>
      <c r="J1035"/>
      <c r="K1035"/>
      <c r="L1035"/>
      <c r="M1035"/>
      <c r="N1035"/>
      <c r="O1035"/>
      <c r="P1035"/>
      <c r="Q1035"/>
      <c r="R1035"/>
      <c r="S1035"/>
      <c r="T1035"/>
      <c r="W1035" s="4" t="s">
        <v>184</v>
      </c>
      <c r="X1035" s="536" t="s">
        <v>592</v>
      </c>
      <c r="Z1035" s="29"/>
    </row>
    <row r="1036" spans="6:26">
      <c r="F1036"/>
      <c r="G1036"/>
      <c r="H1036"/>
      <c r="I1036"/>
      <c r="J1036"/>
      <c r="K1036"/>
      <c r="L1036"/>
      <c r="M1036"/>
      <c r="N1036"/>
      <c r="O1036"/>
      <c r="P1036"/>
      <c r="Q1036"/>
      <c r="R1036"/>
      <c r="S1036"/>
      <c r="T1036"/>
      <c r="W1036" s="4" t="s">
        <v>184</v>
      </c>
      <c r="X1036" s="536" t="s">
        <v>594</v>
      </c>
      <c r="Z1036" s="29"/>
    </row>
    <row r="1037" spans="6:26">
      <c r="F1037"/>
      <c r="G1037"/>
      <c r="H1037"/>
      <c r="I1037"/>
      <c r="J1037"/>
      <c r="K1037"/>
      <c r="L1037"/>
      <c r="M1037"/>
      <c r="N1037"/>
      <c r="O1037"/>
      <c r="P1037"/>
      <c r="Q1037"/>
      <c r="R1037"/>
      <c r="S1037"/>
      <c r="T1037"/>
      <c r="W1037" s="4" t="s">
        <v>184</v>
      </c>
      <c r="X1037" s="536" t="s">
        <v>1355</v>
      </c>
      <c r="Z1037" s="29"/>
    </row>
    <row r="1038" spans="6:26">
      <c r="F1038"/>
      <c r="G1038"/>
      <c r="H1038"/>
      <c r="I1038"/>
      <c r="J1038"/>
      <c r="K1038"/>
      <c r="L1038"/>
      <c r="M1038"/>
      <c r="N1038"/>
      <c r="O1038"/>
      <c r="P1038"/>
      <c r="Q1038"/>
      <c r="R1038"/>
      <c r="S1038"/>
      <c r="T1038"/>
      <c r="W1038" s="4" t="s">
        <v>184</v>
      </c>
      <c r="X1038" s="536" t="s">
        <v>895</v>
      </c>
      <c r="Z1038" s="29"/>
    </row>
    <row r="1039" spans="6:26">
      <c r="F1039"/>
      <c r="G1039"/>
      <c r="H1039"/>
      <c r="I1039"/>
      <c r="J1039"/>
      <c r="K1039"/>
      <c r="L1039"/>
      <c r="M1039"/>
      <c r="N1039"/>
      <c r="O1039"/>
      <c r="P1039"/>
      <c r="Q1039"/>
      <c r="R1039"/>
      <c r="S1039"/>
      <c r="T1039"/>
      <c r="W1039" s="4" t="s">
        <v>184</v>
      </c>
      <c r="X1039" s="536" t="s">
        <v>896</v>
      </c>
      <c r="Z1039" s="29"/>
    </row>
    <row r="1040" spans="6:26">
      <c r="F1040"/>
      <c r="G1040"/>
      <c r="H1040"/>
      <c r="I1040"/>
      <c r="J1040"/>
      <c r="K1040"/>
      <c r="L1040"/>
      <c r="M1040"/>
      <c r="N1040"/>
      <c r="O1040"/>
      <c r="P1040"/>
      <c r="Q1040"/>
      <c r="R1040"/>
      <c r="S1040"/>
      <c r="T1040"/>
      <c r="W1040" s="4" t="s">
        <v>184</v>
      </c>
      <c r="X1040" s="536" t="s">
        <v>1356</v>
      </c>
      <c r="Z1040" s="29"/>
    </row>
    <row r="1041" spans="6:26">
      <c r="F1041"/>
      <c r="G1041"/>
      <c r="H1041"/>
      <c r="I1041"/>
      <c r="J1041"/>
      <c r="K1041"/>
      <c r="L1041"/>
      <c r="M1041"/>
      <c r="N1041"/>
      <c r="O1041"/>
      <c r="P1041"/>
      <c r="Q1041"/>
      <c r="R1041"/>
      <c r="S1041"/>
      <c r="T1041"/>
      <c r="W1041" s="4" t="s">
        <v>184</v>
      </c>
      <c r="X1041" s="536" t="s">
        <v>1200</v>
      </c>
      <c r="Z1041" s="29"/>
    </row>
    <row r="1042" spans="6:26">
      <c r="F1042"/>
      <c r="G1042"/>
      <c r="H1042"/>
      <c r="I1042"/>
      <c r="J1042"/>
      <c r="K1042"/>
      <c r="L1042"/>
      <c r="M1042"/>
      <c r="N1042"/>
      <c r="O1042"/>
      <c r="P1042"/>
      <c r="Q1042"/>
      <c r="R1042"/>
      <c r="S1042"/>
      <c r="T1042"/>
      <c r="W1042" s="4" t="s">
        <v>184</v>
      </c>
      <c r="X1042" s="536" t="s">
        <v>1357</v>
      </c>
      <c r="Z1042" s="29"/>
    </row>
    <row r="1043" spans="6:26">
      <c r="F1043"/>
      <c r="G1043"/>
      <c r="H1043"/>
      <c r="I1043"/>
      <c r="J1043"/>
      <c r="K1043"/>
      <c r="L1043"/>
      <c r="M1043"/>
      <c r="N1043"/>
      <c r="O1043"/>
      <c r="P1043"/>
      <c r="Q1043"/>
      <c r="R1043"/>
      <c r="S1043"/>
      <c r="T1043"/>
      <c r="W1043" s="4" t="s">
        <v>184</v>
      </c>
      <c r="X1043" s="536" t="s">
        <v>899</v>
      </c>
      <c r="Z1043" s="29"/>
    </row>
    <row r="1044" spans="6:26">
      <c r="F1044"/>
      <c r="G1044"/>
      <c r="H1044"/>
      <c r="I1044"/>
      <c r="J1044"/>
      <c r="K1044"/>
      <c r="L1044"/>
      <c r="M1044"/>
      <c r="N1044"/>
      <c r="O1044"/>
      <c r="P1044"/>
      <c r="Q1044"/>
      <c r="R1044"/>
      <c r="S1044"/>
      <c r="T1044"/>
      <c r="W1044" s="4" t="s">
        <v>184</v>
      </c>
      <c r="X1044" s="536" t="s">
        <v>901</v>
      </c>
      <c r="Z1044" s="29"/>
    </row>
    <row r="1045" spans="6:26">
      <c r="F1045"/>
      <c r="G1045"/>
      <c r="H1045"/>
      <c r="I1045"/>
      <c r="J1045"/>
      <c r="K1045"/>
      <c r="L1045"/>
      <c r="M1045"/>
      <c r="N1045"/>
      <c r="O1045"/>
      <c r="P1045"/>
      <c r="Q1045"/>
      <c r="R1045"/>
      <c r="S1045"/>
      <c r="T1045"/>
      <c r="W1045" s="4" t="s">
        <v>184</v>
      </c>
      <c r="X1045" s="536" t="s">
        <v>903</v>
      </c>
      <c r="Z1045" s="29"/>
    </row>
    <row r="1046" spans="6:26">
      <c r="F1046"/>
      <c r="G1046"/>
      <c r="H1046"/>
      <c r="I1046"/>
      <c r="J1046"/>
      <c r="K1046"/>
      <c r="L1046"/>
      <c r="M1046"/>
      <c r="N1046"/>
      <c r="O1046"/>
      <c r="P1046"/>
      <c r="Q1046"/>
      <c r="R1046"/>
      <c r="S1046"/>
      <c r="T1046"/>
      <c r="W1046" s="4" t="s">
        <v>184</v>
      </c>
      <c r="X1046" s="536" t="s">
        <v>905</v>
      </c>
      <c r="Z1046" s="29"/>
    </row>
    <row r="1047" spans="6:26">
      <c r="F1047"/>
      <c r="G1047"/>
      <c r="H1047"/>
      <c r="I1047"/>
      <c r="J1047"/>
      <c r="K1047"/>
      <c r="L1047"/>
      <c r="M1047"/>
      <c r="N1047"/>
      <c r="O1047"/>
      <c r="P1047"/>
      <c r="Q1047"/>
      <c r="R1047"/>
      <c r="S1047"/>
      <c r="T1047"/>
      <c r="W1047" s="4" t="s">
        <v>186</v>
      </c>
      <c r="X1047" s="536" t="s">
        <v>598</v>
      </c>
      <c r="Z1047" s="29"/>
    </row>
    <row r="1048" spans="6:26">
      <c r="F1048"/>
      <c r="G1048"/>
      <c r="H1048"/>
      <c r="I1048"/>
      <c r="J1048"/>
      <c r="K1048"/>
      <c r="L1048"/>
      <c r="M1048"/>
      <c r="N1048"/>
      <c r="O1048"/>
      <c r="P1048"/>
      <c r="Q1048"/>
      <c r="R1048"/>
      <c r="S1048"/>
      <c r="T1048"/>
      <c r="W1048" s="4" t="s">
        <v>186</v>
      </c>
      <c r="X1048" s="536" t="s">
        <v>600</v>
      </c>
      <c r="Z1048" s="29"/>
    </row>
    <row r="1049" spans="6:26">
      <c r="F1049"/>
      <c r="G1049"/>
      <c r="H1049"/>
      <c r="I1049"/>
      <c r="J1049"/>
      <c r="K1049"/>
      <c r="L1049"/>
      <c r="M1049"/>
      <c r="N1049"/>
      <c r="O1049"/>
      <c r="P1049"/>
      <c r="Q1049"/>
      <c r="R1049"/>
      <c r="S1049"/>
      <c r="T1049"/>
      <c r="W1049" s="4" t="s">
        <v>186</v>
      </c>
      <c r="X1049" s="536" t="s">
        <v>1358</v>
      </c>
      <c r="Z1049" s="29"/>
    </row>
    <row r="1050" spans="6:26">
      <c r="F1050"/>
      <c r="G1050"/>
      <c r="H1050"/>
      <c r="I1050"/>
      <c r="J1050"/>
      <c r="K1050"/>
      <c r="L1050"/>
      <c r="M1050"/>
      <c r="N1050"/>
      <c r="O1050"/>
      <c r="P1050"/>
      <c r="Q1050"/>
      <c r="R1050"/>
      <c r="S1050"/>
      <c r="T1050"/>
      <c r="W1050" s="4" t="s">
        <v>186</v>
      </c>
      <c r="X1050" s="536" t="s">
        <v>1359</v>
      </c>
      <c r="Z1050" s="29"/>
    </row>
    <row r="1051" spans="6:26">
      <c r="F1051"/>
      <c r="G1051"/>
      <c r="H1051"/>
      <c r="I1051"/>
      <c r="J1051"/>
      <c r="K1051"/>
      <c r="L1051"/>
      <c r="M1051"/>
      <c r="N1051"/>
      <c r="O1051"/>
      <c r="P1051"/>
      <c r="Q1051"/>
      <c r="R1051"/>
      <c r="S1051"/>
      <c r="T1051"/>
      <c r="W1051" s="4" t="s">
        <v>186</v>
      </c>
      <c r="X1051" s="536" t="s">
        <v>602</v>
      </c>
      <c r="Z1051" s="29"/>
    </row>
    <row r="1052" spans="6:26">
      <c r="F1052"/>
      <c r="G1052"/>
      <c r="H1052"/>
      <c r="I1052"/>
      <c r="J1052"/>
      <c r="K1052"/>
      <c r="L1052"/>
      <c r="M1052"/>
      <c r="N1052"/>
      <c r="O1052"/>
      <c r="P1052"/>
      <c r="Q1052"/>
      <c r="R1052"/>
      <c r="S1052"/>
      <c r="T1052"/>
      <c r="W1052" s="4" t="s">
        <v>186</v>
      </c>
      <c r="X1052" s="536" t="s">
        <v>604</v>
      </c>
      <c r="Z1052" s="29"/>
    </row>
    <row r="1053" spans="6:26">
      <c r="F1053"/>
      <c r="G1053"/>
      <c r="H1053"/>
      <c r="I1053"/>
      <c r="J1053"/>
      <c r="K1053"/>
      <c r="L1053"/>
      <c r="M1053"/>
      <c r="N1053"/>
      <c r="O1053"/>
      <c r="P1053"/>
      <c r="Q1053"/>
      <c r="R1053"/>
      <c r="S1053"/>
      <c r="T1053"/>
      <c r="W1053" s="4" t="s">
        <v>186</v>
      </c>
      <c r="X1053" s="536" t="s">
        <v>907</v>
      </c>
      <c r="Z1053" s="29"/>
    </row>
    <row r="1054" spans="6:26">
      <c r="F1054"/>
      <c r="G1054"/>
      <c r="H1054"/>
      <c r="I1054"/>
      <c r="J1054"/>
      <c r="K1054"/>
      <c r="L1054"/>
      <c r="M1054"/>
      <c r="N1054"/>
      <c r="O1054"/>
      <c r="P1054"/>
      <c r="Q1054"/>
      <c r="R1054"/>
      <c r="S1054"/>
      <c r="T1054"/>
      <c r="W1054" s="4" t="s">
        <v>186</v>
      </c>
      <c r="X1054" s="536" t="s">
        <v>1360</v>
      </c>
      <c r="Z1054" s="29"/>
    </row>
    <row r="1055" spans="6:26">
      <c r="F1055"/>
      <c r="G1055"/>
      <c r="H1055"/>
      <c r="I1055"/>
      <c r="J1055"/>
      <c r="K1055"/>
      <c r="L1055"/>
      <c r="M1055"/>
      <c r="N1055"/>
      <c r="O1055"/>
      <c r="P1055"/>
      <c r="Q1055"/>
      <c r="R1055"/>
      <c r="S1055"/>
      <c r="T1055"/>
      <c r="W1055" s="4" t="s">
        <v>186</v>
      </c>
      <c r="X1055" s="536" t="s">
        <v>606</v>
      </c>
      <c r="Z1055" s="29"/>
    </row>
    <row r="1056" spans="6:26">
      <c r="F1056"/>
      <c r="G1056"/>
      <c r="H1056"/>
      <c r="I1056"/>
      <c r="J1056"/>
      <c r="K1056"/>
      <c r="L1056"/>
      <c r="M1056"/>
      <c r="N1056"/>
      <c r="O1056"/>
      <c r="P1056"/>
      <c r="Q1056"/>
      <c r="R1056"/>
      <c r="S1056"/>
      <c r="T1056"/>
      <c r="W1056" s="4" t="s">
        <v>186</v>
      </c>
      <c r="X1056" s="536" t="s">
        <v>1361</v>
      </c>
      <c r="Z1056" s="29"/>
    </row>
    <row r="1057" spans="6:26">
      <c r="F1057"/>
      <c r="G1057"/>
      <c r="H1057"/>
      <c r="I1057"/>
      <c r="J1057"/>
      <c r="K1057"/>
      <c r="L1057"/>
      <c r="M1057"/>
      <c r="N1057"/>
      <c r="O1057"/>
      <c r="P1057"/>
      <c r="Q1057"/>
      <c r="R1057"/>
      <c r="S1057"/>
      <c r="T1057"/>
      <c r="W1057" s="4" t="s">
        <v>186</v>
      </c>
      <c r="X1057" s="536" t="s">
        <v>1362</v>
      </c>
      <c r="Z1057" s="29"/>
    </row>
    <row r="1058" spans="6:26">
      <c r="F1058"/>
      <c r="G1058"/>
      <c r="H1058"/>
      <c r="I1058"/>
      <c r="J1058"/>
      <c r="K1058"/>
      <c r="L1058"/>
      <c r="M1058"/>
      <c r="N1058"/>
      <c r="O1058"/>
      <c r="P1058"/>
      <c r="Q1058"/>
      <c r="R1058"/>
      <c r="S1058"/>
      <c r="T1058"/>
      <c r="W1058" s="4" t="s">
        <v>186</v>
      </c>
      <c r="X1058" s="536" t="s">
        <v>909</v>
      </c>
      <c r="Z1058" s="29"/>
    </row>
    <row r="1059" spans="6:26">
      <c r="F1059"/>
      <c r="G1059"/>
      <c r="H1059"/>
      <c r="I1059"/>
      <c r="J1059"/>
      <c r="K1059"/>
      <c r="L1059"/>
      <c r="M1059"/>
      <c r="N1059"/>
      <c r="O1059"/>
      <c r="P1059"/>
      <c r="Q1059"/>
      <c r="R1059"/>
      <c r="S1059"/>
      <c r="T1059"/>
      <c r="W1059" s="4" t="s">
        <v>186</v>
      </c>
      <c r="X1059" s="536" t="s">
        <v>1363</v>
      </c>
      <c r="Z1059" s="29"/>
    </row>
    <row r="1060" spans="6:26">
      <c r="F1060"/>
      <c r="G1060"/>
      <c r="H1060"/>
      <c r="I1060"/>
      <c r="J1060"/>
      <c r="K1060"/>
      <c r="L1060"/>
      <c r="M1060"/>
      <c r="N1060"/>
      <c r="O1060"/>
      <c r="P1060"/>
      <c r="Q1060"/>
      <c r="R1060"/>
      <c r="S1060"/>
      <c r="T1060"/>
      <c r="W1060" s="4" t="s">
        <v>186</v>
      </c>
      <c r="X1060" s="536" t="s">
        <v>911</v>
      </c>
      <c r="Z1060" s="29"/>
    </row>
    <row r="1061" spans="6:26">
      <c r="F1061"/>
      <c r="G1061"/>
      <c r="H1061"/>
      <c r="I1061"/>
      <c r="J1061"/>
      <c r="K1061"/>
      <c r="L1061"/>
      <c r="M1061"/>
      <c r="N1061"/>
      <c r="O1061"/>
      <c r="P1061"/>
      <c r="Q1061"/>
      <c r="R1061"/>
      <c r="S1061"/>
      <c r="T1061"/>
      <c r="W1061" s="4" t="s">
        <v>186</v>
      </c>
      <c r="X1061" s="536" t="s">
        <v>913</v>
      </c>
      <c r="Z1061" s="29"/>
    </row>
    <row r="1062" spans="6:26">
      <c r="F1062"/>
      <c r="G1062"/>
      <c r="H1062"/>
      <c r="I1062"/>
      <c r="J1062"/>
      <c r="K1062"/>
      <c r="L1062"/>
      <c r="M1062"/>
      <c r="N1062"/>
      <c r="O1062"/>
      <c r="P1062"/>
      <c r="Q1062"/>
      <c r="R1062"/>
      <c r="S1062"/>
      <c r="T1062"/>
      <c r="W1062" s="4" t="s">
        <v>186</v>
      </c>
      <c r="X1062" s="536" t="s">
        <v>915</v>
      </c>
      <c r="Z1062" s="29"/>
    </row>
    <row r="1063" spans="6:26">
      <c r="F1063"/>
      <c r="G1063"/>
      <c r="H1063"/>
      <c r="I1063"/>
      <c r="J1063"/>
      <c r="K1063"/>
      <c r="L1063"/>
      <c r="M1063"/>
      <c r="N1063"/>
      <c r="O1063"/>
      <c r="P1063"/>
      <c r="Q1063"/>
      <c r="R1063"/>
      <c r="S1063"/>
      <c r="T1063"/>
      <c r="W1063" s="4" t="s">
        <v>186</v>
      </c>
      <c r="X1063" s="536" t="s">
        <v>917</v>
      </c>
      <c r="Z1063" s="29"/>
    </row>
    <row r="1064" spans="6:26">
      <c r="F1064"/>
      <c r="G1064"/>
      <c r="H1064"/>
      <c r="I1064"/>
      <c r="J1064"/>
      <c r="K1064"/>
      <c r="L1064"/>
      <c r="M1064"/>
      <c r="N1064"/>
      <c r="O1064"/>
      <c r="P1064"/>
      <c r="Q1064"/>
      <c r="R1064"/>
      <c r="S1064"/>
      <c r="T1064"/>
      <c r="W1064" s="4" t="s">
        <v>186</v>
      </c>
      <c r="X1064" s="536" t="s">
        <v>804</v>
      </c>
      <c r="Z1064" s="29"/>
    </row>
    <row r="1065" spans="6:26">
      <c r="F1065"/>
      <c r="G1065"/>
      <c r="H1065"/>
      <c r="I1065"/>
      <c r="J1065"/>
      <c r="K1065"/>
      <c r="L1065"/>
      <c r="M1065"/>
      <c r="N1065"/>
      <c r="O1065"/>
      <c r="P1065"/>
      <c r="Q1065"/>
      <c r="R1065"/>
      <c r="S1065"/>
      <c r="T1065"/>
      <c r="W1065" s="4" t="s">
        <v>186</v>
      </c>
      <c r="X1065" s="536" t="s">
        <v>920</v>
      </c>
      <c r="Z1065" s="29"/>
    </row>
    <row r="1066" spans="6:26">
      <c r="F1066"/>
      <c r="G1066"/>
      <c r="H1066"/>
      <c r="I1066"/>
      <c r="J1066"/>
      <c r="K1066"/>
      <c r="L1066"/>
      <c r="M1066"/>
      <c r="N1066"/>
      <c r="O1066"/>
      <c r="P1066"/>
      <c r="Q1066"/>
      <c r="R1066"/>
      <c r="S1066"/>
      <c r="T1066"/>
      <c r="W1066" s="4" t="s">
        <v>186</v>
      </c>
      <c r="X1066" s="536" t="s">
        <v>1364</v>
      </c>
      <c r="Z1066" s="29"/>
    </row>
    <row r="1067" spans="6:26">
      <c r="F1067"/>
      <c r="G1067"/>
      <c r="H1067"/>
      <c r="I1067"/>
      <c r="J1067"/>
      <c r="K1067"/>
      <c r="L1067"/>
      <c r="M1067"/>
      <c r="N1067"/>
      <c r="O1067"/>
      <c r="P1067"/>
      <c r="Q1067"/>
      <c r="R1067"/>
      <c r="S1067"/>
      <c r="T1067"/>
      <c r="W1067" s="4" t="s">
        <v>186</v>
      </c>
      <c r="X1067" s="536" t="s">
        <v>1037</v>
      </c>
      <c r="Z1067" s="29"/>
    </row>
    <row r="1068" spans="6:26">
      <c r="F1068"/>
      <c r="G1068"/>
      <c r="H1068"/>
      <c r="I1068"/>
      <c r="J1068"/>
      <c r="K1068"/>
      <c r="L1068"/>
      <c r="M1068"/>
      <c r="N1068"/>
      <c r="O1068"/>
      <c r="P1068"/>
      <c r="Q1068"/>
      <c r="R1068"/>
      <c r="S1068"/>
      <c r="T1068"/>
      <c r="W1068" s="4" t="s">
        <v>186</v>
      </c>
      <c r="X1068" s="536" t="s">
        <v>1365</v>
      </c>
      <c r="Z1068" s="29"/>
    </row>
    <row r="1069" spans="6:26">
      <c r="F1069"/>
      <c r="G1069"/>
      <c r="H1069"/>
      <c r="I1069"/>
      <c r="J1069"/>
      <c r="K1069"/>
      <c r="L1069"/>
      <c r="M1069"/>
      <c r="N1069"/>
      <c r="O1069"/>
      <c r="P1069"/>
      <c r="Q1069"/>
      <c r="R1069"/>
      <c r="S1069"/>
      <c r="T1069"/>
      <c r="W1069" s="4" t="s">
        <v>186</v>
      </c>
      <c r="X1069" s="536" t="s">
        <v>1366</v>
      </c>
      <c r="Z1069" s="29"/>
    </row>
    <row r="1070" spans="6:26">
      <c r="F1070"/>
      <c r="G1070"/>
      <c r="H1070"/>
      <c r="I1070"/>
      <c r="J1070"/>
      <c r="K1070"/>
      <c r="L1070"/>
      <c r="M1070"/>
      <c r="N1070"/>
      <c r="O1070"/>
      <c r="P1070"/>
      <c r="Q1070"/>
      <c r="R1070"/>
      <c r="S1070"/>
      <c r="T1070"/>
      <c r="W1070" s="4" t="s">
        <v>186</v>
      </c>
      <c r="X1070" s="536" t="s">
        <v>1367</v>
      </c>
      <c r="Z1070" s="29"/>
    </row>
    <row r="1071" spans="6:26">
      <c r="F1071"/>
      <c r="G1071"/>
      <c r="H1071"/>
      <c r="I1071"/>
      <c r="J1071"/>
      <c r="K1071"/>
      <c r="L1071"/>
      <c r="M1071"/>
      <c r="N1071"/>
      <c r="O1071"/>
      <c r="P1071"/>
      <c r="Q1071"/>
      <c r="R1071"/>
      <c r="S1071"/>
      <c r="T1071"/>
      <c r="W1071" s="4" t="s">
        <v>186</v>
      </c>
      <c r="X1071" s="536" t="s">
        <v>1368</v>
      </c>
      <c r="Z1071" s="29"/>
    </row>
    <row r="1072" spans="6:26">
      <c r="F1072"/>
      <c r="G1072"/>
      <c r="H1072"/>
      <c r="I1072"/>
      <c r="J1072"/>
      <c r="K1072"/>
      <c r="L1072"/>
      <c r="M1072"/>
      <c r="N1072"/>
      <c r="O1072"/>
      <c r="P1072"/>
      <c r="Q1072"/>
      <c r="R1072"/>
      <c r="S1072"/>
      <c r="T1072"/>
      <c r="W1072" s="4" t="s">
        <v>186</v>
      </c>
      <c r="X1072" s="536" t="s">
        <v>1369</v>
      </c>
      <c r="Z1072" s="29"/>
    </row>
    <row r="1073" spans="6:26">
      <c r="F1073"/>
      <c r="G1073"/>
      <c r="H1073"/>
      <c r="I1073"/>
      <c r="J1073"/>
      <c r="K1073"/>
      <c r="L1073"/>
      <c r="M1073"/>
      <c r="N1073"/>
      <c r="O1073"/>
      <c r="P1073"/>
      <c r="Q1073"/>
      <c r="R1073"/>
      <c r="S1073"/>
      <c r="T1073"/>
      <c r="W1073" s="4" t="s">
        <v>186</v>
      </c>
      <c r="X1073" s="536" t="s">
        <v>1370</v>
      </c>
      <c r="Z1073" s="29"/>
    </row>
    <row r="1074" spans="6:26">
      <c r="F1074"/>
      <c r="G1074"/>
      <c r="H1074"/>
      <c r="I1074"/>
      <c r="J1074"/>
      <c r="K1074"/>
      <c r="L1074"/>
      <c r="M1074"/>
      <c r="N1074"/>
      <c r="O1074"/>
      <c r="P1074"/>
      <c r="Q1074"/>
      <c r="R1074"/>
      <c r="S1074"/>
      <c r="T1074"/>
      <c r="W1074" s="4" t="s">
        <v>186</v>
      </c>
      <c r="X1074" s="536" t="s">
        <v>1371</v>
      </c>
      <c r="Z1074" s="29"/>
    </row>
    <row r="1075" spans="6:26">
      <c r="F1075"/>
      <c r="G1075"/>
      <c r="H1075"/>
      <c r="I1075"/>
      <c r="J1075"/>
      <c r="K1075"/>
      <c r="L1075"/>
      <c r="M1075"/>
      <c r="N1075"/>
      <c r="O1075"/>
      <c r="P1075"/>
      <c r="Q1075"/>
      <c r="R1075"/>
      <c r="S1075"/>
      <c r="T1075"/>
      <c r="W1075" s="4" t="s">
        <v>186</v>
      </c>
      <c r="X1075" s="536" t="s">
        <v>1372</v>
      </c>
      <c r="Z1075" s="29"/>
    </row>
    <row r="1076" spans="6:26">
      <c r="F1076"/>
      <c r="G1076"/>
      <c r="H1076"/>
      <c r="I1076"/>
      <c r="J1076"/>
      <c r="K1076"/>
      <c r="L1076"/>
      <c r="M1076"/>
      <c r="N1076"/>
      <c r="O1076"/>
      <c r="P1076"/>
      <c r="Q1076"/>
      <c r="R1076"/>
      <c r="S1076"/>
      <c r="T1076"/>
      <c r="W1076" s="4" t="s">
        <v>190</v>
      </c>
      <c r="X1076" s="536" t="s">
        <v>399</v>
      </c>
      <c r="Z1076" s="29"/>
    </row>
    <row r="1077" spans="6:26">
      <c r="F1077"/>
      <c r="G1077"/>
      <c r="H1077"/>
      <c r="I1077"/>
      <c r="J1077"/>
      <c r="K1077"/>
      <c r="L1077"/>
      <c r="M1077"/>
      <c r="N1077"/>
      <c r="O1077"/>
      <c r="P1077"/>
      <c r="Q1077"/>
      <c r="R1077"/>
      <c r="S1077"/>
      <c r="T1077"/>
      <c r="W1077" s="4" t="s">
        <v>190</v>
      </c>
      <c r="X1077" s="536" t="s">
        <v>608</v>
      </c>
      <c r="Z1077" s="29"/>
    </row>
    <row r="1078" spans="6:26">
      <c r="F1078"/>
      <c r="G1078"/>
      <c r="H1078"/>
      <c r="I1078"/>
      <c r="J1078"/>
      <c r="K1078"/>
      <c r="L1078"/>
      <c r="M1078"/>
      <c r="N1078"/>
      <c r="O1078"/>
      <c r="P1078"/>
      <c r="Q1078"/>
      <c r="R1078"/>
      <c r="S1078"/>
      <c r="T1078"/>
      <c r="W1078" s="4" t="s">
        <v>190</v>
      </c>
      <c r="X1078" s="536" t="s">
        <v>922</v>
      </c>
      <c r="Z1078" s="29"/>
    </row>
    <row r="1079" spans="6:26">
      <c r="F1079"/>
      <c r="G1079"/>
      <c r="H1079"/>
      <c r="I1079"/>
      <c r="J1079"/>
      <c r="K1079"/>
      <c r="L1079"/>
      <c r="M1079"/>
      <c r="N1079"/>
      <c r="O1079"/>
      <c r="P1079"/>
      <c r="Q1079"/>
      <c r="R1079"/>
      <c r="S1079"/>
      <c r="T1079"/>
      <c r="W1079" s="4" t="s">
        <v>190</v>
      </c>
      <c r="X1079" s="536" t="s">
        <v>1373</v>
      </c>
      <c r="Z1079" s="29"/>
    </row>
    <row r="1080" spans="6:26">
      <c r="F1080"/>
      <c r="G1080"/>
      <c r="H1080"/>
      <c r="I1080"/>
      <c r="J1080"/>
      <c r="K1080"/>
      <c r="L1080"/>
      <c r="M1080"/>
      <c r="N1080"/>
      <c r="O1080"/>
      <c r="P1080"/>
      <c r="Q1080"/>
      <c r="R1080"/>
      <c r="S1080"/>
      <c r="T1080"/>
      <c r="W1080" s="4" t="s">
        <v>190</v>
      </c>
      <c r="X1080" s="536" t="s">
        <v>401</v>
      </c>
      <c r="Z1080" s="29"/>
    </row>
    <row r="1081" spans="6:26">
      <c r="F1081"/>
      <c r="G1081"/>
      <c r="H1081"/>
      <c r="I1081"/>
      <c r="J1081"/>
      <c r="K1081"/>
      <c r="L1081"/>
      <c r="M1081"/>
      <c r="N1081"/>
      <c r="O1081"/>
      <c r="P1081"/>
      <c r="Q1081"/>
      <c r="R1081"/>
      <c r="S1081"/>
      <c r="T1081"/>
      <c r="W1081" s="4" t="s">
        <v>190</v>
      </c>
      <c r="X1081" s="536" t="s">
        <v>610</v>
      </c>
      <c r="Z1081" s="29"/>
    </row>
    <row r="1082" spans="6:26">
      <c r="F1082"/>
      <c r="G1082"/>
      <c r="H1082"/>
      <c r="I1082"/>
      <c r="J1082"/>
      <c r="K1082"/>
      <c r="L1082"/>
      <c r="M1082"/>
      <c r="N1082"/>
      <c r="O1082"/>
      <c r="P1082"/>
      <c r="Q1082"/>
      <c r="R1082"/>
      <c r="S1082"/>
      <c r="T1082"/>
      <c r="W1082" s="4" t="s">
        <v>190</v>
      </c>
      <c r="X1082" s="536" t="s">
        <v>1374</v>
      </c>
      <c r="Z1082" s="29"/>
    </row>
    <row r="1083" spans="6:26">
      <c r="F1083"/>
      <c r="G1083"/>
      <c r="H1083"/>
      <c r="I1083"/>
      <c r="J1083"/>
      <c r="K1083"/>
      <c r="L1083"/>
      <c r="M1083"/>
      <c r="N1083"/>
      <c r="O1083"/>
      <c r="P1083"/>
      <c r="Q1083"/>
      <c r="R1083"/>
      <c r="S1083"/>
      <c r="T1083"/>
      <c r="W1083" s="4" t="s">
        <v>190</v>
      </c>
      <c r="X1083" s="536" t="s">
        <v>612</v>
      </c>
      <c r="Z1083" s="29"/>
    </row>
    <row r="1084" spans="6:26">
      <c r="F1084"/>
      <c r="G1084"/>
      <c r="H1084"/>
      <c r="I1084"/>
      <c r="J1084"/>
      <c r="K1084"/>
      <c r="L1084"/>
      <c r="M1084"/>
      <c r="N1084"/>
      <c r="O1084"/>
      <c r="P1084"/>
      <c r="Q1084"/>
      <c r="R1084"/>
      <c r="S1084"/>
      <c r="T1084"/>
      <c r="W1084" s="4" t="s">
        <v>190</v>
      </c>
      <c r="X1084" s="536" t="s">
        <v>925</v>
      </c>
      <c r="Z1084" s="29"/>
    </row>
    <row r="1085" spans="6:26">
      <c r="F1085"/>
      <c r="G1085"/>
      <c r="H1085"/>
      <c r="I1085"/>
      <c r="J1085"/>
      <c r="K1085"/>
      <c r="L1085"/>
      <c r="M1085"/>
      <c r="N1085"/>
      <c r="O1085"/>
      <c r="P1085"/>
      <c r="Q1085"/>
      <c r="R1085"/>
      <c r="S1085"/>
      <c r="T1085"/>
      <c r="W1085" s="4" t="s">
        <v>190</v>
      </c>
      <c r="X1085" s="536" t="s">
        <v>927</v>
      </c>
      <c r="Z1085" s="29"/>
    </row>
    <row r="1086" spans="6:26">
      <c r="F1086"/>
      <c r="G1086"/>
      <c r="H1086"/>
      <c r="I1086"/>
      <c r="J1086"/>
      <c r="K1086"/>
      <c r="L1086"/>
      <c r="M1086"/>
      <c r="N1086"/>
      <c r="O1086"/>
      <c r="P1086"/>
      <c r="Q1086"/>
      <c r="R1086"/>
      <c r="S1086"/>
      <c r="T1086"/>
      <c r="W1086" s="4" t="s">
        <v>190</v>
      </c>
      <c r="X1086" s="536" t="s">
        <v>1375</v>
      </c>
      <c r="Z1086" s="29"/>
    </row>
    <row r="1087" spans="6:26">
      <c r="F1087"/>
      <c r="G1087"/>
      <c r="H1087"/>
      <c r="I1087"/>
      <c r="J1087"/>
      <c r="K1087"/>
      <c r="L1087"/>
      <c r="M1087"/>
      <c r="N1087"/>
      <c r="O1087"/>
      <c r="P1087"/>
      <c r="Q1087"/>
      <c r="R1087"/>
      <c r="S1087"/>
      <c r="T1087"/>
      <c r="W1087" s="4" t="s">
        <v>190</v>
      </c>
      <c r="X1087" s="536" t="s">
        <v>930</v>
      </c>
      <c r="Z1087" s="29"/>
    </row>
    <row r="1088" spans="6:26">
      <c r="F1088"/>
      <c r="G1088"/>
      <c r="H1088"/>
      <c r="I1088"/>
      <c r="J1088"/>
      <c r="K1088"/>
      <c r="L1088"/>
      <c r="M1088"/>
      <c r="N1088"/>
      <c r="O1088"/>
      <c r="P1088"/>
      <c r="Q1088"/>
      <c r="R1088"/>
      <c r="S1088"/>
      <c r="T1088"/>
      <c r="W1088" s="4" t="s">
        <v>190</v>
      </c>
      <c r="X1088" s="536" t="s">
        <v>1376</v>
      </c>
      <c r="Z1088" s="29"/>
    </row>
    <row r="1089" spans="6:26">
      <c r="F1089"/>
      <c r="G1089"/>
      <c r="H1089"/>
      <c r="I1089"/>
      <c r="J1089"/>
      <c r="K1089"/>
      <c r="L1089"/>
      <c r="M1089"/>
      <c r="N1089"/>
      <c r="O1089"/>
      <c r="P1089"/>
      <c r="Q1089"/>
      <c r="R1089"/>
      <c r="S1089"/>
      <c r="T1089"/>
      <c r="W1089" s="4" t="s">
        <v>190</v>
      </c>
      <c r="X1089" s="536" t="s">
        <v>1377</v>
      </c>
      <c r="Z1089" s="29"/>
    </row>
    <row r="1090" spans="6:26">
      <c r="F1090"/>
      <c r="G1090"/>
      <c r="H1090"/>
      <c r="I1090"/>
      <c r="J1090"/>
      <c r="K1090"/>
      <c r="L1090"/>
      <c r="M1090"/>
      <c r="N1090"/>
      <c r="O1090"/>
      <c r="P1090"/>
      <c r="Q1090"/>
      <c r="R1090"/>
      <c r="S1090"/>
      <c r="T1090"/>
      <c r="W1090" s="4" t="s">
        <v>190</v>
      </c>
      <c r="X1090" s="536" t="s">
        <v>1378</v>
      </c>
      <c r="Z1090" s="29"/>
    </row>
    <row r="1091" spans="6:26">
      <c r="F1091"/>
      <c r="G1091"/>
      <c r="H1091"/>
      <c r="I1091"/>
      <c r="J1091"/>
      <c r="K1091"/>
      <c r="L1091"/>
      <c r="M1091"/>
      <c r="N1091"/>
      <c r="O1091"/>
      <c r="P1091"/>
      <c r="Q1091"/>
      <c r="R1091"/>
      <c r="S1091"/>
      <c r="T1091"/>
      <c r="W1091" s="4" t="s">
        <v>190</v>
      </c>
      <c r="X1091" s="536" t="s">
        <v>1379</v>
      </c>
      <c r="Z1091" s="29"/>
    </row>
    <row r="1092" spans="6:26">
      <c r="F1092"/>
      <c r="G1092"/>
      <c r="H1092"/>
      <c r="I1092"/>
      <c r="J1092"/>
      <c r="K1092"/>
      <c r="L1092"/>
      <c r="M1092"/>
      <c r="N1092"/>
      <c r="O1092"/>
      <c r="P1092"/>
      <c r="Q1092"/>
      <c r="R1092"/>
      <c r="S1092"/>
      <c r="T1092"/>
      <c r="W1092" s="4" t="s">
        <v>190</v>
      </c>
      <c r="X1092" s="536" t="s">
        <v>1380</v>
      </c>
      <c r="Z1092" s="29"/>
    </row>
    <row r="1093" spans="6:26">
      <c r="F1093"/>
      <c r="G1093"/>
      <c r="H1093"/>
      <c r="I1093"/>
      <c r="J1093"/>
      <c r="K1093"/>
      <c r="L1093"/>
      <c r="M1093"/>
      <c r="N1093"/>
      <c r="O1093"/>
      <c r="P1093"/>
      <c r="Q1093"/>
      <c r="R1093"/>
      <c r="S1093"/>
      <c r="T1093"/>
      <c r="W1093" s="4" t="s">
        <v>190</v>
      </c>
      <c r="X1093" s="536" t="s">
        <v>1381</v>
      </c>
      <c r="Z1093" s="29"/>
    </row>
    <row r="1094" spans="6:26">
      <c r="F1094"/>
      <c r="G1094"/>
      <c r="H1094"/>
      <c r="I1094"/>
      <c r="J1094"/>
      <c r="K1094"/>
      <c r="L1094"/>
      <c r="M1094"/>
      <c r="N1094"/>
      <c r="O1094"/>
      <c r="P1094"/>
      <c r="Q1094"/>
      <c r="R1094"/>
      <c r="S1094"/>
      <c r="T1094"/>
      <c r="W1094" s="4" t="s">
        <v>190</v>
      </c>
      <c r="X1094" s="536" t="s">
        <v>1382</v>
      </c>
      <c r="Z1094" s="29"/>
    </row>
    <row r="1095" spans="6:26">
      <c r="F1095"/>
      <c r="G1095"/>
      <c r="H1095"/>
      <c r="I1095"/>
      <c r="J1095"/>
      <c r="K1095"/>
      <c r="L1095"/>
      <c r="M1095"/>
      <c r="N1095"/>
      <c r="O1095"/>
      <c r="P1095"/>
      <c r="Q1095"/>
      <c r="R1095"/>
      <c r="S1095"/>
      <c r="T1095"/>
      <c r="W1095" s="4" t="s">
        <v>192</v>
      </c>
      <c r="X1095" s="536" t="s">
        <v>404</v>
      </c>
      <c r="Z1095" s="29"/>
    </row>
    <row r="1096" spans="6:26">
      <c r="F1096"/>
      <c r="G1096"/>
      <c r="H1096"/>
      <c r="I1096"/>
      <c r="J1096"/>
      <c r="K1096"/>
      <c r="L1096"/>
      <c r="M1096"/>
      <c r="N1096"/>
      <c r="O1096"/>
      <c r="P1096"/>
      <c r="Q1096"/>
      <c r="R1096"/>
      <c r="S1096"/>
      <c r="T1096"/>
      <c r="W1096" s="4" t="s">
        <v>192</v>
      </c>
      <c r="X1096" s="536" t="s">
        <v>1383</v>
      </c>
      <c r="Z1096" s="29"/>
    </row>
    <row r="1097" spans="6:26">
      <c r="F1097"/>
      <c r="G1097"/>
      <c r="H1097"/>
      <c r="I1097"/>
      <c r="J1097"/>
      <c r="K1097"/>
      <c r="L1097"/>
      <c r="M1097"/>
      <c r="N1097"/>
      <c r="O1097"/>
      <c r="P1097"/>
      <c r="Q1097"/>
      <c r="R1097"/>
      <c r="S1097"/>
      <c r="T1097"/>
      <c r="W1097" s="4" t="s">
        <v>192</v>
      </c>
      <c r="X1097" s="536" t="s">
        <v>1384</v>
      </c>
      <c r="Z1097" s="29"/>
    </row>
    <row r="1098" spans="6:26">
      <c r="F1098"/>
      <c r="G1098"/>
      <c r="H1098"/>
      <c r="I1098"/>
      <c r="J1098"/>
      <c r="K1098"/>
      <c r="L1098"/>
      <c r="M1098"/>
      <c r="N1098"/>
      <c r="O1098"/>
      <c r="P1098"/>
      <c r="Q1098"/>
      <c r="R1098"/>
      <c r="S1098"/>
      <c r="T1098"/>
      <c r="W1098" s="4" t="s">
        <v>192</v>
      </c>
      <c r="X1098" s="536" t="s">
        <v>1385</v>
      </c>
      <c r="Z1098" s="29"/>
    </row>
    <row r="1099" spans="6:26">
      <c r="F1099"/>
      <c r="G1099"/>
      <c r="H1099"/>
      <c r="I1099"/>
      <c r="J1099"/>
      <c r="K1099"/>
      <c r="L1099"/>
      <c r="M1099"/>
      <c r="N1099"/>
      <c r="O1099"/>
      <c r="P1099"/>
      <c r="Q1099"/>
      <c r="R1099"/>
      <c r="S1099"/>
      <c r="T1099"/>
      <c r="W1099" s="4" t="s">
        <v>192</v>
      </c>
      <c r="X1099" s="536" t="s">
        <v>614</v>
      </c>
      <c r="Z1099" s="29"/>
    </row>
    <row r="1100" spans="6:26">
      <c r="F1100"/>
      <c r="G1100"/>
      <c r="H1100"/>
      <c r="I1100"/>
      <c r="J1100"/>
      <c r="K1100"/>
      <c r="L1100"/>
      <c r="M1100"/>
      <c r="N1100"/>
      <c r="O1100"/>
      <c r="P1100"/>
      <c r="Q1100"/>
      <c r="R1100"/>
      <c r="S1100"/>
      <c r="T1100"/>
      <c r="W1100" s="4" t="s">
        <v>192</v>
      </c>
      <c r="X1100" s="536" t="s">
        <v>1386</v>
      </c>
      <c r="Z1100" s="29"/>
    </row>
    <row r="1101" spans="6:26">
      <c r="F1101"/>
      <c r="G1101"/>
      <c r="H1101"/>
      <c r="I1101"/>
      <c r="J1101"/>
      <c r="K1101"/>
      <c r="L1101"/>
      <c r="M1101"/>
      <c r="N1101"/>
      <c r="O1101"/>
      <c r="P1101"/>
      <c r="Q1101"/>
      <c r="R1101"/>
      <c r="S1101"/>
      <c r="T1101"/>
      <c r="W1101" s="4" t="s">
        <v>192</v>
      </c>
      <c r="X1101" s="536" t="s">
        <v>616</v>
      </c>
      <c r="Z1101" s="29"/>
    </row>
    <row r="1102" spans="6:26">
      <c r="F1102"/>
      <c r="G1102"/>
      <c r="H1102"/>
      <c r="I1102"/>
      <c r="J1102"/>
      <c r="K1102"/>
      <c r="L1102"/>
      <c r="M1102"/>
      <c r="N1102"/>
      <c r="O1102"/>
      <c r="P1102"/>
      <c r="Q1102"/>
      <c r="R1102"/>
      <c r="S1102"/>
      <c r="T1102"/>
      <c r="W1102" s="4" t="s">
        <v>192</v>
      </c>
      <c r="X1102" s="536" t="s">
        <v>618</v>
      </c>
      <c r="Z1102" s="29"/>
    </row>
    <row r="1103" spans="6:26">
      <c r="F1103"/>
      <c r="G1103"/>
      <c r="H1103"/>
      <c r="I1103"/>
      <c r="J1103"/>
      <c r="K1103"/>
      <c r="L1103"/>
      <c r="M1103"/>
      <c r="N1103"/>
      <c r="O1103"/>
      <c r="P1103"/>
      <c r="Q1103"/>
      <c r="R1103"/>
      <c r="S1103"/>
      <c r="T1103"/>
      <c r="W1103" s="4" t="s">
        <v>192</v>
      </c>
      <c r="X1103" s="536" t="s">
        <v>620</v>
      </c>
      <c r="Z1103" s="29"/>
    </row>
    <row r="1104" spans="6:26">
      <c r="F1104"/>
      <c r="G1104"/>
      <c r="H1104"/>
      <c r="I1104"/>
      <c r="J1104"/>
      <c r="K1104"/>
      <c r="L1104"/>
      <c r="M1104"/>
      <c r="N1104"/>
      <c r="O1104"/>
      <c r="P1104"/>
      <c r="Q1104"/>
      <c r="R1104"/>
      <c r="S1104"/>
      <c r="T1104"/>
      <c r="W1104" s="4" t="s">
        <v>192</v>
      </c>
      <c r="X1104" s="536" t="s">
        <v>406</v>
      </c>
      <c r="Z1104" s="29"/>
    </row>
    <row r="1105" spans="6:26">
      <c r="F1105"/>
      <c r="G1105"/>
      <c r="H1105"/>
      <c r="I1105"/>
      <c r="J1105"/>
      <c r="K1105"/>
      <c r="L1105"/>
      <c r="M1105"/>
      <c r="N1105"/>
      <c r="O1105"/>
      <c r="P1105"/>
      <c r="Q1105"/>
      <c r="R1105"/>
      <c r="S1105"/>
      <c r="T1105"/>
      <c r="W1105" s="4" t="s">
        <v>192</v>
      </c>
      <c r="X1105" s="536" t="s">
        <v>621</v>
      </c>
      <c r="Z1105" s="29"/>
    </row>
    <row r="1106" spans="6:26">
      <c r="F1106"/>
      <c r="G1106"/>
      <c r="H1106"/>
      <c r="I1106"/>
      <c r="J1106"/>
      <c r="K1106"/>
      <c r="L1106"/>
      <c r="M1106"/>
      <c r="N1106"/>
      <c r="O1106"/>
      <c r="P1106"/>
      <c r="Q1106"/>
      <c r="R1106"/>
      <c r="S1106"/>
      <c r="T1106"/>
      <c r="W1106" s="4" t="s">
        <v>192</v>
      </c>
      <c r="X1106" s="536" t="s">
        <v>623</v>
      </c>
      <c r="Z1106" s="29"/>
    </row>
    <row r="1107" spans="6:26">
      <c r="F1107"/>
      <c r="G1107"/>
      <c r="H1107"/>
      <c r="I1107"/>
      <c r="J1107"/>
      <c r="K1107"/>
      <c r="L1107"/>
      <c r="M1107"/>
      <c r="N1107"/>
      <c r="O1107"/>
      <c r="P1107"/>
      <c r="Q1107"/>
      <c r="R1107"/>
      <c r="S1107"/>
      <c r="T1107"/>
      <c r="W1107" s="4" t="s">
        <v>192</v>
      </c>
      <c r="X1107" s="536" t="s">
        <v>1387</v>
      </c>
      <c r="Z1107" s="29"/>
    </row>
    <row r="1108" spans="6:26">
      <c r="F1108"/>
      <c r="G1108"/>
      <c r="H1108"/>
      <c r="I1108"/>
      <c r="J1108"/>
      <c r="K1108"/>
      <c r="L1108"/>
      <c r="M1108"/>
      <c r="N1108"/>
      <c r="O1108"/>
      <c r="P1108"/>
      <c r="Q1108"/>
      <c r="R1108"/>
      <c r="S1108"/>
      <c r="T1108"/>
      <c r="W1108" s="4" t="s">
        <v>192</v>
      </c>
      <c r="X1108" s="536" t="s">
        <v>1388</v>
      </c>
      <c r="Z1108" s="29"/>
    </row>
    <row r="1109" spans="6:26">
      <c r="F1109"/>
      <c r="G1109"/>
      <c r="H1109"/>
      <c r="I1109"/>
      <c r="J1109"/>
      <c r="K1109"/>
      <c r="L1109"/>
      <c r="M1109"/>
      <c r="N1109"/>
      <c r="O1109"/>
      <c r="P1109"/>
      <c r="Q1109"/>
      <c r="R1109"/>
      <c r="S1109"/>
      <c r="T1109"/>
      <c r="W1109" s="4" t="s">
        <v>192</v>
      </c>
      <c r="X1109" s="536" t="s">
        <v>625</v>
      </c>
      <c r="Z1109" s="29"/>
    </row>
    <row r="1110" spans="6:26">
      <c r="F1110"/>
      <c r="G1110"/>
      <c r="H1110"/>
      <c r="I1110"/>
      <c r="J1110"/>
      <c r="K1110"/>
      <c r="L1110"/>
      <c r="M1110"/>
      <c r="N1110"/>
      <c r="O1110"/>
      <c r="P1110"/>
      <c r="Q1110"/>
      <c r="R1110"/>
      <c r="S1110"/>
      <c r="T1110"/>
      <c r="W1110" s="4" t="s">
        <v>192</v>
      </c>
      <c r="X1110" s="536" t="s">
        <v>627</v>
      </c>
      <c r="Z1110" s="29"/>
    </row>
    <row r="1111" spans="6:26">
      <c r="F1111"/>
      <c r="G1111"/>
      <c r="H1111"/>
      <c r="I1111"/>
      <c r="J1111"/>
      <c r="K1111"/>
      <c r="L1111"/>
      <c r="M1111"/>
      <c r="N1111"/>
      <c r="O1111"/>
      <c r="P1111"/>
      <c r="Q1111"/>
      <c r="R1111"/>
      <c r="S1111"/>
      <c r="T1111"/>
      <c r="W1111" s="4" t="s">
        <v>192</v>
      </c>
      <c r="X1111" s="536" t="s">
        <v>934</v>
      </c>
      <c r="Z1111" s="29"/>
    </row>
    <row r="1112" spans="6:26">
      <c r="F1112"/>
      <c r="G1112"/>
      <c r="H1112"/>
      <c r="I1112"/>
      <c r="J1112"/>
      <c r="K1112"/>
      <c r="L1112"/>
      <c r="M1112"/>
      <c r="N1112"/>
      <c r="O1112"/>
      <c r="P1112"/>
      <c r="Q1112"/>
      <c r="R1112"/>
      <c r="S1112"/>
      <c r="T1112"/>
      <c r="W1112" s="4" t="s">
        <v>192</v>
      </c>
      <c r="X1112" s="536" t="s">
        <v>1389</v>
      </c>
      <c r="Z1112" s="29"/>
    </row>
    <row r="1113" spans="6:26">
      <c r="F1113"/>
      <c r="G1113"/>
      <c r="H1113"/>
      <c r="I1113"/>
      <c r="J1113"/>
      <c r="K1113"/>
      <c r="L1113"/>
      <c r="M1113"/>
      <c r="N1113"/>
      <c r="O1113"/>
      <c r="P1113"/>
      <c r="Q1113"/>
      <c r="R1113"/>
      <c r="S1113"/>
      <c r="T1113"/>
      <c r="W1113" s="4" t="s">
        <v>192</v>
      </c>
      <c r="X1113" s="536" t="s">
        <v>1390</v>
      </c>
      <c r="Z1113" s="29"/>
    </row>
    <row r="1114" spans="6:26">
      <c r="F1114"/>
      <c r="G1114"/>
      <c r="H1114"/>
      <c r="I1114"/>
      <c r="J1114"/>
      <c r="K1114"/>
      <c r="L1114"/>
      <c r="M1114"/>
      <c r="N1114"/>
      <c r="O1114"/>
      <c r="P1114"/>
      <c r="Q1114"/>
      <c r="R1114"/>
      <c r="S1114"/>
      <c r="T1114"/>
      <c r="W1114" s="4" t="s">
        <v>192</v>
      </c>
      <c r="X1114" s="536" t="s">
        <v>1391</v>
      </c>
      <c r="Z1114" s="29"/>
    </row>
    <row r="1115" spans="6:26">
      <c r="F1115"/>
      <c r="G1115"/>
      <c r="H1115"/>
      <c r="I1115"/>
      <c r="J1115"/>
      <c r="K1115"/>
      <c r="L1115"/>
      <c r="M1115"/>
      <c r="N1115"/>
      <c r="O1115"/>
      <c r="P1115"/>
      <c r="Q1115"/>
      <c r="R1115"/>
      <c r="S1115"/>
      <c r="T1115"/>
      <c r="W1115" s="4" t="s">
        <v>192</v>
      </c>
      <c r="X1115" s="536" t="s">
        <v>1392</v>
      </c>
      <c r="Z1115" s="29"/>
    </row>
    <row r="1116" spans="6:26">
      <c r="F1116"/>
      <c r="G1116"/>
      <c r="H1116"/>
      <c r="I1116"/>
      <c r="J1116"/>
      <c r="K1116"/>
      <c r="L1116"/>
      <c r="M1116"/>
      <c r="N1116"/>
      <c r="O1116"/>
      <c r="P1116"/>
      <c r="Q1116"/>
      <c r="R1116"/>
      <c r="S1116"/>
      <c r="T1116"/>
      <c r="W1116" s="4" t="s">
        <v>192</v>
      </c>
      <c r="X1116" s="536" t="s">
        <v>629</v>
      </c>
      <c r="Z1116" s="29"/>
    </row>
    <row r="1117" spans="6:26">
      <c r="F1117"/>
      <c r="G1117"/>
      <c r="H1117"/>
      <c r="I1117"/>
      <c r="J1117"/>
      <c r="K1117"/>
      <c r="L1117"/>
      <c r="M1117"/>
      <c r="N1117"/>
      <c r="O1117"/>
      <c r="P1117"/>
      <c r="Q1117"/>
      <c r="R1117"/>
      <c r="S1117"/>
      <c r="T1117"/>
      <c r="W1117" s="4" t="s">
        <v>192</v>
      </c>
      <c r="X1117" s="536" t="s">
        <v>1393</v>
      </c>
      <c r="Z1117" s="29"/>
    </row>
    <row r="1118" spans="6:26">
      <c r="F1118"/>
      <c r="G1118"/>
      <c r="H1118"/>
      <c r="I1118"/>
      <c r="J1118"/>
      <c r="K1118"/>
      <c r="L1118"/>
      <c r="M1118"/>
      <c r="N1118"/>
      <c r="O1118"/>
      <c r="P1118"/>
      <c r="Q1118"/>
      <c r="R1118"/>
      <c r="S1118"/>
      <c r="T1118"/>
      <c r="W1118" s="4" t="s">
        <v>192</v>
      </c>
      <c r="X1118" s="536" t="s">
        <v>1394</v>
      </c>
      <c r="Z1118" s="29"/>
    </row>
    <row r="1119" spans="6:26">
      <c r="F1119"/>
      <c r="G1119"/>
      <c r="H1119"/>
      <c r="I1119"/>
      <c r="J1119"/>
      <c r="K1119"/>
      <c r="L1119"/>
      <c r="M1119"/>
      <c r="N1119"/>
      <c r="O1119"/>
      <c r="P1119"/>
      <c r="Q1119"/>
      <c r="R1119"/>
      <c r="S1119"/>
      <c r="T1119"/>
      <c r="W1119" s="4" t="s">
        <v>192</v>
      </c>
      <c r="X1119" s="536" t="s">
        <v>1395</v>
      </c>
      <c r="Z1119" s="29"/>
    </row>
    <row r="1120" spans="6:26">
      <c r="F1120"/>
      <c r="G1120"/>
      <c r="H1120"/>
      <c r="I1120"/>
      <c r="J1120"/>
      <c r="K1120"/>
      <c r="L1120"/>
      <c r="M1120"/>
      <c r="N1120"/>
      <c r="O1120"/>
      <c r="P1120"/>
      <c r="Q1120"/>
      <c r="R1120"/>
      <c r="S1120"/>
      <c r="T1120"/>
      <c r="W1120" s="4" t="s">
        <v>192</v>
      </c>
      <c r="X1120" s="536" t="s">
        <v>1396</v>
      </c>
      <c r="Z1120" s="29"/>
    </row>
    <row r="1121" spans="6:26">
      <c r="F1121"/>
      <c r="G1121"/>
      <c r="H1121"/>
      <c r="I1121"/>
      <c r="J1121"/>
      <c r="K1121"/>
      <c r="L1121"/>
      <c r="M1121"/>
      <c r="N1121"/>
      <c r="O1121"/>
      <c r="P1121"/>
      <c r="Q1121"/>
      <c r="R1121"/>
      <c r="S1121"/>
      <c r="T1121"/>
      <c r="W1121" s="4" t="s">
        <v>194</v>
      </c>
      <c r="X1121" s="536" t="s">
        <v>1397</v>
      </c>
      <c r="Z1121" s="29"/>
    </row>
    <row r="1122" spans="6:26">
      <c r="F1122"/>
      <c r="G1122"/>
      <c r="H1122"/>
      <c r="I1122"/>
      <c r="J1122"/>
      <c r="K1122"/>
      <c r="L1122"/>
      <c r="M1122"/>
      <c r="N1122"/>
      <c r="O1122"/>
      <c r="P1122"/>
      <c r="Q1122"/>
      <c r="R1122"/>
      <c r="S1122"/>
      <c r="T1122"/>
      <c r="W1122" s="4" t="s">
        <v>194</v>
      </c>
      <c r="X1122" s="536" t="s">
        <v>408</v>
      </c>
      <c r="Z1122" s="29"/>
    </row>
    <row r="1123" spans="6:26">
      <c r="F1123"/>
      <c r="G1123"/>
      <c r="H1123"/>
      <c r="I1123"/>
      <c r="J1123"/>
      <c r="K1123"/>
      <c r="L1123"/>
      <c r="M1123"/>
      <c r="N1123"/>
      <c r="O1123"/>
      <c r="P1123"/>
      <c r="Q1123"/>
      <c r="R1123"/>
      <c r="S1123"/>
      <c r="T1123"/>
      <c r="W1123" s="4" t="s">
        <v>194</v>
      </c>
      <c r="X1123" s="536" t="s">
        <v>631</v>
      </c>
      <c r="Z1123" s="29"/>
    </row>
    <row r="1124" spans="6:26">
      <c r="F1124"/>
      <c r="G1124"/>
      <c r="H1124"/>
      <c r="I1124"/>
      <c r="J1124"/>
      <c r="K1124"/>
      <c r="L1124"/>
      <c r="M1124"/>
      <c r="N1124"/>
      <c r="O1124"/>
      <c r="P1124"/>
      <c r="Q1124"/>
      <c r="R1124"/>
      <c r="S1124"/>
      <c r="T1124"/>
      <c r="W1124" s="4" t="s">
        <v>194</v>
      </c>
      <c r="X1124" s="536" t="s">
        <v>310</v>
      </c>
      <c r="Z1124" s="29"/>
    </row>
    <row r="1125" spans="6:26">
      <c r="F1125"/>
      <c r="G1125"/>
      <c r="H1125"/>
      <c r="I1125"/>
      <c r="J1125"/>
      <c r="K1125"/>
      <c r="L1125"/>
      <c r="M1125"/>
      <c r="N1125"/>
      <c r="O1125"/>
      <c r="P1125"/>
      <c r="Q1125"/>
      <c r="R1125"/>
      <c r="S1125"/>
      <c r="T1125"/>
      <c r="W1125" s="4" t="s">
        <v>194</v>
      </c>
      <c r="X1125" s="536" t="s">
        <v>312</v>
      </c>
      <c r="Z1125" s="29"/>
    </row>
    <row r="1126" spans="6:26">
      <c r="F1126"/>
      <c r="G1126"/>
      <c r="H1126"/>
      <c r="I1126"/>
      <c r="J1126"/>
      <c r="K1126"/>
      <c r="L1126"/>
      <c r="M1126"/>
      <c r="N1126"/>
      <c r="O1126"/>
      <c r="P1126"/>
      <c r="Q1126"/>
      <c r="R1126"/>
      <c r="S1126"/>
      <c r="T1126"/>
      <c r="W1126" s="4" t="s">
        <v>194</v>
      </c>
      <c r="X1126" s="536" t="s">
        <v>314</v>
      </c>
      <c r="Z1126" s="29"/>
    </row>
    <row r="1127" spans="6:26">
      <c r="F1127"/>
      <c r="G1127"/>
      <c r="H1127"/>
      <c r="I1127"/>
      <c r="J1127"/>
      <c r="K1127"/>
      <c r="L1127"/>
      <c r="M1127"/>
      <c r="N1127"/>
      <c r="O1127"/>
      <c r="P1127"/>
      <c r="Q1127"/>
      <c r="R1127"/>
      <c r="S1127"/>
      <c r="T1127"/>
      <c r="W1127" s="4" t="s">
        <v>194</v>
      </c>
      <c r="X1127" s="536" t="s">
        <v>633</v>
      </c>
      <c r="Z1127" s="29"/>
    </row>
    <row r="1128" spans="6:26">
      <c r="F1128"/>
      <c r="G1128"/>
      <c r="H1128"/>
      <c r="I1128"/>
      <c r="J1128"/>
      <c r="K1128"/>
      <c r="L1128"/>
      <c r="M1128"/>
      <c r="N1128"/>
      <c r="O1128"/>
      <c r="P1128"/>
      <c r="Q1128"/>
      <c r="R1128"/>
      <c r="S1128"/>
      <c r="T1128"/>
      <c r="W1128" s="4" t="s">
        <v>194</v>
      </c>
      <c r="X1128" s="536" t="s">
        <v>316</v>
      </c>
      <c r="Z1128" s="29"/>
    </row>
    <row r="1129" spans="6:26">
      <c r="F1129"/>
      <c r="G1129"/>
      <c r="H1129"/>
      <c r="I1129"/>
      <c r="J1129"/>
      <c r="K1129"/>
      <c r="L1129"/>
      <c r="M1129"/>
      <c r="N1129"/>
      <c r="O1129"/>
      <c r="P1129"/>
      <c r="Q1129"/>
      <c r="R1129"/>
      <c r="S1129"/>
      <c r="T1129"/>
      <c r="W1129" s="4" t="s">
        <v>194</v>
      </c>
      <c r="X1129" s="536" t="s">
        <v>635</v>
      </c>
      <c r="Z1129" s="29"/>
    </row>
    <row r="1130" spans="6:26">
      <c r="F1130"/>
      <c r="G1130"/>
      <c r="H1130"/>
      <c r="I1130"/>
      <c r="J1130"/>
      <c r="K1130"/>
      <c r="L1130"/>
      <c r="M1130"/>
      <c r="N1130"/>
      <c r="O1130"/>
      <c r="P1130"/>
      <c r="Q1130"/>
      <c r="R1130"/>
      <c r="S1130"/>
      <c r="T1130"/>
      <c r="W1130" s="4" t="s">
        <v>194</v>
      </c>
      <c r="X1130" s="536" t="s">
        <v>268</v>
      </c>
      <c r="Z1130" s="29"/>
    </row>
    <row r="1131" spans="6:26">
      <c r="F1131"/>
      <c r="G1131"/>
      <c r="H1131"/>
      <c r="I1131"/>
      <c r="J1131"/>
      <c r="K1131"/>
      <c r="L1131"/>
      <c r="M1131"/>
      <c r="N1131"/>
      <c r="O1131"/>
      <c r="P1131"/>
      <c r="Q1131"/>
      <c r="R1131"/>
      <c r="S1131"/>
      <c r="T1131"/>
      <c r="W1131" s="4" t="s">
        <v>194</v>
      </c>
      <c r="X1131" s="536" t="s">
        <v>410</v>
      </c>
      <c r="Z1131" s="29"/>
    </row>
    <row r="1132" spans="6:26">
      <c r="F1132"/>
      <c r="G1132"/>
      <c r="H1132"/>
      <c r="I1132"/>
      <c r="J1132"/>
      <c r="K1132"/>
      <c r="L1132"/>
      <c r="M1132"/>
      <c r="N1132"/>
      <c r="O1132"/>
      <c r="P1132"/>
      <c r="Q1132"/>
      <c r="R1132"/>
      <c r="S1132"/>
      <c r="T1132"/>
      <c r="W1132" s="4" t="s">
        <v>194</v>
      </c>
      <c r="X1132" s="536" t="s">
        <v>412</v>
      </c>
      <c r="Z1132" s="29"/>
    </row>
    <row r="1133" spans="6:26">
      <c r="F1133"/>
      <c r="G1133"/>
      <c r="H1133"/>
      <c r="I1133"/>
      <c r="J1133"/>
      <c r="K1133"/>
      <c r="L1133"/>
      <c r="M1133"/>
      <c r="N1133"/>
      <c r="O1133"/>
      <c r="P1133"/>
      <c r="Q1133"/>
      <c r="R1133"/>
      <c r="S1133"/>
      <c r="T1133"/>
      <c r="W1133" s="4" t="s">
        <v>194</v>
      </c>
      <c r="X1133" s="536" t="s">
        <v>414</v>
      </c>
      <c r="Z1133" s="29"/>
    </row>
    <row r="1134" spans="6:26">
      <c r="F1134"/>
      <c r="G1134"/>
      <c r="H1134"/>
      <c r="I1134"/>
      <c r="J1134"/>
      <c r="K1134"/>
      <c r="L1134"/>
      <c r="M1134"/>
      <c r="N1134"/>
      <c r="O1134"/>
      <c r="P1134"/>
      <c r="Q1134"/>
      <c r="R1134"/>
      <c r="S1134"/>
      <c r="T1134"/>
      <c r="W1134" s="4" t="s">
        <v>194</v>
      </c>
      <c r="X1134" s="536" t="s">
        <v>637</v>
      </c>
      <c r="Z1134" s="29"/>
    </row>
    <row r="1135" spans="6:26">
      <c r="F1135"/>
      <c r="G1135"/>
      <c r="H1135"/>
      <c r="I1135"/>
      <c r="J1135"/>
      <c r="K1135"/>
      <c r="L1135"/>
      <c r="M1135"/>
      <c r="N1135"/>
      <c r="O1135"/>
      <c r="P1135"/>
      <c r="Q1135"/>
      <c r="R1135"/>
      <c r="S1135"/>
      <c r="T1135"/>
      <c r="W1135" s="4" t="s">
        <v>194</v>
      </c>
      <c r="X1135" s="536" t="s">
        <v>639</v>
      </c>
      <c r="Z1135" s="29"/>
    </row>
    <row r="1136" spans="6:26">
      <c r="F1136"/>
      <c r="G1136"/>
      <c r="H1136"/>
      <c r="I1136"/>
      <c r="J1136"/>
      <c r="K1136"/>
      <c r="L1136"/>
      <c r="M1136"/>
      <c r="N1136"/>
      <c r="O1136"/>
      <c r="P1136"/>
      <c r="Q1136"/>
      <c r="R1136"/>
      <c r="S1136"/>
      <c r="T1136"/>
      <c r="W1136" s="4" t="s">
        <v>194</v>
      </c>
      <c r="X1136" s="536" t="s">
        <v>318</v>
      </c>
      <c r="Z1136" s="29"/>
    </row>
    <row r="1137" spans="6:26">
      <c r="F1137"/>
      <c r="G1137"/>
      <c r="H1137"/>
      <c r="I1137"/>
      <c r="J1137"/>
      <c r="K1137"/>
      <c r="L1137"/>
      <c r="M1137"/>
      <c r="N1137"/>
      <c r="O1137"/>
      <c r="P1137"/>
      <c r="Q1137"/>
      <c r="R1137"/>
      <c r="S1137"/>
      <c r="T1137"/>
      <c r="W1137" s="4" t="s">
        <v>194</v>
      </c>
      <c r="X1137" s="536" t="s">
        <v>641</v>
      </c>
      <c r="Z1137" s="29"/>
    </row>
    <row r="1138" spans="6:26">
      <c r="F1138"/>
      <c r="G1138"/>
      <c r="H1138"/>
      <c r="I1138"/>
      <c r="J1138"/>
      <c r="K1138"/>
      <c r="L1138"/>
      <c r="M1138"/>
      <c r="N1138"/>
      <c r="O1138"/>
      <c r="P1138"/>
      <c r="Q1138"/>
      <c r="R1138"/>
      <c r="S1138"/>
      <c r="T1138"/>
      <c r="W1138" s="4" t="s">
        <v>194</v>
      </c>
      <c r="X1138" s="536" t="s">
        <v>416</v>
      </c>
      <c r="Z1138" s="29"/>
    </row>
    <row r="1139" spans="6:26">
      <c r="F1139"/>
      <c r="G1139"/>
      <c r="H1139"/>
      <c r="I1139"/>
      <c r="J1139"/>
      <c r="K1139"/>
      <c r="L1139"/>
      <c r="M1139"/>
      <c r="N1139"/>
      <c r="O1139"/>
      <c r="P1139"/>
      <c r="Q1139"/>
      <c r="R1139"/>
      <c r="S1139"/>
      <c r="T1139"/>
      <c r="W1139" s="4" t="s">
        <v>194</v>
      </c>
      <c r="X1139" s="536" t="s">
        <v>270</v>
      </c>
      <c r="Z1139" s="29"/>
    </row>
    <row r="1140" spans="6:26">
      <c r="F1140"/>
      <c r="G1140"/>
      <c r="H1140"/>
      <c r="I1140"/>
      <c r="J1140"/>
      <c r="K1140"/>
      <c r="L1140"/>
      <c r="M1140"/>
      <c r="N1140"/>
      <c r="O1140"/>
      <c r="P1140"/>
      <c r="Q1140"/>
      <c r="R1140"/>
      <c r="S1140"/>
      <c r="T1140"/>
      <c r="W1140" s="4" t="s">
        <v>194</v>
      </c>
      <c r="X1140" s="536" t="s">
        <v>643</v>
      </c>
      <c r="Z1140" s="29"/>
    </row>
    <row r="1141" spans="6:26">
      <c r="F1141"/>
      <c r="G1141"/>
      <c r="H1141"/>
      <c r="I1141"/>
      <c r="J1141"/>
      <c r="K1141"/>
      <c r="L1141"/>
      <c r="M1141"/>
      <c r="N1141"/>
      <c r="O1141"/>
      <c r="P1141"/>
      <c r="Q1141"/>
      <c r="R1141"/>
      <c r="S1141"/>
      <c r="T1141"/>
      <c r="W1141" s="4" t="s">
        <v>194</v>
      </c>
      <c r="X1141" s="536" t="s">
        <v>320</v>
      </c>
      <c r="Z1141" s="29"/>
    </row>
    <row r="1142" spans="6:26">
      <c r="F1142"/>
      <c r="G1142"/>
      <c r="H1142"/>
      <c r="I1142"/>
      <c r="J1142"/>
      <c r="K1142"/>
      <c r="L1142"/>
      <c r="M1142"/>
      <c r="N1142"/>
      <c r="O1142"/>
      <c r="P1142"/>
      <c r="Q1142"/>
      <c r="R1142"/>
      <c r="S1142"/>
      <c r="T1142"/>
      <c r="W1142" s="4" t="s">
        <v>194</v>
      </c>
      <c r="X1142" s="536" t="s">
        <v>645</v>
      </c>
      <c r="Z1142" s="29"/>
    </row>
    <row r="1143" spans="6:26">
      <c r="F1143"/>
      <c r="G1143"/>
      <c r="H1143"/>
      <c r="I1143"/>
      <c r="J1143"/>
      <c r="K1143"/>
      <c r="L1143"/>
      <c r="M1143"/>
      <c r="N1143"/>
      <c r="O1143"/>
      <c r="P1143"/>
      <c r="Q1143"/>
      <c r="R1143"/>
      <c r="S1143"/>
      <c r="T1143"/>
      <c r="W1143" s="4" t="s">
        <v>194</v>
      </c>
      <c r="X1143" s="536" t="s">
        <v>647</v>
      </c>
      <c r="Z1143" s="29"/>
    </row>
    <row r="1144" spans="6:26">
      <c r="F1144"/>
      <c r="G1144"/>
      <c r="H1144"/>
      <c r="I1144"/>
      <c r="J1144"/>
      <c r="K1144"/>
      <c r="L1144"/>
      <c r="M1144"/>
      <c r="N1144"/>
      <c r="O1144"/>
      <c r="P1144"/>
      <c r="Q1144"/>
      <c r="R1144"/>
      <c r="S1144"/>
      <c r="T1144"/>
      <c r="W1144" s="4" t="s">
        <v>194</v>
      </c>
      <c r="X1144" s="536" t="s">
        <v>272</v>
      </c>
      <c r="Z1144" s="29"/>
    </row>
    <row r="1145" spans="6:26">
      <c r="F1145"/>
      <c r="G1145"/>
      <c r="H1145"/>
      <c r="I1145"/>
      <c r="J1145"/>
      <c r="K1145"/>
      <c r="L1145"/>
      <c r="M1145"/>
      <c r="N1145"/>
      <c r="O1145"/>
      <c r="P1145"/>
      <c r="Q1145"/>
      <c r="R1145"/>
      <c r="S1145"/>
      <c r="T1145"/>
      <c r="W1145" s="4" t="s">
        <v>194</v>
      </c>
      <c r="X1145" s="536" t="s">
        <v>418</v>
      </c>
      <c r="Z1145" s="29"/>
    </row>
    <row r="1146" spans="6:26">
      <c r="F1146"/>
      <c r="G1146"/>
      <c r="H1146"/>
      <c r="I1146"/>
      <c r="J1146"/>
      <c r="K1146"/>
      <c r="L1146"/>
      <c r="M1146"/>
      <c r="N1146"/>
      <c r="O1146"/>
      <c r="P1146"/>
      <c r="Q1146"/>
      <c r="R1146"/>
      <c r="S1146"/>
      <c r="T1146"/>
      <c r="W1146" s="4" t="s">
        <v>194</v>
      </c>
      <c r="X1146" s="536" t="s">
        <v>420</v>
      </c>
      <c r="Z1146" s="29"/>
    </row>
    <row r="1147" spans="6:26">
      <c r="F1147"/>
      <c r="G1147"/>
      <c r="H1147"/>
      <c r="I1147"/>
      <c r="J1147"/>
      <c r="K1147"/>
      <c r="L1147"/>
      <c r="M1147"/>
      <c r="N1147"/>
      <c r="O1147"/>
      <c r="P1147"/>
      <c r="Q1147"/>
      <c r="R1147"/>
      <c r="S1147"/>
      <c r="T1147"/>
      <c r="W1147" s="4" t="s">
        <v>194</v>
      </c>
      <c r="X1147" s="536" t="s">
        <v>649</v>
      </c>
      <c r="Z1147" s="29"/>
    </row>
    <row r="1148" spans="6:26">
      <c r="F1148"/>
      <c r="G1148"/>
      <c r="H1148"/>
      <c r="I1148"/>
      <c r="J1148"/>
      <c r="K1148"/>
      <c r="L1148"/>
      <c r="M1148"/>
      <c r="N1148"/>
      <c r="O1148"/>
      <c r="P1148"/>
      <c r="Q1148"/>
      <c r="R1148"/>
      <c r="S1148"/>
      <c r="T1148"/>
      <c r="W1148" s="4" t="s">
        <v>194</v>
      </c>
      <c r="X1148" s="536" t="s">
        <v>422</v>
      </c>
      <c r="Z1148" s="29"/>
    </row>
    <row r="1149" spans="6:26">
      <c r="F1149"/>
      <c r="G1149"/>
      <c r="H1149"/>
      <c r="I1149"/>
      <c r="J1149"/>
      <c r="K1149"/>
      <c r="L1149"/>
      <c r="M1149"/>
      <c r="N1149"/>
      <c r="O1149"/>
      <c r="P1149"/>
      <c r="Q1149"/>
      <c r="R1149"/>
      <c r="S1149"/>
      <c r="T1149"/>
      <c r="W1149" s="4" t="s">
        <v>194</v>
      </c>
      <c r="X1149" s="536" t="s">
        <v>651</v>
      </c>
      <c r="Z1149" s="29"/>
    </row>
    <row r="1150" spans="6:26">
      <c r="F1150"/>
      <c r="G1150"/>
      <c r="H1150"/>
      <c r="I1150"/>
      <c r="J1150"/>
      <c r="K1150"/>
      <c r="L1150"/>
      <c r="M1150"/>
      <c r="N1150"/>
      <c r="O1150"/>
      <c r="P1150"/>
      <c r="Q1150"/>
      <c r="R1150"/>
      <c r="S1150"/>
      <c r="T1150"/>
      <c r="W1150" s="4" t="s">
        <v>194</v>
      </c>
      <c r="X1150" s="536" t="s">
        <v>322</v>
      </c>
      <c r="Z1150" s="29"/>
    </row>
    <row r="1151" spans="6:26">
      <c r="F1151"/>
      <c r="G1151"/>
      <c r="H1151"/>
      <c r="I1151"/>
      <c r="J1151"/>
      <c r="K1151"/>
      <c r="L1151"/>
      <c r="M1151"/>
      <c r="N1151"/>
      <c r="O1151"/>
      <c r="P1151"/>
      <c r="Q1151"/>
      <c r="R1151"/>
      <c r="S1151"/>
      <c r="T1151"/>
      <c r="W1151" s="4" t="s">
        <v>194</v>
      </c>
      <c r="X1151" s="536" t="s">
        <v>424</v>
      </c>
      <c r="Z1151" s="29"/>
    </row>
    <row r="1152" spans="6:26">
      <c r="F1152"/>
      <c r="G1152"/>
      <c r="H1152"/>
      <c r="I1152"/>
      <c r="J1152"/>
      <c r="K1152"/>
      <c r="L1152"/>
      <c r="M1152"/>
      <c r="N1152"/>
      <c r="O1152"/>
      <c r="P1152"/>
      <c r="Q1152"/>
      <c r="R1152"/>
      <c r="S1152"/>
      <c r="T1152"/>
      <c r="W1152" s="4" t="s">
        <v>194</v>
      </c>
      <c r="X1152" s="536" t="s">
        <v>653</v>
      </c>
      <c r="Z1152" s="29"/>
    </row>
    <row r="1153" spans="6:26">
      <c r="F1153"/>
      <c r="G1153"/>
      <c r="H1153"/>
      <c r="I1153"/>
      <c r="J1153"/>
      <c r="K1153"/>
      <c r="L1153"/>
      <c r="M1153"/>
      <c r="N1153"/>
      <c r="O1153"/>
      <c r="P1153"/>
      <c r="Q1153"/>
      <c r="R1153"/>
      <c r="S1153"/>
      <c r="T1153"/>
      <c r="W1153" s="4" t="s">
        <v>194</v>
      </c>
      <c r="X1153" s="536" t="s">
        <v>655</v>
      </c>
      <c r="Z1153" s="29"/>
    </row>
    <row r="1154" spans="6:26">
      <c r="F1154"/>
      <c r="G1154"/>
      <c r="H1154"/>
      <c r="I1154"/>
      <c r="J1154"/>
      <c r="K1154"/>
      <c r="L1154"/>
      <c r="M1154"/>
      <c r="N1154"/>
      <c r="O1154"/>
      <c r="P1154"/>
      <c r="Q1154"/>
      <c r="R1154"/>
      <c r="S1154"/>
      <c r="T1154"/>
      <c r="W1154" s="4" t="s">
        <v>194</v>
      </c>
      <c r="X1154" s="536" t="s">
        <v>657</v>
      </c>
      <c r="Z1154" s="29"/>
    </row>
    <row r="1155" spans="6:26">
      <c r="F1155"/>
      <c r="G1155"/>
      <c r="H1155"/>
      <c r="I1155"/>
      <c r="J1155"/>
      <c r="K1155"/>
      <c r="L1155"/>
      <c r="M1155"/>
      <c r="N1155"/>
      <c r="O1155"/>
      <c r="P1155"/>
      <c r="Q1155"/>
      <c r="R1155"/>
      <c r="S1155"/>
      <c r="T1155"/>
      <c r="W1155" s="4" t="s">
        <v>194</v>
      </c>
      <c r="X1155" s="536" t="s">
        <v>659</v>
      </c>
      <c r="Z1155" s="29"/>
    </row>
    <row r="1156" spans="6:26">
      <c r="F1156"/>
      <c r="G1156"/>
      <c r="H1156"/>
      <c r="I1156"/>
      <c r="J1156"/>
      <c r="K1156"/>
      <c r="L1156"/>
      <c r="M1156"/>
      <c r="N1156"/>
      <c r="O1156"/>
      <c r="P1156"/>
      <c r="Q1156"/>
      <c r="R1156"/>
      <c r="S1156"/>
      <c r="T1156"/>
      <c r="W1156" s="4" t="s">
        <v>194</v>
      </c>
      <c r="X1156" s="536" t="s">
        <v>660</v>
      </c>
      <c r="Z1156" s="29"/>
    </row>
    <row r="1157" spans="6:26">
      <c r="F1157"/>
      <c r="G1157"/>
      <c r="H1157"/>
      <c r="I1157"/>
      <c r="J1157"/>
      <c r="K1157"/>
      <c r="L1157"/>
      <c r="M1157"/>
      <c r="N1157"/>
      <c r="O1157"/>
      <c r="P1157"/>
      <c r="Q1157"/>
      <c r="R1157"/>
      <c r="S1157"/>
      <c r="T1157"/>
      <c r="W1157" s="4" t="s">
        <v>194</v>
      </c>
      <c r="X1157" s="536" t="s">
        <v>662</v>
      </c>
      <c r="Z1157" s="29"/>
    </row>
    <row r="1158" spans="6:26">
      <c r="F1158"/>
      <c r="G1158"/>
      <c r="H1158"/>
      <c r="I1158"/>
      <c r="J1158"/>
      <c r="K1158"/>
      <c r="L1158"/>
      <c r="M1158"/>
      <c r="N1158"/>
      <c r="O1158"/>
      <c r="P1158"/>
      <c r="Q1158"/>
      <c r="R1158"/>
      <c r="S1158"/>
      <c r="T1158"/>
      <c r="W1158" s="4" t="s">
        <v>194</v>
      </c>
      <c r="X1158" s="536" t="s">
        <v>664</v>
      </c>
      <c r="Z1158" s="29"/>
    </row>
    <row r="1159" spans="6:26">
      <c r="F1159"/>
      <c r="G1159"/>
      <c r="H1159"/>
      <c r="I1159"/>
      <c r="J1159"/>
      <c r="K1159"/>
      <c r="L1159"/>
      <c r="M1159"/>
      <c r="N1159"/>
      <c r="O1159"/>
      <c r="P1159"/>
      <c r="Q1159"/>
      <c r="R1159"/>
      <c r="S1159"/>
      <c r="T1159"/>
      <c r="W1159" s="4" t="s">
        <v>194</v>
      </c>
      <c r="X1159" s="536" t="s">
        <v>666</v>
      </c>
      <c r="Z1159" s="29"/>
    </row>
    <row r="1160" spans="6:26">
      <c r="F1160"/>
      <c r="G1160"/>
      <c r="H1160"/>
      <c r="I1160"/>
      <c r="J1160"/>
      <c r="K1160"/>
      <c r="L1160"/>
      <c r="M1160"/>
      <c r="N1160"/>
      <c r="O1160"/>
      <c r="P1160"/>
      <c r="Q1160"/>
      <c r="R1160"/>
      <c r="S1160"/>
      <c r="T1160"/>
      <c r="W1160" s="4" t="s">
        <v>194</v>
      </c>
      <c r="X1160" s="536" t="s">
        <v>668</v>
      </c>
      <c r="Z1160" s="29"/>
    </row>
    <row r="1161" spans="6:26">
      <c r="F1161"/>
      <c r="G1161"/>
      <c r="H1161"/>
      <c r="I1161"/>
      <c r="J1161"/>
      <c r="K1161"/>
      <c r="L1161"/>
      <c r="M1161"/>
      <c r="N1161"/>
      <c r="O1161"/>
      <c r="P1161"/>
      <c r="Q1161"/>
      <c r="R1161"/>
      <c r="S1161"/>
      <c r="T1161"/>
      <c r="W1161" s="4" t="s">
        <v>194</v>
      </c>
      <c r="X1161" s="536" t="s">
        <v>1398</v>
      </c>
      <c r="Z1161" s="29"/>
    </row>
    <row r="1162" spans="6:26">
      <c r="F1162"/>
      <c r="G1162"/>
      <c r="H1162"/>
      <c r="I1162"/>
      <c r="J1162"/>
      <c r="K1162"/>
      <c r="L1162"/>
      <c r="M1162"/>
      <c r="N1162"/>
      <c r="O1162"/>
      <c r="P1162"/>
      <c r="Q1162"/>
      <c r="R1162"/>
      <c r="S1162"/>
      <c r="T1162"/>
      <c r="W1162" s="4" t="s">
        <v>194</v>
      </c>
      <c r="X1162" s="536" t="s">
        <v>671</v>
      </c>
      <c r="Z1162" s="29"/>
    </row>
    <row r="1163" spans="6:26">
      <c r="F1163"/>
      <c r="G1163"/>
      <c r="H1163"/>
      <c r="I1163"/>
      <c r="J1163"/>
      <c r="K1163"/>
      <c r="L1163"/>
      <c r="M1163"/>
      <c r="N1163"/>
      <c r="O1163"/>
      <c r="P1163"/>
      <c r="Q1163"/>
      <c r="R1163"/>
      <c r="S1163"/>
      <c r="T1163"/>
      <c r="W1163" s="4" t="s">
        <v>194</v>
      </c>
      <c r="X1163" s="536" t="s">
        <v>673</v>
      </c>
      <c r="Z1163" s="29"/>
    </row>
    <row r="1164" spans="6:26">
      <c r="F1164"/>
      <c r="G1164"/>
      <c r="H1164"/>
      <c r="I1164"/>
      <c r="J1164"/>
      <c r="K1164"/>
      <c r="L1164"/>
      <c r="M1164"/>
      <c r="N1164"/>
      <c r="O1164"/>
      <c r="P1164"/>
      <c r="Q1164"/>
      <c r="R1164"/>
      <c r="S1164"/>
      <c r="T1164"/>
      <c r="W1164" s="4" t="s">
        <v>196</v>
      </c>
      <c r="X1164" s="536" t="s">
        <v>324</v>
      </c>
      <c r="Z1164" s="29"/>
    </row>
    <row r="1165" spans="6:26">
      <c r="F1165"/>
      <c r="G1165"/>
      <c r="H1165"/>
      <c r="I1165"/>
      <c r="J1165"/>
      <c r="K1165"/>
      <c r="L1165"/>
      <c r="M1165"/>
      <c r="N1165"/>
      <c r="O1165"/>
      <c r="P1165"/>
      <c r="Q1165"/>
      <c r="R1165"/>
      <c r="S1165"/>
      <c r="T1165"/>
      <c r="W1165" s="4" t="s">
        <v>196</v>
      </c>
      <c r="X1165" s="536" t="s">
        <v>936</v>
      </c>
      <c r="Z1165" s="29"/>
    </row>
    <row r="1166" spans="6:26">
      <c r="F1166"/>
      <c r="G1166"/>
      <c r="H1166"/>
      <c r="I1166"/>
      <c r="J1166"/>
      <c r="K1166"/>
      <c r="L1166"/>
      <c r="M1166"/>
      <c r="N1166"/>
      <c r="O1166"/>
      <c r="P1166"/>
      <c r="Q1166"/>
      <c r="R1166"/>
      <c r="S1166"/>
      <c r="T1166"/>
      <c r="W1166" s="4" t="s">
        <v>196</v>
      </c>
      <c r="X1166" s="536" t="s">
        <v>426</v>
      </c>
      <c r="Z1166" s="29"/>
    </row>
    <row r="1167" spans="6:26">
      <c r="F1167"/>
      <c r="G1167"/>
      <c r="H1167"/>
      <c r="I1167"/>
      <c r="J1167"/>
      <c r="K1167"/>
      <c r="L1167"/>
      <c r="M1167"/>
      <c r="N1167"/>
      <c r="O1167"/>
      <c r="P1167"/>
      <c r="Q1167"/>
      <c r="R1167"/>
      <c r="S1167"/>
      <c r="T1167"/>
      <c r="W1167" s="4" t="s">
        <v>196</v>
      </c>
      <c r="X1167" s="536" t="s">
        <v>675</v>
      </c>
      <c r="Z1167" s="29"/>
    </row>
    <row r="1168" spans="6:26">
      <c r="F1168"/>
      <c r="G1168"/>
      <c r="H1168"/>
      <c r="I1168"/>
      <c r="J1168"/>
      <c r="K1168"/>
      <c r="L1168"/>
      <c r="M1168"/>
      <c r="N1168"/>
      <c r="O1168"/>
      <c r="P1168"/>
      <c r="Q1168"/>
      <c r="R1168"/>
      <c r="S1168"/>
      <c r="T1168"/>
      <c r="W1168" s="4" t="s">
        <v>196</v>
      </c>
      <c r="X1168" s="536" t="s">
        <v>274</v>
      </c>
      <c r="Z1168" s="29"/>
    </row>
    <row r="1169" spans="6:26">
      <c r="F1169"/>
      <c r="G1169"/>
      <c r="H1169"/>
      <c r="I1169"/>
      <c r="J1169"/>
      <c r="K1169"/>
      <c r="L1169"/>
      <c r="M1169"/>
      <c r="N1169"/>
      <c r="O1169"/>
      <c r="P1169"/>
      <c r="Q1169"/>
      <c r="R1169"/>
      <c r="S1169"/>
      <c r="T1169"/>
      <c r="W1169" s="4" t="s">
        <v>196</v>
      </c>
      <c r="X1169" s="536" t="s">
        <v>1399</v>
      </c>
      <c r="Z1169" s="29"/>
    </row>
    <row r="1170" spans="6:26">
      <c r="F1170"/>
      <c r="G1170"/>
      <c r="H1170"/>
      <c r="I1170"/>
      <c r="J1170"/>
      <c r="K1170"/>
      <c r="L1170"/>
      <c r="M1170"/>
      <c r="N1170"/>
      <c r="O1170"/>
      <c r="P1170"/>
      <c r="Q1170"/>
      <c r="R1170"/>
      <c r="S1170"/>
      <c r="T1170"/>
      <c r="W1170" s="4" t="s">
        <v>196</v>
      </c>
      <c r="X1170" s="536" t="s">
        <v>276</v>
      </c>
      <c r="Z1170" s="29"/>
    </row>
    <row r="1171" spans="6:26">
      <c r="F1171"/>
      <c r="G1171"/>
      <c r="H1171"/>
      <c r="I1171"/>
      <c r="J1171"/>
      <c r="K1171"/>
      <c r="L1171"/>
      <c r="M1171"/>
      <c r="N1171"/>
      <c r="O1171"/>
      <c r="P1171"/>
      <c r="Q1171"/>
      <c r="R1171"/>
      <c r="S1171"/>
      <c r="T1171"/>
      <c r="W1171" s="4" t="s">
        <v>196</v>
      </c>
      <c r="X1171" s="536" t="s">
        <v>428</v>
      </c>
      <c r="Z1171" s="29"/>
    </row>
    <row r="1172" spans="6:26">
      <c r="F1172"/>
      <c r="G1172"/>
      <c r="H1172"/>
      <c r="I1172"/>
      <c r="J1172"/>
      <c r="K1172"/>
      <c r="L1172"/>
      <c r="M1172"/>
      <c r="N1172"/>
      <c r="O1172"/>
      <c r="P1172"/>
      <c r="Q1172"/>
      <c r="R1172"/>
      <c r="S1172"/>
      <c r="T1172"/>
      <c r="W1172" s="4" t="s">
        <v>196</v>
      </c>
      <c r="X1172" s="536" t="s">
        <v>1400</v>
      </c>
      <c r="Z1172" s="29"/>
    </row>
    <row r="1173" spans="6:26">
      <c r="F1173"/>
      <c r="G1173"/>
      <c r="H1173"/>
      <c r="I1173"/>
      <c r="J1173"/>
      <c r="K1173"/>
      <c r="L1173"/>
      <c r="M1173"/>
      <c r="N1173"/>
      <c r="O1173"/>
      <c r="P1173"/>
      <c r="Q1173"/>
      <c r="R1173"/>
      <c r="S1173"/>
      <c r="T1173"/>
      <c r="W1173" s="4" t="s">
        <v>196</v>
      </c>
      <c r="X1173" s="536" t="s">
        <v>1401</v>
      </c>
      <c r="Z1173" s="29"/>
    </row>
    <row r="1174" spans="6:26">
      <c r="F1174"/>
      <c r="G1174"/>
      <c r="H1174"/>
      <c r="I1174"/>
      <c r="J1174"/>
      <c r="K1174"/>
      <c r="L1174"/>
      <c r="M1174"/>
      <c r="N1174"/>
      <c r="O1174"/>
      <c r="P1174"/>
      <c r="Q1174"/>
      <c r="R1174"/>
      <c r="S1174"/>
      <c r="T1174"/>
      <c r="W1174" s="4" t="s">
        <v>196</v>
      </c>
      <c r="X1174" s="536" t="s">
        <v>938</v>
      </c>
      <c r="Z1174" s="29"/>
    </row>
    <row r="1175" spans="6:26">
      <c r="F1175"/>
      <c r="G1175"/>
      <c r="H1175"/>
      <c r="I1175"/>
      <c r="J1175"/>
      <c r="K1175"/>
      <c r="L1175"/>
      <c r="M1175"/>
      <c r="N1175"/>
      <c r="O1175"/>
      <c r="P1175"/>
      <c r="Q1175"/>
      <c r="R1175"/>
      <c r="S1175"/>
      <c r="T1175"/>
      <c r="W1175" s="4" t="s">
        <v>196</v>
      </c>
      <c r="X1175" s="536" t="s">
        <v>1402</v>
      </c>
      <c r="Z1175" s="29"/>
    </row>
    <row r="1176" spans="6:26">
      <c r="F1176"/>
      <c r="G1176"/>
      <c r="H1176"/>
      <c r="I1176"/>
      <c r="J1176"/>
      <c r="K1176"/>
      <c r="L1176"/>
      <c r="M1176"/>
      <c r="N1176"/>
      <c r="O1176"/>
      <c r="P1176"/>
      <c r="Q1176"/>
      <c r="R1176"/>
      <c r="S1176"/>
      <c r="T1176"/>
      <c r="W1176" s="4" t="s">
        <v>196</v>
      </c>
      <c r="X1176" s="536" t="s">
        <v>1403</v>
      </c>
      <c r="Z1176" s="29"/>
    </row>
    <row r="1177" spans="6:26">
      <c r="F1177"/>
      <c r="G1177"/>
      <c r="H1177"/>
      <c r="I1177"/>
      <c r="J1177"/>
      <c r="K1177"/>
      <c r="L1177"/>
      <c r="M1177"/>
      <c r="N1177"/>
      <c r="O1177"/>
      <c r="P1177"/>
      <c r="Q1177"/>
      <c r="R1177"/>
      <c r="S1177"/>
      <c r="T1177"/>
      <c r="W1177" s="4" t="s">
        <v>196</v>
      </c>
      <c r="X1177" s="536" t="s">
        <v>278</v>
      </c>
      <c r="Z1177" s="29"/>
    </row>
    <row r="1178" spans="6:26">
      <c r="F1178"/>
      <c r="G1178"/>
      <c r="H1178"/>
      <c r="I1178"/>
      <c r="J1178"/>
      <c r="K1178"/>
      <c r="L1178"/>
      <c r="M1178"/>
      <c r="N1178"/>
      <c r="O1178"/>
      <c r="P1178"/>
      <c r="Q1178"/>
      <c r="R1178"/>
      <c r="S1178"/>
      <c r="T1178"/>
      <c r="W1178" s="4" t="s">
        <v>196</v>
      </c>
      <c r="X1178" s="536" t="s">
        <v>940</v>
      </c>
      <c r="Z1178" s="29"/>
    </row>
    <row r="1179" spans="6:26">
      <c r="F1179"/>
      <c r="G1179"/>
      <c r="H1179"/>
      <c r="I1179"/>
      <c r="J1179"/>
      <c r="K1179"/>
      <c r="L1179"/>
      <c r="M1179"/>
      <c r="N1179"/>
      <c r="O1179"/>
      <c r="P1179"/>
      <c r="Q1179"/>
      <c r="R1179"/>
      <c r="S1179"/>
      <c r="T1179"/>
      <c r="W1179" s="4" t="s">
        <v>196</v>
      </c>
      <c r="X1179" s="536" t="s">
        <v>942</v>
      </c>
      <c r="Z1179" s="29"/>
    </row>
    <row r="1180" spans="6:26">
      <c r="F1180"/>
      <c r="G1180"/>
      <c r="H1180"/>
      <c r="I1180"/>
      <c r="J1180"/>
      <c r="K1180"/>
      <c r="L1180"/>
      <c r="M1180"/>
      <c r="N1180"/>
      <c r="O1180"/>
      <c r="P1180"/>
      <c r="Q1180"/>
      <c r="R1180"/>
      <c r="S1180"/>
      <c r="T1180"/>
      <c r="W1180" s="4" t="s">
        <v>196</v>
      </c>
      <c r="X1180" s="536" t="s">
        <v>430</v>
      </c>
      <c r="Z1180" s="29"/>
    </row>
    <row r="1181" spans="6:26">
      <c r="F1181"/>
      <c r="G1181"/>
      <c r="H1181"/>
      <c r="I1181"/>
      <c r="J1181"/>
      <c r="K1181"/>
      <c r="L1181"/>
      <c r="M1181"/>
      <c r="N1181"/>
      <c r="O1181"/>
      <c r="P1181"/>
      <c r="Q1181"/>
      <c r="R1181"/>
      <c r="S1181"/>
      <c r="T1181"/>
      <c r="W1181" s="4" t="s">
        <v>196</v>
      </c>
      <c r="X1181" s="536" t="s">
        <v>1404</v>
      </c>
      <c r="Z1181" s="29"/>
    </row>
    <row r="1182" spans="6:26">
      <c r="F1182"/>
      <c r="G1182"/>
      <c r="H1182"/>
      <c r="I1182"/>
      <c r="J1182"/>
      <c r="K1182"/>
      <c r="L1182"/>
      <c r="M1182"/>
      <c r="N1182"/>
      <c r="O1182"/>
      <c r="P1182"/>
      <c r="Q1182"/>
      <c r="R1182"/>
      <c r="S1182"/>
      <c r="T1182"/>
      <c r="W1182" s="4" t="s">
        <v>196</v>
      </c>
      <c r="X1182" s="536" t="s">
        <v>432</v>
      </c>
      <c r="Z1182" s="29"/>
    </row>
    <row r="1183" spans="6:26">
      <c r="F1183"/>
      <c r="G1183"/>
      <c r="H1183"/>
      <c r="I1183"/>
      <c r="J1183"/>
      <c r="K1183"/>
      <c r="L1183"/>
      <c r="M1183"/>
      <c r="N1183"/>
      <c r="O1183"/>
      <c r="P1183"/>
      <c r="Q1183"/>
      <c r="R1183"/>
      <c r="S1183"/>
      <c r="T1183"/>
      <c r="W1183" s="4" t="s">
        <v>196</v>
      </c>
      <c r="X1183" s="536" t="s">
        <v>1405</v>
      </c>
      <c r="Z1183" s="29"/>
    </row>
    <row r="1184" spans="6:26">
      <c r="F1184"/>
      <c r="G1184"/>
      <c r="H1184"/>
      <c r="I1184"/>
      <c r="J1184"/>
      <c r="K1184"/>
      <c r="L1184"/>
      <c r="M1184"/>
      <c r="N1184"/>
      <c r="O1184"/>
      <c r="P1184"/>
      <c r="Q1184"/>
      <c r="R1184"/>
      <c r="S1184"/>
      <c r="T1184"/>
      <c r="W1184" s="4" t="s">
        <v>196</v>
      </c>
      <c r="X1184" s="536" t="s">
        <v>1406</v>
      </c>
      <c r="Z1184" s="29"/>
    </row>
    <row r="1185" spans="6:26">
      <c r="F1185"/>
      <c r="G1185"/>
      <c r="H1185"/>
      <c r="I1185"/>
      <c r="J1185"/>
      <c r="K1185"/>
      <c r="L1185"/>
      <c r="M1185"/>
      <c r="N1185"/>
      <c r="O1185"/>
      <c r="P1185"/>
      <c r="Q1185"/>
      <c r="R1185"/>
      <c r="S1185"/>
      <c r="T1185"/>
      <c r="W1185" s="4" t="s">
        <v>196</v>
      </c>
      <c r="X1185" s="536" t="s">
        <v>1407</v>
      </c>
      <c r="Z1185" s="29"/>
    </row>
    <row r="1186" spans="6:26">
      <c r="F1186"/>
      <c r="G1186"/>
      <c r="H1186"/>
      <c r="I1186"/>
      <c r="J1186"/>
      <c r="K1186"/>
      <c r="L1186"/>
      <c r="M1186"/>
      <c r="N1186"/>
      <c r="O1186"/>
      <c r="P1186"/>
      <c r="Q1186"/>
      <c r="R1186"/>
      <c r="S1186"/>
      <c r="T1186"/>
      <c r="W1186" s="4" t="s">
        <v>196</v>
      </c>
      <c r="X1186" s="536" t="s">
        <v>1408</v>
      </c>
      <c r="Z1186" s="29"/>
    </row>
    <row r="1187" spans="6:26">
      <c r="F1187"/>
      <c r="G1187"/>
      <c r="H1187"/>
      <c r="I1187"/>
      <c r="J1187"/>
      <c r="K1187"/>
      <c r="L1187"/>
      <c r="M1187"/>
      <c r="N1187"/>
      <c r="O1187"/>
      <c r="P1187"/>
      <c r="Q1187"/>
      <c r="R1187"/>
      <c r="S1187"/>
      <c r="T1187"/>
      <c r="W1187" s="4" t="s">
        <v>196</v>
      </c>
      <c r="X1187" s="536" t="s">
        <v>1409</v>
      </c>
      <c r="Z1187" s="29"/>
    </row>
    <row r="1188" spans="6:26">
      <c r="F1188"/>
      <c r="G1188"/>
      <c r="H1188"/>
      <c r="I1188"/>
      <c r="J1188"/>
      <c r="K1188"/>
      <c r="L1188"/>
      <c r="M1188"/>
      <c r="N1188"/>
      <c r="O1188"/>
      <c r="P1188"/>
      <c r="Q1188"/>
      <c r="R1188"/>
      <c r="S1188"/>
      <c r="T1188"/>
      <c r="W1188" s="4" t="s">
        <v>196</v>
      </c>
      <c r="X1188" s="536" t="s">
        <v>1410</v>
      </c>
      <c r="Z1188" s="29"/>
    </row>
    <row r="1189" spans="6:26">
      <c r="F1189"/>
      <c r="G1189"/>
      <c r="H1189"/>
      <c r="I1189"/>
      <c r="J1189"/>
      <c r="K1189"/>
      <c r="L1189"/>
      <c r="M1189"/>
      <c r="N1189"/>
      <c r="O1189"/>
      <c r="P1189"/>
      <c r="Q1189"/>
      <c r="R1189"/>
      <c r="S1189"/>
      <c r="T1189"/>
      <c r="W1189" s="4" t="s">
        <v>196</v>
      </c>
      <c r="X1189" s="536" t="s">
        <v>1411</v>
      </c>
      <c r="Z1189" s="29"/>
    </row>
    <row r="1190" spans="6:26">
      <c r="F1190"/>
      <c r="G1190"/>
      <c r="H1190"/>
      <c r="I1190"/>
      <c r="J1190"/>
      <c r="K1190"/>
      <c r="L1190"/>
      <c r="M1190"/>
      <c r="N1190"/>
      <c r="O1190"/>
      <c r="P1190"/>
      <c r="Q1190"/>
      <c r="R1190"/>
      <c r="S1190"/>
      <c r="T1190"/>
      <c r="W1190" s="4" t="s">
        <v>196</v>
      </c>
      <c r="X1190" s="536" t="s">
        <v>1412</v>
      </c>
      <c r="Z1190" s="29"/>
    </row>
    <row r="1191" spans="6:26">
      <c r="F1191"/>
      <c r="G1191"/>
      <c r="H1191"/>
      <c r="I1191"/>
      <c r="J1191"/>
      <c r="K1191"/>
      <c r="L1191"/>
      <c r="M1191"/>
      <c r="N1191"/>
      <c r="O1191"/>
      <c r="P1191"/>
      <c r="Q1191"/>
      <c r="R1191"/>
      <c r="S1191"/>
      <c r="T1191"/>
      <c r="W1191" s="4" t="s">
        <v>196</v>
      </c>
      <c r="X1191" s="536" t="s">
        <v>1413</v>
      </c>
      <c r="Z1191" s="29"/>
    </row>
    <row r="1192" spans="6:26">
      <c r="F1192"/>
      <c r="G1192"/>
      <c r="H1192"/>
      <c r="I1192"/>
      <c r="J1192"/>
      <c r="K1192"/>
      <c r="L1192"/>
      <c r="M1192"/>
      <c r="N1192"/>
      <c r="O1192"/>
      <c r="P1192"/>
      <c r="Q1192"/>
      <c r="R1192"/>
      <c r="S1192"/>
      <c r="T1192"/>
      <c r="W1192" s="4" t="s">
        <v>196</v>
      </c>
      <c r="X1192" s="536" t="s">
        <v>1414</v>
      </c>
      <c r="Z1192" s="29"/>
    </row>
    <row r="1193" spans="6:26">
      <c r="F1193"/>
      <c r="G1193"/>
      <c r="H1193"/>
      <c r="I1193"/>
      <c r="J1193"/>
      <c r="K1193"/>
      <c r="L1193"/>
      <c r="M1193"/>
      <c r="N1193"/>
      <c r="O1193"/>
      <c r="P1193"/>
      <c r="Q1193"/>
      <c r="R1193"/>
      <c r="S1193"/>
      <c r="T1193"/>
      <c r="W1193" s="4" t="s">
        <v>196</v>
      </c>
      <c r="X1193" s="536" t="s">
        <v>677</v>
      </c>
      <c r="Z1193" s="29"/>
    </row>
    <row r="1194" spans="6:26">
      <c r="F1194"/>
      <c r="G1194"/>
      <c r="H1194"/>
      <c r="I1194"/>
      <c r="J1194"/>
      <c r="K1194"/>
      <c r="L1194"/>
      <c r="M1194"/>
      <c r="N1194"/>
      <c r="O1194"/>
      <c r="P1194"/>
      <c r="Q1194"/>
      <c r="R1194"/>
      <c r="S1194"/>
      <c r="T1194"/>
      <c r="W1194" s="4" t="s">
        <v>196</v>
      </c>
      <c r="X1194" s="536" t="s">
        <v>1415</v>
      </c>
      <c r="Z1194" s="29"/>
    </row>
    <row r="1195" spans="6:26">
      <c r="F1195"/>
      <c r="G1195"/>
      <c r="H1195"/>
      <c r="I1195"/>
      <c r="J1195"/>
      <c r="K1195"/>
      <c r="L1195"/>
      <c r="M1195"/>
      <c r="N1195"/>
      <c r="O1195"/>
      <c r="P1195"/>
      <c r="Q1195"/>
      <c r="R1195"/>
      <c r="S1195"/>
      <c r="T1195"/>
      <c r="W1195" s="4" t="s">
        <v>196</v>
      </c>
      <c r="X1195" s="536" t="s">
        <v>944</v>
      </c>
      <c r="Z1195" s="29"/>
    </row>
    <row r="1196" spans="6:26">
      <c r="F1196"/>
      <c r="G1196"/>
      <c r="H1196"/>
      <c r="I1196"/>
      <c r="J1196"/>
      <c r="K1196"/>
      <c r="L1196"/>
      <c r="M1196"/>
      <c r="N1196"/>
      <c r="O1196"/>
      <c r="P1196"/>
      <c r="Q1196"/>
      <c r="R1196"/>
      <c r="S1196"/>
      <c r="T1196"/>
      <c r="W1196" s="4" t="s">
        <v>196</v>
      </c>
      <c r="X1196" s="536" t="s">
        <v>945</v>
      </c>
      <c r="Z1196" s="29"/>
    </row>
    <row r="1197" spans="6:26">
      <c r="F1197"/>
      <c r="G1197"/>
      <c r="H1197"/>
      <c r="I1197"/>
      <c r="J1197"/>
      <c r="K1197"/>
      <c r="L1197"/>
      <c r="M1197"/>
      <c r="N1197"/>
      <c r="O1197"/>
      <c r="P1197"/>
      <c r="Q1197"/>
      <c r="R1197"/>
      <c r="S1197"/>
      <c r="T1197"/>
      <c r="W1197" s="4" t="s">
        <v>196</v>
      </c>
      <c r="X1197" s="536" t="s">
        <v>1416</v>
      </c>
      <c r="Z1197" s="29"/>
    </row>
    <row r="1198" spans="6:26">
      <c r="F1198"/>
      <c r="G1198"/>
      <c r="H1198"/>
      <c r="I1198"/>
      <c r="J1198"/>
      <c r="K1198"/>
      <c r="L1198"/>
      <c r="M1198"/>
      <c r="N1198"/>
      <c r="O1198"/>
      <c r="P1198"/>
      <c r="Q1198"/>
      <c r="R1198"/>
      <c r="S1198"/>
      <c r="T1198"/>
      <c r="W1198" s="4" t="s">
        <v>196</v>
      </c>
      <c r="X1198" s="536" t="s">
        <v>1417</v>
      </c>
      <c r="Z1198" s="29"/>
    </row>
    <row r="1199" spans="6:26">
      <c r="F1199"/>
      <c r="G1199"/>
      <c r="H1199"/>
      <c r="I1199"/>
      <c r="J1199"/>
      <c r="K1199"/>
      <c r="L1199"/>
      <c r="M1199"/>
      <c r="N1199"/>
      <c r="O1199"/>
      <c r="P1199"/>
      <c r="Q1199"/>
      <c r="R1199"/>
      <c r="S1199"/>
      <c r="T1199"/>
      <c r="W1199" s="4" t="s">
        <v>196</v>
      </c>
      <c r="X1199" s="536" t="s">
        <v>1418</v>
      </c>
      <c r="Z1199" s="29"/>
    </row>
    <row r="1200" spans="6:26">
      <c r="F1200"/>
      <c r="G1200"/>
      <c r="H1200"/>
      <c r="I1200"/>
      <c r="J1200"/>
      <c r="K1200"/>
      <c r="L1200"/>
      <c r="M1200"/>
      <c r="N1200"/>
      <c r="O1200"/>
      <c r="P1200"/>
      <c r="Q1200"/>
      <c r="R1200"/>
      <c r="S1200"/>
      <c r="T1200"/>
      <c r="W1200" s="4" t="s">
        <v>196</v>
      </c>
      <c r="X1200" s="536" t="s">
        <v>1398</v>
      </c>
      <c r="Z1200" s="29"/>
    </row>
    <row r="1201" spans="6:26">
      <c r="F1201"/>
      <c r="G1201"/>
      <c r="H1201"/>
      <c r="I1201"/>
      <c r="J1201"/>
      <c r="K1201"/>
      <c r="L1201"/>
      <c r="M1201"/>
      <c r="N1201"/>
      <c r="O1201"/>
      <c r="P1201"/>
      <c r="Q1201"/>
      <c r="R1201"/>
      <c r="S1201"/>
      <c r="T1201"/>
      <c r="W1201" s="4" t="s">
        <v>196</v>
      </c>
      <c r="X1201" s="536" t="s">
        <v>1419</v>
      </c>
      <c r="Z1201" s="29"/>
    </row>
    <row r="1202" spans="6:26">
      <c r="F1202"/>
      <c r="G1202"/>
      <c r="H1202"/>
      <c r="I1202"/>
      <c r="J1202"/>
      <c r="K1202"/>
      <c r="L1202"/>
      <c r="M1202"/>
      <c r="N1202"/>
      <c r="O1202"/>
      <c r="P1202"/>
      <c r="Q1202"/>
      <c r="R1202"/>
      <c r="S1202"/>
      <c r="T1202"/>
      <c r="W1202" s="4" t="s">
        <v>196</v>
      </c>
      <c r="X1202" s="536" t="s">
        <v>1420</v>
      </c>
      <c r="Z1202" s="29"/>
    </row>
    <row r="1203" spans="6:26">
      <c r="F1203"/>
      <c r="G1203"/>
      <c r="H1203"/>
      <c r="I1203"/>
      <c r="J1203"/>
      <c r="K1203"/>
      <c r="L1203"/>
      <c r="M1203"/>
      <c r="N1203"/>
      <c r="O1203"/>
      <c r="P1203"/>
      <c r="Q1203"/>
      <c r="R1203"/>
      <c r="S1203"/>
      <c r="T1203"/>
      <c r="W1203" s="4" t="s">
        <v>196</v>
      </c>
      <c r="X1203" s="536" t="s">
        <v>1421</v>
      </c>
      <c r="Z1203" s="29"/>
    </row>
    <row r="1204" spans="6:26">
      <c r="F1204"/>
      <c r="G1204"/>
      <c r="H1204"/>
      <c r="I1204"/>
      <c r="J1204"/>
      <c r="K1204"/>
      <c r="L1204"/>
      <c r="M1204"/>
      <c r="N1204"/>
      <c r="O1204"/>
      <c r="P1204"/>
      <c r="Q1204"/>
      <c r="R1204"/>
      <c r="S1204"/>
      <c r="T1204"/>
      <c r="W1204" s="4" t="s">
        <v>196</v>
      </c>
      <c r="X1204" s="536" t="s">
        <v>1422</v>
      </c>
      <c r="Z1204" s="29"/>
    </row>
    <row r="1205" spans="6:26">
      <c r="F1205"/>
      <c r="G1205"/>
      <c r="H1205"/>
      <c r="I1205"/>
      <c r="J1205"/>
      <c r="K1205"/>
      <c r="L1205"/>
      <c r="M1205"/>
      <c r="N1205"/>
      <c r="O1205"/>
      <c r="P1205"/>
      <c r="Q1205"/>
      <c r="R1205"/>
      <c r="S1205"/>
      <c r="T1205"/>
      <c r="W1205" s="4" t="s">
        <v>200</v>
      </c>
      <c r="X1205" s="536" t="s">
        <v>679</v>
      </c>
      <c r="Z1205" s="29"/>
    </row>
    <row r="1206" spans="6:26">
      <c r="F1206"/>
      <c r="G1206"/>
      <c r="H1206"/>
      <c r="I1206"/>
      <c r="J1206"/>
      <c r="K1206"/>
      <c r="L1206"/>
      <c r="M1206"/>
      <c r="N1206"/>
      <c r="O1206"/>
      <c r="P1206"/>
      <c r="Q1206"/>
      <c r="R1206"/>
      <c r="S1206"/>
      <c r="T1206"/>
      <c r="W1206" s="4" t="s">
        <v>200</v>
      </c>
      <c r="X1206" s="536" t="s">
        <v>946</v>
      </c>
      <c r="Z1206" s="29"/>
    </row>
    <row r="1207" spans="6:26">
      <c r="F1207"/>
      <c r="G1207"/>
      <c r="H1207"/>
      <c r="I1207"/>
      <c r="J1207"/>
      <c r="K1207"/>
      <c r="L1207"/>
      <c r="M1207"/>
      <c r="N1207"/>
      <c r="O1207"/>
      <c r="P1207"/>
      <c r="Q1207"/>
      <c r="R1207"/>
      <c r="S1207"/>
      <c r="T1207"/>
      <c r="W1207" s="4" t="s">
        <v>200</v>
      </c>
      <c r="X1207" s="536" t="s">
        <v>681</v>
      </c>
      <c r="Z1207" s="29"/>
    </row>
    <row r="1208" spans="6:26">
      <c r="F1208"/>
      <c r="G1208"/>
      <c r="H1208"/>
      <c r="I1208"/>
      <c r="J1208"/>
      <c r="K1208"/>
      <c r="L1208"/>
      <c r="M1208"/>
      <c r="N1208"/>
      <c r="O1208"/>
      <c r="P1208"/>
      <c r="Q1208"/>
      <c r="R1208"/>
      <c r="S1208"/>
      <c r="T1208"/>
      <c r="W1208" s="4" t="s">
        <v>200</v>
      </c>
      <c r="X1208" s="536" t="s">
        <v>947</v>
      </c>
      <c r="Z1208" s="29"/>
    </row>
    <row r="1209" spans="6:26">
      <c r="F1209"/>
      <c r="G1209"/>
      <c r="H1209"/>
      <c r="I1209"/>
      <c r="J1209"/>
      <c r="K1209"/>
      <c r="L1209"/>
      <c r="M1209"/>
      <c r="N1209"/>
      <c r="O1209"/>
      <c r="P1209"/>
      <c r="Q1209"/>
      <c r="R1209"/>
      <c r="S1209"/>
      <c r="T1209"/>
      <c r="W1209" s="4" t="s">
        <v>200</v>
      </c>
      <c r="X1209" s="536" t="s">
        <v>948</v>
      </c>
      <c r="Z1209" s="29"/>
    </row>
    <row r="1210" spans="6:26">
      <c r="F1210"/>
      <c r="G1210"/>
      <c r="H1210"/>
      <c r="I1210"/>
      <c r="J1210"/>
      <c r="K1210"/>
      <c r="L1210"/>
      <c r="M1210"/>
      <c r="N1210"/>
      <c r="O1210"/>
      <c r="P1210"/>
      <c r="Q1210"/>
      <c r="R1210"/>
      <c r="S1210"/>
      <c r="T1210"/>
      <c r="W1210" s="4" t="s">
        <v>200</v>
      </c>
      <c r="X1210" s="536" t="s">
        <v>950</v>
      </c>
      <c r="Z1210" s="29"/>
    </row>
    <row r="1211" spans="6:26">
      <c r="F1211"/>
      <c r="G1211"/>
      <c r="H1211"/>
      <c r="I1211"/>
      <c r="J1211"/>
      <c r="K1211"/>
      <c r="L1211"/>
      <c r="M1211"/>
      <c r="N1211"/>
      <c r="O1211"/>
      <c r="P1211"/>
      <c r="Q1211"/>
      <c r="R1211"/>
      <c r="S1211"/>
      <c r="T1211"/>
      <c r="W1211" s="4" t="s">
        <v>200</v>
      </c>
      <c r="X1211" s="536" t="s">
        <v>1423</v>
      </c>
      <c r="Z1211" s="29"/>
    </row>
    <row r="1212" spans="6:26">
      <c r="F1212"/>
      <c r="G1212"/>
      <c r="H1212"/>
      <c r="I1212"/>
      <c r="J1212"/>
      <c r="K1212"/>
      <c r="L1212"/>
      <c r="M1212"/>
      <c r="N1212"/>
      <c r="O1212"/>
      <c r="P1212"/>
      <c r="Q1212"/>
      <c r="R1212"/>
      <c r="S1212"/>
      <c r="T1212"/>
      <c r="W1212" s="4" t="s">
        <v>200</v>
      </c>
      <c r="X1212" s="536" t="s">
        <v>951</v>
      </c>
      <c r="Z1212" s="29"/>
    </row>
    <row r="1213" spans="6:26">
      <c r="F1213"/>
      <c r="G1213"/>
      <c r="H1213"/>
      <c r="I1213"/>
      <c r="J1213"/>
      <c r="K1213"/>
      <c r="L1213"/>
      <c r="M1213"/>
      <c r="N1213"/>
      <c r="O1213"/>
      <c r="P1213"/>
      <c r="Q1213"/>
      <c r="R1213"/>
      <c r="S1213"/>
      <c r="T1213"/>
      <c r="W1213" s="4" t="s">
        <v>200</v>
      </c>
      <c r="X1213" s="536" t="s">
        <v>683</v>
      </c>
      <c r="Z1213" s="29"/>
    </row>
    <row r="1214" spans="6:26">
      <c r="F1214"/>
      <c r="G1214"/>
      <c r="H1214"/>
      <c r="I1214"/>
      <c r="J1214"/>
      <c r="K1214"/>
      <c r="L1214"/>
      <c r="M1214"/>
      <c r="N1214"/>
      <c r="O1214"/>
      <c r="P1214"/>
      <c r="Q1214"/>
      <c r="R1214"/>
      <c r="S1214"/>
      <c r="T1214"/>
      <c r="W1214" s="4" t="s">
        <v>200</v>
      </c>
      <c r="X1214" s="536" t="s">
        <v>952</v>
      </c>
      <c r="Z1214" s="29"/>
    </row>
    <row r="1215" spans="6:26">
      <c r="F1215"/>
      <c r="G1215"/>
      <c r="H1215"/>
      <c r="I1215"/>
      <c r="J1215"/>
      <c r="K1215"/>
      <c r="L1215"/>
      <c r="M1215"/>
      <c r="N1215"/>
      <c r="O1215"/>
      <c r="P1215"/>
      <c r="Q1215"/>
      <c r="R1215"/>
      <c r="S1215"/>
      <c r="T1215"/>
      <c r="W1215" s="4" t="s">
        <v>200</v>
      </c>
      <c r="X1215" s="536" t="s">
        <v>953</v>
      </c>
      <c r="Z1215" s="29"/>
    </row>
    <row r="1216" spans="6:26">
      <c r="F1216"/>
      <c r="G1216"/>
      <c r="H1216"/>
      <c r="I1216"/>
      <c r="J1216"/>
      <c r="K1216"/>
      <c r="L1216"/>
      <c r="M1216"/>
      <c r="N1216"/>
      <c r="O1216"/>
      <c r="P1216"/>
      <c r="Q1216"/>
      <c r="R1216"/>
      <c r="S1216"/>
      <c r="T1216"/>
      <c r="W1216" s="4" t="s">
        <v>200</v>
      </c>
      <c r="X1216" s="536" t="s">
        <v>954</v>
      </c>
      <c r="Z1216" s="29"/>
    </row>
    <row r="1217" spans="6:26">
      <c r="F1217"/>
      <c r="G1217"/>
      <c r="H1217"/>
      <c r="I1217"/>
      <c r="J1217"/>
      <c r="K1217"/>
      <c r="L1217"/>
      <c r="M1217"/>
      <c r="N1217"/>
      <c r="O1217"/>
      <c r="P1217"/>
      <c r="Q1217"/>
      <c r="R1217"/>
      <c r="S1217"/>
      <c r="T1217"/>
      <c r="W1217" s="4" t="s">
        <v>200</v>
      </c>
      <c r="X1217" s="536" t="s">
        <v>956</v>
      </c>
      <c r="Z1217" s="29"/>
    </row>
    <row r="1218" spans="6:26">
      <c r="F1218"/>
      <c r="G1218"/>
      <c r="H1218"/>
      <c r="I1218"/>
      <c r="J1218"/>
      <c r="K1218"/>
      <c r="L1218"/>
      <c r="M1218"/>
      <c r="N1218"/>
      <c r="O1218"/>
      <c r="P1218"/>
      <c r="Q1218"/>
      <c r="R1218"/>
      <c r="S1218"/>
      <c r="T1218"/>
      <c r="W1218" s="4" t="s">
        <v>200</v>
      </c>
      <c r="X1218" s="536" t="s">
        <v>958</v>
      </c>
      <c r="Z1218" s="29"/>
    </row>
    <row r="1219" spans="6:26">
      <c r="F1219"/>
      <c r="G1219"/>
      <c r="H1219"/>
      <c r="I1219"/>
      <c r="J1219"/>
      <c r="K1219"/>
      <c r="L1219"/>
      <c r="M1219"/>
      <c r="N1219"/>
      <c r="O1219"/>
      <c r="P1219"/>
      <c r="Q1219"/>
      <c r="R1219"/>
      <c r="S1219"/>
      <c r="T1219"/>
      <c r="W1219" s="4" t="s">
        <v>200</v>
      </c>
      <c r="X1219" s="536" t="s">
        <v>960</v>
      </c>
      <c r="Z1219" s="29"/>
    </row>
    <row r="1220" spans="6:26">
      <c r="F1220"/>
      <c r="G1220"/>
      <c r="H1220"/>
      <c r="I1220"/>
      <c r="J1220"/>
      <c r="K1220"/>
      <c r="L1220"/>
      <c r="M1220"/>
      <c r="N1220"/>
      <c r="O1220"/>
      <c r="P1220"/>
      <c r="Q1220"/>
      <c r="R1220"/>
      <c r="S1220"/>
      <c r="T1220"/>
      <c r="W1220" s="4" t="s">
        <v>200</v>
      </c>
      <c r="X1220" s="536" t="s">
        <v>961</v>
      </c>
      <c r="Z1220" s="29"/>
    </row>
    <row r="1221" spans="6:26">
      <c r="F1221"/>
      <c r="G1221"/>
      <c r="H1221"/>
      <c r="I1221"/>
      <c r="J1221"/>
      <c r="K1221"/>
      <c r="L1221"/>
      <c r="M1221"/>
      <c r="N1221"/>
      <c r="O1221"/>
      <c r="P1221"/>
      <c r="Q1221"/>
      <c r="R1221"/>
      <c r="S1221"/>
      <c r="T1221"/>
      <c r="W1221" s="4" t="s">
        <v>200</v>
      </c>
      <c r="X1221" s="536" t="s">
        <v>962</v>
      </c>
      <c r="Z1221" s="29"/>
    </row>
    <row r="1222" spans="6:26">
      <c r="F1222"/>
      <c r="G1222"/>
      <c r="H1222"/>
      <c r="I1222"/>
      <c r="J1222"/>
      <c r="K1222"/>
      <c r="L1222"/>
      <c r="M1222"/>
      <c r="N1222"/>
      <c r="O1222"/>
      <c r="P1222"/>
      <c r="Q1222"/>
      <c r="R1222"/>
      <c r="S1222"/>
      <c r="T1222"/>
      <c r="W1222" s="4" t="s">
        <v>200</v>
      </c>
      <c r="X1222" s="536" t="s">
        <v>824</v>
      </c>
      <c r="Z1222" s="29"/>
    </row>
    <row r="1223" spans="6:26">
      <c r="F1223"/>
      <c r="G1223"/>
      <c r="H1223"/>
      <c r="I1223"/>
      <c r="J1223"/>
      <c r="K1223"/>
      <c r="L1223"/>
      <c r="M1223"/>
      <c r="N1223"/>
      <c r="O1223"/>
      <c r="P1223"/>
      <c r="Q1223"/>
      <c r="R1223"/>
      <c r="S1223"/>
      <c r="T1223"/>
      <c r="W1223" s="4" t="s">
        <v>200</v>
      </c>
      <c r="X1223" s="536" t="s">
        <v>963</v>
      </c>
      <c r="Z1223" s="29"/>
    </row>
    <row r="1224" spans="6:26">
      <c r="F1224"/>
      <c r="G1224"/>
      <c r="H1224"/>
      <c r="I1224"/>
      <c r="J1224"/>
      <c r="K1224"/>
      <c r="L1224"/>
      <c r="M1224"/>
      <c r="N1224"/>
      <c r="O1224"/>
      <c r="P1224"/>
      <c r="Q1224"/>
      <c r="R1224"/>
      <c r="S1224"/>
      <c r="T1224"/>
      <c r="W1224" s="4" t="s">
        <v>200</v>
      </c>
      <c r="X1224" s="536" t="s">
        <v>964</v>
      </c>
      <c r="Z1224" s="29"/>
    </row>
    <row r="1225" spans="6:26">
      <c r="F1225"/>
      <c r="G1225"/>
      <c r="H1225"/>
      <c r="I1225"/>
      <c r="J1225"/>
      <c r="K1225"/>
      <c r="L1225"/>
      <c r="M1225"/>
      <c r="N1225"/>
      <c r="O1225"/>
      <c r="P1225"/>
      <c r="Q1225"/>
      <c r="R1225"/>
      <c r="S1225"/>
      <c r="T1225"/>
      <c r="W1225" s="4" t="s">
        <v>200</v>
      </c>
      <c r="X1225" s="536" t="s">
        <v>966</v>
      </c>
      <c r="Z1225" s="29"/>
    </row>
    <row r="1226" spans="6:26">
      <c r="F1226"/>
      <c r="G1226"/>
      <c r="H1226"/>
      <c r="I1226"/>
      <c r="J1226"/>
      <c r="K1226"/>
      <c r="L1226"/>
      <c r="M1226"/>
      <c r="N1226"/>
      <c r="O1226"/>
      <c r="P1226"/>
      <c r="Q1226"/>
      <c r="R1226"/>
      <c r="S1226"/>
      <c r="T1226"/>
      <c r="W1226" s="4" t="s">
        <v>200</v>
      </c>
      <c r="X1226" s="536" t="s">
        <v>1424</v>
      </c>
      <c r="Z1226" s="29"/>
    </row>
    <row r="1227" spans="6:26">
      <c r="F1227"/>
      <c r="G1227"/>
      <c r="H1227"/>
      <c r="I1227"/>
      <c r="J1227"/>
      <c r="K1227"/>
      <c r="L1227"/>
      <c r="M1227"/>
      <c r="N1227"/>
      <c r="O1227"/>
      <c r="P1227"/>
      <c r="Q1227"/>
      <c r="R1227"/>
      <c r="S1227"/>
      <c r="T1227"/>
      <c r="W1227" s="4" t="s">
        <v>200</v>
      </c>
      <c r="X1227" s="536" t="s">
        <v>1425</v>
      </c>
      <c r="Z1227" s="29"/>
    </row>
    <row r="1228" spans="6:26">
      <c r="F1228"/>
      <c r="G1228"/>
      <c r="H1228"/>
      <c r="I1228"/>
      <c r="J1228"/>
      <c r="K1228"/>
      <c r="L1228"/>
      <c r="M1228"/>
      <c r="N1228"/>
      <c r="O1228"/>
      <c r="P1228"/>
      <c r="Q1228"/>
      <c r="R1228"/>
      <c r="S1228"/>
      <c r="T1228"/>
      <c r="W1228" s="4" t="s">
        <v>200</v>
      </c>
      <c r="X1228" s="536" t="s">
        <v>968</v>
      </c>
      <c r="Z1228" s="29"/>
    </row>
    <row r="1229" spans="6:26">
      <c r="F1229"/>
      <c r="G1229"/>
      <c r="H1229"/>
      <c r="I1229"/>
      <c r="J1229"/>
      <c r="K1229"/>
      <c r="L1229"/>
      <c r="M1229"/>
      <c r="N1229"/>
      <c r="O1229"/>
      <c r="P1229"/>
      <c r="Q1229"/>
      <c r="R1229"/>
      <c r="S1229"/>
      <c r="T1229"/>
      <c r="W1229" s="4" t="s">
        <v>200</v>
      </c>
      <c r="X1229" s="536" t="s">
        <v>969</v>
      </c>
      <c r="Z1229" s="29"/>
    </row>
    <row r="1230" spans="6:26">
      <c r="F1230"/>
      <c r="G1230"/>
      <c r="H1230"/>
      <c r="I1230"/>
      <c r="J1230"/>
      <c r="K1230"/>
      <c r="L1230"/>
      <c r="M1230"/>
      <c r="N1230"/>
      <c r="O1230"/>
      <c r="P1230"/>
      <c r="Q1230"/>
      <c r="R1230"/>
      <c r="S1230"/>
      <c r="T1230"/>
      <c r="W1230" s="4" t="s">
        <v>200</v>
      </c>
      <c r="X1230" s="536" t="s">
        <v>971</v>
      </c>
      <c r="Z1230" s="29"/>
    </row>
    <row r="1231" spans="6:26">
      <c r="F1231"/>
      <c r="G1231"/>
      <c r="H1231"/>
      <c r="I1231"/>
      <c r="J1231"/>
      <c r="K1231"/>
      <c r="L1231"/>
      <c r="M1231"/>
      <c r="N1231"/>
      <c r="O1231"/>
      <c r="P1231"/>
      <c r="Q1231"/>
      <c r="R1231"/>
      <c r="S1231"/>
      <c r="T1231"/>
      <c r="W1231" s="4" t="s">
        <v>200</v>
      </c>
      <c r="X1231" s="536" t="s">
        <v>972</v>
      </c>
      <c r="Z1231" s="29"/>
    </row>
    <row r="1232" spans="6:26">
      <c r="F1232"/>
      <c r="G1232"/>
      <c r="H1232"/>
      <c r="I1232"/>
      <c r="J1232"/>
      <c r="K1232"/>
      <c r="L1232"/>
      <c r="M1232"/>
      <c r="N1232"/>
      <c r="O1232"/>
      <c r="P1232"/>
      <c r="Q1232"/>
      <c r="R1232"/>
      <c r="S1232"/>
      <c r="T1232"/>
      <c r="W1232" s="4" t="s">
        <v>200</v>
      </c>
      <c r="X1232" s="536" t="s">
        <v>973</v>
      </c>
      <c r="Z1232" s="29"/>
    </row>
    <row r="1233" spans="6:26">
      <c r="F1233"/>
      <c r="G1233"/>
      <c r="H1233"/>
      <c r="I1233"/>
      <c r="J1233"/>
      <c r="K1233"/>
      <c r="L1233"/>
      <c r="M1233"/>
      <c r="N1233"/>
      <c r="O1233"/>
      <c r="P1233"/>
      <c r="Q1233"/>
      <c r="R1233"/>
      <c r="S1233"/>
      <c r="T1233"/>
      <c r="W1233" s="4" t="s">
        <v>200</v>
      </c>
      <c r="X1233" s="536" t="s">
        <v>1426</v>
      </c>
      <c r="Z1233" s="29"/>
    </row>
    <row r="1234" spans="6:26">
      <c r="F1234"/>
      <c r="G1234"/>
      <c r="H1234"/>
      <c r="I1234"/>
      <c r="J1234"/>
      <c r="K1234"/>
      <c r="L1234"/>
      <c r="M1234"/>
      <c r="N1234"/>
      <c r="O1234"/>
      <c r="P1234"/>
      <c r="Q1234"/>
      <c r="R1234"/>
      <c r="S1234"/>
      <c r="T1234"/>
      <c r="W1234" s="4" t="s">
        <v>200</v>
      </c>
      <c r="X1234" s="536" t="s">
        <v>1427</v>
      </c>
      <c r="Z1234" s="29"/>
    </row>
    <row r="1235" spans="6:26">
      <c r="F1235"/>
      <c r="G1235"/>
      <c r="H1235"/>
      <c r="I1235"/>
      <c r="J1235"/>
      <c r="K1235"/>
      <c r="L1235"/>
      <c r="M1235"/>
      <c r="N1235"/>
      <c r="O1235"/>
      <c r="P1235"/>
      <c r="Q1235"/>
      <c r="R1235"/>
      <c r="S1235"/>
      <c r="T1235"/>
      <c r="W1235" s="4" t="s">
        <v>200</v>
      </c>
      <c r="X1235" s="536" t="s">
        <v>1428</v>
      </c>
      <c r="Z1235" s="29"/>
    </row>
    <row r="1236" spans="6:26">
      <c r="F1236"/>
      <c r="G1236"/>
      <c r="H1236"/>
      <c r="I1236"/>
      <c r="J1236"/>
      <c r="K1236"/>
      <c r="L1236"/>
      <c r="M1236"/>
      <c r="N1236"/>
      <c r="O1236"/>
      <c r="P1236"/>
      <c r="Q1236"/>
      <c r="R1236"/>
      <c r="S1236"/>
      <c r="T1236"/>
      <c r="W1236" s="4" t="s">
        <v>200</v>
      </c>
      <c r="X1236" s="536" t="s">
        <v>1429</v>
      </c>
      <c r="Z1236" s="29"/>
    </row>
    <row r="1237" spans="6:26">
      <c r="F1237"/>
      <c r="G1237"/>
      <c r="H1237"/>
      <c r="I1237"/>
      <c r="J1237"/>
      <c r="K1237"/>
      <c r="L1237"/>
      <c r="M1237"/>
      <c r="N1237"/>
      <c r="O1237"/>
      <c r="P1237"/>
      <c r="Q1237"/>
      <c r="R1237"/>
      <c r="S1237"/>
      <c r="T1237"/>
      <c r="W1237" s="4" t="s">
        <v>200</v>
      </c>
      <c r="X1237" s="536" t="s">
        <v>1430</v>
      </c>
      <c r="Z1237" s="29"/>
    </row>
    <row r="1238" spans="6:26">
      <c r="F1238"/>
      <c r="G1238"/>
      <c r="H1238"/>
      <c r="I1238"/>
      <c r="J1238"/>
      <c r="K1238"/>
      <c r="L1238"/>
      <c r="M1238"/>
      <c r="N1238"/>
      <c r="O1238"/>
      <c r="P1238"/>
      <c r="Q1238"/>
      <c r="R1238"/>
      <c r="S1238"/>
      <c r="T1238"/>
      <c r="W1238" s="4" t="s">
        <v>200</v>
      </c>
      <c r="X1238" s="536" t="s">
        <v>1431</v>
      </c>
      <c r="Z1238" s="29"/>
    </row>
    <row r="1239" spans="6:26">
      <c r="F1239"/>
      <c r="G1239"/>
      <c r="H1239"/>
      <c r="I1239"/>
      <c r="J1239"/>
      <c r="K1239"/>
      <c r="L1239"/>
      <c r="M1239"/>
      <c r="N1239"/>
      <c r="O1239"/>
      <c r="P1239"/>
      <c r="Q1239"/>
      <c r="R1239"/>
      <c r="S1239"/>
      <c r="T1239"/>
      <c r="W1239" s="4" t="s">
        <v>200</v>
      </c>
      <c r="X1239" s="536" t="s">
        <v>1432</v>
      </c>
      <c r="Z1239" s="29"/>
    </row>
    <row r="1240" spans="6:26">
      <c r="F1240"/>
      <c r="G1240"/>
      <c r="H1240"/>
      <c r="I1240"/>
      <c r="J1240"/>
      <c r="K1240"/>
      <c r="L1240"/>
      <c r="M1240"/>
      <c r="N1240"/>
      <c r="O1240"/>
      <c r="P1240"/>
      <c r="Q1240"/>
      <c r="R1240"/>
      <c r="S1240"/>
      <c r="T1240"/>
      <c r="W1240" s="4" t="s">
        <v>200</v>
      </c>
      <c r="X1240" s="536" t="s">
        <v>1433</v>
      </c>
      <c r="Z1240" s="29"/>
    </row>
    <row r="1241" spans="6:26">
      <c r="F1241"/>
      <c r="G1241"/>
      <c r="H1241"/>
      <c r="I1241"/>
      <c r="J1241"/>
      <c r="K1241"/>
      <c r="L1241"/>
      <c r="M1241"/>
      <c r="N1241"/>
      <c r="O1241"/>
      <c r="P1241"/>
      <c r="Q1241"/>
      <c r="R1241"/>
      <c r="S1241"/>
      <c r="T1241"/>
      <c r="W1241" s="4" t="s">
        <v>200</v>
      </c>
      <c r="X1241" s="536" t="s">
        <v>1434</v>
      </c>
      <c r="Z1241" s="29"/>
    </row>
    <row r="1242" spans="6:26">
      <c r="F1242"/>
      <c r="G1242"/>
      <c r="H1242"/>
      <c r="I1242"/>
      <c r="J1242"/>
      <c r="K1242"/>
      <c r="L1242"/>
      <c r="M1242"/>
      <c r="N1242"/>
      <c r="O1242"/>
      <c r="P1242"/>
      <c r="Q1242"/>
      <c r="R1242"/>
      <c r="S1242"/>
      <c r="T1242"/>
      <c r="W1242" s="4" t="s">
        <v>200</v>
      </c>
      <c r="X1242" s="536" t="s">
        <v>1246</v>
      </c>
      <c r="Z1242" s="29"/>
    </row>
    <row r="1243" spans="6:26">
      <c r="F1243"/>
      <c r="G1243"/>
      <c r="H1243"/>
      <c r="I1243"/>
      <c r="J1243"/>
      <c r="K1243"/>
      <c r="L1243"/>
      <c r="M1243"/>
      <c r="N1243"/>
      <c r="O1243"/>
      <c r="P1243"/>
      <c r="Q1243"/>
      <c r="R1243"/>
      <c r="S1243"/>
      <c r="T1243"/>
      <c r="W1243" s="4" t="s">
        <v>200</v>
      </c>
      <c r="X1243" s="536" t="s">
        <v>1435</v>
      </c>
      <c r="Z1243" s="29"/>
    </row>
    <row r="1244" spans="6:26">
      <c r="F1244"/>
      <c r="G1244"/>
      <c r="H1244"/>
      <c r="I1244"/>
      <c r="J1244"/>
      <c r="K1244"/>
      <c r="L1244"/>
      <c r="M1244"/>
      <c r="N1244"/>
      <c r="O1244"/>
      <c r="P1244"/>
      <c r="Q1244"/>
      <c r="R1244"/>
      <c r="S1244"/>
      <c r="T1244"/>
      <c r="W1244" s="4" t="s">
        <v>202</v>
      </c>
      <c r="X1244" s="536" t="s">
        <v>684</v>
      </c>
      <c r="Z1244" s="29"/>
    </row>
    <row r="1245" spans="6:26">
      <c r="F1245"/>
      <c r="G1245"/>
      <c r="H1245"/>
      <c r="I1245"/>
      <c r="J1245"/>
      <c r="K1245"/>
      <c r="L1245"/>
      <c r="M1245"/>
      <c r="N1245"/>
      <c r="O1245"/>
      <c r="P1245"/>
      <c r="Q1245"/>
      <c r="R1245"/>
      <c r="S1245"/>
      <c r="T1245"/>
      <c r="W1245" s="4" t="s">
        <v>202</v>
      </c>
      <c r="X1245" s="536" t="s">
        <v>1436</v>
      </c>
      <c r="Z1245" s="29"/>
    </row>
    <row r="1246" spans="6:26">
      <c r="F1246"/>
      <c r="G1246"/>
      <c r="H1246"/>
      <c r="I1246"/>
      <c r="J1246"/>
      <c r="K1246"/>
      <c r="L1246"/>
      <c r="M1246"/>
      <c r="N1246"/>
      <c r="O1246"/>
      <c r="P1246"/>
      <c r="Q1246"/>
      <c r="R1246"/>
      <c r="S1246"/>
      <c r="T1246"/>
      <c r="W1246" s="4" t="s">
        <v>202</v>
      </c>
      <c r="X1246" s="536" t="s">
        <v>686</v>
      </c>
      <c r="Z1246" s="29"/>
    </row>
    <row r="1247" spans="6:26">
      <c r="F1247"/>
      <c r="G1247"/>
      <c r="H1247"/>
      <c r="I1247"/>
      <c r="J1247"/>
      <c r="K1247"/>
      <c r="L1247"/>
      <c r="M1247"/>
      <c r="N1247"/>
      <c r="O1247"/>
      <c r="P1247"/>
      <c r="Q1247"/>
      <c r="R1247"/>
      <c r="S1247"/>
      <c r="T1247"/>
      <c r="W1247" s="4" t="s">
        <v>202</v>
      </c>
      <c r="X1247" s="536" t="s">
        <v>1437</v>
      </c>
      <c r="Z1247" s="29"/>
    </row>
    <row r="1248" spans="6:26">
      <c r="F1248"/>
      <c r="G1248"/>
      <c r="H1248"/>
      <c r="I1248"/>
      <c r="J1248"/>
      <c r="K1248"/>
      <c r="L1248"/>
      <c r="M1248"/>
      <c r="N1248"/>
      <c r="O1248"/>
      <c r="P1248"/>
      <c r="Q1248"/>
      <c r="R1248"/>
      <c r="S1248"/>
      <c r="T1248"/>
      <c r="W1248" s="4" t="s">
        <v>202</v>
      </c>
      <c r="X1248" s="536" t="s">
        <v>1438</v>
      </c>
      <c r="Z1248" s="29"/>
    </row>
    <row r="1249" spans="6:26">
      <c r="F1249"/>
      <c r="G1249"/>
      <c r="H1249"/>
      <c r="I1249"/>
      <c r="J1249"/>
      <c r="K1249"/>
      <c r="L1249"/>
      <c r="M1249"/>
      <c r="N1249"/>
      <c r="O1249"/>
      <c r="P1249"/>
      <c r="Q1249"/>
      <c r="R1249"/>
      <c r="S1249"/>
      <c r="T1249"/>
      <c r="W1249" s="4" t="s">
        <v>202</v>
      </c>
      <c r="X1249" s="536" t="s">
        <v>1439</v>
      </c>
      <c r="Z1249" s="29"/>
    </row>
    <row r="1250" spans="6:26">
      <c r="F1250"/>
      <c r="G1250"/>
      <c r="H1250"/>
      <c r="I1250"/>
      <c r="J1250"/>
      <c r="K1250"/>
      <c r="L1250"/>
      <c r="M1250"/>
      <c r="N1250"/>
      <c r="O1250"/>
      <c r="P1250"/>
      <c r="Q1250"/>
      <c r="R1250"/>
      <c r="S1250"/>
      <c r="T1250"/>
      <c r="W1250" s="4" t="s">
        <v>202</v>
      </c>
      <c r="X1250" s="536" t="s">
        <v>1440</v>
      </c>
      <c r="Z1250" s="29"/>
    </row>
    <row r="1251" spans="6:26">
      <c r="F1251"/>
      <c r="G1251"/>
      <c r="H1251"/>
      <c r="I1251"/>
      <c r="J1251"/>
      <c r="K1251"/>
      <c r="L1251"/>
      <c r="M1251"/>
      <c r="N1251"/>
      <c r="O1251"/>
      <c r="P1251"/>
      <c r="Q1251"/>
      <c r="R1251"/>
      <c r="S1251"/>
      <c r="T1251"/>
      <c r="W1251" s="4" t="s">
        <v>202</v>
      </c>
      <c r="X1251" s="536" t="s">
        <v>1441</v>
      </c>
      <c r="Z1251" s="29"/>
    </row>
    <row r="1252" spans="6:26">
      <c r="F1252"/>
      <c r="G1252"/>
      <c r="H1252"/>
      <c r="I1252"/>
      <c r="J1252"/>
      <c r="K1252"/>
      <c r="L1252"/>
      <c r="M1252"/>
      <c r="N1252"/>
      <c r="O1252"/>
      <c r="P1252"/>
      <c r="Q1252"/>
      <c r="R1252"/>
      <c r="S1252"/>
      <c r="T1252"/>
      <c r="W1252" s="4" t="s">
        <v>202</v>
      </c>
      <c r="X1252" s="536" t="s">
        <v>1442</v>
      </c>
      <c r="Z1252" s="29"/>
    </row>
    <row r="1253" spans="6:26">
      <c r="F1253"/>
      <c r="G1253"/>
      <c r="H1253"/>
      <c r="I1253"/>
      <c r="J1253"/>
      <c r="K1253"/>
      <c r="L1253"/>
      <c r="M1253"/>
      <c r="N1253"/>
      <c r="O1253"/>
      <c r="P1253"/>
      <c r="Q1253"/>
      <c r="R1253"/>
      <c r="S1253"/>
      <c r="T1253"/>
      <c r="W1253" s="4" t="s">
        <v>202</v>
      </c>
      <c r="X1253" s="536" t="s">
        <v>1443</v>
      </c>
      <c r="Z1253" s="29"/>
    </row>
    <row r="1254" spans="6:26">
      <c r="F1254"/>
      <c r="G1254"/>
      <c r="H1254"/>
      <c r="I1254"/>
      <c r="J1254"/>
      <c r="K1254"/>
      <c r="L1254"/>
      <c r="M1254"/>
      <c r="N1254"/>
      <c r="O1254"/>
      <c r="P1254"/>
      <c r="Q1254"/>
      <c r="R1254"/>
      <c r="S1254"/>
      <c r="T1254"/>
      <c r="W1254" s="4" t="s">
        <v>202</v>
      </c>
      <c r="X1254" s="536" t="s">
        <v>1444</v>
      </c>
      <c r="Z1254" s="29"/>
    </row>
    <row r="1255" spans="6:26">
      <c r="F1255"/>
      <c r="G1255"/>
      <c r="H1255"/>
      <c r="I1255"/>
      <c r="J1255"/>
      <c r="K1255"/>
      <c r="L1255"/>
      <c r="M1255"/>
      <c r="N1255"/>
      <c r="O1255"/>
      <c r="P1255"/>
      <c r="Q1255"/>
      <c r="R1255"/>
      <c r="S1255"/>
      <c r="T1255"/>
      <c r="W1255" s="4" t="s">
        <v>202</v>
      </c>
      <c r="X1255" s="536" t="s">
        <v>1445</v>
      </c>
      <c r="Z1255" s="29"/>
    </row>
    <row r="1256" spans="6:26">
      <c r="F1256"/>
      <c r="G1256"/>
      <c r="H1256"/>
      <c r="I1256"/>
      <c r="J1256"/>
      <c r="K1256"/>
      <c r="L1256"/>
      <c r="M1256"/>
      <c r="N1256"/>
      <c r="O1256"/>
      <c r="P1256"/>
      <c r="Q1256"/>
      <c r="R1256"/>
      <c r="S1256"/>
      <c r="T1256"/>
      <c r="W1256" s="4" t="s">
        <v>202</v>
      </c>
      <c r="X1256" s="536" t="s">
        <v>1446</v>
      </c>
      <c r="Z1256" s="29"/>
    </row>
    <row r="1257" spans="6:26">
      <c r="F1257"/>
      <c r="G1257"/>
      <c r="H1257"/>
      <c r="I1257"/>
      <c r="J1257"/>
      <c r="K1257"/>
      <c r="L1257"/>
      <c r="M1257"/>
      <c r="N1257"/>
      <c r="O1257"/>
      <c r="P1257"/>
      <c r="Q1257"/>
      <c r="R1257"/>
      <c r="S1257"/>
      <c r="T1257"/>
      <c r="W1257" s="4" t="s">
        <v>202</v>
      </c>
      <c r="X1257" s="536" t="s">
        <v>1447</v>
      </c>
      <c r="Z1257" s="29"/>
    </row>
    <row r="1258" spans="6:26">
      <c r="F1258"/>
      <c r="G1258"/>
      <c r="H1258"/>
      <c r="I1258"/>
      <c r="J1258"/>
      <c r="K1258"/>
      <c r="L1258"/>
      <c r="M1258"/>
      <c r="N1258"/>
      <c r="O1258"/>
      <c r="P1258"/>
      <c r="Q1258"/>
      <c r="R1258"/>
      <c r="S1258"/>
      <c r="T1258"/>
      <c r="W1258" s="4" t="s">
        <v>202</v>
      </c>
      <c r="X1258" s="536" t="s">
        <v>1448</v>
      </c>
      <c r="Z1258" s="29"/>
    </row>
    <row r="1259" spans="6:26">
      <c r="F1259"/>
      <c r="G1259"/>
      <c r="H1259"/>
      <c r="I1259"/>
      <c r="J1259"/>
      <c r="K1259"/>
      <c r="L1259"/>
      <c r="M1259"/>
      <c r="N1259"/>
      <c r="O1259"/>
      <c r="P1259"/>
      <c r="Q1259"/>
      <c r="R1259"/>
      <c r="S1259"/>
      <c r="T1259"/>
      <c r="W1259" s="4" t="s">
        <v>202</v>
      </c>
      <c r="X1259" s="536" t="s">
        <v>1449</v>
      </c>
      <c r="Z1259" s="29"/>
    </row>
    <row r="1260" spans="6:26">
      <c r="F1260"/>
      <c r="G1260"/>
      <c r="H1260"/>
      <c r="I1260"/>
      <c r="J1260"/>
      <c r="K1260"/>
      <c r="L1260"/>
      <c r="M1260"/>
      <c r="N1260"/>
      <c r="O1260"/>
      <c r="P1260"/>
      <c r="Q1260"/>
      <c r="R1260"/>
      <c r="S1260"/>
      <c r="T1260"/>
      <c r="W1260" s="4" t="s">
        <v>202</v>
      </c>
      <c r="X1260" s="536" t="s">
        <v>1200</v>
      </c>
      <c r="Z1260" s="29"/>
    </row>
    <row r="1261" spans="6:26">
      <c r="F1261"/>
      <c r="G1261"/>
      <c r="H1261"/>
      <c r="I1261"/>
      <c r="J1261"/>
      <c r="K1261"/>
      <c r="L1261"/>
      <c r="M1261"/>
      <c r="N1261"/>
      <c r="O1261"/>
      <c r="P1261"/>
      <c r="Q1261"/>
      <c r="R1261"/>
      <c r="S1261"/>
      <c r="T1261"/>
      <c r="W1261" s="4" t="s">
        <v>202</v>
      </c>
      <c r="X1261" s="536" t="s">
        <v>442</v>
      </c>
      <c r="Z1261" s="29"/>
    </row>
    <row r="1262" spans="6:26">
      <c r="F1262"/>
      <c r="G1262"/>
      <c r="H1262"/>
      <c r="I1262"/>
      <c r="J1262"/>
      <c r="K1262"/>
      <c r="L1262"/>
      <c r="M1262"/>
      <c r="N1262"/>
      <c r="O1262"/>
      <c r="P1262"/>
      <c r="Q1262"/>
      <c r="R1262"/>
      <c r="S1262"/>
      <c r="T1262"/>
      <c r="W1262" s="4" t="s">
        <v>202</v>
      </c>
      <c r="X1262" s="536" t="s">
        <v>1450</v>
      </c>
      <c r="Z1262" s="29"/>
    </row>
    <row r="1263" spans="6:26">
      <c r="F1263"/>
      <c r="G1263"/>
      <c r="H1263"/>
      <c r="I1263"/>
      <c r="J1263"/>
      <c r="K1263"/>
      <c r="L1263"/>
      <c r="M1263"/>
      <c r="N1263"/>
      <c r="O1263"/>
      <c r="P1263"/>
      <c r="Q1263"/>
      <c r="R1263"/>
      <c r="S1263"/>
      <c r="T1263"/>
      <c r="W1263" s="4" t="s">
        <v>202</v>
      </c>
      <c r="X1263" s="536" t="s">
        <v>1451</v>
      </c>
      <c r="Z1263" s="29"/>
    </row>
    <row r="1264" spans="6:26">
      <c r="F1264"/>
      <c r="G1264"/>
      <c r="H1264"/>
      <c r="I1264"/>
      <c r="J1264"/>
      <c r="K1264"/>
      <c r="L1264"/>
      <c r="M1264"/>
      <c r="N1264"/>
      <c r="O1264"/>
      <c r="P1264"/>
      <c r="Q1264"/>
      <c r="R1264"/>
      <c r="S1264"/>
      <c r="T1264"/>
      <c r="W1264" s="4" t="s">
        <v>202</v>
      </c>
      <c r="X1264" s="536" t="s">
        <v>1452</v>
      </c>
      <c r="Z1264" s="29"/>
    </row>
    <row r="1265" spans="6:26">
      <c r="F1265"/>
      <c r="G1265"/>
      <c r="H1265"/>
      <c r="I1265"/>
      <c r="J1265"/>
      <c r="K1265"/>
      <c r="L1265"/>
      <c r="M1265"/>
      <c r="N1265"/>
      <c r="O1265"/>
      <c r="P1265"/>
      <c r="Q1265"/>
      <c r="R1265"/>
      <c r="S1265"/>
      <c r="T1265"/>
      <c r="W1265" s="4" t="s">
        <v>202</v>
      </c>
      <c r="X1265" s="536" t="s">
        <v>1453</v>
      </c>
      <c r="Z1265" s="29"/>
    </row>
    <row r="1266" spans="6:26">
      <c r="F1266"/>
      <c r="G1266"/>
      <c r="H1266"/>
      <c r="I1266"/>
      <c r="J1266"/>
      <c r="K1266"/>
      <c r="L1266"/>
      <c r="M1266"/>
      <c r="N1266"/>
      <c r="O1266"/>
      <c r="P1266"/>
      <c r="Q1266"/>
      <c r="R1266"/>
      <c r="S1266"/>
      <c r="T1266"/>
      <c r="W1266" s="4" t="s">
        <v>202</v>
      </c>
      <c r="X1266" s="536" t="s">
        <v>1454</v>
      </c>
      <c r="Z1266" s="29"/>
    </row>
    <row r="1267" spans="6:26">
      <c r="F1267"/>
      <c r="G1267"/>
      <c r="H1267"/>
      <c r="I1267"/>
      <c r="J1267"/>
      <c r="K1267"/>
      <c r="L1267"/>
      <c r="M1267"/>
      <c r="N1267"/>
      <c r="O1267"/>
      <c r="P1267"/>
      <c r="Q1267"/>
      <c r="R1267"/>
      <c r="S1267"/>
      <c r="T1267"/>
      <c r="W1267" s="4" t="s">
        <v>202</v>
      </c>
      <c r="X1267" s="536" t="s">
        <v>1455</v>
      </c>
      <c r="Z1267" s="29"/>
    </row>
    <row r="1268" spans="6:26">
      <c r="F1268"/>
      <c r="G1268"/>
      <c r="H1268"/>
      <c r="I1268"/>
      <c r="J1268"/>
      <c r="K1268"/>
      <c r="L1268"/>
      <c r="M1268"/>
      <c r="N1268"/>
      <c r="O1268"/>
      <c r="P1268"/>
      <c r="Q1268"/>
      <c r="R1268"/>
      <c r="S1268"/>
      <c r="T1268"/>
      <c r="W1268" s="4" t="s">
        <v>202</v>
      </c>
      <c r="X1268" s="536" t="s">
        <v>1456</v>
      </c>
      <c r="Z1268" s="29"/>
    </row>
    <row r="1269" spans="6:26">
      <c r="F1269"/>
      <c r="G1269"/>
      <c r="H1269"/>
      <c r="I1269"/>
      <c r="J1269"/>
      <c r="K1269"/>
      <c r="L1269"/>
      <c r="M1269"/>
      <c r="N1269"/>
      <c r="O1269"/>
      <c r="P1269"/>
      <c r="Q1269"/>
      <c r="R1269"/>
      <c r="S1269"/>
      <c r="T1269"/>
      <c r="W1269" s="4" t="s">
        <v>202</v>
      </c>
      <c r="X1269" s="536" t="s">
        <v>1457</v>
      </c>
      <c r="Z1269" s="29"/>
    </row>
    <row r="1270" spans="6:26">
      <c r="F1270"/>
      <c r="G1270"/>
      <c r="H1270"/>
      <c r="I1270"/>
      <c r="J1270"/>
      <c r="K1270"/>
      <c r="L1270"/>
      <c r="M1270"/>
      <c r="N1270"/>
      <c r="O1270"/>
      <c r="P1270"/>
      <c r="Q1270"/>
      <c r="R1270"/>
      <c r="S1270"/>
      <c r="T1270"/>
      <c r="W1270" s="4" t="s">
        <v>202</v>
      </c>
      <c r="X1270" s="536" t="s">
        <v>1458</v>
      </c>
      <c r="Z1270" s="29"/>
    </row>
    <row r="1271" spans="6:26">
      <c r="F1271"/>
      <c r="G1271"/>
      <c r="H1271"/>
      <c r="I1271"/>
      <c r="J1271"/>
      <c r="K1271"/>
      <c r="L1271"/>
      <c r="M1271"/>
      <c r="N1271"/>
      <c r="O1271"/>
      <c r="P1271"/>
      <c r="Q1271"/>
      <c r="R1271"/>
      <c r="S1271"/>
      <c r="T1271"/>
      <c r="W1271" s="4" t="s">
        <v>202</v>
      </c>
      <c r="X1271" s="536" t="s">
        <v>1459</v>
      </c>
      <c r="Z1271" s="29"/>
    </row>
    <row r="1272" spans="6:26">
      <c r="F1272"/>
      <c r="G1272"/>
      <c r="H1272"/>
      <c r="I1272"/>
      <c r="J1272"/>
      <c r="K1272"/>
      <c r="L1272"/>
      <c r="M1272"/>
      <c r="N1272"/>
      <c r="O1272"/>
      <c r="P1272"/>
      <c r="Q1272"/>
      <c r="R1272"/>
      <c r="S1272"/>
      <c r="T1272"/>
      <c r="W1272" s="4" t="s">
        <v>202</v>
      </c>
      <c r="X1272" s="536" t="s">
        <v>1460</v>
      </c>
      <c r="Z1272" s="29"/>
    </row>
    <row r="1273" spans="6:26">
      <c r="F1273"/>
      <c r="G1273"/>
      <c r="H1273"/>
      <c r="I1273"/>
      <c r="J1273"/>
      <c r="K1273"/>
      <c r="L1273"/>
      <c r="M1273"/>
      <c r="N1273"/>
      <c r="O1273"/>
      <c r="P1273"/>
      <c r="Q1273"/>
      <c r="R1273"/>
      <c r="S1273"/>
      <c r="T1273"/>
      <c r="W1273" s="4" t="s">
        <v>202</v>
      </c>
      <c r="X1273" s="536" t="s">
        <v>1461</v>
      </c>
      <c r="Z1273" s="29"/>
    </row>
    <row r="1274" spans="6:26">
      <c r="F1274"/>
      <c r="G1274"/>
      <c r="H1274"/>
      <c r="I1274"/>
      <c r="J1274"/>
      <c r="K1274"/>
      <c r="L1274"/>
      <c r="M1274"/>
      <c r="N1274"/>
      <c r="O1274"/>
      <c r="P1274"/>
      <c r="Q1274"/>
      <c r="R1274"/>
      <c r="S1274"/>
      <c r="T1274"/>
      <c r="W1274" s="4" t="s">
        <v>205</v>
      </c>
      <c r="X1274" s="536" t="s">
        <v>1462</v>
      </c>
      <c r="Z1274" s="29"/>
    </row>
    <row r="1275" spans="6:26">
      <c r="F1275"/>
      <c r="G1275"/>
      <c r="H1275"/>
      <c r="I1275"/>
      <c r="J1275"/>
      <c r="K1275"/>
      <c r="L1275"/>
      <c r="M1275"/>
      <c r="N1275"/>
      <c r="O1275"/>
      <c r="P1275"/>
      <c r="Q1275"/>
      <c r="R1275"/>
      <c r="S1275"/>
      <c r="T1275"/>
      <c r="W1275" s="4" t="s">
        <v>205</v>
      </c>
      <c r="X1275" s="536" t="s">
        <v>1463</v>
      </c>
      <c r="Z1275" s="29"/>
    </row>
    <row r="1276" spans="6:26">
      <c r="F1276"/>
      <c r="G1276"/>
      <c r="H1276"/>
      <c r="I1276"/>
      <c r="J1276"/>
      <c r="K1276"/>
      <c r="L1276"/>
      <c r="M1276"/>
      <c r="N1276"/>
      <c r="O1276"/>
      <c r="P1276"/>
      <c r="Q1276"/>
      <c r="R1276"/>
      <c r="S1276"/>
      <c r="T1276"/>
      <c r="W1276" s="4" t="s">
        <v>205</v>
      </c>
      <c r="X1276" s="536" t="s">
        <v>1464</v>
      </c>
      <c r="Z1276" s="29"/>
    </row>
    <row r="1277" spans="6:26">
      <c r="F1277"/>
      <c r="G1277"/>
      <c r="H1277"/>
      <c r="I1277"/>
      <c r="J1277"/>
      <c r="K1277"/>
      <c r="L1277"/>
      <c r="M1277"/>
      <c r="N1277"/>
      <c r="O1277"/>
      <c r="P1277"/>
      <c r="Q1277"/>
      <c r="R1277"/>
      <c r="S1277"/>
      <c r="T1277"/>
      <c r="W1277" s="4" t="s">
        <v>205</v>
      </c>
      <c r="X1277" s="536" t="s">
        <v>1465</v>
      </c>
      <c r="Z1277" s="29"/>
    </row>
    <row r="1278" spans="6:26">
      <c r="F1278"/>
      <c r="G1278"/>
      <c r="H1278"/>
      <c r="I1278"/>
      <c r="J1278"/>
      <c r="K1278"/>
      <c r="L1278"/>
      <c r="M1278"/>
      <c r="N1278"/>
      <c r="O1278"/>
      <c r="P1278"/>
      <c r="Q1278"/>
      <c r="R1278"/>
      <c r="S1278"/>
      <c r="T1278"/>
      <c r="W1278" s="4" t="s">
        <v>205</v>
      </c>
      <c r="X1278" s="536" t="s">
        <v>1466</v>
      </c>
      <c r="Z1278" s="29"/>
    </row>
    <row r="1279" spans="6:26">
      <c r="F1279"/>
      <c r="G1279"/>
      <c r="H1279"/>
      <c r="I1279"/>
      <c r="J1279"/>
      <c r="K1279"/>
      <c r="L1279"/>
      <c r="M1279"/>
      <c r="N1279"/>
      <c r="O1279"/>
      <c r="P1279"/>
      <c r="Q1279"/>
      <c r="R1279"/>
      <c r="S1279"/>
      <c r="T1279"/>
      <c r="W1279" s="4" t="s">
        <v>205</v>
      </c>
      <c r="X1279" s="536" t="s">
        <v>1467</v>
      </c>
      <c r="Z1279" s="29"/>
    </row>
    <row r="1280" spans="6:26">
      <c r="F1280"/>
      <c r="G1280"/>
      <c r="H1280"/>
      <c r="I1280"/>
      <c r="J1280"/>
      <c r="K1280"/>
      <c r="L1280"/>
      <c r="M1280"/>
      <c r="N1280"/>
      <c r="O1280"/>
      <c r="P1280"/>
      <c r="Q1280"/>
      <c r="R1280"/>
      <c r="S1280"/>
      <c r="T1280"/>
      <c r="W1280" s="4" t="s">
        <v>205</v>
      </c>
      <c r="X1280" s="536" t="s">
        <v>1468</v>
      </c>
      <c r="Z1280" s="29"/>
    </row>
    <row r="1281" spans="6:26">
      <c r="F1281"/>
      <c r="G1281"/>
      <c r="H1281"/>
      <c r="I1281"/>
      <c r="J1281"/>
      <c r="K1281"/>
      <c r="L1281"/>
      <c r="M1281"/>
      <c r="N1281"/>
      <c r="O1281"/>
      <c r="P1281"/>
      <c r="Q1281"/>
      <c r="R1281"/>
      <c r="S1281"/>
      <c r="T1281"/>
      <c r="W1281" s="4" t="s">
        <v>205</v>
      </c>
      <c r="X1281" s="536" t="s">
        <v>1469</v>
      </c>
      <c r="Z1281" s="29"/>
    </row>
    <row r="1282" spans="6:26">
      <c r="F1282"/>
      <c r="G1282"/>
      <c r="H1282"/>
      <c r="I1282"/>
      <c r="J1282"/>
      <c r="K1282"/>
      <c r="L1282"/>
      <c r="M1282"/>
      <c r="N1282"/>
      <c r="O1282"/>
      <c r="P1282"/>
      <c r="Q1282"/>
      <c r="R1282"/>
      <c r="S1282"/>
      <c r="T1282"/>
      <c r="W1282" s="4" t="s">
        <v>205</v>
      </c>
      <c r="X1282" s="536" t="s">
        <v>1470</v>
      </c>
      <c r="Z1282" s="29"/>
    </row>
    <row r="1283" spans="6:26">
      <c r="F1283"/>
      <c r="G1283"/>
      <c r="H1283"/>
      <c r="I1283"/>
      <c r="J1283"/>
      <c r="K1283"/>
      <c r="L1283"/>
      <c r="M1283"/>
      <c r="N1283"/>
      <c r="O1283"/>
      <c r="P1283"/>
      <c r="Q1283"/>
      <c r="R1283"/>
      <c r="S1283"/>
      <c r="T1283"/>
      <c r="W1283" s="4" t="s">
        <v>205</v>
      </c>
      <c r="X1283" s="536" t="s">
        <v>1471</v>
      </c>
      <c r="Z1283" s="29"/>
    </row>
    <row r="1284" spans="6:26">
      <c r="F1284"/>
      <c r="G1284"/>
      <c r="H1284"/>
      <c r="I1284"/>
      <c r="J1284"/>
      <c r="K1284"/>
      <c r="L1284"/>
      <c r="M1284"/>
      <c r="N1284"/>
      <c r="O1284"/>
      <c r="P1284"/>
      <c r="Q1284"/>
      <c r="R1284"/>
      <c r="S1284"/>
      <c r="T1284"/>
      <c r="W1284" s="4" t="s">
        <v>205</v>
      </c>
      <c r="X1284" s="536" t="s">
        <v>1472</v>
      </c>
      <c r="Z1284" s="29"/>
    </row>
    <row r="1285" spans="6:26">
      <c r="F1285"/>
      <c r="G1285"/>
      <c r="H1285"/>
      <c r="I1285"/>
      <c r="J1285"/>
      <c r="K1285"/>
      <c r="L1285"/>
      <c r="M1285"/>
      <c r="N1285"/>
      <c r="O1285"/>
      <c r="P1285"/>
      <c r="Q1285"/>
      <c r="R1285"/>
      <c r="S1285"/>
      <c r="T1285"/>
      <c r="W1285" s="4" t="s">
        <v>205</v>
      </c>
      <c r="X1285" s="536" t="s">
        <v>1473</v>
      </c>
      <c r="Z1285" s="29"/>
    </row>
    <row r="1286" spans="6:26">
      <c r="F1286"/>
      <c r="G1286"/>
      <c r="H1286"/>
      <c r="I1286"/>
      <c r="J1286"/>
      <c r="K1286"/>
      <c r="L1286"/>
      <c r="M1286"/>
      <c r="N1286"/>
      <c r="O1286"/>
      <c r="P1286"/>
      <c r="Q1286"/>
      <c r="R1286"/>
      <c r="S1286"/>
      <c r="T1286"/>
      <c r="W1286" s="4" t="s">
        <v>205</v>
      </c>
      <c r="X1286" s="536" t="s">
        <v>1474</v>
      </c>
      <c r="Z1286" s="29"/>
    </row>
    <row r="1287" spans="6:26">
      <c r="F1287"/>
      <c r="G1287"/>
      <c r="H1287"/>
      <c r="I1287"/>
      <c r="J1287"/>
      <c r="K1287"/>
      <c r="L1287"/>
      <c r="M1287"/>
      <c r="N1287"/>
      <c r="O1287"/>
      <c r="P1287"/>
      <c r="Q1287"/>
      <c r="R1287"/>
      <c r="S1287"/>
      <c r="T1287"/>
      <c r="W1287" s="4" t="s">
        <v>205</v>
      </c>
      <c r="X1287" s="536" t="s">
        <v>1475</v>
      </c>
      <c r="Z1287" s="29"/>
    </row>
    <row r="1288" spans="6:26">
      <c r="F1288"/>
      <c r="G1288"/>
      <c r="H1288"/>
      <c r="I1288"/>
      <c r="J1288"/>
      <c r="K1288"/>
      <c r="L1288"/>
      <c r="M1288"/>
      <c r="N1288"/>
      <c r="O1288"/>
      <c r="P1288"/>
      <c r="Q1288"/>
      <c r="R1288"/>
      <c r="S1288"/>
      <c r="T1288"/>
      <c r="W1288" s="4" t="s">
        <v>205</v>
      </c>
      <c r="X1288" s="536" t="s">
        <v>591</v>
      </c>
      <c r="Z1288" s="29"/>
    </row>
    <row r="1289" spans="6:26">
      <c r="F1289"/>
      <c r="G1289"/>
      <c r="H1289"/>
      <c r="I1289"/>
      <c r="J1289"/>
      <c r="K1289"/>
      <c r="L1289"/>
      <c r="M1289"/>
      <c r="N1289"/>
      <c r="O1289"/>
      <c r="P1289"/>
      <c r="Q1289"/>
      <c r="R1289"/>
      <c r="S1289"/>
      <c r="T1289"/>
      <c r="W1289" s="4" t="s">
        <v>205</v>
      </c>
      <c r="X1289" s="536" t="s">
        <v>1476</v>
      </c>
      <c r="Z1289" s="29"/>
    </row>
    <row r="1290" spans="6:26">
      <c r="F1290"/>
      <c r="G1290"/>
      <c r="H1290"/>
      <c r="I1290"/>
      <c r="J1290"/>
      <c r="K1290"/>
      <c r="L1290"/>
      <c r="M1290"/>
      <c r="N1290"/>
      <c r="O1290"/>
      <c r="P1290"/>
      <c r="Q1290"/>
      <c r="R1290"/>
      <c r="S1290"/>
      <c r="T1290"/>
      <c r="W1290" s="4" t="s">
        <v>205</v>
      </c>
      <c r="X1290" s="536" t="s">
        <v>1477</v>
      </c>
      <c r="Z1290" s="29"/>
    </row>
    <row r="1291" spans="6:26">
      <c r="F1291"/>
      <c r="G1291"/>
      <c r="H1291"/>
      <c r="I1291"/>
      <c r="J1291"/>
      <c r="K1291"/>
      <c r="L1291"/>
      <c r="M1291"/>
      <c r="N1291"/>
      <c r="O1291"/>
      <c r="P1291"/>
      <c r="Q1291"/>
      <c r="R1291"/>
      <c r="S1291"/>
      <c r="T1291"/>
      <c r="W1291" s="4" t="s">
        <v>205</v>
      </c>
      <c r="X1291" s="536" t="s">
        <v>1377</v>
      </c>
      <c r="Z1291" s="29"/>
    </row>
    <row r="1292" spans="6:26">
      <c r="F1292"/>
      <c r="G1292"/>
      <c r="H1292"/>
      <c r="I1292"/>
      <c r="J1292"/>
      <c r="K1292"/>
      <c r="L1292"/>
      <c r="M1292"/>
      <c r="N1292"/>
      <c r="O1292"/>
      <c r="P1292"/>
      <c r="Q1292"/>
      <c r="R1292"/>
      <c r="S1292"/>
      <c r="T1292"/>
      <c r="W1292" s="4" t="s">
        <v>205</v>
      </c>
      <c r="X1292" s="536" t="s">
        <v>1478</v>
      </c>
      <c r="Z1292" s="29"/>
    </row>
    <row r="1293" spans="6:26">
      <c r="F1293"/>
      <c r="G1293"/>
      <c r="H1293"/>
      <c r="I1293"/>
      <c r="J1293"/>
      <c r="K1293"/>
      <c r="L1293"/>
      <c r="M1293"/>
      <c r="N1293"/>
      <c r="O1293"/>
      <c r="P1293"/>
      <c r="Q1293"/>
      <c r="R1293"/>
      <c r="S1293"/>
      <c r="T1293"/>
      <c r="W1293" s="4" t="s">
        <v>210</v>
      </c>
      <c r="X1293" s="536" t="s">
        <v>1479</v>
      </c>
      <c r="Z1293" s="29"/>
    </row>
    <row r="1294" spans="6:26">
      <c r="F1294"/>
      <c r="G1294"/>
      <c r="H1294"/>
      <c r="I1294"/>
      <c r="J1294"/>
      <c r="K1294"/>
      <c r="L1294"/>
      <c r="M1294"/>
      <c r="N1294"/>
      <c r="O1294"/>
      <c r="P1294"/>
      <c r="Q1294"/>
      <c r="R1294"/>
      <c r="S1294"/>
      <c r="T1294"/>
      <c r="W1294" s="4" t="s">
        <v>210</v>
      </c>
      <c r="X1294" s="536" t="s">
        <v>1480</v>
      </c>
      <c r="Z1294" s="29"/>
    </row>
    <row r="1295" spans="6:26">
      <c r="F1295"/>
      <c r="G1295"/>
      <c r="H1295"/>
      <c r="I1295"/>
      <c r="J1295"/>
      <c r="K1295"/>
      <c r="L1295"/>
      <c r="M1295"/>
      <c r="N1295"/>
      <c r="O1295"/>
      <c r="P1295"/>
      <c r="Q1295"/>
      <c r="R1295"/>
      <c r="S1295"/>
      <c r="T1295"/>
      <c r="W1295" s="4" t="s">
        <v>210</v>
      </c>
      <c r="X1295" s="536" t="s">
        <v>1481</v>
      </c>
      <c r="Z1295" s="29"/>
    </row>
    <row r="1296" spans="6:26">
      <c r="F1296"/>
      <c r="G1296"/>
      <c r="H1296"/>
      <c r="I1296"/>
      <c r="J1296"/>
      <c r="K1296"/>
      <c r="L1296"/>
      <c r="M1296"/>
      <c r="N1296"/>
      <c r="O1296"/>
      <c r="P1296"/>
      <c r="Q1296"/>
      <c r="R1296"/>
      <c r="S1296"/>
      <c r="T1296"/>
      <c r="W1296" s="4" t="s">
        <v>210</v>
      </c>
      <c r="X1296" s="536" t="s">
        <v>1482</v>
      </c>
      <c r="Z1296" s="29"/>
    </row>
    <row r="1297" spans="6:26">
      <c r="F1297"/>
      <c r="G1297"/>
      <c r="H1297"/>
      <c r="I1297"/>
      <c r="J1297"/>
      <c r="K1297"/>
      <c r="L1297"/>
      <c r="M1297"/>
      <c r="N1297"/>
      <c r="O1297"/>
      <c r="P1297"/>
      <c r="Q1297"/>
      <c r="R1297"/>
      <c r="S1297"/>
      <c r="T1297"/>
      <c r="W1297" s="4" t="s">
        <v>210</v>
      </c>
      <c r="X1297" s="536" t="s">
        <v>1483</v>
      </c>
      <c r="Z1297" s="29"/>
    </row>
    <row r="1298" spans="6:26">
      <c r="F1298"/>
      <c r="G1298"/>
      <c r="H1298"/>
      <c r="I1298"/>
      <c r="J1298"/>
      <c r="K1298"/>
      <c r="L1298"/>
      <c r="M1298"/>
      <c r="N1298"/>
      <c r="O1298"/>
      <c r="P1298"/>
      <c r="Q1298"/>
      <c r="R1298"/>
      <c r="S1298"/>
      <c r="T1298"/>
      <c r="W1298" s="4" t="s">
        <v>210</v>
      </c>
      <c r="X1298" s="536" t="s">
        <v>1484</v>
      </c>
      <c r="Z1298" s="29"/>
    </row>
    <row r="1299" spans="6:26">
      <c r="F1299"/>
      <c r="G1299"/>
      <c r="H1299"/>
      <c r="I1299"/>
      <c r="J1299"/>
      <c r="K1299"/>
      <c r="L1299"/>
      <c r="M1299"/>
      <c r="N1299"/>
      <c r="O1299"/>
      <c r="P1299"/>
      <c r="Q1299"/>
      <c r="R1299"/>
      <c r="S1299"/>
      <c r="T1299"/>
      <c r="W1299" s="4" t="s">
        <v>210</v>
      </c>
      <c r="X1299" s="536" t="s">
        <v>1485</v>
      </c>
      <c r="Z1299" s="29"/>
    </row>
    <row r="1300" spans="6:26">
      <c r="F1300"/>
      <c r="G1300"/>
      <c r="H1300"/>
      <c r="I1300"/>
      <c r="J1300"/>
      <c r="K1300"/>
      <c r="L1300"/>
      <c r="M1300"/>
      <c r="N1300"/>
      <c r="O1300"/>
      <c r="P1300"/>
      <c r="Q1300"/>
      <c r="R1300"/>
      <c r="S1300"/>
      <c r="T1300"/>
      <c r="W1300" s="4" t="s">
        <v>210</v>
      </c>
      <c r="X1300" s="536" t="s">
        <v>1486</v>
      </c>
      <c r="Z1300" s="29"/>
    </row>
    <row r="1301" spans="6:26">
      <c r="F1301"/>
      <c r="G1301"/>
      <c r="H1301"/>
      <c r="I1301"/>
      <c r="J1301"/>
      <c r="K1301"/>
      <c r="L1301"/>
      <c r="M1301"/>
      <c r="N1301"/>
      <c r="O1301"/>
      <c r="P1301"/>
      <c r="Q1301"/>
      <c r="R1301"/>
      <c r="S1301"/>
      <c r="T1301"/>
      <c r="W1301" s="4" t="s">
        <v>210</v>
      </c>
      <c r="X1301" s="536" t="s">
        <v>1487</v>
      </c>
      <c r="Z1301" s="29"/>
    </row>
    <row r="1302" spans="6:26">
      <c r="F1302"/>
      <c r="G1302"/>
      <c r="H1302"/>
      <c r="I1302"/>
      <c r="J1302"/>
      <c r="K1302"/>
      <c r="L1302"/>
      <c r="M1302"/>
      <c r="N1302"/>
      <c r="O1302"/>
      <c r="P1302"/>
      <c r="Q1302"/>
      <c r="R1302"/>
      <c r="S1302"/>
      <c r="T1302"/>
      <c r="W1302" s="4" t="s">
        <v>210</v>
      </c>
      <c r="X1302" s="536" t="s">
        <v>1488</v>
      </c>
      <c r="Z1302" s="29"/>
    </row>
    <row r="1303" spans="6:26">
      <c r="F1303"/>
      <c r="G1303"/>
      <c r="H1303"/>
      <c r="I1303"/>
      <c r="J1303"/>
      <c r="K1303"/>
      <c r="L1303"/>
      <c r="M1303"/>
      <c r="N1303"/>
      <c r="O1303"/>
      <c r="P1303"/>
      <c r="Q1303"/>
      <c r="R1303"/>
      <c r="S1303"/>
      <c r="T1303"/>
      <c r="W1303" s="4" t="s">
        <v>210</v>
      </c>
      <c r="X1303" s="536" t="s">
        <v>1489</v>
      </c>
      <c r="Z1303" s="29"/>
    </row>
    <row r="1304" spans="6:26">
      <c r="F1304"/>
      <c r="G1304"/>
      <c r="H1304"/>
      <c r="I1304"/>
      <c r="J1304"/>
      <c r="K1304"/>
      <c r="L1304"/>
      <c r="M1304"/>
      <c r="N1304"/>
      <c r="O1304"/>
      <c r="P1304"/>
      <c r="Q1304"/>
      <c r="R1304"/>
      <c r="S1304"/>
      <c r="T1304"/>
      <c r="W1304" s="4" t="s">
        <v>210</v>
      </c>
      <c r="X1304" s="536" t="s">
        <v>768</v>
      </c>
      <c r="Z1304" s="29"/>
    </row>
    <row r="1305" spans="6:26">
      <c r="F1305"/>
      <c r="G1305"/>
      <c r="H1305"/>
      <c r="I1305"/>
      <c r="J1305"/>
      <c r="K1305"/>
      <c r="L1305"/>
      <c r="M1305"/>
      <c r="N1305"/>
      <c r="O1305"/>
      <c r="P1305"/>
      <c r="Q1305"/>
      <c r="R1305"/>
      <c r="S1305"/>
      <c r="T1305"/>
      <c r="W1305" s="4" t="s">
        <v>210</v>
      </c>
      <c r="X1305" s="536" t="s">
        <v>1490</v>
      </c>
      <c r="Z1305" s="29"/>
    </row>
    <row r="1306" spans="6:26">
      <c r="F1306"/>
      <c r="G1306"/>
      <c r="H1306"/>
      <c r="I1306"/>
      <c r="J1306"/>
      <c r="K1306"/>
      <c r="L1306"/>
      <c r="M1306"/>
      <c r="N1306"/>
      <c r="O1306"/>
      <c r="P1306"/>
      <c r="Q1306"/>
      <c r="R1306"/>
      <c r="S1306"/>
      <c r="T1306"/>
      <c r="W1306" s="4" t="s">
        <v>210</v>
      </c>
      <c r="X1306" s="536" t="s">
        <v>1491</v>
      </c>
      <c r="Z1306" s="29"/>
    </row>
    <row r="1307" spans="6:26">
      <c r="F1307"/>
      <c r="G1307"/>
      <c r="H1307"/>
      <c r="I1307"/>
      <c r="J1307"/>
      <c r="K1307"/>
      <c r="L1307"/>
      <c r="M1307"/>
      <c r="N1307"/>
      <c r="O1307"/>
      <c r="P1307"/>
      <c r="Q1307"/>
      <c r="R1307"/>
      <c r="S1307"/>
      <c r="T1307"/>
      <c r="W1307" s="4" t="s">
        <v>210</v>
      </c>
      <c r="X1307" s="536" t="s">
        <v>1492</v>
      </c>
      <c r="Z1307" s="29"/>
    </row>
    <row r="1308" spans="6:26">
      <c r="F1308"/>
      <c r="G1308"/>
      <c r="H1308"/>
      <c r="I1308"/>
      <c r="J1308"/>
      <c r="K1308"/>
      <c r="L1308"/>
      <c r="M1308"/>
      <c r="N1308"/>
      <c r="O1308"/>
      <c r="P1308"/>
      <c r="Q1308"/>
      <c r="R1308"/>
      <c r="S1308"/>
      <c r="T1308"/>
      <c r="W1308" s="4" t="s">
        <v>210</v>
      </c>
      <c r="X1308" s="536" t="s">
        <v>1493</v>
      </c>
      <c r="Z1308" s="29"/>
    </row>
    <row r="1309" spans="6:26">
      <c r="F1309"/>
      <c r="G1309"/>
      <c r="H1309"/>
      <c r="I1309"/>
      <c r="J1309"/>
      <c r="K1309"/>
      <c r="L1309"/>
      <c r="M1309"/>
      <c r="N1309"/>
      <c r="O1309"/>
      <c r="P1309"/>
      <c r="Q1309"/>
      <c r="R1309"/>
      <c r="S1309"/>
      <c r="T1309"/>
      <c r="W1309" s="4" t="s">
        <v>210</v>
      </c>
      <c r="X1309" s="536" t="s">
        <v>1494</v>
      </c>
      <c r="Z1309" s="29"/>
    </row>
    <row r="1310" spans="6:26">
      <c r="F1310"/>
      <c r="G1310"/>
      <c r="H1310"/>
      <c r="I1310"/>
      <c r="J1310"/>
      <c r="K1310"/>
      <c r="L1310"/>
      <c r="M1310"/>
      <c r="N1310"/>
      <c r="O1310"/>
      <c r="P1310"/>
      <c r="Q1310"/>
      <c r="R1310"/>
      <c r="S1310"/>
      <c r="T1310"/>
      <c r="W1310" s="4" t="s">
        <v>210</v>
      </c>
      <c r="X1310" s="536" t="s">
        <v>1495</v>
      </c>
      <c r="Z1310" s="29"/>
    </row>
    <row r="1311" spans="6:26">
      <c r="F1311"/>
      <c r="G1311"/>
      <c r="H1311"/>
      <c r="I1311"/>
      <c r="J1311"/>
      <c r="K1311"/>
      <c r="L1311"/>
      <c r="M1311"/>
      <c r="N1311"/>
      <c r="O1311"/>
      <c r="P1311"/>
      <c r="Q1311"/>
      <c r="R1311"/>
      <c r="S1311"/>
      <c r="T1311"/>
      <c r="W1311" s="4" t="s">
        <v>210</v>
      </c>
      <c r="X1311" s="536" t="s">
        <v>1496</v>
      </c>
      <c r="Z1311" s="29"/>
    </row>
    <row r="1312" spans="6:26">
      <c r="F1312"/>
      <c r="G1312"/>
      <c r="H1312"/>
      <c r="I1312"/>
      <c r="J1312"/>
      <c r="K1312"/>
      <c r="L1312"/>
      <c r="M1312"/>
      <c r="N1312"/>
      <c r="O1312"/>
      <c r="P1312"/>
      <c r="Q1312"/>
      <c r="R1312"/>
      <c r="S1312"/>
      <c r="T1312"/>
      <c r="W1312" s="4" t="s">
        <v>213</v>
      </c>
      <c r="X1312" s="536" t="s">
        <v>974</v>
      </c>
      <c r="Z1312" s="29"/>
    </row>
    <row r="1313" spans="6:26">
      <c r="F1313"/>
      <c r="G1313"/>
      <c r="H1313"/>
      <c r="I1313"/>
      <c r="J1313"/>
      <c r="K1313"/>
      <c r="L1313"/>
      <c r="M1313"/>
      <c r="N1313"/>
      <c r="O1313"/>
      <c r="P1313"/>
      <c r="Q1313"/>
      <c r="R1313"/>
      <c r="S1313"/>
      <c r="T1313"/>
      <c r="W1313" s="4" t="s">
        <v>213</v>
      </c>
      <c r="X1313" s="536" t="s">
        <v>1497</v>
      </c>
      <c r="Z1313" s="29"/>
    </row>
    <row r="1314" spans="6:26">
      <c r="F1314"/>
      <c r="G1314"/>
      <c r="H1314"/>
      <c r="I1314"/>
      <c r="J1314"/>
      <c r="K1314"/>
      <c r="L1314"/>
      <c r="M1314"/>
      <c r="N1314"/>
      <c r="O1314"/>
      <c r="P1314"/>
      <c r="Q1314"/>
      <c r="R1314"/>
      <c r="S1314"/>
      <c r="T1314"/>
      <c r="W1314" s="4" t="s">
        <v>213</v>
      </c>
      <c r="X1314" s="536" t="s">
        <v>1498</v>
      </c>
      <c r="Z1314" s="29"/>
    </row>
    <row r="1315" spans="6:26">
      <c r="F1315"/>
      <c r="G1315"/>
      <c r="H1315"/>
      <c r="I1315"/>
      <c r="J1315"/>
      <c r="K1315"/>
      <c r="L1315"/>
      <c r="M1315"/>
      <c r="N1315"/>
      <c r="O1315"/>
      <c r="P1315"/>
      <c r="Q1315"/>
      <c r="R1315"/>
      <c r="S1315"/>
      <c r="T1315"/>
      <c r="W1315" s="4" t="s">
        <v>213</v>
      </c>
      <c r="X1315" s="536" t="s">
        <v>1499</v>
      </c>
      <c r="Z1315" s="29"/>
    </row>
    <row r="1316" spans="6:26">
      <c r="F1316"/>
      <c r="G1316"/>
      <c r="H1316"/>
      <c r="I1316"/>
      <c r="J1316"/>
      <c r="K1316"/>
      <c r="L1316"/>
      <c r="M1316"/>
      <c r="N1316"/>
      <c r="O1316"/>
      <c r="P1316"/>
      <c r="Q1316"/>
      <c r="R1316"/>
      <c r="S1316"/>
      <c r="T1316"/>
      <c r="W1316" s="4" t="s">
        <v>213</v>
      </c>
      <c r="X1316" s="536" t="s">
        <v>1500</v>
      </c>
      <c r="Z1316" s="29"/>
    </row>
    <row r="1317" spans="6:26">
      <c r="F1317"/>
      <c r="G1317"/>
      <c r="H1317"/>
      <c r="I1317"/>
      <c r="J1317"/>
      <c r="K1317"/>
      <c r="L1317"/>
      <c r="M1317"/>
      <c r="N1317"/>
      <c r="O1317"/>
      <c r="P1317"/>
      <c r="Q1317"/>
      <c r="R1317"/>
      <c r="S1317"/>
      <c r="T1317"/>
      <c r="W1317" s="4" t="s">
        <v>213</v>
      </c>
      <c r="X1317" s="536" t="s">
        <v>1501</v>
      </c>
      <c r="Z1317" s="29"/>
    </row>
    <row r="1318" spans="6:26">
      <c r="F1318"/>
      <c r="G1318"/>
      <c r="H1318"/>
      <c r="I1318"/>
      <c r="J1318"/>
      <c r="K1318"/>
      <c r="L1318"/>
      <c r="M1318"/>
      <c r="N1318"/>
      <c r="O1318"/>
      <c r="P1318"/>
      <c r="Q1318"/>
      <c r="R1318"/>
      <c r="S1318"/>
      <c r="T1318"/>
      <c r="W1318" s="4" t="s">
        <v>213</v>
      </c>
      <c r="X1318" s="536" t="s">
        <v>1502</v>
      </c>
      <c r="Z1318" s="29"/>
    </row>
    <row r="1319" spans="6:26">
      <c r="F1319"/>
      <c r="G1319"/>
      <c r="H1319"/>
      <c r="I1319"/>
      <c r="J1319"/>
      <c r="K1319"/>
      <c r="L1319"/>
      <c r="M1319"/>
      <c r="N1319"/>
      <c r="O1319"/>
      <c r="P1319"/>
      <c r="Q1319"/>
      <c r="R1319"/>
      <c r="S1319"/>
      <c r="T1319"/>
      <c r="W1319" s="4" t="s">
        <v>213</v>
      </c>
      <c r="X1319" s="536" t="s">
        <v>1503</v>
      </c>
      <c r="Z1319" s="29"/>
    </row>
    <row r="1320" spans="6:26">
      <c r="F1320"/>
      <c r="G1320"/>
      <c r="H1320"/>
      <c r="I1320"/>
      <c r="J1320"/>
      <c r="K1320"/>
      <c r="L1320"/>
      <c r="M1320"/>
      <c r="N1320"/>
      <c r="O1320"/>
      <c r="P1320"/>
      <c r="Q1320"/>
      <c r="R1320"/>
      <c r="S1320"/>
      <c r="T1320"/>
      <c r="W1320" s="4" t="s">
        <v>213</v>
      </c>
      <c r="X1320" s="536" t="s">
        <v>1504</v>
      </c>
      <c r="Z1320" s="29"/>
    </row>
    <row r="1321" spans="6:26">
      <c r="F1321"/>
      <c r="G1321"/>
      <c r="H1321"/>
      <c r="I1321"/>
      <c r="J1321"/>
      <c r="K1321"/>
      <c r="L1321"/>
      <c r="M1321"/>
      <c r="N1321"/>
      <c r="O1321"/>
      <c r="P1321"/>
      <c r="Q1321"/>
      <c r="R1321"/>
      <c r="S1321"/>
      <c r="T1321"/>
      <c r="W1321" s="4" t="s">
        <v>213</v>
      </c>
      <c r="X1321" s="536" t="s">
        <v>1505</v>
      </c>
      <c r="Z1321" s="29"/>
    </row>
    <row r="1322" spans="6:26">
      <c r="F1322"/>
      <c r="G1322"/>
      <c r="H1322"/>
      <c r="I1322"/>
      <c r="J1322"/>
      <c r="K1322"/>
      <c r="L1322"/>
      <c r="M1322"/>
      <c r="N1322"/>
      <c r="O1322"/>
      <c r="P1322"/>
      <c r="Q1322"/>
      <c r="R1322"/>
      <c r="S1322"/>
      <c r="T1322"/>
      <c r="W1322" s="4" t="s">
        <v>213</v>
      </c>
      <c r="X1322" s="536" t="s">
        <v>1506</v>
      </c>
      <c r="Z1322" s="29"/>
    </row>
    <row r="1323" spans="6:26">
      <c r="F1323"/>
      <c r="G1323"/>
      <c r="H1323"/>
      <c r="I1323"/>
      <c r="J1323"/>
      <c r="K1323"/>
      <c r="L1323"/>
      <c r="M1323"/>
      <c r="N1323"/>
      <c r="O1323"/>
      <c r="P1323"/>
      <c r="Q1323"/>
      <c r="R1323"/>
      <c r="S1323"/>
      <c r="T1323"/>
      <c r="W1323" s="4" t="s">
        <v>213</v>
      </c>
      <c r="X1323" s="536" t="s">
        <v>1507</v>
      </c>
      <c r="Z1323" s="29"/>
    </row>
    <row r="1324" spans="6:26">
      <c r="F1324"/>
      <c r="G1324"/>
      <c r="H1324"/>
      <c r="I1324"/>
      <c r="J1324"/>
      <c r="K1324"/>
      <c r="L1324"/>
      <c r="M1324"/>
      <c r="N1324"/>
      <c r="O1324"/>
      <c r="P1324"/>
      <c r="Q1324"/>
      <c r="R1324"/>
      <c r="S1324"/>
      <c r="T1324"/>
      <c r="W1324" s="4" t="s">
        <v>213</v>
      </c>
      <c r="X1324" s="536" t="s">
        <v>1508</v>
      </c>
      <c r="Z1324" s="29"/>
    </row>
    <row r="1325" spans="6:26">
      <c r="F1325"/>
      <c r="G1325"/>
      <c r="H1325"/>
      <c r="I1325"/>
      <c r="J1325"/>
      <c r="K1325"/>
      <c r="L1325"/>
      <c r="M1325"/>
      <c r="N1325"/>
      <c r="O1325"/>
      <c r="P1325"/>
      <c r="Q1325"/>
      <c r="R1325"/>
      <c r="S1325"/>
      <c r="T1325"/>
      <c r="W1325" s="4" t="s">
        <v>213</v>
      </c>
      <c r="X1325" s="536" t="s">
        <v>1509</v>
      </c>
      <c r="Z1325" s="29"/>
    </row>
    <row r="1326" spans="6:26">
      <c r="F1326"/>
      <c r="G1326"/>
      <c r="H1326"/>
      <c r="I1326"/>
      <c r="J1326"/>
      <c r="K1326"/>
      <c r="L1326"/>
      <c r="M1326"/>
      <c r="N1326"/>
      <c r="O1326"/>
      <c r="P1326"/>
      <c r="Q1326"/>
      <c r="R1326"/>
      <c r="S1326"/>
      <c r="T1326"/>
      <c r="W1326" s="4" t="s">
        <v>213</v>
      </c>
      <c r="X1326" s="536" t="s">
        <v>1510</v>
      </c>
      <c r="Z1326" s="29"/>
    </row>
    <row r="1327" spans="6:26">
      <c r="F1327"/>
      <c r="G1327"/>
      <c r="H1327"/>
      <c r="I1327"/>
      <c r="J1327"/>
      <c r="K1327"/>
      <c r="L1327"/>
      <c r="M1327"/>
      <c r="N1327"/>
      <c r="O1327"/>
      <c r="P1327"/>
      <c r="Q1327"/>
      <c r="R1327"/>
      <c r="S1327"/>
      <c r="T1327"/>
      <c r="W1327" s="4" t="s">
        <v>213</v>
      </c>
      <c r="X1327" s="536" t="s">
        <v>1511</v>
      </c>
      <c r="Z1327" s="29"/>
    </row>
    <row r="1328" spans="6:26">
      <c r="F1328"/>
      <c r="G1328"/>
      <c r="H1328"/>
      <c r="I1328"/>
      <c r="J1328"/>
      <c r="K1328"/>
      <c r="L1328"/>
      <c r="M1328"/>
      <c r="N1328"/>
      <c r="O1328"/>
      <c r="P1328"/>
      <c r="Q1328"/>
      <c r="R1328"/>
      <c r="S1328"/>
      <c r="T1328"/>
      <c r="W1328" s="4" t="s">
        <v>213</v>
      </c>
      <c r="X1328" s="536" t="s">
        <v>1512</v>
      </c>
      <c r="Z1328" s="29"/>
    </row>
    <row r="1329" spans="6:26">
      <c r="F1329"/>
      <c r="G1329"/>
      <c r="H1329"/>
      <c r="I1329"/>
      <c r="J1329"/>
      <c r="K1329"/>
      <c r="L1329"/>
      <c r="M1329"/>
      <c r="N1329"/>
      <c r="O1329"/>
      <c r="P1329"/>
      <c r="Q1329"/>
      <c r="R1329"/>
      <c r="S1329"/>
      <c r="T1329"/>
      <c r="W1329" s="4" t="s">
        <v>213</v>
      </c>
      <c r="X1329" s="536" t="s">
        <v>1513</v>
      </c>
      <c r="Z1329" s="29"/>
    </row>
    <row r="1330" spans="6:26">
      <c r="F1330"/>
      <c r="G1330"/>
      <c r="H1330"/>
      <c r="I1330"/>
      <c r="J1330"/>
      <c r="K1330"/>
      <c r="L1330"/>
      <c r="M1330"/>
      <c r="N1330"/>
      <c r="O1330"/>
      <c r="P1330"/>
      <c r="Q1330"/>
      <c r="R1330"/>
      <c r="S1330"/>
      <c r="T1330"/>
      <c r="W1330" s="4" t="s">
        <v>213</v>
      </c>
      <c r="X1330" s="536" t="s">
        <v>1514</v>
      </c>
      <c r="Z1330" s="29"/>
    </row>
    <row r="1331" spans="6:26">
      <c r="F1331"/>
      <c r="G1331"/>
      <c r="H1331"/>
      <c r="I1331"/>
      <c r="J1331"/>
      <c r="K1331"/>
      <c r="L1331"/>
      <c r="M1331"/>
      <c r="N1331"/>
      <c r="O1331"/>
      <c r="P1331"/>
      <c r="Q1331"/>
      <c r="R1331"/>
      <c r="S1331"/>
      <c r="T1331"/>
      <c r="W1331" s="4" t="s">
        <v>213</v>
      </c>
      <c r="X1331" s="536" t="s">
        <v>1515</v>
      </c>
      <c r="Z1331" s="29"/>
    </row>
    <row r="1332" spans="6:26">
      <c r="F1332"/>
      <c r="G1332"/>
      <c r="H1332"/>
      <c r="I1332"/>
      <c r="J1332"/>
      <c r="K1332"/>
      <c r="L1332"/>
      <c r="M1332"/>
      <c r="N1332"/>
      <c r="O1332"/>
      <c r="P1332"/>
      <c r="Q1332"/>
      <c r="R1332"/>
      <c r="S1332"/>
      <c r="T1332"/>
      <c r="W1332" s="4" t="s">
        <v>213</v>
      </c>
      <c r="X1332" s="536" t="s">
        <v>1516</v>
      </c>
      <c r="Z1332" s="29"/>
    </row>
    <row r="1333" spans="6:26">
      <c r="F1333"/>
      <c r="G1333"/>
      <c r="H1333"/>
      <c r="I1333"/>
      <c r="J1333"/>
      <c r="K1333"/>
      <c r="L1333"/>
      <c r="M1333"/>
      <c r="N1333"/>
      <c r="O1333"/>
      <c r="P1333"/>
      <c r="Q1333"/>
      <c r="R1333"/>
      <c r="S1333"/>
      <c r="T1333"/>
      <c r="W1333" s="4" t="s">
        <v>213</v>
      </c>
      <c r="X1333" s="536" t="s">
        <v>1517</v>
      </c>
      <c r="Z1333" s="29"/>
    </row>
    <row r="1334" spans="6:26">
      <c r="F1334"/>
      <c r="G1334"/>
      <c r="H1334"/>
      <c r="I1334"/>
      <c r="J1334"/>
      <c r="K1334"/>
      <c r="L1334"/>
      <c r="M1334"/>
      <c r="N1334"/>
      <c r="O1334"/>
      <c r="P1334"/>
      <c r="Q1334"/>
      <c r="R1334"/>
      <c r="S1334"/>
      <c r="T1334"/>
      <c r="W1334" s="4" t="s">
        <v>213</v>
      </c>
      <c r="X1334" s="536" t="s">
        <v>1518</v>
      </c>
      <c r="Z1334" s="29"/>
    </row>
    <row r="1335" spans="6:26">
      <c r="F1335"/>
      <c r="G1335"/>
      <c r="H1335"/>
      <c r="I1335"/>
      <c r="J1335"/>
      <c r="K1335"/>
      <c r="L1335"/>
      <c r="M1335"/>
      <c r="N1335"/>
      <c r="O1335"/>
      <c r="P1335"/>
      <c r="Q1335"/>
      <c r="R1335"/>
      <c r="S1335"/>
      <c r="T1335"/>
      <c r="W1335" s="4" t="s">
        <v>213</v>
      </c>
      <c r="X1335" s="536" t="s">
        <v>1519</v>
      </c>
      <c r="Z1335" s="29"/>
    </row>
    <row r="1336" spans="6:26">
      <c r="F1336"/>
      <c r="G1336"/>
      <c r="H1336"/>
      <c r="I1336"/>
      <c r="J1336"/>
      <c r="K1336"/>
      <c r="L1336"/>
      <c r="M1336"/>
      <c r="N1336"/>
      <c r="O1336"/>
      <c r="P1336"/>
      <c r="Q1336"/>
      <c r="R1336"/>
      <c r="S1336"/>
      <c r="T1336"/>
      <c r="W1336" s="4" t="s">
        <v>213</v>
      </c>
      <c r="X1336" s="536" t="s">
        <v>1520</v>
      </c>
      <c r="Z1336" s="29"/>
    </row>
    <row r="1337" spans="6:26">
      <c r="F1337"/>
      <c r="G1337"/>
      <c r="H1337"/>
      <c r="I1337"/>
      <c r="J1337"/>
      <c r="K1337"/>
      <c r="L1337"/>
      <c r="M1337"/>
      <c r="N1337"/>
      <c r="O1337"/>
      <c r="P1337"/>
      <c r="Q1337"/>
      <c r="R1337"/>
      <c r="S1337"/>
      <c r="T1337"/>
      <c r="W1337" s="4" t="s">
        <v>213</v>
      </c>
      <c r="X1337" s="536" t="s">
        <v>1521</v>
      </c>
      <c r="Z1337" s="29"/>
    </row>
    <row r="1338" spans="6:26">
      <c r="F1338"/>
      <c r="G1338"/>
      <c r="H1338"/>
      <c r="I1338"/>
      <c r="J1338"/>
      <c r="K1338"/>
      <c r="L1338"/>
      <c r="M1338"/>
      <c r="N1338"/>
      <c r="O1338"/>
      <c r="P1338"/>
      <c r="Q1338"/>
      <c r="R1338"/>
      <c r="S1338"/>
      <c r="T1338"/>
      <c r="W1338" s="4" t="s">
        <v>213</v>
      </c>
      <c r="X1338" s="536" t="s">
        <v>1522</v>
      </c>
      <c r="Z1338" s="29"/>
    </row>
    <row r="1339" spans="6:26">
      <c r="F1339"/>
      <c r="G1339"/>
      <c r="H1339"/>
      <c r="I1339"/>
      <c r="J1339"/>
      <c r="K1339"/>
      <c r="L1339"/>
      <c r="M1339"/>
      <c r="N1339"/>
      <c r="O1339"/>
      <c r="P1339"/>
      <c r="Q1339"/>
      <c r="R1339"/>
      <c r="S1339"/>
      <c r="T1339"/>
      <c r="W1339" s="4" t="s">
        <v>216</v>
      </c>
      <c r="X1339" s="536" t="s">
        <v>434</v>
      </c>
      <c r="Z1339" s="29"/>
    </row>
    <row r="1340" spans="6:26">
      <c r="F1340"/>
      <c r="G1340"/>
      <c r="H1340"/>
      <c r="I1340"/>
      <c r="J1340"/>
      <c r="K1340"/>
      <c r="L1340"/>
      <c r="M1340"/>
      <c r="N1340"/>
      <c r="O1340"/>
      <c r="P1340"/>
      <c r="Q1340"/>
      <c r="R1340"/>
      <c r="S1340"/>
      <c r="T1340"/>
      <c r="W1340" s="4" t="s">
        <v>216</v>
      </c>
      <c r="X1340" s="536" t="s">
        <v>1523</v>
      </c>
      <c r="Z1340" s="29"/>
    </row>
    <row r="1341" spans="6:26">
      <c r="F1341"/>
      <c r="G1341"/>
      <c r="H1341"/>
      <c r="I1341"/>
      <c r="J1341"/>
      <c r="K1341"/>
      <c r="L1341"/>
      <c r="M1341"/>
      <c r="N1341"/>
      <c r="O1341"/>
      <c r="P1341"/>
      <c r="Q1341"/>
      <c r="R1341"/>
      <c r="S1341"/>
      <c r="T1341"/>
      <c r="W1341" s="4" t="s">
        <v>216</v>
      </c>
      <c r="X1341" s="536" t="s">
        <v>1524</v>
      </c>
      <c r="Z1341" s="29"/>
    </row>
    <row r="1342" spans="6:26">
      <c r="F1342"/>
      <c r="G1342"/>
      <c r="H1342"/>
      <c r="I1342"/>
      <c r="J1342"/>
      <c r="K1342"/>
      <c r="L1342"/>
      <c r="M1342"/>
      <c r="N1342"/>
      <c r="O1342"/>
      <c r="P1342"/>
      <c r="Q1342"/>
      <c r="R1342"/>
      <c r="S1342"/>
      <c r="T1342"/>
      <c r="W1342" s="4" t="s">
        <v>216</v>
      </c>
      <c r="X1342" s="536" t="s">
        <v>1525</v>
      </c>
      <c r="Z1342" s="29"/>
    </row>
    <row r="1343" spans="6:26">
      <c r="F1343"/>
      <c r="G1343"/>
      <c r="H1343"/>
      <c r="I1343"/>
      <c r="J1343"/>
      <c r="K1343"/>
      <c r="L1343"/>
      <c r="M1343"/>
      <c r="N1343"/>
      <c r="O1343"/>
      <c r="P1343"/>
      <c r="Q1343"/>
      <c r="R1343"/>
      <c r="S1343"/>
      <c r="T1343"/>
      <c r="W1343" s="4" t="s">
        <v>216</v>
      </c>
      <c r="X1343" s="536" t="s">
        <v>1526</v>
      </c>
      <c r="Z1343" s="29"/>
    </row>
    <row r="1344" spans="6:26">
      <c r="F1344"/>
      <c r="G1344"/>
      <c r="H1344"/>
      <c r="I1344"/>
      <c r="J1344"/>
      <c r="K1344"/>
      <c r="L1344"/>
      <c r="M1344"/>
      <c r="N1344"/>
      <c r="O1344"/>
      <c r="P1344"/>
      <c r="Q1344"/>
      <c r="R1344"/>
      <c r="S1344"/>
      <c r="T1344"/>
      <c r="W1344" s="4" t="s">
        <v>216</v>
      </c>
      <c r="X1344" s="536" t="s">
        <v>1527</v>
      </c>
      <c r="Z1344" s="29"/>
    </row>
    <row r="1345" spans="6:26">
      <c r="F1345"/>
      <c r="G1345"/>
      <c r="H1345"/>
      <c r="I1345"/>
      <c r="J1345"/>
      <c r="K1345"/>
      <c r="L1345"/>
      <c r="M1345"/>
      <c r="N1345"/>
      <c r="O1345"/>
      <c r="P1345"/>
      <c r="Q1345"/>
      <c r="R1345"/>
      <c r="S1345"/>
      <c r="T1345"/>
      <c r="W1345" s="4" t="s">
        <v>216</v>
      </c>
      <c r="X1345" s="536" t="s">
        <v>1102</v>
      </c>
      <c r="Z1345" s="29"/>
    </row>
    <row r="1346" spans="6:26">
      <c r="F1346"/>
      <c r="G1346"/>
      <c r="H1346"/>
      <c r="I1346"/>
      <c r="J1346"/>
      <c r="K1346"/>
      <c r="L1346"/>
      <c r="M1346"/>
      <c r="N1346"/>
      <c r="O1346"/>
      <c r="P1346"/>
      <c r="Q1346"/>
      <c r="R1346"/>
      <c r="S1346"/>
      <c r="T1346"/>
      <c r="W1346" s="4" t="s">
        <v>216</v>
      </c>
      <c r="X1346" s="536" t="s">
        <v>1528</v>
      </c>
      <c r="Z1346" s="29"/>
    </row>
    <row r="1347" spans="6:26">
      <c r="F1347"/>
      <c r="G1347"/>
      <c r="H1347"/>
      <c r="I1347"/>
      <c r="J1347"/>
      <c r="K1347"/>
      <c r="L1347"/>
      <c r="M1347"/>
      <c r="N1347"/>
      <c r="O1347"/>
      <c r="P1347"/>
      <c r="Q1347"/>
      <c r="R1347"/>
      <c r="S1347"/>
      <c r="T1347"/>
      <c r="W1347" s="4" t="s">
        <v>216</v>
      </c>
      <c r="X1347" s="536" t="s">
        <v>1529</v>
      </c>
      <c r="Z1347" s="29"/>
    </row>
    <row r="1348" spans="6:26">
      <c r="F1348"/>
      <c r="G1348"/>
      <c r="H1348"/>
      <c r="I1348"/>
      <c r="J1348"/>
      <c r="K1348"/>
      <c r="L1348"/>
      <c r="M1348"/>
      <c r="N1348"/>
      <c r="O1348"/>
      <c r="P1348"/>
      <c r="Q1348"/>
      <c r="R1348"/>
      <c r="S1348"/>
      <c r="T1348"/>
      <c r="W1348" s="4" t="s">
        <v>216</v>
      </c>
      <c r="X1348" s="536" t="s">
        <v>1530</v>
      </c>
      <c r="Z1348" s="29"/>
    </row>
    <row r="1349" spans="6:26">
      <c r="F1349"/>
      <c r="G1349"/>
      <c r="H1349"/>
      <c r="I1349"/>
      <c r="J1349"/>
      <c r="K1349"/>
      <c r="L1349"/>
      <c r="M1349"/>
      <c r="N1349"/>
      <c r="O1349"/>
      <c r="P1349"/>
      <c r="Q1349"/>
      <c r="R1349"/>
      <c r="S1349"/>
      <c r="T1349"/>
      <c r="W1349" s="4" t="s">
        <v>216</v>
      </c>
      <c r="X1349" s="536" t="s">
        <v>975</v>
      </c>
      <c r="Z1349" s="29"/>
    </row>
    <row r="1350" spans="6:26">
      <c r="F1350"/>
      <c r="G1350"/>
      <c r="H1350"/>
      <c r="I1350"/>
      <c r="J1350"/>
      <c r="K1350"/>
      <c r="L1350"/>
      <c r="M1350"/>
      <c r="N1350"/>
      <c r="O1350"/>
      <c r="P1350"/>
      <c r="Q1350"/>
      <c r="R1350"/>
      <c r="S1350"/>
      <c r="T1350"/>
      <c r="W1350" s="4" t="s">
        <v>216</v>
      </c>
      <c r="X1350" s="536" t="s">
        <v>977</v>
      </c>
      <c r="Z1350" s="29"/>
    </row>
    <row r="1351" spans="6:26">
      <c r="F1351"/>
      <c r="G1351"/>
      <c r="H1351"/>
      <c r="I1351"/>
      <c r="J1351"/>
      <c r="K1351"/>
      <c r="L1351"/>
      <c r="M1351"/>
      <c r="N1351"/>
      <c r="O1351"/>
      <c r="P1351"/>
      <c r="Q1351"/>
      <c r="R1351"/>
      <c r="S1351"/>
      <c r="T1351"/>
      <c r="W1351" s="4" t="s">
        <v>216</v>
      </c>
      <c r="X1351" s="536" t="s">
        <v>1531</v>
      </c>
      <c r="Z1351" s="29"/>
    </row>
    <row r="1352" spans="6:26">
      <c r="F1352"/>
      <c r="G1352"/>
      <c r="H1352"/>
      <c r="I1352"/>
      <c r="J1352"/>
      <c r="K1352"/>
      <c r="L1352"/>
      <c r="M1352"/>
      <c r="N1352"/>
      <c r="O1352"/>
      <c r="P1352"/>
      <c r="Q1352"/>
      <c r="R1352"/>
      <c r="S1352"/>
      <c r="T1352"/>
      <c r="W1352" s="4" t="s">
        <v>216</v>
      </c>
      <c r="X1352" s="536" t="s">
        <v>1532</v>
      </c>
      <c r="Z1352" s="29"/>
    </row>
    <row r="1353" spans="6:26">
      <c r="F1353"/>
      <c r="G1353"/>
      <c r="H1353"/>
      <c r="I1353"/>
      <c r="J1353"/>
      <c r="K1353"/>
      <c r="L1353"/>
      <c r="M1353"/>
      <c r="N1353"/>
      <c r="O1353"/>
      <c r="P1353"/>
      <c r="Q1353"/>
      <c r="R1353"/>
      <c r="S1353"/>
      <c r="T1353"/>
      <c r="W1353" s="4" t="s">
        <v>216</v>
      </c>
      <c r="X1353" s="536" t="s">
        <v>436</v>
      </c>
      <c r="Z1353" s="29"/>
    </row>
    <row r="1354" spans="6:26">
      <c r="F1354"/>
      <c r="G1354"/>
      <c r="H1354"/>
      <c r="I1354"/>
      <c r="J1354"/>
      <c r="K1354"/>
      <c r="L1354"/>
      <c r="M1354"/>
      <c r="N1354"/>
      <c r="O1354"/>
      <c r="P1354"/>
      <c r="Q1354"/>
      <c r="R1354"/>
      <c r="S1354"/>
      <c r="T1354"/>
      <c r="W1354" s="4" t="s">
        <v>216</v>
      </c>
      <c r="X1354" s="536" t="s">
        <v>979</v>
      </c>
      <c r="Z1354" s="29"/>
    </row>
    <row r="1355" spans="6:26">
      <c r="F1355"/>
      <c r="G1355"/>
      <c r="H1355"/>
      <c r="I1355"/>
      <c r="J1355"/>
      <c r="K1355"/>
      <c r="L1355"/>
      <c r="M1355"/>
      <c r="N1355"/>
      <c r="O1355"/>
      <c r="P1355"/>
      <c r="Q1355"/>
      <c r="R1355"/>
      <c r="S1355"/>
      <c r="T1355"/>
      <c r="W1355" s="4" t="s">
        <v>216</v>
      </c>
      <c r="X1355" s="536" t="s">
        <v>1533</v>
      </c>
      <c r="Z1355" s="29"/>
    </row>
    <row r="1356" spans="6:26">
      <c r="F1356"/>
      <c r="G1356"/>
      <c r="H1356"/>
      <c r="I1356"/>
      <c r="J1356"/>
      <c r="K1356"/>
      <c r="L1356"/>
      <c r="M1356"/>
      <c r="N1356"/>
      <c r="O1356"/>
      <c r="P1356"/>
      <c r="Q1356"/>
      <c r="R1356"/>
      <c r="S1356"/>
      <c r="T1356"/>
      <c r="W1356" s="4" t="s">
        <v>216</v>
      </c>
      <c r="X1356" s="536" t="s">
        <v>982</v>
      </c>
      <c r="Z1356" s="29"/>
    </row>
    <row r="1357" spans="6:26">
      <c r="F1357"/>
      <c r="G1357"/>
      <c r="H1357"/>
      <c r="I1357"/>
      <c r="J1357"/>
      <c r="K1357"/>
      <c r="L1357"/>
      <c r="M1357"/>
      <c r="N1357"/>
      <c r="O1357"/>
      <c r="P1357"/>
      <c r="Q1357"/>
      <c r="R1357"/>
      <c r="S1357"/>
      <c r="T1357"/>
      <c r="W1357" s="4" t="s">
        <v>216</v>
      </c>
      <c r="X1357" s="536" t="s">
        <v>1534</v>
      </c>
      <c r="Z1357" s="29"/>
    </row>
    <row r="1358" spans="6:26">
      <c r="F1358"/>
      <c r="G1358"/>
      <c r="H1358"/>
      <c r="I1358"/>
      <c r="J1358"/>
      <c r="K1358"/>
      <c r="L1358"/>
      <c r="M1358"/>
      <c r="N1358"/>
      <c r="O1358"/>
      <c r="P1358"/>
      <c r="Q1358"/>
      <c r="R1358"/>
      <c r="S1358"/>
      <c r="T1358"/>
      <c r="W1358" s="4" t="s">
        <v>216</v>
      </c>
      <c r="X1358" s="536" t="s">
        <v>1535</v>
      </c>
      <c r="Z1358" s="29"/>
    </row>
    <row r="1359" spans="6:26">
      <c r="F1359"/>
      <c r="G1359"/>
      <c r="H1359"/>
      <c r="I1359"/>
      <c r="J1359"/>
      <c r="K1359"/>
      <c r="L1359"/>
      <c r="M1359"/>
      <c r="N1359"/>
      <c r="O1359"/>
      <c r="P1359"/>
      <c r="Q1359"/>
      <c r="R1359"/>
      <c r="S1359"/>
      <c r="T1359"/>
      <c r="W1359" s="4" t="s">
        <v>216</v>
      </c>
      <c r="X1359" s="536" t="s">
        <v>1536</v>
      </c>
      <c r="Z1359" s="29"/>
    </row>
    <row r="1360" spans="6:26">
      <c r="F1360"/>
      <c r="G1360"/>
      <c r="H1360"/>
      <c r="I1360"/>
      <c r="J1360"/>
      <c r="K1360"/>
      <c r="L1360"/>
      <c r="M1360"/>
      <c r="N1360"/>
      <c r="O1360"/>
      <c r="P1360"/>
      <c r="Q1360"/>
      <c r="R1360"/>
      <c r="S1360"/>
      <c r="T1360"/>
      <c r="W1360" s="4" t="s">
        <v>216</v>
      </c>
      <c r="X1360" s="536" t="s">
        <v>1537</v>
      </c>
      <c r="Z1360" s="29"/>
    </row>
    <row r="1361" spans="6:26">
      <c r="F1361"/>
      <c r="G1361"/>
      <c r="H1361"/>
      <c r="I1361"/>
      <c r="J1361"/>
      <c r="K1361"/>
      <c r="L1361"/>
      <c r="M1361"/>
      <c r="N1361"/>
      <c r="O1361"/>
      <c r="P1361"/>
      <c r="Q1361"/>
      <c r="R1361"/>
      <c r="S1361"/>
      <c r="T1361"/>
      <c r="W1361" s="4" t="s">
        <v>216</v>
      </c>
      <c r="X1361" s="536" t="s">
        <v>1538</v>
      </c>
      <c r="Z1361" s="29"/>
    </row>
    <row r="1362" spans="6:26">
      <c r="F1362"/>
      <c r="G1362"/>
      <c r="H1362"/>
      <c r="I1362"/>
      <c r="J1362"/>
      <c r="K1362"/>
      <c r="L1362"/>
      <c r="M1362"/>
      <c r="N1362"/>
      <c r="O1362"/>
      <c r="P1362"/>
      <c r="Q1362"/>
      <c r="R1362"/>
      <c r="S1362"/>
      <c r="T1362"/>
      <c r="W1362" s="4" t="s">
        <v>219</v>
      </c>
      <c r="X1362" s="536" t="s">
        <v>1539</v>
      </c>
      <c r="Z1362" s="29"/>
    </row>
    <row r="1363" spans="6:26">
      <c r="F1363"/>
      <c r="G1363"/>
      <c r="H1363"/>
      <c r="I1363"/>
      <c r="J1363"/>
      <c r="K1363"/>
      <c r="L1363"/>
      <c r="M1363"/>
      <c r="N1363"/>
      <c r="O1363"/>
      <c r="P1363"/>
      <c r="Q1363"/>
      <c r="R1363"/>
      <c r="S1363"/>
      <c r="T1363"/>
      <c r="W1363" s="4" t="s">
        <v>219</v>
      </c>
      <c r="X1363" s="536" t="s">
        <v>1540</v>
      </c>
      <c r="Z1363" s="29"/>
    </row>
    <row r="1364" spans="6:26">
      <c r="F1364"/>
      <c r="G1364"/>
      <c r="H1364"/>
      <c r="I1364"/>
      <c r="J1364"/>
      <c r="K1364"/>
      <c r="L1364"/>
      <c r="M1364"/>
      <c r="N1364"/>
      <c r="O1364"/>
      <c r="P1364"/>
      <c r="Q1364"/>
      <c r="R1364"/>
      <c r="S1364"/>
      <c r="T1364"/>
      <c r="W1364" s="4" t="s">
        <v>219</v>
      </c>
      <c r="X1364" s="536" t="s">
        <v>1541</v>
      </c>
      <c r="Z1364" s="29"/>
    </row>
    <row r="1365" spans="6:26">
      <c r="F1365"/>
      <c r="G1365"/>
      <c r="H1365"/>
      <c r="I1365"/>
      <c r="J1365"/>
      <c r="K1365"/>
      <c r="L1365"/>
      <c r="M1365"/>
      <c r="N1365"/>
      <c r="O1365"/>
      <c r="P1365"/>
      <c r="Q1365"/>
      <c r="R1365"/>
      <c r="S1365"/>
      <c r="T1365"/>
      <c r="W1365" s="4" t="s">
        <v>219</v>
      </c>
      <c r="X1365" s="536" t="s">
        <v>1542</v>
      </c>
      <c r="Z1365" s="29"/>
    </row>
    <row r="1366" spans="6:26">
      <c r="F1366"/>
      <c r="G1366"/>
      <c r="H1366"/>
      <c r="I1366"/>
      <c r="J1366"/>
      <c r="K1366"/>
      <c r="L1366"/>
      <c r="M1366"/>
      <c r="N1366"/>
      <c r="O1366"/>
      <c r="P1366"/>
      <c r="Q1366"/>
      <c r="R1366"/>
      <c r="S1366"/>
      <c r="T1366"/>
      <c r="W1366" s="4" t="s">
        <v>219</v>
      </c>
      <c r="X1366" s="536" t="s">
        <v>1543</v>
      </c>
      <c r="Z1366" s="29"/>
    </row>
    <row r="1367" spans="6:26">
      <c r="F1367"/>
      <c r="G1367"/>
      <c r="H1367"/>
      <c r="I1367"/>
      <c r="J1367"/>
      <c r="K1367"/>
      <c r="L1367"/>
      <c r="M1367"/>
      <c r="N1367"/>
      <c r="O1367"/>
      <c r="P1367"/>
      <c r="Q1367"/>
      <c r="R1367"/>
      <c r="S1367"/>
      <c r="T1367"/>
      <c r="W1367" s="4" t="s">
        <v>219</v>
      </c>
      <c r="X1367" s="536" t="s">
        <v>1544</v>
      </c>
      <c r="Z1367" s="29"/>
    </row>
    <row r="1368" spans="6:26">
      <c r="F1368"/>
      <c r="G1368"/>
      <c r="H1368"/>
      <c r="I1368"/>
      <c r="J1368"/>
      <c r="K1368"/>
      <c r="L1368"/>
      <c r="M1368"/>
      <c r="N1368"/>
      <c r="O1368"/>
      <c r="P1368"/>
      <c r="Q1368"/>
      <c r="R1368"/>
      <c r="S1368"/>
      <c r="T1368"/>
      <c r="W1368" s="4" t="s">
        <v>219</v>
      </c>
      <c r="X1368" s="536" t="s">
        <v>1545</v>
      </c>
      <c r="Z1368" s="29"/>
    </row>
    <row r="1369" spans="6:26">
      <c r="F1369"/>
      <c r="G1369"/>
      <c r="H1369"/>
      <c r="I1369"/>
      <c r="J1369"/>
      <c r="K1369"/>
      <c r="L1369"/>
      <c r="M1369"/>
      <c r="N1369"/>
      <c r="O1369"/>
      <c r="P1369"/>
      <c r="Q1369"/>
      <c r="R1369"/>
      <c r="S1369"/>
      <c r="T1369"/>
      <c r="W1369" s="4" t="s">
        <v>219</v>
      </c>
      <c r="X1369" s="536" t="s">
        <v>1546</v>
      </c>
      <c r="Z1369" s="29"/>
    </row>
    <row r="1370" spans="6:26">
      <c r="F1370"/>
      <c r="G1370"/>
      <c r="H1370"/>
      <c r="I1370"/>
      <c r="J1370"/>
      <c r="K1370"/>
      <c r="L1370"/>
      <c r="M1370"/>
      <c r="N1370"/>
      <c r="O1370"/>
      <c r="P1370"/>
      <c r="Q1370"/>
      <c r="R1370"/>
      <c r="S1370"/>
      <c r="T1370"/>
      <c r="W1370" s="4" t="s">
        <v>219</v>
      </c>
      <c r="X1370" s="536" t="s">
        <v>1547</v>
      </c>
      <c r="Z1370" s="29"/>
    </row>
    <row r="1371" spans="6:26">
      <c r="F1371"/>
      <c r="G1371"/>
      <c r="H1371"/>
      <c r="I1371"/>
      <c r="J1371"/>
      <c r="K1371"/>
      <c r="L1371"/>
      <c r="M1371"/>
      <c r="N1371"/>
      <c r="O1371"/>
      <c r="P1371"/>
      <c r="Q1371"/>
      <c r="R1371"/>
      <c r="S1371"/>
      <c r="T1371"/>
      <c r="W1371" s="4" t="s">
        <v>219</v>
      </c>
      <c r="X1371" s="536" t="s">
        <v>1548</v>
      </c>
      <c r="Z1371" s="29"/>
    </row>
    <row r="1372" spans="6:26">
      <c r="F1372"/>
      <c r="G1372"/>
      <c r="H1372"/>
      <c r="I1372"/>
      <c r="J1372"/>
      <c r="K1372"/>
      <c r="L1372"/>
      <c r="M1372"/>
      <c r="N1372"/>
      <c r="O1372"/>
      <c r="P1372"/>
      <c r="Q1372"/>
      <c r="R1372"/>
      <c r="S1372"/>
      <c r="T1372"/>
      <c r="W1372" s="4" t="s">
        <v>219</v>
      </c>
      <c r="X1372" s="536" t="s">
        <v>1549</v>
      </c>
      <c r="Z1372" s="29"/>
    </row>
    <row r="1373" spans="6:26">
      <c r="F1373"/>
      <c r="G1373"/>
      <c r="H1373"/>
      <c r="I1373"/>
      <c r="J1373"/>
      <c r="K1373"/>
      <c r="L1373"/>
      <c r="M1373"/>
      <c r="N1373"/>
      <c r="O1373"/>
      <c r="P1373"/>
      <c r="Q1373"/>
      <c r="R1373"/>
      <c r="S1373"/>
      <c r="T1373"/>
      <c r="W1373" s="4" t="s">
        <v>219</v>
      </c>
      <c r="X1373" s="536" t="s">
        <v>984</v>
      </c>
      <c r="Z1373" s="29"/>
    </row>
    <row r="1374" spans="6:26">
      <c r="F1374"/>
      <c r="G1374"/>
      <c r="H1374"/>
      <c r="I1374"/>
      <c r="J1374"/>
      <c r="K1374"/>
      <c r="L1374"/>
      <c r="M1374"/>
      <c r="N1374"/>
      <c r="O1374"/>
      <c r="P1374"/>
      <c r="Q1374"/>
      <c r="R1374"/>
      <c r="S1374"/>
      <c r="T1374"/>
      <c r="W1374" s="4" t="s">
        <v>219</v>
      </c>
      <c r="X1374" s="536" t="s">
        <v>1550</v>
      </c>
      <c r="Z1374" s="29"/>
    </row>
    <row r="1375" spans="6:26">
      <c r="F1375"/>
      <c r="G1375"/>
      <c r="H1375"/>
      <c r="I1375"/>
      <c r="J1375"/>
      <c r="K1375"/>
      <c r="L1375"/>
      <c r="M1375"/>
      <c r="N1375"/>
      <c r="O1375"/>
      <c r="P1375"/>
      <c r="Q1375"/>
      <c r="R1375"/>
      <c r="S1375"/>
      <c r="T1375"/>
      <c r="W1375" s="4" t="s">
        <v>219</v>
      </c>
      <c r="X1375" s="536" t="s">
        <v>1551</v>
      </c>
      <c r="Z1375" s="29"/>
    </row>
    <row r="1376" spans="6:26">
      <c r="F1376"/>
      <c r="G1376"/>
      <c r="H1376"/>
      <c r="I1376"/>
      <c r="J1376"/>
      <c r="K1376"/>
      <c r="L1376"/>
      <c r="M1376"/>
      <c r="N1376"/>
      <c r="O1376"/>
      <c r="P1376"/>
      <c r="Q1376"/>
      <c r="R1376"/>
      <c r="S1376"/>
      <c r="T1376"/>
      <c r="W1376" s="4" t="s">
        <v>219</v>
      </c>
      <c r="X1376" s="536" t="s">
        <v>1552</v>
      </c>
      <c r="Z1376" s="29"/>
    </row>
    <row r="1377" spans="6:26">
      <c r="F1377"/>
      <c r="G1377"/>
      <c r="H1377"/>
      <c r="I1377"/>
      <c r="J1377"/>
      <c r="K1377"/>
      <c r="L1377"/>
      <c r="M1377"/>
      <c r="N1377"/>
      <c r="O1377"/>
      <c r="P1377"/>
      <c r="Q1377"/>
      <c r="R1377"/>
      <c r="S1377"/>
      <c r="T1377"/>
      <c r="W1377" s="4" t="s">
        <v>219</v>
      </c>
      <c r="X1377" s="536" t="s">
        <v>1553</v>
      </c>
      <c r="Z1377" s="29"/>
    </row>
    <row r="1378" spans="6:26">
      <c r="F1378"/>
      <c r="G1378"/>
      <c r="H1378"/>
      <c r="I1378"/>
      <c r="J1378"/>
      <c r="K1378"/>
      <c r="L1378"/>
      <c r="M1378"/>
      <c r="N1378"/>
      <c r="O1378"/>
      <c r="P1378"/>
      <c r="Q1378"/>
      <c r="R1378"/>
      <c r="S1378"/>
      <c r="T1378"/>
      <c r="W1378" s="4" t="s">
        <v>219</v>
      </c>
      <c r="X1378" s="536" t="s">
        <v>1554</v>
      </c>
      <c r="Z1378" s="29"/>
    </row>
    <row r="1379" spans="6:26">
      <c r="F1379"/>
      <c r="G1379"/>
      <c r="H1379"/>
      <c r="I1379"/>
      <c r="J1379"/>
      <c r="K1379"/>
      <c r="L1379"/>
      <c r="M1379"/>
      <c r="N1379"/>
      <c r="O1379"/>
      <c r="P1379"/>
      <c r="Q1379"/>
      <c r="R1379"/>
      <c r="S1379"/>
      <c r="T1379"/>
      <c r="W1379" s="4" t="s">
        <v>219</v>
      </c>
      <c r="X1379" s="536" t="s">
        <v>1555</v>
      </c>
      <c r="Z1379" s="29"/>
    </row>
    <row r="1380" spans="6:26">
      <c r="F1380"/>
      <c r="G1380"/>
      <c r="H1380"/>
      <c r="I1380"/>
      <c r="J1380"/>
      <c r="K1380"/>
      <c r="L1380"/>
      <c r="M1380"/>
      <c r="N1380"/>
      <c r="O1380"/>
      <c r="P1380"/>
      <c r="Q1380"/>
      <c r="R1380"/>
      <c r="S1380"/>
      <c r="T1380"/>
      <c r="W1380" s="4" t="s">
        <v>219</v>
      </c>
      <c r="X1380" s="536" t="s">
        <v>1556</v>
      </c>
      <c r="Z1380" s="29"/>
    </row>
    <row r="1381" spans="6:26">
      <c r="F1381"/>
      <c r="G1381"/>
      <c r="H1381"/>
      <c r="I1381"/>
      <c r="J1381"/>
      <c r="K1381"/>
      <c r="L1381"/>
      <c r="M1381"/>
      <c r="N1381"/>
      <c r="O1381"/>
      <c r="P1381"/>
      <c r="Q1381"/>
      <c r="R1381"/>
      <c r="S1381"/>
      <c r="T1381"/>
      <c r="W1381" s="4" t="s">
        <v>222</v>
      </c>
      <c r="X1381" s="536" t="s">
        <v>985</v>
      </c>
      <c r="Z1381" s="29"/>
    </row>
    <row r="1382" spans="6:26">
      <c r="F1382"/>
      <c r="G1382"/>
      <c r="H1382"/>
      <c r="I1382"/>
      <c r="J1382"/>
      <c r="K1382"/>
      <c r="L1382"/>
      <c r="M1382"/>
      <c r="N1382"/>
      <c r="O1382"/>
      <c r="P1382"/>
      <c r="Q1382"/>
      <c r="R1382"/>
      <c r="S1382"/>
      <c r="T1382"/>
      <c r="W1382" s="4" t="s">
        <v>222</v>
      </c>
      <c r="X1382" s="536" t="s">
        <v>1557</v>
      </c>
      <c r="Z1382" s="29"/>
    </row>
    <row r="1383" spans="6:26">
      <c r="F1383"/>
      <c r="G1383"/>
      <c r="H1383"/>
      <c r="I1383"/>
      <c r="J1383"/>
      <c r="K1383"/>
      <c r="L1383"/>
      <c r="M1383"/>
      <c r="N1383"/>
      <c r="O1383"/>
      <c r="P1383"/>
      <c r="Q1383"/>
      <c r="R1383"/>
      <c r="S1383"/>
      <c r="T1383"/>
      <c r="W1383" s="4" t="s">
        <v>222</v>
      </c>
      <c r="X1383" s="536" t="s">
        <v>1558</v>
      </c>
      <c r="Z1383" s="29"/>
    </row>
    <row r="1384" spans="6:26">
      <c r="F1384"/>
      <c r="G1384"/>
      <c r="H1384"/>
      <c r="I1384"/>
      <c r="J1384"/>
      <c r="K1384"/>
      <c r="L1384"/>
      <c r="M1384"/>
      <c r="N1384"/>
      <c r="O1384"/>
      <c r="P1384"/>
      <c r="Q1384"/>
      <c r="R1384"/>
      <c r="S1384"/>
      <c r="T1384"/>
      <c r="W1384" s="4" t="s">
        <v>222</v>
      </c>
      <c r="X1384" s="536" t="s">
        <v>1559</v>
      </c>
      <c r="Z1384" s="29"/>
    </row>
    <row r="1385" spans="6:26">
      <c r="F1385"/>
      <c r="G1385"/>
      <c r="H1385"/>
      <c r="I1385"/>
      <c r="J1385"/>
      <c r="K1385"/>
      <c r="L1385"/>
      <c r="M1385"/>
      <c r="N1385"/>
      <c r="O1385"/>
      <c r="P1385"/>
      <c r="Q1385"/>
      <c r="R1385"/>
      <c r="S1385"/>
      <c r="T1385"/>
      <c r="W1385" s="4" t="s">
        <v>222</v>
      </c>
      <c r="X1385" s="536" t="s">
        <v>1560</v>
      </c>
      <c r="Z1385" s="29"/>
    </row>
    <row r="1386" spans="6:26">
      <c r="F1386"/>
      <c r="G1386"/>
      <c r="H1386"/>
      <c r="I1386"/>
      <c r="J1386"/>
      <c r="K1386"/>
      <c r="L1386"/>
      <c r="M1386"/>
      <c r="N1386"/>
      <c r="O1386"/>
      <c r="P1386"/>
      <c r="Q1386"/>
      <c r="R1386"/>
      <c r="S1386"/>
      <c r="T1386"/>
      <c r="W1386" s="4" t="s">
        <v>222</v>
      </c>
      <c r="X1386" s="536" t="s">
        <v>1561</v>
      </c>
      <c r="Z1386" s="29"/>
    </row>
    <row r="1387" spans="6:26">
      <c r="F1387"/>
      <c r="G1387"/>
      <c r="H1387"/>
      <c r="I1387"/>
      <c r="J1387"/>
      <c r="K1387"/>
      <c r="L1387"/>
      <c r="M1387"/>
      <c r="N1387"/>
      <c r="O1387"/>
      <c r="P1387"/>
      <c r="Q1387"/>
      <c r="R1387"/>
      <c r="S1387"/>
      <c r="T1387"/>
      <c r="W1387" s="4" t="s">
        <v>222</v>
      </c>
      <c r="X1387" s="536" t="s">
        <v>1562</v>
      </c>
      <c r="Z1387" s="29"/>
    </row>
    <row r="1388" spans="6:26">
      <c r="F1388"/>
      <c r="G1388"/>
      <c r="H1388"/>
      <c r="I1388"/>
      <c r="J1388"/>
      <c r="K1388"/>
      <c r="L1388"/>
      <c r="M1388"/>
      <c r="N1388"/>
      <c r="O1388"/>
      <c r="P1388"/>
      <c r="Q1388"/>
      <c r="R1388"/>
      <c r="S1388"/>
      <c r="T1388"/>
      <c r="W1388" s="4" t="s">
        <v>222</v>
      </c>
      <c r="X1388" s="536" t="s">
        <v>1563</v>
      </c>
      <c r="Z1388" s="29"/>
    </row>
    <row r="1389" spans="6:26">
      <c r="F1389"/>
      <c r="G1389"/>
      <c r="H1389"/>
      <c r="I1389"/>
      <c r="J1389"/>
      <c r="K1389"/>
      <c r="L1389"/>
      <c r="M1389"/>
      <c r="N1389"/>
      <c r="O1389"/>
      <c r="P1389"/>
      <c r="Q1389"/>
      <c r="R1389"/>
      <c r="S1389"/>
      <c r="T1389"/>
      <c r="W1389" s="4" t="s">
        <v>222</v>
      </c>
      <c r="X1389" s="536" t="s">
        <v>1564</v>
      </c>
      <c r="Z1389" s="29"/>
    </row>
    <row r="1390" spans="6:26">
      <c r="F1390"/>
      <c r="G1390"/>
      <c r="H1390"/>
      <c r="I1390"/>
      <c r="J1390"/>
      <c r="K1390"/>
      <c r="L1390"/>
      <c r="M1390"/>
      <c r="N1390"/>
      <c r="O1390"/>
      <c r="P1390"/>
      <c r="Q1390"/>
      <c r="R1390"/>
      <c r="S1390"/>
      <c r="T1390"/>
      <c r="W1390" s="4" t="s">
        <v>222</v>
      </c>
      <c r="X1390" s="536" t="s">
        <v>1565</v>
      </c>
      <c r="Z1390" s="29"/>
    </row>
    <row r="1391" spans="6:26">
      <c r="F1391"/>
      <c r="G1391"/>
      <c r="H1391"/>
      <c r="I1391"/>
      <c r="J1391"/>
      <c r="K1391"/>
      <c r="L1391"/>
      <c r="M1391"/>
      <c r="N1391"/>
      <c r="O1391"/>
      <c r="P1391"/>
      <c r="Q1391"/>
      <c r="R1391"/>
      <c r="S1391"/>
      <c r="T1391"/>
      <c r="W1391" s="4" t="s">
        <v>222</v>
      </c>
      <c r="X1391" s="536" t="s">
        <v>1566</v>
      </c>
      <c r="Z1391" s="29"/>
    </row>
    <row r="1392" spans="6:26">
      <c r="F1392"/>
      <c r="G1392"/>
      <c r="H1392"/>
      <c r="I1392"/>
      <c r="J1392"/>
      <c r="K1392"/>
      <c r="L1392"/>
      <c r="M1392"/>
      <c r="N1392"/>
      <c r="O1392"/>
      <c r="P1392"/>
      <c r="Q1392"/>
      <c r="R1392"/>
      <c r="S1392"/>
      <c r="T1392"/>
      <c r="W1392" s="4" t="s">
        <v>222</v>
      </c>
      <c r="X1392" s="536" t="s">
        <v>1567</v>
      </c>
      <c r="Z1392" s="29"/>
    </row>
    <row r="1393" spans="6:26">
      <c r="F1393"/>
      <c r="G1393"/>
      <c r="H1393"/>
      <c r="I1393"/>
      <c r="J1393"/>
      <c r="K1393"/>
      <c r="L1393"/>
      <c r="M1393"/>
      <c r="N1393"/>
      <c r="O1393"/>
      <c r="P1393"/>
      <c r="Q1393"/>
      <c r="R1393"/>
      <c r="S1393"/>
      <c r="T1393"/>
      <c r="W1393" s="4" t="s">
        <v>222</v>
      </c>
      <c r="X1393" s="536" t="s">
        <v>1568</v>
      </c>
      <c r="Z1393" s="29"/>
    </row>
    <row r="1394" spans="6:26">
      <c r="F1394"/>
      <c r="G1394"/>
      <c r="H1394"/>
      <c r="I1394"/>
      <c r="J1394"/>
      <c r="K1394"/>
      <c r="L1394"/>
      <c r="M1394"/>
      <c r="N1394"/>
      <c r="O1394"/>
      <c r="P1394"/>
      <c r="Q1394"/>
      <c r="R1394"/>
      <c r="S1394"/>
      <c r="T1394"/>
      <c r="W1394" s="4" t="s">
        <v>222</v>
      </c>
      <c r="X1394" s="536" t="s">
        <v>1569</v>
      </c>
      <c r="Z1394" s="29"/>
    </row>
    <row r="1395" spans="6:26">
      <c r="F1395"/>
      <c r="G1395"/>
      <c r="H1395"/>
      <c r="I1395"/>
      <c r="J1395"/>
      <c r="K1395"/>
      <c r="L1395"/>
      <c r="M1395"/>
      <c r="N1395"/>
      <c r="O1395"/>
      <c r="P1395"/>
      <c r="Q1395"/>
      <c r="R1395"/>
      <c r="S1395"/>
      <c r="T1395"/>
      <c r="W1395" s="4" t="s">
        <v>222</v>
      </c>
      <c r="X1395" s="536" t="s">
        <v>1570</v>
      </c>
      <c r="Z1395" s="29"/>
    </row>
    <row r="1396" spans="6:26">
      <c r="F1396"/>
      <c r="G1396"/>
      <c r="H1396"/>
      <c r="I1396"/>
      <c r="J1396"/>
      <c r="K1396"/>
      <c r="L1396"/>
      <c r="M1396"/>
      <c r="N1396"/>
      <c r="O1396"/>
      <c r="P1396"/>
      <c r="Q1396"/>
      <c r="R1396"/>
      <c r="S1396"/>
      <c r="T1396"/>
      <c r="W1396" s="4" t="s">
        <v>222</v>
      </c>
      <c r="X1396" s="536" t="s">
        <v>1571</v>
      </c>
      <c r="Z1396" s="29"/>
    </row>
    <row r="1397" spans="6:26">
      <c r="F1397"/>
      <c r="G1397"/>
      <c r="H1397"/>
      <c r="I1397"/>
      <c r="J1397"/>
      <c r="K1397"/>
      <c r="L1397"/>
      <c r="M1397"/>
      <c r="N1397"/>
      <c r="O1397"/>
      <c r="P1397"/>
      <c r="Q1397"/>
      <c r="R1397"/>
      <c r="S1397"/>
      <c r="T1397"/>
      <c r="W1397" s="4" t="s">
        <v>222</v>
      </c>
      <c r="X1397" s="536" t="s">
        <v>1572</v>
      </c>
      <c r="Z1397" s="29"/>
    </row>
    <row r="1398" spans="6:26">
      <c r="F1398"/>
      <c r="G1398"/>
      <c r="H1398"/>
      <c r="I1398"/>
      <c r="J1398"/>
      <c r="K1398"/>
      <c r="L1398"/>
      <c r="M1398"/>
      <c r="N1398"/>
      <c r="O1398"/>
      <c r="P1398"/>
      <c r="Q1398"/>
      <c r="R1398"/>
      <c r="S1398"/>
      <c r="T1398"/>
      <c r="W1398" s="4" t="s">
        <v>222</v>
      </c>
      <c r="X1398" s="536" t="s">
        <v>1573</v>
      </c>
      <c r="Z1398" s="29"/>
    </row>
    <row r="1399" spans="6:26">
      <c r="F1399"/>
      <c r="G1399"/>
      <c r="H1399"/>
      <c r="I1399"/>
      <c r="J1399"/>
      <c r="K1399"/>
      <c r="L1399"/>
      <c r="M1399"/>
      <c r="N1399"/>
      <c r="O1399"/>
      <c r="P1399"/>
      <c r="Q1399"/>
      <c r="R1399"/>
      <c r="S1399"/>
      <c r="T1399"/>
      <c r="W1399" s="4" t="s">
        <v>222</v>
      </c>
      <c r="X1399" s="536" t="s">
        <v>1574</v>
      </c>
      <c r="Z1399" s="29"/>
    </row>
    <row r="1400" spans="6:26">
      <c r="F1400"/>
      <c r="G1400"/>
      <c r="H1400"/>
      <c r="I1400"/>
      <c r="J1400"/>
      <c r="K1400"/>
      <c r="L1400"/>
      <c r="M1400"/>
      <c r="N1400"/>
      <c r="O1400"/>
      <c r="P1400"/>
      <c r="Q1400"/>
      <c r="R1400"/>
      <c r="S1400"/>
      <c r="T1400"/>
      <c r="W1400" s="4" t="s">
        <v>222</v>
      </c>
      <c r="X1400" s="536" t="s">
        <v>1575</v>
      </c>
      <c r="Z1400" s="29"/>
    </row>
    <row r="1401" spans="6:26">
      <c r="F1401"/>
      <c r="G1401"/>
      <c r="H1401"/>
      <c r="I1401"/>
      <c r="J1401"/>
      <c r="K1401"/>
      <c r="L1401"/>
      <c r="M1401"/>
      <c r="N1401"/>
      <c r="O1401"/>
      <c r="P1401"/>
      <c r="Q1401"/>
      <c r="R1401"/>
      <c r="S1401"/>
      <c r="T1401"/>
      <c r="W1401" s="4" t="s">
        <v>222</v>
      </c>
      <c r="X1401" s="536" t="s">
        <v>1576</v>
      </c>
      <c r="Z1401" s="29"/>
    </row>
    <row r="1402" spans="6:26">
      <c r="F1402"/>
      <c r="G1402"/>
      <c r="H1402"/>
      <c r="I1402"/>
      <c r="J1402"/>
      <c r="K1402"/>
      <c r="L1402"/>
      <c r="M1402"/>
      <c r="N1402"/>
      <c r="O1402"/>
      <c r="P1402"/>
      <c r="Q1402"/>
      <c r="R1402"/>
      <c r="S1402"/>
      <c r="T1402"/>
      <c r="W1402" s="4" t="s">
        <v>222</v>
      </c>
      <c r="X1402" s="536" t="s">
        <v>1577</v>
      </c>
      <c r="Z1402" s="29"/>
    </row>
    <row r="1403" spans="6:26">
      <c r="F1403"/>
      <c r="G1403"/>
      <c r="H1403"/>
      <c r="I1403"/>
      <c r="J1403"/>
      <c r="K1403"/>
      <c r="L1403"/>
      <c r="M1403"/>
      <c r="N1403"/>
      <c r="O1403"/>
      <c r="P1403"/>
      <c r="Q1403"/>
      <c r="R1403"/>
      <c r="S1403"/>
      <c r="T1403"/>
      <c r="W1403" s="4" t="s">
        <v>222</v>
      </c>
      <c r="X1403" s="536" t="s">
        <v>1578</v>
      </c>
      <c r="Z1403" s="29"/>
    </row>
    <row r="1404" spans="6:26">
      <c r="F1404"/>
      <c r="G1404"/>
      <c r="H1404"/>
      <c r="I1404"/>
      <c r="J1404"/>
      <c r="K1404"/>
      <c r="L1404"/>
      <c r="M1404"/>
      <c r="N1404"/>
      <c r="O1404"/>
      <c r="P1404"/>
      <c r="Q1404"/>
      <c r="R1404"/>
      <c r="S1404"/>
      <c r="T1404"/>
      <c r="W1404" s="4" t="s">
        <v>222</v>
      </c>
      <c r="X1404" s="536" t="s">
        <v>1579</v>
      </c>
      <c r="Z1404" s="29"/>
    </row>
    <row r="1405" spans="6:26">
      <c r="F1405"/>
      <c r="G1405"/>
      <c r="H1405"/>
      <c r="I1405"/>
      <c r="J1405"/>
      <c r="K1405"/>
      <c r="L1405"/>
      <c r="M1405"/>
      <c r="N1405"/>
      <c r="O1405"/>
      <c r="P1405"/>
      <c r="Q1405"/>
      <c r="R1405"/>
      <c r="S1405"/>
      <c r="T1405"/>
      <c r="W1405" s="4" t="s">
        <v>225</v>
      </c>
      <c r="X1405" s="536" t="s">
        <v>987</v>
      </c>
      <c r="Z1405" s="29"/>
    </row>
    <row r="1406" spans="6:26">
      <c r="F1406"/>
      <c r="G1406"/>
      <c r="H1406"/>
      <c r="I1406"/>
      <c r="J1406"/>
      <c r="K1406"/>
      <c r="L1406"/>
      <c r="M1406"/>
      <c r="N1406"/>
      <c r="O1406"/>
      <c r="P1406"/>
      <c r="Q1406"/>
      <c r="R1406"/>
      <c r="S1406"/>
      <c r="T1406"/>
      <c r="W1406" s="4" t="s">
        <v>225</v>
      </c>
      <c r="X1406" s="536" t="s">
        <v>1580</v>
      </c>
      <c r="Z1406" s="29"/>
    </row>
    <row r="1407" spans="6:26">
      <c r="F1407"/>
      <c r="G1407"/>
      <c r="H1407"/>
      <c r="I1407"/>
      <c r="J1407"/>
      <c r="K1407"/>
      <c r="L1407"/>
      <c r="M1407"/>
      <c r="N1407"/>
      <c r="O1407"/>
      <c r="P1407"/>
      <c r="Q1407"/>
      <c r="R1407"/>
      <c r="S1407"/>
      <c r="T1407"/>
      <c r="W1407" s="4" t="s">
        <v>225</v>
      </c>
      <c r="X1407" s="536" t="s">
        <v>1581</v>
      </c>
      <c r="Z1407" s="29"/>
    </row>
    <row r="1408" spans="6:26">
      <c r="F1408"/>
      <c r="G1408"/>
      <c r="H1408"/>
      <c r="I1408"/>
      <c r="J1408"/>
      <c r="K1408"/>
      <c r="L1408"/>
      <c r="M1408"/>
      <c r="N1408"/>
      <c r="O1408"/>
      <c r="P1408"/>
      <c r="Q1408"/>
      <c r="R1408"/>
      <c r="S1408"/>
      <c r="T1408"/>
      <c r="W1408" s="4" t="s">
        <v>225</v>
      </c>
      <c r="X1408" s="536" t="s">
        <v>1582</v>
      </c>
      <c r="Z1408" s="29"/>
    </row>
    <row r="1409" spans="6:26">
      <c r="F1409"/>
      <c r="G1409"/>
      <c r="H1409"/>
      <c r="I1409"/>
      <c r="J1409"/>
      <c r="K1409"/>
      <c r="L1409"/>
      <c r="M1409"/>
      <c r="N1409"/>
      <c r="O1409"/>
      <c r="P1409"/>
      <c r="Q1409"/>
      <c r="R1409"/>
      <c r="S1409"/>
      <c r="T1409"/>
      <c r="W1409" s="4" t="s">
        <v>225</v>
      </c>
      <c r="X1409" s="536" t="s">
        <v>1583</v>
      </c>
      <c r="Z1409" s="29"/>
    </row>
    <row r="1410" spans="6:26">
      <c r="F1410"/>
      <c r="G1410"/>
      <c r="H1410"/>
      <c r="I1410"/>
      <c r="J1410"/>
      <c r="K1410"/>
      <c r="L1410"/>
      <c r="M1410"/>
      <c r="N1410"/>
      <c r="O1410"/>
      <c r="P1410"/>
      <c r="Q1410"/>
      <c r="R1410"/>
      <c r="S1410"/>
      <c r="T1410"/>
      <c r="W1410" s="4" t="s">
        <v>225</v>
      </c>
      <c r="X1410" s="536" t="s">
        <v>1584</v>
      </c>
      <c r="Z1410" s="29"/>
    </row>
    <row r="1411" spans="6:26">
      <c r="F1411"/>
      <c r="G1411"/>
      <c r="H1411"/>
      <c r="I1411"/>
      <c r="J1411"/>
      <c r="K1411"/>
      <c r="L1411"/>
      <c r="M1411"/>
      <c r="N1411"/>
      <c r="O1411"/>
      <c r="P1411"/>
      <c r="Q1411"/>
      <c r="R1411"/>
      <c r="S1411"/>
      <c r="T1411"/>
      <c r="W1411" s="4" t="s">
        <v>225</v>
      </c>
      <c r="X1411" s="536" t="s">
        <v>1585</v>
      </c>
      <c r="Z1411" s="29"/>
    </row>
    <row r="1412" spans="6:26">
      <c r="F1412"/>
      <c r="G1412"/>
      <c r="H1412"/>
      <c r="I1412"/>
      <c r="J1412"/>
      <c r="K1412"/>
      <c r="L1412"/>
      <c r="M1412"/>
      <c r="N1412"/>
      <c r="O1412"/>
      <c r="P1412"/>
      <c r="Q1412"/>
      <c r="R1412"/>
      <c r="S1412"/>
      <c r="T1412"/>
      <c r="W1412" s="4" t="s">
        <v>225</v>
      </c>
      <c r="X1412" s="536" t="s">
        <v>1586</v>
      </c>
      <c r="Z1412" s="29"/>
    </row>
    <row r="1413" spans="6:26">
      <c r="F1413"/>
      <c r="G1413"/>
      <c r="H1413"/>
      <c r="I1413"/>
      <c r="J1413"/>
      <c r="K1413"/>
      <c r="L1413"/>
      <c r="M1413"/>
      <c r="N1413"/>
      <c r="O1413"/>
      <c r="P1413"/>
      <c r="Q1413"/>
      <c r="R1413"/>
      <c r="S1413"/>
      <c r="T1413"/>
      <c r="W1413" s="4" t="s">
        <v>225</v>
      </c>
      <c r="X1413" s="536" t="s">
        <v>1587</v>
      </c>
      <c r="Z1413" s="29"/>
    </row>
    <row r="1414" spans="6:26">
      <c r="F1414"/>
      <c r="G1414"/>
      <c r="H1414"/>
      <c r="I1414"/>
      <c r="J1414"/>
      <c r="K1414"/>
      <c r="L1414"/>
      <c r="M1414"/>
      <c r="N1414"/>
      <c r="O1414"/>
      <c r="P1414"/>
      <c r="Q1414"/>
      <c r="R1414"/>
      <c r="S1414"/>
      <c r="T1414"/>
      <c r="W1414" s="4" t="s">
        <v>225</v>
      </c>
      <c r="X1414" s="536" t="s">
        <v>1588</v>
      </c>
      <c r="Z1414" s="29"/>
    </row>
    <row r="1415" spans="6:26">
      <c r="F1415"/>
      <c r="G1415"/>
      <c r="H1415"/>
      <c r="I1415"/>
      <c r="J1415"/>
      <c r="K1415"/>
      <c r="L1415"/>
      <c r="M1415"/>
      <c r="N1415"/>
      <c r="O1415"/>
      <c r="P1415"/>
      <c r="Q1415"/>
      <c r="R1415"/>
      <c r="S1415"/>
      <c r="T1415"/>
      <c r="W1415" s="4" t="s">
        <v>225</v>
      </c>
      <c r="X1415" s="536" t="s">
        <v>1589</v>
      </c>
      <c r="Z1415" s="29"/>
    </row>
    <row r="1416" spans="6:26">
      <c r="F1416"/>
      <c r="G1416"/>
      <c r="H1416"/>
      <c r="I1416"/>
      <c r="J1416"/>
      <c r="K1416"/>
      <c r="L1416"/>
      <c r="M1416"/>
      <c r="N1416"/>
      <c r="O1416"/>
      <c r="P1416"/>
      <c r="Q1416"/>
      <c r="R1416"/>
      <c r="S1416"/>
      <c r="T1416"/>
      <c r="W1416" s="4" t="s">
        <v>225</v>
      </c>
      <c r="X1416" s="536" t="s">
        <v>1590</v>
      </c>
      <c r="Z1416" s="29"/>
    </row>
    <row r="1417" spans="6:26">
      <c r="F1417"/>
      <c r="G1417"/>
      <c r="H1417"/>
      <c r="I1417"/>
      <c r="J1417"/>
      <c r="K1417"/>
      <c r="L1417"/>
      <c r="M1417"/>
      <c r="N1417"/>
      <c r="O1417"/>
      <c r="P1417"/>
      <c r="Q1417"/>
      <c r="R1417"/>
      <c r="S1417"/>
      <c r="T1417"/>
      <c r="W1417" s="4" t="s">
        <v>225</v>
      </c>
      <c r="X1417" s="536" t="s">
        <v>1591</v>
      </c>
      <c r="Z1417" s="29"/>
    </row>
    <row r="1418" spans="6:26">
      <c r="F1418"/>
      <c r="G1418"/>
      <c r="H1418"/>
      <c r="I1418"/>
      <c r="J1418"/>
      <c r="K1418"/>
      <c r="L1418"/>
      <c r="M1418"/>
      <c r="N1418"/>
      <c r="O1418"/>
      <c r="P1418"/>
      <c r="Q1418"/>
      <c r="R1418"/>
      <c r="S1418"/>
      <c r="T1418"/>
      <c r="W1418" s="4" t="s">
        <v>225</v>
      </c>
      <c r="X1418" s="536" t="s">
        <v>1592</v>
      </c>
      <c r="Z1418" s="29"/>
    </row>
    <row r="1419" spans="6:26">
      <c r="F1419"/>
      <c r="G1419"/>
      <c r="H1419"/>
      <c r="I1419"/>
      <c r="J1419"/>
      <c r="K1419"/>
      <c r="L1419"/>
      <c r="M1419"/>
      <c r="N1419"/>
      <c r="O1419"/>
      <c r="P1419"/>
      <c r="Q1419"/>
      <c r="R1419"/>
      <c r="S1419"/>
      <c r="T1419"/>
      <c r="W1419" s="4" t="s">
        <v>225</v>
      </c>
      <c r="X1419" s="536" t="s">
        <v>1593</v>
      </c>
      <c r="Z1419" s="29"/>
    </row>
    <row r="1420" spans="6:26">
      <c r="F1420"/>
      <c r="G1420"/>
      <c r="H1420"/>
      <c r="I1420"/>
      <c r="J1420"/>
      <c r="K1420"/>
      <c r="L1420"/>
      <c r="M1420"/>
      <c r="N1420"/>
      <c r="O1420"/>
      <c r="P1420"/>
      <c r="Q1420"/>
      <c r="R1420"/>
      <c r="S1420"/>
      <c r="T1420"/>
      <c r="W1420" s="4" t="s">
        <v>225</v>
      </c>
      <c r="X1420" s="536" t="s">
        <v>1594</v>
      </c>
      <c r="Z1420" s="29"/>
    </row>
    <row r="1421" spans="6:26">
      <c r="F1421"/>
      <c r="G1421"/>
      <c r="H1421"/>
      <c r="I1421"/>
      <c r="J1421"/>
      <c r="K1421"/>
      <c r="L1421"/>
      <c r="M1421"/>
      <c r="N1421"/>
      <c r="O1421"/>
      <c r="P1421"/>
      <c r="Q1421"/>
      <c r="R1421"/>
      <c r="S1421"/>
      <c r="T1421"/>
      <c r="W1421" s="4" t="s">
        <v>225</v>
      </c>
      <c r="X1421" s="536" t="s">
        <v>1595</v>
      </c>
      <c r="Z1421" s="29"/>
    </row>
    <row r="1422" spans="6:26">
      <c r="F1422"/>
      <c r="G1422"/>
      <c r="H1422"/>
      <c r="I1422"/>
      <c r="J1422"/>
      <c r="K1422"/>
      <c r="L1422"/>
      <c r="M1422"/>
      <c r="N1422"/>
      <c r="O1422"/>
      <c r="P1422"/>
      <c r="Q1422"/>
      <c r="R1422"/>
      <c r="S1422"/>
      <c r="T1422"/>
      <c r="W1422" s="4" t="s">
        <v>228</v>
      </c>
      <c r="X1422" s="536" t="s">
        <v>1596</v>
      </c>
      <c r="Z1422" s="29"/>
    </row>
    <row r="1423" spans="6:26">
      <c r="F1423"/>
      <c r="G1423"/>
      <c r="H1423"/>
      <c r="I1423"/>
      <c r="J1423"/>
      <c r="K1423"/>
      <c r="L1423"/>
      <c r="M1423"/>
      <c r="N1423"/>
      <c r="O1423"/>
      <c r="P1423"/>
      <c r="Q1423"/>
      <c r="R1423"/>
      <c r="S1423"/>
      <c r="T1423"/>
      <c r="W1423" s="4" t="s">
        <v>228</v>
      </c>
      <c r="X1423" s="536" t="s">
        <v>1597</v>
      </c>
      <c r="Z1423" s="29"/>
    </row>
    <row r="1424" spans="6:26">
      <c r="F1424"/>
      <c r="G1424"/>
      <c r="H1424"/>
      <c r="I1424"/>
      <c r="J1424"/>
      <c r="K1424"/>
      <c r="L1424"/>
      <c r="M1424"/>
      <c r="N1424"/>
      <c r="O1424"/>
      <c r="P1424"/>
      <c r="Q1424"/>
      <c r="R1424"/>
      <c r="S1424"/>
      <c r="T1424"/>
      <c r="W1424" s="4" t="s">
        <v>228</v>
      </c>
      <c r="X1424" s="536" t="s">
        <v>1598</v>
      </c>
      <c r="Z1424" s="29"/>
    </row>
    <row r="1425" spans="6:26">
      <c r="F1425"/>
      <c r="G1425"/>
      <c r="H1425"/>
      <c r="I1425"/>
      <c r="J1425"/>
      <c r="K1425"/>
      <c r="L1425"/>
      <c r="M1425"/>
      <c r="N1425"/>
      <c r="O1425"/>
      <c r="P1425"/>
      <c r="Q1425"/>
      <c r="R1425"/>
      <c r="S1425"/>
      <c r="T1425"/>
      <c r="W1425" s="4" t="s">
        <v>228</v>
      </c>
      <c r="X1425" s="536" t="s">
        <v>1599</v>
      </c>
      <c r="Z1425" s="29"/>
    </row>
    <row r="1426" spans="6:26">
      <c r="F1426"/>
      <c r="G1426"/>
      <c r="H1426"/>
      <c r="I1426"/>
      <c r="J1426"/>
      <c r="K1426"/>
      <c r="L1426"/>
      <c r="M1426"/>
      <c r="N1426"/>
      <c r="O1426"/>
      <c r="P1426"/>
      <c r="Q1426"/>
      <c r="R1426"/>
      <c r="S1426"/>
      <c r="T1426"/>
      <c r="W1426" s="4" t="s">
        <v>228</v>
      </c>
      <c r="X1426" s="536" t="s">
        <v>1600</v>
      </c>
      <c r="Z1426" s="29"/>
    </row>
    <row r="1427" spans="6:26">
      <c r="F1427"/>
      <c r="G1427"/>
      <c r="H1427"/>
      <c r="I1427"/>
      <c r="J1427"/>
      <c r="K1427"/>
      <c r="L1427"/>
      <c r="M1427"/>
      <c r="N1427"/>
      <c r="O1427"/>
      <c r="P1427"/>
      <c r="Q1427"/>
      <c r="R1427"/>
      <c r="S1427"/>
      <c r="T1427"/>
      <c r="W1427" s="4" t="s">
        <v>228</v>
      </c>
      <c r="X1427" s="536" t="s">
        <v>1601</v>
      </c>
      <c r="Z1427" s="29"/>
    </row>
    <row r="1428" spans="6:26">
      <c r="F1428"/>
      <c r="G1428"/>
      <c r="H1428"/>
      <c r="I1428"/>
      <c r="J1428"/>
      <c r="K1428"/>
      <c r="L1428"/>
      <c r="M1428"/>
      <c r="N1428"/>
      <c r="O1428"/>
      <c r="P1428"/>
      <c r="Q1428"/>
      <c r="R1428"/>
      <c r="S1428"/>
      <c r="T1428"/>
      <c r="W1428" s="4" t="s">
        <v>228</v>
      </c>
      <c r="X1428" s="536" t="s">
        <v>1602</v>
      </c>
      <c r="Z1428" s="29"/>
    </row>
    <row r="1429" spans="6:26">
      <c r="F1429"/>
      <c r="G1429"/>
      <c r="H1429"/>
      <c r="I1429"/>
      <c r="J1429"/>
      <c r="K1429"/>
      <c r="L1429"/>
      <c r="M1429"/>
      <c r="N1429"/>
      <c r="O1429"/>
      <c r="P1429"/>
      <c r="Q1429"/>
      <c r="R1429"/>
      <c r="S1429"/>
      <c r="T1429"/>
      <c r="W1429" s="4" t="s">
        <v>228</v>
      </c>
      <c r="X1429" s="536" t="s">
        <v>1603</v>
      </c>
      <c r="Z1429" s="29"/>
    </row>
    <row r="1430" spans="6:26">
      <c r="F1430"/>
      <c r="G1430"/>
      <c r="H1430"/>
      <c r="I1430"/>
      <c r="J1430"/>
      <c r="K1430"/>
      <c r="L1430"/>
      <c r="M1430"/>
      <c r="N1430"/>
      <c r="O1430"/>
      <c r="P1430"/>
      <c r="Q1430"/>
      <c r="R1430"/>
      <c r="S1430"/>
      <c r="T1430"/>
      <c r="W1430" s="4" t="s">
        <v>228</v>
      </c>
      <c r="X1430" s="536" t="s">
        <v>1604</v>
      </c>
      <c r="Z1430" s="29"/>
    </row>
    <row r="1431" spans="6:26">
      <c r="F1431"/>
      <c r="G1431"/>
      <c r="H1431"/>
      <c r="I1431"/>
      <c r="J1431"/>
      <c r="K1431"/>
      <c r="L1431"/>
      <c r="M1431"/>
      <c r="N1431"/>
      <c r="O1431"/>
      <c r="P1431"/>
      <c r="Q1431"/>
      <c r="R1431"/>
      <c r="S1431"/>
      <c r="T1431"/>
      <c r="W1431" s="4" t="s">
        <v>228</v>
      </c>
      <c r="X1431" s="536" t="s">
        <v>1605</v>
      </c>
      <c r="Z1431" s="29"/>
    </row>
    <row r="1432" spans="6:26">
      <c r="F1432"/>
      <c r="G1432"/>
      <c r="H1432"/>
      <c r="I1432"/>
      <c r="J1432"/>
      <c r="K1432"/>
      <c r="L1432"/>
      <c r="M1432"/>
      <c r="N1432"/>
      <c r="O1432"/>
      <c r="P1432"/>
      <c r="Q1432"/>
      <c r="R1432"/>
      <c r="S1432"/>
      <c r="T1432"/>
      <c r="W1432" s="4" t="s">
        <v>228</v>
      </c>
      <c r="X1432" s="536" t="s">
        <v>1606</v>
      </c>
      <c r="Z1432" s="29"/>
    </row>
    <row r="1433" spans="6:26">
      <c r="F1433"/>
      <c r="G1433"/>
      <c r="H1433"/>
      <c r="I1433"/>
      <c r="J1433"/>
      <c r="K1433"/>
      <c r="L1433"/>
      <c r="M1433"/>
      <c r="N1433"/>
      <c r="O1433"/>
      <c r="P1433"/>
      <c r="Q1433"/>
      <c r="R1433"/>
      <c r="S1433"/>
      <c r="T1433"/>
      <c r="W1433" s="4" t="s">
        <v>228</v>
      </c>
      <c r="X1433" s="536" t="s">
        <v>1607</v>
      </c>
      <c r="Z1433" s="29"/>
    </row>
    <row r="1434" spans="6:26">
      <c r="F1434"/>
      <c r="G1434"/>
      <c r="H1434"/>
      <c r="I1434"/>
      <c r="J1434"/>
      <c r="K1434"/>
      <c r="L1434"/>
      <c r="M1434"/>
      <c r="N1434"/>
      <c r="O1434"/>
      <c r="P1434"/>
      <c r="Q1434"/>
      <c r="R1434"/>
      <c r="S1434"/>
      <c r="T1434"/>
      <c r="W1434" s="4" t="s">
        <v>228</v>
      </c>
      <c r="X1434" s="536" t="s">
        <v>1608</v>
      </c>
      <c r="Z1434" s="29"/>
    </row>
    <row r="1435" spans="6:26">
      <c r="F1435"/>
      <c r="G1435"/>
      <c r="H1435"/>
      <c r="I1435"/>
      <c r="J1435"/>
      <c r="K1435"/>
      <c r="L1435"/>
      <c r="M1435"/>
      <c r="N1435"/>
      <c r="O1435"/>
      <c r="P1435"/>
      <c r="Q1435"/>
      <c r="R1435"/>
      <c r="S1435"/>
      <c r="T1435"/>
      <c r="W1435" s="4" t="s">
        <v>228</v>
      </c>
      <c r="X1435" s="536" t="s">
        <v>229</v>
      </c>
      <c r="Z1435" s="29"/>
    </row>
    <row r="1436" spans="6:26">
      <c r="F1436"/>
      <c r="G1436"/>
      <c r="H1436"/>
      <c r="I1436"/>
      <c r="J1436"/>
      <c r="K1436"/>
      <c r="L1436"/>
      <c r="M1436"/>
      <c r="N1436"/>
      <c r="O1436"/>
      <c r="P1436"/>
      <c r="Q1436"/>
      <c r="R1436"/>
      <c r="S1436"/>
      <c r="T1436"/>
      <c r="W1436" s="4" t="s">
        <v>228</v>
      </c>
      <c r="X1436" s="536" t="s">
        <v>1609</v>
      </c>
      <c r="Z1436" s="29"/>
    </row>
    <row r="1437" spans="6:26">
      <c r="F1437"/>
      <c r="G1437"/>
      <c r="H1437"/>
      <c r="I1437"/>
      <c r="J1437"/>
      <c r="K1437"/>
      <c r="L1437"/>
      <c r="M1437"/>
      <c r="N1437"/>
      <c r="O1437"/>
      <c r="P1437"/>
      <c r="Q1437"/>
      <c r="R1437"/>
      <c r="S1437"/>
      <c r="T1437"/>
      <c r="W1437" s="4" t="s">
        <v>228</v>
      </c>
      <c r="X1437" s="536" t="s">
        <v>1610</v>
      </c>
      <c r="Z1437" s="29"/>
    </row>
    <row r="1438" spans="6:26">
      <c r="F1438"/>
      <c r="G1438"/>
      <c r="H1438"/>
      <c r="I1438"/>
      <c r="J1438"/>
      <c r="K1438"/>
      <c r="L1438"/>
      <c r="M1438"/>
      <c r="N1438"/>
      <c r="O1438"/>
      <c r="P1438"/>
      <c r="Q1438"/>
      <c r="R1438"/>
      <c r="S1438"/>
      <c r="T1438"/>
      <c r="W1438" s="4" t="s">
        <v>228</v>
      </c>
      <c r="X1438" s="536" t="s">
        <v>1611</v>
      </c>
      <c r="Z1438" s="29"/>
    </row>
    <row r="1439" spans="6:26">
      <c r="F1439"/>
      <c r="G1439"/>
      <c r="H1439"/>
      <c r="I1439"/>
      <c r="J1439"/>
      <c r="K1439"/>
      <c r="L1439"/>
      <c r="M1439"/>
      <c r="N1439"/>
      <c r="O1439"/>
      <c r="P1439"/>
      <c r="Q1439"/>
      <c r="R1439"/>
      <c r="S1439"/>
      <c r="T1439"/>
      <c r="W1439" s="4" t="s">
        <v>228</v>
      </c>
      <c r="X1439" s="536" t="s">
        <v>1612</v>
      </c>
      <c r="Z1439" s="29"/>
    </row>
    <row r="1440" spans="6:26">
      <c r="F1440"/>
      <c r="G1440"/>
      <c r="H1440"/>
      <c r="I1440"/>
      <c r="J1440"/>
      <c r="K1440"/>
      <c r="L1440"/>
      <c r="M1440"/>
      <c r="N1440"/>
      <c r="O1440"/>
      <c r="P1440"/>
      <c r="Q1440"/>
      <c r="R1440"/>
      <c r="S1440"/>
      <c r="T1440"/>
      <c r="W1440" s="4" t="s">
        <v>228</v>
      </c>
      <c r="X1440" s="536" t="s">
        <v>1613</v>
      </c>
      <c r="Z1440" s="29"/>
    </row>
    <row r="1441" spans="6:26">
      <c r="F1441"/>
      <c r="G1441"/>
      <c r="H1441"/>
      <c r="I1441"/>
      <c r="J1441"/>
      <c r="K1441"/>
      <c r="L1441"/>
      <c r="M1441"/>
      <c r="N1441"/>
      <c r="O1441"/>
      <c r="P1441"/>
      <c r="Q1441"/>
      <c r="R1441"/>
      <c r="S1441"/>
      <c r="T1441"/>
      <c r="W1441" s="4" t="s">
        <v>228</v>
      </c>
      <c r="X1441" s="536" t="s">
        <v>1614</v>
      </c>
      <c r="Z1441" s="29"/>
    </row>
    <row r="1442" spans="6:26">
      <c r="F1442"/>
      <c r="G1442"/>
      <c r="H1442"/>
      <c r="I1442"/>
      <c r="J1442"/>
      <c r="K1442"/>
      <c r="L1442"/>
      <c r="M1442"/>
      <c r="N1442"/>
      <c r="O1442"/>
      <c r="P1442"/>
      <c r="Q1442"/>
      <c r="R1442"/>
      <c r="S1442"/>
      <c r="T1442"/>
      <c r="W1442" s="4" t="s">
        <v>230</v>
      </c>
      <c r="X1442" s="536" t="s">
        <v>1615</v>
      </c>
      <c r="Z1442" s="29"/>
    </row>
    <row r="1443" spans="6:26">
      <c r="F1443"/>
      <c r="G1443"/>
      <c r="H1443"/>
      <c r="I1443"/>
      <c r="J1443"/>
      <c r="K1443"/>
      <c r="L1443"/>
      <c r="M1443"/>
      <c r="N1443"/>
      <c r="O1443"/>
      <c r="P1443"/>
      <c r="Q1443"/>
      <c r="R1443"/>
      <c r="S1443"/>
      <c r="T1443"/>
      <c r="W1443" s="4" t="s">
        <v>230</v>
      </c>
      <c r="X1443" s="536" t="s">
        <v>1616</v>
      </c>
      <c r="Z1443" s="29"/>
    </row>
    <row r="1444" spans="6:26">
      <c r="F1444"/>
      <c r="G1444"/>
      <c r="H1444"/>
      <c r="I1444"/>
      <c r="J1444"/>
      <c r="K1444"/>
      <c r="L1444"/>
      <c r="M1444"/>
      <c r="N1444"/>
      <c r="O1444"/>
      <c r="P1444"/>
      <c r="Q1444"/>
      <c r="R1444"/>
      <c r="S1444"/>
      <c r="T1444"/>
      <c r="W1444" s="4" t="s">
        <v>230</v>
      </c>
      <c r="X1444" s="536" t="s">
        <v>1617</v>
      </c>
      <c r="Z1444" s="29"/>
    </row>
    <row r="1445" spans="6:26">
      <c r="F1445"/>
      <c r="G1445"/>
      <c r="H1445"/>
      <c r="I1445"/>
      <c r="J1445"/>
      <c r="K1445"/>
      <c r="L1445"/>
      <c r="M1445"/>
      <c r="N1445"/>
      <c r="O1445"/>
      <c r="P1445"/>
      <c r="Q1445"/>
      <c r="R1445"/>
      <c r="S1445"/>
      <c r="T1445"/>
      <c r="W1445" s="4" t="s">
        <v>230</v>
      </c>
      <c r="X1445" s="536" t="s">
        <v>1618</v>
      </c>
      <c r="Z1445" s="29"/>
    </row>
    <row r="1446" spans="6:26">
      <c r="F1446"/>
      <c r="G1446"/>
      <c r="H1446"/>
      <c r="I1446"/>
      <c r="J1446"/>
      <c r="K1446"/>
      <c r="L1446"/>
      <c r="M1446"/>
      <c r="N1446"/>
      <c r="O1446"/>
      <c r="P1446"/>
      <c r="Q1446"/>
      <c r="R1446"/>
      <c r="S1446"/>
      <c r="T1446"/>
      <c r="W1446" s="4" t="s">
        <v>230</v>
      </c>
      <c r="X1446" s="536" t="s">
        <v>1619</v>
      </c>
      <c r="Z1446" s="29"/>
    </row>
    <row r="1447" spans="6:26">
      <c r="F1447"/>
      <c r="G1447"/>
      <c r="H1447"/>
      <c r="I1447"/>
      <c r="J1447"/>
      <c r="K1447"/>
      <c r="L1447"/>
      <c r="M1447"/>
      <c r="N1447"/>
      <c r="O1447"/>
      <c r="P1447"/>
      <c r="Q1447"/>
      <c r="R1447"/>
      <c r="S1447"/>
      <c r="T1447"/>
      <c r="W1447" s="4" t="s">
        <v>230</v>
      </c>
      <c r="X1447" s="536" t="s">
        <v>1620</v>
      </c>
      <c r="Z1447" s="29"/>
    </row>
    <row r="1448" spans="6:26">
      <c r="F1448"/>
      <c r="G1448"/>
      <c r="H1448"/>
      <c r="I1448"/>
      <c r="J1448"/>
      <c r="K1448"/>
      <c r="L1448"/>
      <c r="M1448"/>
      <c r="N1448"/>
      <c r="O1448"/>
      <c r="P1448"/>
      <c r="Q1448"/>
      <c r="R1448"/>
      <c r="S1448"/>
      <c r="T1448"/>
      <c r="W1448" s="4" t="s">
        <v>230</v>
      </c>
      <c r="X1448" s="536" t="s">
        <v>1621</v>
      </c>
      <c r="Z1448" s="29"/>
    </row>
    <row r="1449" spans="6:26">
      <c r="F1449"/>
      <c r="G1449"/>
      <c r="H1449"/>
      <c r="I1449"/>
      <c r="J1449"/>
      <c r="K1449"/>
      <c r="L1449"/>
      <c r="M1449"/>
      <c r="N1449"/>
      <c r="O1449"/>
      <c r="P1449"/>
      <c r="Q1449"/>
      <c r="R1449"/>
      <c r="S1449"/>
      <c r="T1449"/>
      <c r="W1449" s="4" t="s">
        <v>230</v>
      </c>
      <c r="X1449" s="536" t="s">
        <v>1622</v>
      </c>
      <c r="Z1449" s="29"/>
    </row>
    <row r="1450" spans="6:26">
      <c r="F1450"/>
      <c r="G1450"/>
      <c r="H1450"/>
      <c r="I1450"/>
      <c r="J1450"/>
      <c r="K1450"/>
      <c r="L1450"/>
      <c r="M1450"/>
      <c r="N1450"/>
      <c r="O1450"/>
      <c r="P1450"/>
      <c r="Q1450"/>
      <c r="R1450"/>
      <c r="S1450"/>
      <c r="T1450"/>
      <c r="W1450" s="4" t="s">
        <v>230</v>
      </c>
      <c r="X1450" s="536" t="s">
        <v>1623</v>
      </c>
      <c r="Z1450" s="29"/>
    </row>
    <row r="1451" spans="6:26">
      <c r="F1451"/>
      <c r="G1451"/>
      <c r="H1451"/>
      <c r="I1451"/>
      <c r="J1451"/>
      <c r="K1451"/>
      <c r="L1451"/>
      <c r="M1451"/>
      <c r="N1451"/>
      <c r="O1451"/>
      <c r="P1451"/>
      <c r="Q1451"/>
      <c r="R1451"/>
      <c r="S1451"/>
      <c r="T1451"/>
      <c r="W1451" s="4" t="s">
        <v>230</v>
      </c>
      <c r="X1451" s="536" t="s">
        <v>1624</v>
      </c>
      <c r="Z1451" s="29"/>
    </row>
    <row r="1452" spans="6:26">
      <c r="F1452"/>
      <c r="G1452"/>
      <c r="H1452"/>
      <c r="I1452"/>
      <c r="J1452"/>
      <c r="K1452"/>
      <c r="L1452"/>
      <c r="M1452"/>
      <c r="N1452"/>
      <c r="O1452"/>
      <c r="P1452"/>
      <c r="Q1452"/>
      <c r="R1452"/>
      <c r="S1452"/>
      <c r="T1452"/>
      <c r="W1452" s="4" t="s">
        <v>230</v>
      </c>
      <c r="X1452" s="536" t="s">
        <v>1625</v>
      </c>
      <c r="Z1452" s="29"/>
    </row>
    <row r="1453" spans="6:26">
      <c r="F1453"/>
      <c r="G1453"/>
      <c r="H1453"/>
      <c r="I1453"/>
      <c r="J1453"/>
      <c r="K1453"/>
      <c r="L1453"/>
      <c r="M1453"/>
      <c r="N1453"/>
      <c r="O1453"/>
      <c r="P1453"/>
      <c r="Q1453"/>
      <c r="R1453"/>
      <c r="S1453"/>
      <c r="T1453"/>
      <c r="W1453" s="4" t="s">
        <v>230</v>
      </c>
      <c r="X1453" s="536" t="s">
        <v>1626</v>
      </c>
      <c r="Z1453" s="29"/>
    </row>
    <row r="1454" spans="6:26">
      <c r="F1454"/>
      <c r="G1454"/>
      <c r="H1454"/>
      <c r="I1454"/>
      <c r="J1454"/>
      <c r="K1454"/>
      <c r="L1454"/>
      <c r="M1454"/>
      <c r="N1454"/>
      <c r="O1454"/>
      <c r="P1454"/>
      <c r="Q1454"/>
      <c r="R1454"/>
      <c r="S1454"/>
      <c r="T1454"/>
      <c r="W1454" s="4" t="s">
        <v>230</v>
      </c>
      <c r="X1454" s="536" t="s">
        <v>1627</v>
      </c>
      <c r="Z1454" s="29"/>
    </row>
    <row r="1455" spans="6:26">
      <c r="F1455"/>
      <c r="G1455"/>
      <c r="H1455"/>
      <c r="I1455"/>
      <c r="J1455"/>
      <c r="K1455"/>
      <c r="L1455"/>
      <c r="M1455"/>
      <c r="N1455"/>
      <c r="O1455"/>
      <c r="P1455"/>
      <c r="Q1455"/>
      <c r="R1455"/>
      <c r="S1455"/>
      <c r="T1455"/>
      <c r="W1455" s="4" t="s">
        <v>230</v>
      </c>
      <c r="X1455" s="536" t="s">
        <v>1628</v>
      </c>
      <c r="Z1455" s="29"/>
    </row>
    <row r="1456" spans="6:26">
      <c r="F1456"/>
      <c r="G1456"/>
      <c r="H1456"/>
      <c r="I1456"/>
      <c r="J1456"/>
      <c r="K1456"/>
      <c r="L1456"/>
      <c r="M1456"/>
      <c r="N1456"/>
      <c r="O1456"/>
      <c r="P1456"/>
      <c r="Q1456"/>
      <c r="R1456"/>
      <c r="S1456"/>
      <c r="T1456"/>
      <c r="W1456" s="4" t="s">
        <v>230</v>
      </c>
      <c r="X1456" s="536" t="s">
        <v>1629</v>
      </c>
      <c r="Z1456" s="29"/>
    </row>
    <row r="1457" spans="6:26">
      <c r="F1457"/>
      <c r="G1457"/>
      <c r="H1457"/>
      <c r="I1457"/>
      <c r="J1457"/>
      <c r="K1457"/>
      <c r="L1457"/>
      <c r="M1457"/>
      <c r="N1457"/>
      <c r="O1457"/>
      <c r="P1457"/>
      <c r="Q1457"/>
      <c r="R1457"/>
      <c r="S1457"/>
      <c r="T1457"/>
      <c r="W1457" s="4" t="s">
        <v>230</v>
      </c>
      <c r="X1457" s="536" t="s">
        <v>1630</v>
      </c>
      <c r="Z1457" s="29"/>
    </row>
    <row r="1458" spans="6:26">
      <c r="F1458"/>
      <c r="G1458"/>
      <c r="H1458"/>
      <c r="I1458"/>
      <c r="J1458"/>
      <c r="K1458"/>
      <c r="L1458"/>
      <c r="M1458"/>
      <c r="N1458"/>
      <c r="O1458"/>
      <c r="P1458"/>
      <c r="Q1458"/>
      <c r="R1458"/>
      <c r="S1458"/>
      <c r="T1458"/>
      <c r="W1458" s="4" t="s">
        <v>230</v>
      </c>
      <c r="X1458" s="536" t="s">
        <v>1631</v>
      </c>
      <c r="Z1458" s="29"/>
    </row>
    <row r="1459" spans="6:26">
      <c r="F1459"/>
      <c r="G1459"/>
      <c r="H1459"/>
      <c r="I1459"/>
      <c r="J1459"/>
      <c r="K1459"/>
      <c r="L1459"/>
      <c r="M1459"/>
      <c r="N1459"/>
      <c r="O1459"/>
      <c r="P1459"/>
      <c r="Q1459"/>
      <c r="R1459"/>
      <c r="S1459"/>
      <c r="T1459"/>
      <c r="W1459" s="4" t="s">
        <v>230</v>
      </c>
      <c r="X1459" s="536" t="s">
        <v>1632</v>
      </c>
      <c r="Z1459" s="29"/>
    </row>
    <row r="1460" spans="6:26">
      <c r="F1460"/>
      <c r="G1460"/>
      <c r="H1460"/>
      <c r="I1460"/>
      <c r="J1460"/>
      <c r="K1460"/>
      <c r="L1460"/>
      <c r="M1460"/>
      <c r="N1460"/>
      <c r="O1460"/>
      <c r="P1460"/>
      <c r="Q1460"/>
      <c r="R1460"/>
      <c r="S1460"/>
      <c r="T1460"/>
      <c r="W1460" s="4" t="s">
        <v>230</v>
      </c>
      <c r="X1460" s="536" t="s">
        <v>1633</v>
      </c>
      <c r="Z1460" s="29"/>
    </row>
    <row r="1461" spans="6:26">
      <c r="F1461"/>
      <c r="G1461"/>
      <c r="H1461"/>
      <c r="I1461"/>
      <c r="J1461"/>
      <c r="K1461"/>
      <c r="L1461"/>
      <c r="M1461"/>
      <c r="N1461"/>
      <c r="O1461"/>
      <c r="P1461"/>
      <c r="Q1461"/>
      <c r="R1461"/>
      <c r="S1461"/>
      <c r="T1461"/>
      <c r="W1461" s="4" t="s">
        <v>230</v>
      </c>
      <c r="X1461" s="536" t="s">
        <v>1634</v>
      </c>
      <c r="Z1461" s="29"/>
    </row>
    <row r="1462" spans="6:26">
      <c r="F1462"/>
      <c r="G1462"/>
      <c r="H1462"/>
      <c r="I1462"/>
      <c r="J1462"/>
      <c r="K1462"/>
      <c r="L1462"/>
      <c r="M1462"/>
      <c r="N1462"/>
      <c r="O1462"/>
      <c r="P1462"/>
      <c r="Q1462"/>
      <c r="R1462"/>
      <c r="S1462"/>
      <c r="T1462"/>
      <c r="W1462" s="4" t="s">
        <v>230</v>
      </c>
      <c r="X1462" s="536" t="s">
        <v>1635</v>
      </c>
      <c r="Z1462" s="29"/>
    </row>
    <row r="1463" spans="6:26">
      <c r="F1463"/>
      <c r="G1463"/>
      <c r="H1463"/>
      <c r="I1463"/>
      <c r="J1463"/>
      <c r="K1463"/>
      <c r="L1463"/>
      <c r="M1463"/>
      <c r="N1463"/>
      <c r="O1463"/>
      <c r="P1463"/>
      <c r="Q1463"/>
      <c r="R1463"/>
      <c r="S1463"/>
      <c r="T1463"/>
      <c r="W1463" s="4" t="s">
        <v>230</v>
      </c>
      <c r="X1463" s="536" t="s">
        <v>1636</v>
      </c>
      <c r="Z1463" s="29"/>
    </row>
    <row r="1464" spans="6:26">
      <c r="F1464"/>
      <c r="G1464"/>
      <c r="H1464"/>
      <c r="I1464"/>
      <c r="J1464"/>
      <c r="K1464"/>
      <c r="L1464"/>
      <c r="M1464"/>
      <c r="N1464"/>
      <c r="O1464"/>
      <c r="P1464"/>
      <c r="Q1464"/>
      <c r="R1464"/>
      <c r="S1464"/>
      <c r="T1464"/>
      <c r="W1464" s="4" t="s">
        <v>230</v>
      </c>
      <c r="X1464" s="536" t="s">
        <v>1637</v>
      </c>
      <c r="Z1464" s="29"/>
    </row>
    <row r="1465" spans="6:26">
      <c r="F1465"/>
      <c r="G1465"/>
      <c r="H1465"/>
      <c r="I1465"/>
      <c r="J1465"/>
      <c r="K1465"/>
      <c r="L1465"/>
      <c r="M1465"/>
      <c r="N1465"/>
      <c r="O1465"/>
      <c r="P1465"/>
      <c r="Q1465"/>
      <c r="R1465"/>
      <c r="S1465"/>
      <c r="T1465"/>
      <c r="W1465" s="4" t="s">
        <v>230</v>
      </c>
      <c r="X1465" s="536" t="s">
        <v>1638</v>
      </c>
      <c r="Z1465" s="29"/>
    </row>
    <row r="1466" spans="6:26">
      <c r="F1466"/>
      <c r="G1466"/>
      <c r="H1466"/>
      <c r="I1466"/>
      <c r="J1466"/>
      <c r="K1466"/>
      <c r="L1466"/>
      <c r="M1466"/>
      <c r="N1466"/>
      <c r="O1466"/>
      <c r="P1466"/>
      <c r="Q1466"/>
      <c r="R1466"/>
      <c r="S1466"/>
      <c r="T1466"/>
      <c r="W1466" s="4" t="s">
        <v>230</v>
      </c>
      <c r="X1466" s="536" t="s">
        <v>1639</v>
      </c>
      <c r="Z1466" s="29"/>
    </row>
    <row r="1467" spans="6:26">
      <c r="F1467"/>
      <c r="G1467"/>
      <c r="H1467"/>
      <c r="I1467"/>
      <c r="J1467"/>
      <c r="K1467"/>
      <c r="L1467"/>
      <c r="M1467"/>
      <c r="N1467"/>
      <c r="O1467"/>
      <c r="P1467"/>
      <c r="Q1467"/>
      <c r="R1467"/>
      <c r="S1467"/>
      <c r="T1467"/>
      <c r="W1467" s="4" t="s">
        <v>230</v>
      </c>
      <c r="X1467" s="536" t="s">
        <v>1640</v>
      </c>
      <c r="Z1467" s="29"/>
    </row>
    <row r="1468" spans="6:26">
      <c r="F1468"/>
      <c r="G1468"/>
      <c r="H1468"/>
      <c r="I1468"/>
      <c r="J1468"/>
      <c r="K1468"/>
      <c r="L1468"/>
      <c r="M1468"/>
      <c r="N1468"/>
      <c r="O1468"/>
      <c r="P1468"/>
      <c r="Q1468"/>
      <c r="R1468"/>
      <c r="S1468"/>
      <c r="T1468"/>
      <c r="W1468" s="4" t="s">
        <v>230</v>
      </c>
      <c r="X1468" s="536" t="s">
        <v>1641</v>
      </c>
      <c r="Z1468" s="29"/>
    </row>
    <row r="1469" spans="6:26">
      <c r="F1469"/>
      <c r="G1469"/>
      <c r="H1469"/>
      <c r="I1469"/>
      <c r="J1469"/>
      <c r="K1469"/>
      <c r="L1469"/>
      <c r="M1469"/>
      <c r="N1469"/>
      <c r="O1469"/>
      <c r="P1469"/>
      <c r="Q1469"/>
      <c r="R1469"/>
      <c r="S1469"/>
      <c r="T1469"/>
      <c r="W1469" s="4" t="s">
        <v>230</v>
      </c>
      <c r="X1469" s="536" t="s">
        <v>1642</v>
      </c>
      <c r="Z1469" s="29"/>
    </row>
    <row r="1470" spans="6:26">
      <c r="F1470"/>
      <c r="G1470"/>
      <c r="H1470"/>
      <c r="I1470"/>
      <c r="J1470"/>
      <c r="K1470"/>
      <c r="L1470"/>
      <c r="M1470"/>
      <c r="N1470"/>
      <c r="O1470"/>
      <c r="P1470"/>
      <c r="Q1470"/>
      <c r="R1470"/>
      <c r="S1470"/>
      <c r="T1470"/>
      <c r="W1470" s="4" t="s">
        <v>230</v>
      </c>
      <c r="X1470" s="536" t="s">
        <v>1643</v>
      </c>
      <c r="Z1470" s="29"/>
    </row>
    <row r="1471" spans="6:26">
      <c r="F1471"/>
      <c r="G1471"/>
      <c r="H1471"/>
      <c r="I1471"/>
      <c r="J1471"/>
      <c r="K1471"/>
      <c r="L1471"/>
      <c r="M1471"/>
      <c r="N1471"/>
      <c r="O1471"/>
      <c r="P1471"/>
      <c r="Q1471"/>
      <c r="R1471"/>
      <c r="S1471"/>
      <c r="T1471"/>
      <c r="W1471" s="4" t="s">
        <v>230</v>
      </c>
      <c r="X1471" s="536" t="s">
        <v>1644</v>
      </c>
      <c r="Z1471" s="29"/>
    </row>
    <row r="1472" spans="6:26">
      <c r="F1472"/>
      <c r="G1472"/>
      <c r="H1472"/>
      <c r="I1472"/>
      <c r="J1472"/>
      <c r="K1472"/>
      <c r="L1472"/>
      <c r="M1472"/>
      <c r="N1472"/>
      <c r="O1472"/>
      <c r="P1472"/>
      <c r="Q1472"/>
      <c r="R1472"/>
      <c r="S1472"/>
      <c r="T1472"/>
      <c r="W1472" s="4" t="s">
        <v>230</v>
      </c>
      <c r="X1472" s="536" t="s">
        <v>1645</v>
      </c>
      <c r="Z1472" s="29"/>
    </row>
    <row r="1473" spans="6:26">
      <c r="F1473"/>
      <c r="G1473"/>
      <c r="H1473"/>
      <c r="I1473"/>
      <c r="J1473"/>
      <c r="K1473"/>
      <c r="L1473"/>
      <c r="M1473"/>
      <c r="N1473"/>
      <c r="O1473"/>
      <c r="P1473"/>
      <c r="Q1473"/>
      <c r="R1473"/>
      <c r="S1473"/>
      <c r="T1473"/>
      <c r="W1473" s="4" t="s">
        <v>230</v>
      </c>
      <c r="X1473" s="536" t="s">
        <v>1646</v>
      </c>
      <c r="Z1473" s="29"/>
    </row>
    <row r="1474" spans="6:26">
      <c r="F1474"/>
      <c r="G1474"/>
      <c r="H1474"/>
      <c r="I1474"/>
      <c r="J1474"/>
      <c r="K1474"/>
      <c r="L1474"/>
      <c r="M1474"/>
      <c r="N1474"/>
      <c r="O1474"/>
      <c r="P1474"/>
      <c r="Q1474"/>
      <c r="R1474"/>
      <c r="S1474"/>
      <c r="T1474"/>
      <c r="W1474" s="4" t="s">
        <v>230</v>
      </c>
      <c r="X1474" s="536" t="s">
        <v>1647</v>
      </c>
      <c r="Z1474" s="29"/>
    </row>
    <row r="1475" spans="6:26">
      <c r="F1475"/>
      <c r="G1475"/>
      <c r="H1475"/>
      <c r="I1475"/>
      <c r="J1475"/>
      <c r="K1475"/>
      <c r="L1475"/>
      <c r="M1475"/>
      <c r="N1475"/>
      <c r="O1475"/>
      <c r="P1475"/>
      <c r="Q1475"/>
      <c r="R1475"/>
      <c r="S1475"/>
      <c r="T1475"/>
      <c r="W1475" s="4" t="s">
        <v>230</v>
      </c>
      <c r="X1475" s="536" t="s">
        <v>1648</v>
      </c>
      <c r="Z1475" s="29"/>
    </row>
    <row r="1476" spans="6:26">
      <c r="F1476"/>
      <c r="G1476"/>
      <c r="H1476"/>
      <c r="I1476"/>
      <c r="J1476"/>
      <c r="K1476"/>
      <c r="L1476"/>
      <c r="M1476"/>
      <c r="N1476"/>
      <c r="O1476"/>
      <c r="P1476"/>
      <c r="Q1476"/>
      <c r="R1476"/>
      <c r="S1476"/>
      <c r="T1476"/>
      <c r="W1476" s="4" t="s">
        <v>233</v>
      </c>
      <c r="X1476" s="536" t="s">
        <v>989</v>
      </c>
      <c r="Z1476" s="29"/>
    </row>
    <row r="1477" spans="6:26">
      <c r="F1477"/>
      <c r="G1477"/>
      <c r="H1477"/>
      <c r="I1477"/>
      <c r="J1477"/>
      <c r="K1477"/>
      <c r="L1477"/>
      <c r="M1477"/>
      <c r="N1477"/>
      <c r="O1477"/>
      <c r="P1477"/>
      <c r="Q1477"/>
      <c r="R1477"/>
      <c r="S1477"/>
      <c r="T1477"/>
      <c r="W1477" s="4" t="s">
        <v>233</v>
      </c>
      <c r="X1477" s="536" t="s">
        <v>1649</v>
      </c>
      <c r="Z1477" s="29"/>
    </row>
    <row r="1478" spans="6:26">
      <c r="F1478"/>
      <c r="G1478"/>
      <c r="H1478"/>
      <c r="I1478"/>
      <c r="J1478"/>
      <c r="K1478"/>
      <c r="L1478"/>
      <c r="M1478"/>
      <c r="N1478"/>
      <c r="O1478"/>
      <c r="P1478"/>
      <c r="Q1478"/>
      <c r="R1478"/>
      <c r="S1478"/>
      <c r="T1478"/>
      <c r="W1478" s="4" t="s">
        <v>233</v>
      </c>
      <c r="X1478" s="536" t="s">
        <v>1650</v>
      </c>
      <c r="Z1478" s="29"/>
    </row>
    <row r="1479" spans="6:26">
      <c r="F1479"/>
      <c r="G1479"/>
      <c r="H1479"/>
      <c r="I1479"/>
      <c r="J1479"/>
      <c r="K1479"/>
      <c r="L1479"/>
      <c r="M1479"/>
      <c r="N1479"/>
      <c r="O1479"/>
      <c r="P1479"/>
      <c r="Q1479"/>
      <c r="R1479"/>
      <c r="S1479"/>
      <c r="T1479"/>
      <c r="W1479" s="4" t="s">
        <v>233</v>
      </c>
      <c r="X1479" s="536" t="s">
        <v>1651</v>
      </c>
      <c r="Z1479" s="29"/>
    </row>
    <row r="1480" spans="6:26">
      <c r="F1480"/>
      <c r="G1480"/>
      <c r="H1480"/>
      <c r="I1480"/>
      <c r="J1480"/>
      <c r="K1480"/>
      <c r="L1480"/>
      <c r="M1480"/>
      <c r="N1480"/>
      <c r="O1480"/>
      <c r="P1480"/>
      <c r="Q1480"/>
      <c r="R1480"/>
      <c r="S1480"/>
      <c r="T1480"/>
      <c r="W1480" s="4" t="s">
        <v>233</v>
      </c>
      <c r="X1480" s="536" t="s">
        <v>1652</v>
      </c>
      <c r="Z1480" s="29"/>
    </row>
    <row r="1481" spans="6:26">
      <c r="F1481"/>
      <c r="G1481"/>
      <c r="H1481"/>
      <c r="I1481"/>
      <c r="J1481"/>
      <c r="K1481"/>
      <c r="L1481"/>
      <c r="M1481"/>
      <c r="N1481"/>
      <c r="O1481"/>
      <c r="P1481"/>
      <c r="Q1481"/>
      <c r="R1481"/>
      <c r="S1481"/>
      <c r="T1481"/>
      <c r="W1481" s="4" t="s">
        <v>233</v>
      </c>
      <c r="X1481" s="536" t="s">
        <v>990</v>
      </c>
      <c r="Z1481" s="29"/>
    </row>
    <row r="1482" spans="6:26">
      <c r="F1482"/>
      <c r="G1482"/>
      <c r="H1482"/>
      <c r="I1482"/>
      <c r="J1482"/>
      <c r="K1482"/>
      <c r="L1482"/>
      <c r="M1482"/>
      <c r="N1482"/>
      <c r="O1482"/>
      <c r="P1482"/>
      <c r="Q1482"/>
      <c r="R1482"/>
      <c r="S1482"/>
      <c r="T1482"/>
      <c r="W1482" s="4" t="s">
        <v>233</v>
      </c>
      <c r="X1482" s="536" t="s">
        <v>1653</v>
      </c>
      <c r="Z1482" s="29"/>
    </row>
    <row r="1483" spans="6:26">
      <c r="F1483"/>
      <c r="G1483"/>
      <c r="H1483"/>
      <c r="I1483"/>
      <c r="J1483"/>
      <c r="K1483"/>
      <c r="L1483"/>
      <c r="M1483"/>
      <c r="N1483"/>
      <c r="O1483"/>
      <c r="P1483"/>
      <c r="Q1483"/>
      <c r="R1483"/>
      <c r="S1483"/>
      <c r="T1483"/>
      <c r="W1483" s="4" t="s">
        <v>233</v>
      </c>
      <c r="X1483" s="536" t="s">
        <v>1654</v>
      </c>
      <c r="Z1483" s="29"/>
    </row>
    <row r="1484" spans="6:26">
      <c r="F1484"/>
      <c r="G1484"/>
      <c r="H1484"/>
      <c r="I1484"/>
      <c r="J1484"/>
      <c r="K1484"/>
      <c r="L1484"/>
      <c r="M1484"/>
      <c r="N1484"/>
      <c r="O1484"/>
      <c r="P1484"/>
      <c r="Q1484"/>
      <c r="R1484"/>
      <c r="S1484"/>
      <c r="T1484"/>
      <c r="W1484" s="4" t="s">
        <v>233</v>
      </c>
      <c r="X1484" s="536" t="s">
        <v>1655</v>
      </c>
      <c r="Z1484" s="29"/>
    </row>
    <row r="1485" spans="6:26">
      <c r="F1485"/>
      <c r="G1485"/>
      <c r="H1485"/>
      <c r="I1485"/>
      <c r="J1485"/>
      <c r="K1485"/>
      <c r="L1485"/>
      <c r="M1485"/>
      <c r="N1485"/>
      <c r="O1485"/>
      <c r="P1485"/>
      <c r="Q1485"/>
      <c r="R1485"/>
      <c r="S1485"/>
      <c r="T1485"/>
      <c r="W1485" s="4" t="s">
        <v>233</v>
      </c>
      <c r="X1485" s="536" t="s">
        <v>1656</v>
      </c>
      <c r="Z1485" s="29"/>
    </row>
    <row r="1486" spans="6:26">
      <c r="F1486"/>
      <c r="G1486"/>
      <c r="H1486"/>
      <c r="I1486"/>
      <c r="J1486"/>
      <c r="K1486"/>
      <c r="L1486"/>
      <c r="M1486"/>
      <c r="N1486"/>
      <c r="O1486"/>
      <c r="P1486"/>
      <c r="Q1486"/>
      <c r="R1486"/>
      <c r="S1486"/>
      <c r="T1486"/>
      <c r="W1486" s="4" t="s">
        <v>233</v>
      </c>
      <c r="X1486" s="536" t="s">
        <v>1657</v>
      </c>
      <c r="Z1486" s="29"/>
    </row>
    <row r="1487" spans="6:26">
      <c r="F1487"/>
      <c r="G1487"/>
      <c r="H1487"/>
      <c r="I1487"/>
      <c r="J1487"/>
      <c r="K1487"/>
      <c r="L1487"/>
      <c r="M1487"/>
      <c r="N1487"/>
      <c r="O1487"/>
      <c r="P1487"/>
      <c r="Q1487"/>
      <c r="R1487"/>
      <c r="S1487"/>
      <c r="T1487"/>
      <c r="W1487" s="4" t="s">
        <v>233</v>
      </c>
      <c r="X1487" s="536" t="s">
        <v>1658</v>
      </c>
      <c r="Z1487" s="29"/>
    </row>
    <row r="1488" spans="6:26">
      <c r="F1488"/>
      <c r="G1488"/>
      <c r="H1488"/>
      <c r="I1488"/>
      <c r="J1488"/>
      <c r="K1488"/>
      <c r="L1488"/>
      <c r="M1488"/>
      <c r="N1488"/>
      <c r="O1488"/>
      <c r="P1488"/>
      <c r="Q1488"/>
      <c r="R1488"/>
      <c r="S1488"/>
      <c r="T1488"/>
      <c r="W1488" s="4" t="s">
        <v>233</v>
      </c>
      <c r="X1488" s="536" t="s">
        <v>1659</v>
      </c>
      <c r="Z1488" s="29"/>
    </row>
    <row r="1489" spans="6:26">
      <c r="F1489"/>
      <c r="G1489"/>
      <c r="H1489"/>
      <c r="I1489"/>
      <c r="J1489"/>
      <c r="K1489"/>
      <c r="L1489"/>
      <c r="M1489"/>
      <c r="N1489"/>
      <c r="O1489"/>
      <c r="P1489"/>
      <c r="Q1489"/>
      <c r="R1489"/>
      <c r="S1489"/>
      <c r="T1489"/>
      <c r="W1489" s="4" t="s">
        <v>233</v>
      </c>
      <c r="X1489" s="536" t="s">
        <v>1660</v>
      </c>
      <c r="Z1489" s="29"/>
    </row>
    <row r="1490" spans="6:26">
      <c r="F1490"/>
      <c r="G1490"/>
      <c r="H1490"/>
      <c r="I1490"/>
      <c r="J1490"/>
      <c r="K1490"/>
      <c r="L1490"/>
      <c r="M1490"/>
      <c r="N1490"/>
      <c r="O1490"/>
      <c r="P1490"/>
      <c r="Q1490"/>
      <c r="R1490"/>
      <c r="S1490"/>
      <c r="T1490"/>
      <c r="W1490" s="4" t="s">
        <v>233</v>
      </c>
      <c r="X1490" s="536" t="s">
        <v>1661</v>
      </c>
      <c r="Z1490" s="29"/>
    </row>
    <row r="1491" spans="6:26">
      <c r="F1491"/>
      <c r="G1491"/>
      <c r="H1491"/>
      <c r="I1491"/>
      <c r="J1491"/>
      <c r="K1491"/>
      <c r="L1491"/>
      <c r="M1491"/>
      <c r="N1491"/>
      <c r="O1491"/>
      <c r="P1491"/>
      <c r="Q1491"/>
      <c r="R1491"/>
      <c r="S1491"/>
      <c r="T1491"/>
      <c r="W1491" s="4" t="s">
        <v>233</v>
      </c>
      <c r="X1491" s="536" t="s">
        <v>992</v>
      </c>
      <c r="Z1491" s="29"/>
    </row>
    <row r="1492" spans="6:26">
      <c r="F1492"/>
      <c r="G1492"/>
      <c r="H1492"/>
      <c r="I1492"/>
      <c r="J1492"/>
      <c r="K1492"/>
      <c r="L1492"/>
      <c r="M1492"/>
      <c r="N1492"/>
      <c r="O1492"/>
      <c r="P1492"/>
      <c r="Q1492"/>
      <c r="R1492"/>
      <c r="S1492"/>
      <c r="T1492"/>
      <c r="W1492" s="4" t="s">
        <v>233</v>
      </c>
      <c r="X1492" s="536" t="s">
        <v>1662</v>
      </c>
      <c r="Z1492" s="29"/>
    </row>
    <row r="1493" spans="6:26">
      <c r="F1493"/>
      <c r="G1493"/>
      <c r="H1493"/>
      <c r="I1493"/>
      <c r="J1493"/>
      <c r="K1493"/>
      <c r="L1493"/>
      <c r="M1493"/>
      <c r="N1493"/>
      <c r="O1493"/>
      <c r="P1493"/>
      <c r="Q1493"/>
      <c r="R1493"/>
      <c r="S1493"/>
      <c r="T1493"/>
      <c r="W1493" s="4" t="s">
        <v>233</v>
      </c>
      <c r="X1493" s="536" t="s">
        <v>688</v>
      </c>
      <c r="Z1493" s="29"/>
    </row>
    <row r="1494" spans="6:26">
      <c r="F1494"/>
      <c r="G1494"/>
      <c r="H1494"/>
      <c r="I1494"/>
      <c r="J1494"/>
      <c r="K1494"/>
      <c r="L1494"/>
      <c r="M1494"/>
      <c r="N1494"/>
      <c r="O1494"/>
      <c r="P1494"/>
      <c r="Q1494"/>
      <c r="R1494"/>
      <c r="S1494"/>
      <c r="T1494"/>
      <c r="W1494" s="4" t="s">
        <v>233</v>
      </c>
      <c r="X1494" s="536" t="s">
        <v>1663</v>
      </c>
      <c r="Z1494" s="29"/>
    </row>
    <row r="1495" spans="6:26">
      <c r="F1495"/>
      <c r="G1495"/>
      <c r="H1495"/>
      <c r="I1495"/>
      <c r="J1495"/>
      <c r="K1495"/>
      <c r="L1495"/>
      <c r="M1495"/>
      <c r="N1495"/>
      <c r="O1495"/>
      <c r="P1495"/>
      <c r="Q1495"/>
      <c r="R1495"/>
      <c r="S1495"/>
      <c r="T1495"/>
      <c r="W1495" s="4" t="s">
        <v>233</v>
      </c>
      <c r="X1495" s="536" t="s">
        <v>690</v>
      </c>
      <c r="Z1495" s="29"/>
    </row>
    <row r="1496" spans="6:26">
      <c r="F1496"/>
      <c r="G1496"/>
      <c r="H1496"/>
      <c r="I1496"/>
      <c r="J1496"/>
      <c r="K1496"/>
      <c r="L1496"/>
      <c r="M1496"/>
      <c r="N1496"/>
      <c r="O1496"/>
      <c r="P1496"/>
      <c r="Q1496"/>
      <c r="R1496"/>
      <c r="S1496"/>
      <c r="T1496"/>
      <c r="W1496" s="4" t="s">
        <v>233</v>
      </c>
      <c r="X1496" s="536" t="s">
        <v>994</v>
      </c>
      <c r="Z1496" s="29"/>
    </row>
    <row r="1497" spans="6:26">
      <c r="F1497"/>
      <c r="G1497"/>
      <c r="H1497"/>
      <c r="I1497"/>
      <c r="J1497"/>
      <c r="K1497"/>
      <c r="L1497"/>
      <c r="M1497"/>
      <c r="N1497"/>
      <c r="O1497"/>
      <c r="P1497"/>
      <c r="Q1497"/>
      <c r="R1497"/>
      <c r="S1497"/>
      <c r="T1497"/>
      <c r="W1497" s="4" t="s">
        <v>233</v>
      </c>
      <c r="X1497" s="536" t="s">
        <v>692</v>
      </c>
      <c r="Z1497" s="29"/>
    </row>
    <row r="1498" spans="6:26">
      <c r="F1498"/>
      <c r="G1498"/>
      <c r="H1498"/>
      <c r="I1498"/>
      <c r="J1498"/>
      <c r="K1498"/>
      <c r="L1498"/>
      <c r="M1498"/>
      <c r="N1498"/>
      <c r="O1498"/>
      <c r="P1498"/>
      <c r="Q1498"/>
      <c r="R1498"/>
      <c r="S1498"/>
      <c r="T1498"/>
      <c r="W1498" s="4" t="s">
        <v>233</v>
      </c>
      <c r="X1498" s="536" t="s">
        <v>1664</v>
      </c>
      <c r="Z1498" s="29"/>
    </row>
    <row r="1499" spans="6:26">
      <c r="F1499"/>
      <c r="G1499"/>
      <c r="H1499"/>
      <c r="I1499"/>
      <c r="J1499"/>
      <c r="K1499"/>
      <c r="L1499"/>
      <c r="M1499"/>
      <c r="N1499"/>
      <c r="O1499"/>
      <c r="P1499"/>
      <c r="Q1499"/>
      <c r="R1499"/>
      <c r="S1499"/>
      <c r="T1499"/>
      <c r="W1499" s="4" t="s">
        <v>233</v>
      </c>
      <c r="X1499" s="536" t="s">
        <v>1665</v>
      </c>
      <c r="Z1499" s="29"/>
    </row>
    <row r="1500" spans="6:26">
      <c r="F1500"/>
      <c r="G1500"/>
      <c r="H1500"/>
      <c r="I1500"/>
      <c r="J1500"/>
      <c r="K1500"/>
      <c r="L1500"/>
      <c r="M1500"/>
      <c r="N1500"/>
      <c r="O1500"/>
      <c r="P1500"/>
      <c r="Q1500"/>
      <c r="R1500"/>
      <c r="S1500"/>
      <c r="T1500"/>
      <c r="W1500" s="4" t="s">
        <v>233</v>
      </c>
      <c r="X1500" s="536" t="s">
        <v>1666</v>
      </c>
      <c r="Z1500" s="29"/>
    </row>
    <row r="1501" spans="6:26">
      <c r="F1501"/>
      <c r="G1501"/>
      <c r="H1501"/>
      <c r="I1501"/>
      <c r="J1501"/>
      <c r="K1501"/>
      <c r="L1501"/>
      <c r="M1501"/>
      <c r="N1501"/>
      <c r="O1501"/>
      <c r="P1501"/>
      <c r="Q1501"/>
      <c r="R1501"/>
      <c r="S1501"/>
      <c r="T1501"/>
      <c r="W1501" s="4" t="s">
        <v>233</v>
      </c>
      <c r="X1501" s="536" t="s">
        <v>1667</v>
      </c>
      <c r="Z1501" s="29"/>
    </row>
    <row r="1502" spans="6:26">
      <c r="F1502"/>
      <c r="G1502"/>
      <c r="H1502"/>
      <c r="I1502"/>
      <c r="J1502"/>
      <c r="K1502"/>
      <c r="L1502"/>
      <c r="M1502"/>
      <c r="N1502"/>
      <c r="O1502"/>
      <c r="P1502"/>
      <c r="Q1502"/>
      <c r="R1502"/>
      <c r="S1502"/>
      <c r="T1502"/>
      <c r="W1502" s="4" t="s">
        <v>233</v>
      </c>
      <c r="X1502" s="536" t="s">
        <v>1668</v>
      </c>
      <c r="Z1502" s="29"/>
    </row>
    <row r="1503" spans="6:26">
      <c r="F1503"/>
      <c r="G1503"/>
      <c r="H1503"/>
      <c r="I1503"/>
      <c r="J1503"/>
      <c r="K1503"/>
      <c r="L1503"/>
      <c r="M1503"/>
      <c r="N1503"/>
      <c r="O1503"/>
      <c r="P1503"/>
      <c r="Q1503"/>
      <c r="R1503"/>
      <c r="S1503"/>
      <c r="T1503"/>
      <c r="W1503" s="4" t="s">
        <v>233</v>
      </c>
      <c r="X1503" s="536" t="s">
        <v>694</v>
      </c>
      <c r="Z1503" s="29"/>
    </row>
    <row r="1504" spans="6:26">
      <c r="F1504"/>
      <c r="G1504"/>
      <c r="H1504"/>
      <c r="I1504"/>
      <c r="J1504"/>
      <c r="K1504"/>
      <c r="L1504"/>
      <c r="M1504"/>
      <c r="N1504"/>
      <c r="O1504"/>
      <c r="P1504"/>
      <c r="Q1504"/>
      <c r="R1504"/>
      <c r="S1504"/>
      <c r="T1504"/>
      <c r="W1504" s="4" t="s">
        <v>2672</v>
      </c>
      <c r="X1504" s="536" t="s">
        <v>2673</v>
      </c>
      <c r="Z1504" s="29"/>
    </row>
    <row r="1505" spans="6:26">
      <c r="F1505"/>
      <c r="G1505"/>
      <c r="H1505"/>
      <c r="I1505"/>
      <c r="J1505"/>
      <c r="K1505"/>
      <c r="L1505"/>
      <c r="M1505"/>
      <c r="N1505"/>
      <c r="O1505"/>
      <c r="P1505"/>
      <c r="Q1505"/>
      <c r="R1505"/>
      <c r="S1505"/>
      <c r="T1505"/>
      <c r="W1505" s="4" t="s">
        <v>233</v>
      </c>
      <c r="X1505" s="536" t="s">
        <v>1669</v>
      </c>
      <c r="Z1505" s="29"/>
    </row>
    <row r="1506" spans="6:26">
      <c r="F1506"/>
      <c r="G1506"/>
      <c r="H1506"/>
      <c r="I1506"/>
      <c r="J1506"/>
      <c r="K1506"/>
      <c r="L1506"/>
      <c r="M1506"/>
      <c r="N1506"/>
      <c r="O1506"/>
      <c r="P1506"/>
      <c r="Q1506"/>
      <c r="R1506"/>
      <c r="S1506"/>
      <c r="T1506"/>
      <c r="W1506" s="4" t="s">
        <v>233</v>
      </c>
      <c r="X1506" s="536" t="s">
        <v>1670</v>
      </c>
      <c r="Z1506" s="29"/>
    </row>
    <row r="1507" spans="6:26">
      <c r="F1507"/>
      <c r="G1507"/>
      <c r="H1507"/>
      <c r="I1507"/>
      <c r="J1507"/>
      <c r="K1507"/>
      <c r="L1507"/>
      <c r="M1507"/>
      <c r="N1507"/>
      <c r="O1507"/>
      <c r="P1507"/>
      <c r="Q1507"/>
      <c r="R1507"/>
      <c r="S1507"/>
      <c r="T1507"/>
      <c r="W1507" s="4" t="s">
        <v>233</v>
      </c>
      <c r="X1507" s="536" t="s">
        <v>1671</v>
      </c>
      <c r="Z1507" s="29"/>
    </row>
    <row r="1508" spans="6:26">
      <c r="F1508"/>
      <c r="G1508"/>
      <c r="H1508"/>
      <c r="I1508"/>
      <c r="J1508"/>
      <c r="K1508"/>
      <c r="L1508"/>
      <c r="M1508"/>
      <c r="N1508"/>
      <c r="O1508"/>
      <c r="P1508"/>
      <c r="Q1508"/>
      <c r="R1508"/>
      <c r="S1508"/>
      <c r="T1508"/>
      <c r="W1508" s="4" t="s">
        <v>233</v>
      </c>
      <c r="X1508" s="536" t="s">
        <v>1672</v>
      </c>
      <c r="Z1508" s="29"/>
    </row>
    <row r="1509" spans="6:26">
      <c r="F1509"/>
      <c r="G1509"/>
      <c r="H1509"/>
      <c r="I1509"/>
      <c r="J1509"/>
      <c r="K1509"/>
      <c r="L1509"/>
      <c r="M1509"/>
      <c r="N1509"/>
      <c r="O1509"/>
      <c r="P1509"/>
      <c r="Q1509"/>
      <c r="R1509"/>
      <c r="S1509"/>
      <c r="T1509"/>
      <c r="W1509" s="4" t="s">
        <v>233</v>
      </c>
      <c r="X1509" s="536" t="s">
        <v>1673</v>
      </c>
      <c r="Z1509" s="29"/>
    </row>
    <row r="1510" spans="6:26">
      <c r="F1510"/>
      <c r="G1510"/>
      <c r="H1510"/>
      <c r="I1510"/>
      <c r="J1510"/>
      <c r="K1510"/>
      <c r="L1510"/>
      <c r="M1510"/>
      <c r="N1510"/>
      <c r="O1510"/>
      <c r="P1510"/>
      <c r="Q1510"/>
      <c r="R1510"/>
      <c r="S1510"/>
      <c r="T1510"/>
      <c r="W1510" s="4" t="s">
        <v>233</v>
      </c>
      <c r="X1510" s="536" t="s">
        <v>1674</v>
      </c>
      <c r="Z1510" s="29"/>
    </row>
    <row r="1511" spans="6:26">
      <c r="F1511"/>
      <c r="G1511"/>
      <c r="H1511"/>
      <c r="I1511"/>
      <c r="J1511"/>
      <c r="K1511"/>
      <c r="L1511"/>
      <c r="M1511"/>
      <c r="N1511"/>
      <c r="O1511"/>
      <c r="P1511"/>
      <c r="Q1511"/>
      <c r="R1511"/>
      <c r="S1511"/>
      <c r="T1511"/>
      <c r="W1511" s="4" t="s">
        <v>233</v>
      </c>
      <c r="X1511" s="536" t="s">
        <v>697</v>
      </c>
      <c r="Z1511" s="29"/>
    </row>
    <row r="1512" spans="6:26">
      <c r="F1512"/>
      <c r="G1512"/>
      <c r="H1512"/>
      <c r="I1512"/>
      <c r="J1512"/>
      <c r="K1512"/>
      <c r="L1512"/>
      <c r="M1512"/>
      <c r="N1512"/>
      <c r="O1512"/>
      <c r="P1512"/>
      <c r="Q1512"/>
      <c r="R1512"/>
      <c r="S1512"/>
      <c r="T1512"/>
      <c r="W1512" s="4" t="s">
        <v>233</v>
      </c>
      <c r="X1512" s="536" t="s">
        <v>1675</v>
      </c>
      <c r="Z1512" s="29"/>
    </row>
    <row r="1513" spans="6:26">
      <c r="F1513"/>
      <c r="G1513"/>
      <c r="H1513"/>
      <c r="I1513"/>
      <c r="J1513"/>
      <c r="K1513"/>
      <c r="L1513"/>
      <c r="M1513"/>
      <c r="N1513"/>
      <c r="O1513"/>
      <c r="P1513"/>
      <c r="Q1513"/>
      <c r="R1513"/>
      <c r="S1513"/>
      <c r="T1513"/>
      <c r="W1513" s="4" t="s">
        <v>233</v>
      </c>
      <c r="X1513" s="536" t="s">
        <v>1676</v>
      </c>
      <c r="Z1513" s="29"/>
    </row>
    <row r="1514" spans="6:26">
      <c r="F1514"/>
      <c r="G1514"/>
      <c r="H1514"/>
      <c r="I1514"/>
      <c r="J1514"/>
      <c r="K1514"/>
      <c r="L1514"/>
      <c r="M1514"/>
      <c r="N1514"/>
      <c r="O1514"/>
      <c r="P1514"/>
      <c r="Q1514"/>
      <c r="R1514"/>
      <c r="S1514"/>
      <c r="T1514"/>
      <c r="W1514" s="4" t="s">
        <v>233</v>
      </c>
      <c r="X1514" s="536" t="s">
        <v>1677</v>
      </c>
      <c r="Z1514" s="29"/>
    </row>
    <row r="1515" spans="6:26">
      <c r="F1515"/>
      <c r="G1515"/>
      <c r="H1515"/>
      <c r="I1515"/>
      <c r="J1515"/>
      <c r="K1515"/>
      <c r="L1515"/>
      <c r="M1515"/>
      <c r="N1515"/>
      <c r="O1515"/>
      <c r="P1515"/>
      <c r="Q1515"/>
      <c r="R1515"/>
      <c r="S1515"/>
      <c r="T1515"/>
      <c r="W1515" s="4" t="s">
        <v>233</v>
      </c>
      <c r="X1515" s="536" t="s">
        <v>1678</v>
      </c>
      <c r="Z1515" s="29"/>
    </row>
    <row r="1516" spans="6:26">
      <c r="F1516"/>
      <c r="G1516"/>
      <c r="H1516"/>
      <c r="I1516"/>
      <c r="J1516"/>
      <c r="K1516"/>
      <c r="L1516"/>
      <c r="M1516"/>
      <c r="N1516"/>
      <c r="O1516"/>
      <c r="P1516"/>
      <c r="Q1516"/>
      <c r="R1516"/>
      <c r="S1516"/>
      <c r="T1516"/>
      <c r="W1516" s="4" t="s">
        <v>233</v>
      </c>
      <c r="X1516" s="536" t="s">
        <v>1679</v>
      </c>
      <c r="Z1516" s="29"/>
    </row>
    <row r="1517" spans="6:26">
      <c r="F1517"/>
      <c r="G1517"/>
      <c r="H1517"/>
      <c r="I1517"/>
      <c r="J1517"/>
      <c r="K1517"/>
      <c r="L1517"/>
      <c r="M1517"/>
      <c r="N1517"/>
      <c r="O1517"/>
      <c r="P1517"/>
      <c r="Q1517"/>
      <c r="R1517"/>
      <c r="S1517"/>
      <c r="T1517"/>
      <c r="W1517" s="4" t="s">
        <v>233</v>
      </c>
      <c r="X1517" s="536" t="s">
        <v>1680</v>
      </c>
      <c r="Z1517" s="29"/>
    </row>
    <row r="1518" spans="6:26">
      <c r="F1518"/>
      <c r="G1518"/>
      <c r="H1518"/>
      <c r="I1518"/>
      <c r="J1518"/>
      <c r="K1518"/>
      <c r="L1518"/>
      <c r="M1518"/>
      <c r="N1518"/>
      <c r="O1518"/>
      <c r="P1518"/>
      <c r="Q1518"/>
      <c r="R1518"/>
      <c r="S1518"/>
      <c r="T1518"/>
      <c r="W1518" s="4" t="s">
        <v>233</v>
      </c>
      <c r="X1518" s="536" t="s">
        <v>1681</v>
      </c>
      <c r="Z1518" s="29"/>
    </row>
    <row r="1519" spans="6:26">
      <c r="F1519"/>
      <c r="G1519"/>
      <c r="H1519"/>
      <c r="I1519"/>
      <c r="J1519"/>
      <c r="K1519"/>
      <c r="L1519"/>
      <c r="M1519"/>
      <c r="N1519"/>
      <c r="O1519"/>
      <c r="P1519"/>
      <c r="Q1519"/>
      <c r="R1519"/>
      <c r="S1519"/>
      <c r="T1519"/>
      <c r="W1519" s="4" t="s">
        <v>233</v>
      </c>
      <c r="X1519" s="536" t="s">
        <v>1682</v>
      </c>
      <c r="Z1519" s="29"/>
    </row>
    <row r="1520" spans="6:26">
      <c r="F1520"/>
      <c r="G1520"/>
      <c r="H1520"/>
      <c r="I1520"/>
      <c r="J1520"/>
      <c r="K1520"/>
      <c r="L1520"/>
      <c r="M1520"/>
      <c r="N1520"/>
      <c r="O1520"/>
      <c r="P1520"/>
      <c r="Q1520"/>
      <c r="R1520"/>
      <c r="S1520"/>
      <c r="T1520"/>
      <c r="W1520" s="4" t="s">
        <v>233</v>
      </c>
      <c r="X1520" s="536" t="s">
        <v>1683</v>
      </c>
      <c r="Z1520" s="29"/>
    </row>
    <row r="1521" spans="6:26">
      <c r="F1521"/>
      <c r="G1521"/>
      <c r="H1521"/>
      <c r="I1521"/>
      <c r="J1521"/>
      <c r="K1521"/>
      <c r="L1521"/>
      <c r="M1521"/>
      <c r="N1521"/>
      <c r="O1521"/>
      <c r="P1521"/>
      <c r="Q1521"/>
      <c r="R1521"/>
      <c r="S1521"/>
      <c r="T1521"/>
      <c r="W1521" s="4" t="s">
        <v>233</v>
      </c>
      <c r="X1521" s="536" t="s">
        <v>1684</v>
      </c>
      <c r="Z1521" s="29"/>
    </row>
    <row r="1522" spans="6:26">
      <c r="F1522"/>
      <c r="G1522"/>
      <c r="H1522"/>
      <c r="I1522"/>
      <c r="J1522"/>
      <c r="K1522"/>
      <c r="L1522"/>
      <c r="M1522"/>
      <c r="N1522"/>
      <c r="O1522"/>
      <c r="P1522"/>
      <c r="Q1522"/>
      <c r="R1522"/>
      <c r="S1522"/>
      <c r="T1522"/>
      <c r="W1522" s="4" t="s">
        <v>233</v>
      </c>
      <c r="X1522" s="536" t="s">
        <v>1685</v>
      </c>
      <c r="Z1522" s="29"/>
    </row>
    <row r="1523" spans="6:26">
      <c r="F1523"/>
      <c r="G1523"/>
      <c r="H1523"/>
      <c r="I1523"/>
      <c r="J1523"/>
      <c r="K1523"/>
      <c r="L1523"/>
      <c r="M1523"/>
      <c r="N1523"/>
      <c r="O1523"/>
      <c r="P1523"/>
      <c r="Q1523"/>
      <c r="R1523"/>
      <c r="S1523"/>
      <c r="T1523"/>
      <c r="W1523" s="4" t="s">
        <v>233</v>
      </c>
      <c r="X1523" s="536" t="s">
        <v>1448</v>
      </c>
      <c r="Z1523" s="29"/>
    </row>
    <row r="1524" spans="6:26">
      <c r="F1524"/>
      <c r="G1524"/>
      <c r="H1524"/>
      <c r="I1524"/>
      <c r="J1524"/>
      <c r="K1524"/>
      <c r="L1524"/>
      <c r="M1524"/>
      <c r="N1524"/>
      <c r="O1524"/>
      <c r="P1524"/>
      <c r="Q1524"/>
      <c r="R1524"/>
      <c r="S1524"/>
      <c r="T1524"/>
      <c r="W1524" s="4" t="s">
        <v>233</v>
      </c>
      <c r="X1524" s="536" t="s">
        <v>1686</v>
      </c>
      <c r="Z1524" s="29"/>
    </row>
    <row r="1525" spans="6:26">
      <c r="F1525"/>
      <c r="G1525"/>
      <c r="H1525"/>
      <c r="I1525"/>
      <c r="J1525"/>
      <c r="K1525"/>
      <c r="L1525"/>
      <c r="M1525"/>
      <c r="N1525"/>
      <c r="O1525"/>
      <c r="P1525"/>
      <c r="Q1525"/>
      <c r="R1525"/>
      <c r="S1525"/>
      <c r="T1525"/>
      <c r="W1525" s="4" t="s">
        <v>233</v>
      </c>
      <c r="X1525" s="536" t="s">
        <v>1687</v>
      </c>
      <c r="Z1525" s="29"/>
    </row>
    <row r="1526" spans="6:26">
      <c r="F1526"/>
      <c r="G1526"/>
      <c r="H1526"/>
      <c r="I1526"/>
      <c r="J1526"/>
      <c r="K1526"/>
      <c r="L1526"/>
      <c r="M1526"/>
      <c r="N1526"/>
      <c r="O1526"/>
      <c r="P1526"/>
      <c r="Q1526"/>
      <c r="R1526"/>
      <c r="S1526"/>
      <c r="T1526"/>
      <c r="W1526" s="4" t="s">
        <v>233</v>
      </c>
      <c r="X1526" s="536" t="s">
        <v>1688</v>
      </c>
      <c r="Z1526" s="29"/>
    </row>
    <row r="1527" spans="6:26">
      <c r="F1527"/>
      <c r="G1527"/>
      <c r="H1527"/>
      <c r="I1527"/>
      <c r="J1527"/>
      <c r="K1527"/>
      <c r="L1527"/>
      <c r="M1527"/>
      <c r="N1527"/>
      <c r="O1527"/>
      <c r="P1527"/>
      <c r="Q1527"/>
      <c r="R1527"/>
      <c r="S1527"/>
      <c r="T1527"/>
      <c r="W1527" s="4" t="s">
        <v>233</v>
      </c>
      <c r="X1527" s="536" t="s">
        <v>695</v>
      </c>
      <c r="Z1527" s="29"/>
    </row>
    <row r="1528" spans="6:26">
      <c r="F1528"/>
      <c r="G1528"/>
      <c r="H1528"/>
      <c r="I1528"/>
      <c r="J1528"/>
      <c r="K1528"/>
      <c r="L1528"/>
      <c r="M1528"/>
      <c r="N1528"/>
      <c r="O1528"/>
      <c r="P1528"/>
      <c r="Q1528"/>
      <c r="R1528"/>
      <c r="S1528"/>
      <c r="T1528"/>
      <c r="W1528" s="4" t="s">
        <v>233</v>
      </c>
      <c r="X1528" s="536" t="s">
        <v>1689</v>
      </c>
      <c r="Z1528" s="29"/>
    </row>
    <row r="1529" spans="6:26">
      <c r="F1529"/>
      <c r="G1529"/>
      <c r="H1529"/>
      <c r="I1529"/>
      <c r="J1529"/>
      <c r="K1529"/>
      <c r="L1529"/>
      <c r="M1529"/>
      <c r="N1529"/>
      <c r="O1529"/>
      <c r="P1529"/>
      <c r="Q1529"/>
      <c r="R1529"/>
      <c r="S1529"/>
      <c r="T1529"/>
      <c r="W1529" s="4" t="s">
        <v>233</v>
      </c>
      <c r="X1529" s="536" t="s">
        <v>1690</v>
      </c>
      <c r="Z1529" s="29"/>
    </row>
    <row r="1530" spans="6:26">
      <c r="F1530"/>
      <c r="G1530"/>
      <c r="H1530"/>
      <c r="I1530"/>
      <c r="J1530"/>
      <c r="K1530"/>
      <c r="L1530"/>
      <c r="M1530"/>
      <c r="N1530"/>
      <c r="O1530"/>
      <c r="P1530"/>
      <c r="Q1530"/>
      <c r="R1530"/>
      <c r="S1530"/>
      <c r="T1530"/>
      <c r="W1530" s="4" t="s">
        <v>233</v>
      </c>
      <c r="X1530" s="536" t="s">
        <v>1691</v>
      </c>
      <c r="Z1530" s="29"/>
    </row>
    <row r="1531" spans="6:26">
      <c r="F1531"/>
      <c r="G1531"/>
      <c r="H1531"/>
      <c r="I1531"/>
      <c r="J1531"/>
      <c r="K1531"/>
      <c r="L1531"/>
      <c r="M1531"/>
      <c r="N1531"/>
      <c r="O1531"/>
      <c r="P1531"/>
      <c r="Q1531"/>
      <c r="R1531"/>
      <c r="S1531"/>
      <c r="T1531"/>
      <c r="W1531" s="4" t="s">
        <v>233</v>
      </c>
      <c r="X1531" s="536" t="s">
        <v>1692</v>
      </c>
      <c r="Z1531" s="29"/>
    </row>
    <row r="1532" spans="6:26">
      <c r="F1532"/>
      <c r="G1532"/>
      <c r="H1532"/>
      <c r="I1532"/>
      <c r="J1532"/>
      <c r="K1532"/>
      <c r="L1532"/>
      <c r="M1532"/>
      <c r="N1532"/>
      <c r="O1532"/>
      <c r="P1532"/>
      <c r="Q1532"/>
      <c r="R1532"/>
      <c r="S1532"/>
      <c r="T1532"/>
      <c r="W1532" s="4" t="s">
        <v>233</v>
      </c>
      <c r="X1532" s="536" t="s">
        <v>1693</v>
      </c>
      <c r="Z1532" s="29"/>
    </row>
    <row r="1533" spans="6:26">
      <c r="F1533"/>
      <c r="G1533"/>
      <c r="H1533"/>
      <c r="I1533"/>
      <c r="J1533"/>
      <c r="K1533"/>
      <c r="L1533"/>
      <c r="M1533"/>
      <c r="N1533"/>
      <c r="O1533"/>
      <c r="P1533"/>
      <c r="Q1533"/>
      <c r="R1533"/>
      <c r="S1533"/>
      <c r="T1533"/>
      <c r="W1533" s="4" t="s">
        <v>233</v>
      </c>
      <c r="X1533" s="536" t="s">
        <v>1694</v>
      </c>
      <c r="Z1533" s="29"/>
    </row>
    <row r="1534" spans="6:26">
      <c r="F1534"/>
      <c r="G1534"/>
      <c r="H1534"/>
      <c r="I1534"/>
      <c r="J1534"/>
      <c r="K1534"/>
      <c r="L1534"/>
      <c r="M1534"/>
      <c r="N1534"/>
      <c r="O1534"/>
      <c r="P1534"/>
      <c r="Q1534"/>
      <c r="R1534"/>
      <c r="S1534"/>
      <c r="T1534"/>
      <c r="W1534" s="4" t="s">
        <v>233</v>
      </c>
      <c r="X1534" s="536" t="s">
        <v>1695</v>
      </c>
      <c r="Z1534" s="29"/>
    </row>
    <row r="1535" spans="6:26">
      <c r="F1535"/>
      <c r="G1535"/>
      <c r="H1535"/>
      <c r="I1535"/>
      <c r="J1535"/>
      <c r="K1535"/>
      <c r="L1535"/>
      <c r="M1535"/>
      <c r="N1535"/>
      <c r="O1535"/>
      <c r="P1535"/>
      <c r="Q1535"/>
      <c r="R1535"/>
      <c r="S1535"/>
      <c r="T1535"/>
      <c r="W1535" s="4" t="s">
        <v>233</v>
      </c>
      <c r="X1535" s="536" t="s">
        <v>1696</v>
      </c>
      <c r="Z1535" s="29"/>
    </row>
    <row r="1536" spans="6:26">
      <c r="F1536"/>
      <c r="G1536"/>
      <c r="H1536"/>
      <c r="I1536"/>
      <c r="J1536"/>
      <c r="K1536"/>
      <c r="L1536"/>
      <c r="M1536"/>
      <c r="N1536"/>
      <c r="O1536"/>
      <c r="P1536"/>
      <c r="Q1536"/>
      <c r="R1536"/>
      <c r="S1536"/>
      <c r="T1536"/>
      <c r="W1536" s="4" t="s">
        <v>236</v>
      </c>
      <c r="X1536" s="536" t="s">
        <v>1697</v>
      </c>
      <c r="Z1536" s="29"/>
    </row>
    <row r="1537" spans="6:26">
      <c r="F1537"/>
      <c r="G1537"/>
      <c r="H1537"/>
      <c r="I1537"/>
      <c r="J1537"/>
      <c r="K1537"/>
      <c r="L1537"/>
      <c r="M1537"/>
      <c r="N1537"/>
      <c r="O1537"/>
      <c r="P1537"/>
      <c r="Q1537"/>
      <c r="R1537"/>
      <c r="S1537"/>
      <c r="T1537"/>
      <c r="W1537" s="4" t="s">
        <v>236</v>
      </c>
      <c r="X1537" s="536" t="s">
        <v>1698</v>
      </c>
      <c r="Z1537" s="29"/>
    </row>
    <row r="1538" spans="6:26">
      <c r="F1538"/>
      <c r="G1538"/>
      <c r="H1538"/>
      <c r="I1538"/>
      <c r="J1538"/>
      <c r="K1538"/>
      <c r="L1538"/>
      <c r="M1538"/>
      <c r="N1538"/>
      <c r="O1538"/>
      <c r="P1538"/>
      <c r="Q1538"/>
      <c r="R1538"/>
      <c r="S1538"/>
      <c r="T1538"/>
      <c r="W1538" s="4" t="s">
        <v>236</v>
      </c>
      <c r="X1538" s="536" t="s">
        <v>1699</v>
      </c>
      <c r="Z1538" s="29"/>
    </row>
    <row r="1539" spans="6:26">
      <c r="F1539"/>
      <c r="G1539"/>
      <c r="H1539"/>
      <c r="I1539"/>
      <c r="J1539"/>
      <c r="K1539"/>
      <c r="L1539"/>
      <c r="M1539"/>
      <c r="N1539"/>
      <c r="O1539"/>
      <c r="P1539"/>
      <c r="Q1539"/>
      <c r="R1539"/>
      <c r="S1539"/>
      <c r="T1539"/>
      <c r="W1539" s="4" t="s">
        <v>236</v>
      </c>
      <c r="X1539" s="536" t="s">
        <v>1700</v>
      </c>
      <c r="Z1539" s="29"/>
    </row>
    <row r="1540" spans="6:26">
      <c r="F1540"/>
      <c r="G1540"/>
      <c r="H1540"/>
      <c r="I1540"/>
      <c r="J1540"/>
      <c r="K1540"/>
      <c r="L1540"/>
      <c r="M1540"/>
      <c r="N1540"/>
      <c r="O1540"/>
      <c r="P1540"/>
      <c r="Q1540"/>
      <c r="R1540"/>
      <c r="S1540"/>
      <c r="T1540"/>
      <c r="W1540" s="4" t="s">
        <v>236</v>
      </c>
      <c r="X1540" s="536" t="s">
        <v>1701</v>
      </c>
      <c r="Z1540" s="29"/>
    </row>
    <row r="1541" spans="6:26">
      <c r="F1541"/>
      <c r="G1541"/>
      <c r="H1541"/>
      <c r="I1541"/>
      <c r="J1541"/>
      <c r="K1541"/>
      <c r="L1541"/>
      <c r="M1541"/>
      <c r="N1541"/>
      <c r="O1541"/>
      <c r="P1541"/>
      <c r="Q1541"/>
      <c r="R1541"/>
      <c r="S1541"/>
      <c r="T1541"/>
      <c r="W1541" s="4" t="s">
        <v>236</v>
      </c>
      <c r="X1541" s="536" t="s">
        <v>1702</v>
      </c>
      <c r="Z1541" s="29"/>
    </row>
    <row r="1542" spans="6:26">
      <c r="F1542"/>
      <c r="G1542"/>
      <c r="H1542"/>
      <c r="I1542"/>
      <c r="J1542"/>
      <c r="K1542"/>
      <c r="L1542"/>
      <c r="M1542"/>
      <c r="N1542"/>
      <c r="O1542"/>
      <c r="P1542"/>
      <c r="Q1542"/>
      <c r="R1542"/>
      <c r="S1542"/>
      <c r="T1542"/>
      <c r="W1542" s="4" t="s">
        <v>236</v>
      </c>
      <c r="X1542" s="536" t="s">
        <v>1703</v>
      </c>
      <c r="Z1542" s="29"/>
    </row>
    <row r="1543" spans="6:26">
      <c r="F1543"/>
      <c r="G1543"/>
      <c r="H1543"/>
      <c r="I1543"/>
      <c r="J1543"/>
      <c r="K1543"/>
      <c r="L1543"/>
      <c r="M1543"/>
      <c r="N1543"/>
      <c r="O1543"/>
      <c r="P1543"/>
      <c r="Q1543"/>
      <c r="R1543"/>
      <c r="S1543"/>
      <c r="T1543"/>
      <c r="W1543" s="4" t="s">
        <v>236</v>
      </c>
      <c r="X1543" s="536" t="s">
        <v>1704</v>
      </c>
      <c r="Z1543" s="29"/>
    </row>
    <row r="1544" spans="6:26">
      <c r="F1544"/>
      <c r="G1544"/>
      <c r="H1544"/>
      <c r="I1544"/>
      <c r="J1544"/>
      <c r="K1544"/>
      <c r="L1544"/>
      <c r="M1544"/>
      <c r="N1544"/>
      <c r="O1544"/>
      <c r="P1544"/>
      <c r="Q1544"/>
      <c r="R1544"/>
      <c r="S1544"/>
      <c r="T1544"/>
      <c r="W1544" s="4" t="s">
        <v>236</v>
      </c>
      <c r="X1544" s="536" t="s">
        <v>1705</v>
      </c>
      <c r="Z1544" s="29"/>
    </row>
    <row r="1545" spans="6:26">
      <c r="F1545"/>
      <c r="G1545"/>
      <c r="H1545"/>
      <c r="I1545"/>
      <c r="J1545"/>
      <c r="K1545"/>
      <c r="L1545"/>
      <c r="M1545"/>
      <c r="N1545"/>
      <c r="O1545"/>
      <c r="P1545"/>
      <c r="Q1545"/>
      <c r="R1545"/>
      <c r="S1545"/>
      <c r="T1545"/>
      <c r="W1545" s="4" t="s">
        <v>236</v>
      </c>
      <c r="X1545" s="536" t="s">
        <v>1706</v>
      </c>
      <c r="Z1545" s="29"/>
    </row>
    <row r="1546" spans="6:26">
      <c r="F1546"/>
      <c r="G1546"/>
      <c r="H1546"/>
      <c r="I1546"/>
      <c r="J1546"/>
      <c r="K1546"/>
      <c r="L1546"/>
      <c r="M1546"/>
      <c r="N1546"/>
      <c r="O1546"/>
      <c r="P1546"/>
      <c r="Q1546"/>
      <c r="R1546"/>
      <c r="S1546"/>
      <c r="T1546"/>
      <c r="W1546" s="4" t="s">
        <v>236</v>
      </c>
      <c r="X1546" s="536" t="s">
        <v>1707</v>
      </c>
      <c r="Z1546" s="29"/>
    </row>
    <row r="1547" spans="6:26">
      <c r="F1547"/>
      <c r="G1547"/>
      <c r="H1547"/>
      <c r="I1547"/>
      <c r="J1547"/>
      <c r="K1547"/>
      <c r="L1547"/>
      <c r="M1547"/>
      <c r="N1547"/>
      <c r="O1547"/>
      <c r="P1547"/>
      <c r="Q1547"/>
      <c r="R1547"/>
      <c r="S1547"/>
      <c r="T1547"/>
      <c r="W1547" s="4" t="s">
        <v>236</v>
      </c>
      <c r="X1547" s="536" t="s">
        <v>1708</v>
      </c>
      <c r="Z1547" s="29"/>
    </row>
    <row r="1548" spans="6:26">
      <c r="F1548"/>
      <c r="G1548"/>
      <c r="H1548"/>
      <c r="I1548"/>
      <c r="J1548"/>
      <c r="K1548"/>
      <c r="L1548"/>
      <c r="M1548"/>
      <c r="N1548"/>
      <c r="O1548"/>
      <c r="P1548"/>
      <c r="Q1548"/>
      <c r="R1548"/>
      <c r="S1548"/>
      <c r="T1548"/>
      <c r="W1548" s="4" t="s">
        <v>236</v>
      </c>
      <c r="X1548" s="536" t="s">
        <v>1709</v>
      </c>
      <c r="Z1548" s="29"/>
    </row>
    <row r="1549" spans="6:26">
      <c r="F1549"/>
      <c r="G1549"/>
      <c r="H1549"/>
      <c r="I1549"/>
      <c r="J1549"/>
      <c r="K1549"/>
      <c r="L1549"/>
      <c r="M1549"/>
      <c r="N1549"/>
      <c r="O1549"/>
      <c r="P1549"/>
      <c r="Q1549"/>
      <c r="R1549"/>
      <c r="S1549"/>
      <c r="T1549"/>
      <c r="W1549" s="4" t="s">
        <v>236</v>
      </c>
      <c r="X1549" s="536" t="s">
        <v>1710</v>
      </c>
      <c r="Z1549" s="29"/>
    </row>
    <row r="1550" spans="6:26">
      <c r="F1550"/>
      <c r="G1550"/>
      <c r="H1550"/>
      <c r="I1550"/>
      <c r="J1550"/>
      <c r="K1550"/>
      <c r="L1550"/>
      <c r="M1550"/>
      <c r="N1550"/>
      <c r="O1550"/>
      <c r="P1550"/>
      <c r="Q1550"/>
      <c r="R1550"/>
      <c r="S1550"/>
      <c r="T1550"/>
      <c r="W1550" s="4" t="s">
        <v>236</v>
      </c>
      <c r="X1550" s="536" t="s">
        <v>1711</v>
      </c>
      <c r="Z1550" s="29"/>
    </row>
    <row r="1551" spans="6:26">
      <c r="F1551"/>
      <c r="G1551"/>
      <c r="H1551"/>
      <c r="I1551"/>
      <c r="J1551"/>
      <c r="K1551"/>
      <c r="L1551"/>
      <c r="M1551"/>
      <c r="N1551"/>
      <c r="O1551"/>
      <c r="P1551"/>
      <c r="Q1551"/>
      <c r="R1551"/>
      <c r="S1551"/>
      <c r="T1551"/>
      <c r="W1551" s="4" t="s">
        <v>236</v>
      </c>
      <c r="X1551" s="536" t="s">
        <v>1712</v>
      </c>
      <c r="Z1551" s="29"/>
    </row>
    <row r="1552" spans="6:26">
      <c r="F1552"/>
      <c r="G1552"/>
      <c r="H1552"/>
      <c r="I1552"/>
      <c r="J1552"/>
      <c r="K1552"/>
      <c r="L1552"/>
      <c r="M1552"/>
      <c r="N1552"/>
      <c r="O1552"/>
      <c r="P1552"/>
      <c r="Q1552"/>
      <c r="R1552"/>
      <c r="S1552"/>
      <c r="T1552"/>
      <c r="W1552" s="4" t="s">
        <v>236</v>
      </c>
      <c r="X1552" s="536" t="s">
        <v>1713</v>
      </c>
      <c r="Z1552" s="29"/>
    </row>
    <row r="1553" spans="6:26">
      <c r="F1553"/>
      <c r="G1553"/>
      <c r="H1553"/>
      <c r="I1553"/>
      <c r="J1553"/>
      <c r="K1553"/>
      <c r="L1553"/>
      <c r="M1553"/>
      <c r="N1553"/>
      <c r="O1553"/>
      <c r="P1553"/>
      <c r="Q1553"/>
      <c r="R1553"/>
      <c r="S1553"/>
      <c r="T1553"/>
      <c r="W1553" s="4" t="s">
        <v>236</v>
      </c>
      <c r="X1553" s="536" t="s">
        <v>1714</v>
      </c>
      <c r="Z1553" s="29"/>
    </row>
    <row r="1554" spans="6:26">
      <c r="F1554"/>
      <c r="G1554"/>
      <c r="H1554"/>
      <c r="I1554"/>
      <c r="J1554"/>
      <c r="K1554"/>
      <c r="L1554"/>
      <c r="M1554"/>
      <c r="N1554"/>
      <c r="O1554"/>
      <c r="P1554"/>
      <c r="Q1554"/>
      <c r="R1554"/>
      <c r="S1554"/>
      <c r="T1554"/>
      <c r="W1554" s="4" t="s">
        <v>236</v>
      </c>
      <c r="X1554" s="536" t="s">
        <v>1715</v>
      </c>
      <c r="Z1554" s="29"/>
    </row>
    <row r="1555" spans="6:26">
      <c r="F1555"/>
      <c r="G1555"/>
      <c r="H1555"/>
      <c r="I1555"/>
      <c r="J1555"/>
      <c r="K1555"/>
      <c r="L1555"/>
      <c r="M1555"/>
      <c r="N1555"/>
      <c r="O1555"/>
      <c r="P1555"/>
      <c r="Q1555"/>
      <c r="R1555"/>
      <c r="S1555"/>
      <c r="T1555"/>
      <c r="W1555" s="4" t="s">
        <v>236</v>
      </c>
      <c r="X1555" s="536" t="s">
        <v>1716</v>
      </c>
      <c r="Z1555" s="29"/>
    </row>
    <row r="1556" spans="6:26">
      <c r="F1556"/>
      <c r="G1556"/>
      <c r="H1556"/>
      <c r="I1556"/>
      <c r="J1556"/>
      <c r="K1556"/>
      <c r="L1556"/>
      <c r="M1556"/>
      <c r="N1556"/>
      <c r="O1556"/>
      <c r="P1556"/>
      <c r="Q1556"/>
      <c r="R1556"/>
      <c r="S1556"/>
      <c r="T1556"/>
      <c r="W1556" s="4" t="s">
        <v>239</v>
      </c>
      <c r="X1556" s="536" t="s">
        <v>996</v>
      </c>
      <c r="Z1556" s="29"/>
    </row>
    <row r="1557" spans="6:26">
      <c r="F1557"/>
      <c r="G1557"/>
      <c r="H1557"/>
      <c r="I1557"/>
      <c r="J1557"/>
      <c r="K1557"/>
      <c r="L1557"/>
      <c r="M1557"/>
      <c r="N1557"/>
      <c r="O1557"/>
      <c r="P1557"/>
      <c r="Q1557"/>
      <c r="R1557"/>
      <c r="S1557"/>
      <c r="T1557"/>
      <c r="W1557" s="4" t="s">
        <v>239</v>
      </c>
      <c r="X1557" s="536" t="s">
        <v>1717</v>
      </c>
      <c r="Z1557" s="29"/>
    </row>
    <row r="1558" spans="6:26">
      <c r="F1558"/>
      <c r="G1558"/>
      <c r="H1558"/>
      <c r="I1558"/>
      <c r="J1558"/>
      <c r="K1558"/>
      <c r="L1558"/>
      <c r="M1558"/>
      <c r="N1558"/>
      <c r="O1558"/>
      <c r="P1558"/>
      <c r="Q1558"/>
      <c r="R1558"/>
      <c r="S1558"/>
      <c r="T1558"/>
      <c r="W1558" s="4" t="s">
        <v>239</v>
      </c>
      <c r="X1558" s="536" t="s">
        <v>1718</v>
      </c>
      <c r="Z1558" s="29"/>
    </row>
    <row r="1559" spans="6:26">
      <c r="F1559"/>
      <c r="G1559"/>
      <c r="H1559"/>
      <c r="I1559"/>
      <c r="J1559"/>
      <c r="K1559"/>
      <c r="L1559"/>
      <c r="M1559"/>
      <c r="N1559"/>
      <c r="O1559"/>
      <c r="P1559"/>
      <c r="Q1559"/>
      <c r="R1559"/>
      <c r="S1559"/>
      <c r="T1559"/>
      <c r="W1559" s="4" t="s">
        <v>239</v>
      </c>
      <c r="X1559" s="536" t="s">
        <v>1719</v>
      </c>
      <c r="Z1559" s="29"/>
    </row>
    <row r="1560" spans="6:26">
      <c r="F1560"/>
      <c r="G1560"/>
      <c r="H1560"/>
      <c r="I1560"/>
      <c r="J1560"/>
      <c r="K1560"/>
      <c r="L1560"/>
      <c r="M1560"/>
      <c r="N1560"/>
      <c r="O1560"/>
      <c r="P1560"/>
      <c r="Q1560"/>
      <c r="R1560"/>
      <c r="S1560"/>
      <c r="T1560"/>
      <c r="W1560" s="4" t="s">
        <v>239</v>
      </c>
      <c r="X1560" s="536" t="s">
        <v>1720</v>
      </c>
      <c r="Z1560" s="29"/>
    </row>
    <row r="1561" spans="6:26">
      <c r="F1561"/>
      <c r="G1561"/>
      <c r="H1561"/>
      <c r="I1561"/>
      <c r="J1561"/>
      <c r="K1561"/>
      <c r="L1561"/>
      <c r="M1561"/>
      <c r="N1561"/>
      <c r="O1561"/>
      <c r="P1561"/>
      <c r="Q1561"/>
      <c r="R1561"/>
      <c r="S1561"/>
      <c r="T1561"/>
      <c r="W1561" s="4" t="s">
        <v>239</v>
      </c>
      <c r="X1561" s="536" t="s">
        <v>1721</v>
      </c>
      <c r="Z1561" s="29"/>
    </row>
    <row r="1562" spans="6:26">
      <c r="F1562"/>
      <c r="G1562"/>
      <c r="H1562"/>
      <c r="I1562"/>
      <c r="J1562"/>
      <c r="K1562"/>
      <c r="L1562"/>
      <c r="M1562"/>
      <c r="N1562"/>
      <c r="O1562"/>
      <c r="P1562"/>
      <c r="Q1562"/>
      <c r="R1562"/>
      <c r="S1562"/>
      <c r="T1562"/>
      <c r="W1562" s="4" t="s">
        <v>239</v>
      </c>
      <c r="X1562" s="536" t="s">
        <v>1722</v>
      </c>
      <c r="Z1562" s="29"/>
    </row>
    <row r="1563" spans="6:26">
      <c r="F1563"/>
      <c r="G1563"/>
      <c r="H1563"/>
      <c r="I1563"/>
      <c r="J1563"/>
      <c r="K1563"/>
      <c r="L1563"/>
      <c r="M1563"/>
      <c r="N1563"/>
      <c r="O1563"/>
      <c r="P1563"/>
      <c r="Q1563"/>
      <c r="R1563"/>
      <c r="S1563"/>
      <c r="T1563"/>
      <c r="W1563" s="4" t="s">
        <v>239</v>
      </c>
      <c r="X1563" s="536" t="s">
        <v>1723</v>
      </c>
      <c r="Z1563" s="29"/>
    </row>
    <row r="1564" spans="6:26">
      <c r="F1564"/>
      <c r="G1564"/>
      <c r="H1564"/>
      <c r="I1564"/>
      <c r="J1564"/>
      <c r="K1564"/>
      <c r="L1564"/>
      <c r="M1564"/>
      <c r="N1564"/>
      <c r="O1564"/>
      <c r="P1564"/>
      <c r="Q1564"/>
      <c r="R1564"/>
      <c r="S1564"/>
      <c r="T1564"/>
      <c r="W1564" s="4" t="s">
        <v>239</v>
      </c>
      <c r="X1564" s="536" t="s">
        <v>1724</v>
      </c>
      <c r="Z1564" s="29"/>
    </row>
    <row r="1565" spans="6:26">
      <c r="F1565"/>
      <c r="G1565"/>
      <c r="H1565"/>
      <c r="I1565"/>
      <c r="J1565"/>
      <c r="K1565"/>
      <c r="L1565"/>
      <c r="M1565"/>
      <c r="N1565"/>
      <c r="O1565"/>
      <c r="P1565"/>
      <c r="Q1565"/>
      <c r="R1565"/>
      <c r="S1565"/>
      <c r="T1565"/>
      <c r="W1565" s="4" t="s">
        <v>239</v>
      </c>
      <c r="X1565" s="536" t="s">
        <v>1725</v>
      </c>
      <c r="Z1565" s="29"/>
    </row>
    <row r="1566" spans="6:26">
      <c r="F1566"/>
      <c r="G1566"/>
      <c r="H1566"/>
      <c r="I1566"/>
      <c r="J1566"/>
      <c r="K1566"/>
      <c r="L1566"/>
      <c r="M1566"/>
      <c r="N1566"/>
      <c r="O1566"/>
      <c r="P1566"/>
      <c r="Q1566"/>
      <c r="R1566"/>
      <c r="S1566"/>
      <c r="T1566"/>
      <c r="W1566" s="4" t="s">
        <v>239</v>
      </c>
      <c r="X1566" s="536" t="s">
        <v>1726</v>
      </c>
      <c r="Z1566" s="29"/>
    </row>
    <row r="1567" spans="6:26">
      <c r="F1567"/>
      <c r="G1567"/>
      <c r="H1567"/>
      <c r="I1567"/>
      <c r="J1567"/>
      <c r="K1567"/>
      <c r="L1567"/>
      <c r="M1567"/>
      <c r="N1567"/>
      <c r="O1567"/>
      <c r="P1567"/>
      <c r="Q1567"/>
      <c r="R1567"/>
      <c r="S1567"/>
      <c r="T1567"/>
      <c r="W1567" s="4" t="s">
        <v>239</v>
      </c>
      <c r="X1567" s="536" t="s">
        <v>1727</v>
      </c>
      <c r="Z1567" s="29"/>
    </row>
    <row r="1568" spans="6:26">
      <c r="F1568"/>
      <c r="G1568"/>
      <c r="H1568"/>
      <c r="I1568"/>
      <c r="J1568"/>
      <c r="K1568"/>
      <c r="L1568"/>
      <c r="M1568"/>
      <c r="N1568"/>
      <c r="O1568"/>
      <c r="P1568"/>
      <c r="Q1568"/>
      <c r="R1568"/>
      <c r="S1568"/>
      <c r="T1568"/>
      <c r="W1568" s="4" t="s">
        <v>239</v>
      </c>
      <c r="X1568" s="536" t="s">
        <v>1728</v>
      </c>
      <c r="Z1568" s="29"/>
    </row>
    <row r="1569" spans="6:26">
      <c r="F1569"/>
      <c r="G1569"/>
      <c r="H1569"/>
      <c r="I1569"/>
      <c r="J1569"/>
      <c r="K1569"/>
      <c r="L1569"/>
      <c r="M1569"/>
      <c r="N1569"/>
      <c r="O1569"/>
      <c r="P1569"/>
      <c r="Q1569"/>
      <c r="R1569"/>
      <c r="S1569"/>
      <c r="T1569"/>
      <c r="W1569" s="4" t="s">
        <v>239</v>
      </c>
      <c r="X1569" s="536" t="s">
        <v>1729</v>
      </c>
      <c r="Z1569" s="29"/>
    </row>
    <row r="1570" spans="6:26">
      <c r="F1570"/>
      <c r="G1570"/>
      <c r="H1570"/>
      <c r="I1570"/>
      <c r="J1570"/>
      <c r="K1570"/>
      <c r="L1570"/>
      <c r="M1570"/>
      <c r="N1570"/>
      <c r="O1570"/>
      <c r="P1570"/>
      <c r="Q1570"/>
      <c r="R1570"/>
      <c r="S1570"/>
      <c r="T1570"/>
      <c r="W1570" s="4" t="s">
        <v>239</v>
      </c>
      <c r="X1570" s="536" t="s">
        <v>1730</v>
      </c>
      <c r="Z1570" s="29"/>
    </row>
    <row r="1571" spans="6:26">
      <c r="F1571"/>
      <c r="G1571"/>
      <c r="H1571"/>
      <c r="I1571"/>
      <c r="J1571"/>
      <c r="K1571"/>
      <c r="L1571"/>
      <c r="M1571"/>
      <c r="N1571"/>
      <c r="O1571"/>
      <c r="P1571"/>
      <c r="Q1571"/>
      <c r="R1571"/>
      <c r="S1571"/>
      <c r="T1571"/>
      <c r="W1571" s="4" t="s">
        <v>239</v>
      </c>
      <c r="X1571" s="536" t="s">
        <v>1731</v>
      </c>
      <c r="Z1571" s="29"/>
    </row>
    <row r="1572" spans="6:26">
      <c r="F1572"/>
      <c r="G1572"/>
      <c r="H1572"/>
      <c r="I1572"/>
      <c r="J1572"/>
      <c r="K1572"/>
      <c r="L1572"/>
      <c r="M1572"/>
      <c r="N1572"/>
      <c r="O1572"/>
      <c r="P1572"/>
      <c r="Q1572"/>
      <c r="R1572"/>
      <c r="S1572"/>
      <c r="T1572"/>
      <c r="W1572" s="4" t="s">
        <v>239</v>
      </c>
      <c r="X1572" s="536" t="s">
        <v>1732</v>
      </c>
      <c r="Z1572" s="29"/>
    </row>
    <row r="1573" spans="6:26">
      <c r="F1573"/>
      <c r="G1573"/>
      <c r="H1573"/>
      <c r="I1573"/>
      <c r="J1573"/>
      <c r="K1573"/>
      <c r="L1573"/>
      <c r="M1573"/>
      <c r="N1573"/>
      <c r="O1573"/>
      <c r="P1573"/>
      <c r="Q1573"/>
      <c r="R1573"/>
      <c r="S1573"/>
      <c r="T1573"/>
      <c r="W1573" s="4" t="s">
        <v>239</v>
      </c>
      <c r="X1573" s="536" t="s">
        <v>1733</v>
      </c>
      <c r="Z1573" s="29"/>
    </row>
    <row r="1574" spans="6:26">
      <c r="F1574"/>
      <c r="G1574"/>
      <c r="H1574"/>
      <c r="I1574"/>
      <c r="J1574"/>
      <c r="K1574"/>
      <c r="L1574"/>
      <c r="M1574"/>
      <c r="N1574"/>
      <c r="O1574"/>
      <c r="P1574"/>
      <c r="Q1574"/>
      <c r="R1574"/>
      <c r="S1574"/>
      <c r="T1574"/>
      <c r="W1574" s="4" t="s">
        <v>239</v>
      </c>
      <c r="X1574" s="536" t="s">
        <v>1734</v>
      </c>
      <c r="Z1574" s="29"/>
    </row>
    <row r="1575" spans="6:26">
      <c r="F1575"/>
      <c r="G1575"/>
      <c r="H1575"/>
      <c r="I1575"/>
      <c r="J1575"/>
      <c r="K1575"/>
      <c r="L1575"/>
      <c r="M1575"/>
      <c r="N1575"/>
      <c r="O1575"/>
      <c r="P1575"/>
      <c r="Q1575"/>
      <c r="R1575"/>
      <c r="S1575"/>
      <c r="T1575"/>
      <c r="W1575" s="4" t="s">
        <v>239</v>
      </c>
      <c r="X1575" s="536" t="s">
        <v>1735</v>
      </c>
      <c r="Z1575" s="29"/>
    </row>
    <row r="1576" spans="6:26">
      <c r="F1576"/>
      <c r="G1576"/>
      <c r="H1576"/>
      <c r="I1576"/>
      <c r="J1576"/>
      <c r="K1576"/>
      <c r="L1576"/>
      <c r="M1576"/>
      <c r="N1576"/>
      <c r="O1576"/>
      <c r="P1576"/>
      <c r="Q1576"/>
      <c r="R1576"/>
      <c r="S1576"/>
      <c r="T1576"/>
      <c r="W1576" s="4" t="s">
        <v>239</v>
      </c>
      <c r="X1576" s="536" t="s">
        <v>1736</v>
      </c>
      <c r="Z1576" s="29"/>
    </row>
    <row r="1577" spans="6:26">
      <c r="F1577"/>
      <c r="G1577"/>
      <c r="H1577"/>
      <c r="I1577"/>
      <c r="J1577"/>
      <c r="K1577"/>
      <c r="L1577"/>
      <c r="M1577"/>
      <c r="N1577"/>
      <c r="O1577"/>
      <c r="P1577"/>
      <c r="Q1577"/>
      <c r="R1577"/>
      <c r="S1577"/>
      <c r="T1577"/>
      <c r="W1577" s="4" t="s">
        <v>241</v>
      </c>
      <c r="X1577" s="536" t="s">
        <v>1737</v>
      </c>
      <c r="Z1577" s="29"/>
    </row>
    <row r="1578" spans="6:26">
      <c r="F1578"/>
      <c r="G1578"/>
      <c r="H1578"/>
      <c r="I1578"/>
      <c r="J1578"/>
      <c r="K1578"/>
      <c r="L1578"/>
      <c r="M1578"/>
      <c r="N1578"/>
      <c r="O1578"/>
      <c r="P1578"/>
      <c r="Q1578"/>
      <c r="R1578"/>
      <c r="S1578"/>
      <c r="T1578"/>
      <c r="W1578" s="4" t="s">
        <v>241</v>
      </c>
      <c r="X1578" s="536" t="s">
        <v>1738</v>
      </c>
      <c r="Z1578" s="29"/>
    </row>
    <row r="1579" spans="6:26">
      <c r="F1579"/>
      <c r="G1579"/>
      <c r="H1579"/>
      <c r="I1579"/>
      <c r="J1579"/>
      <c r="K1579"/>
      <c r="L1579"/>
      <c r="M1579"/>
      <c r="N1579"/>
      <c r="O1579"/>
      <c r="P1579"/>
      <c r="Q1579"/>
      <c r="R1579"/>
      <c r="S1579"/>
      <c r="T1579"/>
      <c r="W1579" s="4" t="s">
        <v>241</v>
      </c>
      <c r="X1579" s="536" t="s">
        <v>1739</v>
      </c>
      <c r="Z1579" s="29"/>
    </row>
    <row r="1580" spans="6:26">
      <c r="F1580"/>
      <c r="G1580"/>
      <c r="H1580"/>
      <c r="I1580"/>
      <c r="J1580"/>
      <c r="K1580"/>
      <c r="L1580"/>
      <c r="M1580"/>
      <c r="N1580"/>
      <c r="O1580"/>
      <c r="P1580"/>
      <c r="Q1580"/>
      <c r="R1580"/>
      <c r="S1580"/>
      <c r="T1580"/>
      <c r="W1580" s="4" t="s">
        <v>241</v>
      </c>
      <c r="X1580" s="536" t="s">
        <v>1740</v>
      </c>
      <c r="Z1580" s="29"/>
    </row>
    <row r="1581" spans="6:26">
      <c r="F1581"/>
      <c r="G1581"/>
      <c r="H1581"/>
      <c r="I1581"/>
      <c r="J1581"/>
      <c r="K1581"/>
      <c r="L1581"/>
      <c r="M1581"/>
      <c r="N1581"/>
      <c r="O1581"/>
      <c r="P1581"/>
      <c r="Q1581"/>
      <c r="R1581"/>
      <c r="S1581"/>
      <c r="T1581"/>
      <c r="W1581" s="4" t="s">
        <v>241</v>
      </c>
      <c r="X1581" s="536" t="s">
        <v>1741</v>
      </c>
      <c r="Z1581" s="29"/>
    </row>
    <row r="1582" spans="6:26">
      <c r="F1582"/>
      <c r="G1582"/>
      <c r="H1582"/>
      <c r="I1582"/>
      <c r="J1582"/>
      <c r="K1582"/>
      <c r="L1582"/>
      <c r="M1582"/>
      <c r="N1582"/>
      <c r="O1582"/>
      <c r="P1582"/>
      <c r="Q1582"/>
      <c r="R1582"/>
      <c r="S1582"/>
      <c r="T1582"/>
      <c r="W1582" s="4" t="s">
        <v>241</v>
      </c>
      <c r="X1582" s="536" t="s">
        <v>1742</v>
      </c>
      <c r="Z1582" s="29"/>
    </row>
    <row r="1583" spans="6:26">
      <c r="F1583"/>
      <c r="G1583"/>
      <c r="H1583"/>
      <c r="I1583"/>
      <c r="J1583"/>
      <c r="K1583"/>
      <c r="L1583"/>
      <c r="M1583"/>
      <c r="N1583"/>
      <c r="O1583"/>
      <c r="P1583"/>
      <c r="Q1583"/>
      <c r="R1583"/>
      <c r="S1583"/>
      <c r="T1583"/>
      <c r="W1583" s="4" t="s">
        <v>241</v>
      </c>
      <c r="X1583" s="536" t="s">
        <v>1743</v>
      </c>
      <c r="Z1583" s="29"/>
    </row>
    <row r="1584" spans="6:26">
      <c r="F1584"/>
      <c r="G1584"/>
      <c r="H1584"/>
      <c r="I1584"/>
      <c r="J1584"/>
      <c r="K1584"/>
      <c r="L1584"/>
      <c r="M1584"/>
      <c r="N1584"/>
      <c r="O1584"/>
      <c r="P1584"/>
      <c r="Q1584"/>
      <c r="R1584"/>
      <c r="S1584"/>
      <c r="T1584"/>
      <c r="W1584" s="4" t="s">
        <v>241</v>
      </c>
      <c r="X1584" s="536" t="s">
        <v>1744</v>
      </c>
      <c r="Z1584" s="29"/>
    </row>
    <row r="1585" spans="6:26">
      <c r="F1585"/>
      <c r="G1585"/>
      <c r="H1585"/>
      <c r="I1585"/>
      <c r="J1585"/>
      <c r="K1585"/>
      <c r="L1585"/>
      <c r="M1585"/>
      <c r="N1585"/>
      <c r="O1585"/>
      <c r="P1585"/>
      <c r="Q1585"/>
      <c r="R1585"/>
      <c r="S1585"/>
      <c r="T1585"/>
      <c r="W1585" s="4" t="s">
        <v>241</v>
      </c>
      <c r="X1585" s="536" t="s">
        <v>1745</v>
      </c>
      <c r="Z1585" s="29"/>
    </row>
    <row r="1586" spans="6:26">
      <c r="F1586"/>
      <c r="G1586"/>
      <c r="H1586"/>
      <c r="I1586"/>
      <c r="J1586"/>
      <c r="K1586"/>
      <c r="L1586"/>
      <c r="M1586"/>
      <c r="N1586"/>
      <c r="O1586"/>
      <c r="P1586"/>
      <c r="Q1586"/>
      <c r="R1586"/>
      <c r="S1586"/>
      <c r="T1586"/>
      <c r="W1586" s="4" t="s">
        <v>241</v>
      </c>
      <c r="X1586" s="536" t="s">
        <v>1746</v>
      </c>
      <c r="Z1586" s="29"/>
    </row>
    <row r="1587" spans="6:26">
      <c r="F1587"/>
      <c r="G1587"/>
      <c r="H1587"/>
      <c r="I1587"/>
      <c r="J1587"/>
      <c r="K1587"/>
      <c r="L1587"/>
      <c r="M1587"/>
      <c r="N1587"/>
      <c r="O1587"/>
      <c r="P1587"/>
      <c r="Q1587"/>
      <c r="R1587"/>
      <c r="S1587"/>
      <c r="T1587"/>
      <c r="W1587" s="4" t="s">
        <v>241</v>
      </c>
      <c r="X1587" s="536" t="s">
        <v>1747</v>
      </c>
      <c r="Z1587" s="29"/>
    </row>
    <row r="1588" spans="6:26">
      <c r="F1588"/>
      <c r="G1588"/>
      <c r="H1588"/>
      <c r="I1588"/>
      <c r="J1588"/>
      <c r="K1588"/>
      <c r="L1588"/>
      <c r="M1588"/>
      <c r="N1588"/>
      <c r="O1588"/>
      <c r="P1588"/>
      <c r="Q1588"/>
      <c r="R1588"/>
      <c r="S1588"/>
      <c r="T1588"/>
      <c r="W1588" s="4" t="s">
        <v>241</v>
      </c>
      <c r="X1588" s="536" t="s">
        <v>1748</v>
      </c>
      <c r="Z1588" s="29"/>
    </row>
    <row r="1589" spans="6:26">
      <c r="F1589"/>
      <c r="G1589"/>
      <c r="H1589"/>
      <c r="I1589"/>
      <c r="J1589"/>
      <c r="K1589"/>
      <c r="L1589"/>
      <c r="M1589"/>
      <c r="N1589"/>
      <c r="O1589"/>
      <c r="P1589"/>
      <c r="Q1589"/>
      <c r="R1589"/>
      <c r="S1589"/>
      <c r="T1589"/>
      <c r="W1589" s="4" t="s">
        <v>241</v>
      </c>
      <c r="X1589" s="536" t="s">
        <v>1749</v>
      </c>
      <c r="Z1589" s="29"/>
    </row>
    <row r="1590" spans="6:26">
      <c r="F1590"/>
      <c r="G1590"/>
      <c r="H1590"/>
      <c r="I1590"/>
      <c r="J1590"/>
      <c r="K1590"/>
      <c r="L1590"/>
      <c r="M1590"/>
      <c r="N1590"/>
      <c r="O1590"/>
      <c r="P1590"/>
      <c r="Q1590"/>
      <c r="R1590"/>
      <c r="S1590"/>
      <c r="T1590"/>
      <c r="W1590" s="4" t="s">
        <v>241</v>
      </c>
      <c r="X1590" s="536" t="s">
        <v>1750</v>
      </c>
      <c r="Z1590" s="29"/>
    </row>
    <row r="1591" spans="6:26">
      <c r="F1591"/>
      <c r="G1591"/>
      <c r="H1591"/>
      <c r="I1591"/>
      <c r="J1591"/>
      <c r="K1591"/>
      <c r="L1591"/>
      <c r="M1591"/>
      <c r="N1591"/>
      <c r="O1591"/>
      <c r="P1591"/>
      <c r="Q1591"/>
      <c r="R1591"/>
      <c r="S1591"/>
      <c r="T1591"/>
      <c r="W1591" s="4" t="s">
        <v>241</v>
      </c>
      <c r="X1591" s="536" t="s">
        <v>720</v>
      </c>
      <c r="Z1591" s="29"/>
    </row>
    <row r="1592" spans="6:26">
      <c r="F1592"/>
      <c r="G1592"/>
      <c r="H1592"/>
      <c r="I1592"/>
      <c r="J1592"/>
      <c r="K1592"/>
      <c r="L1592"/>
      <c r="M1592"/>
      <c r="N1592"/>
      <c r="O1592"/>
      <c r="P1592"/>
      <c r="Q1592"/>
      <c r="R1592"/>
      <c r="S1592"/>
      <c r="T1592"/>
      <c r="W1592" s="4" t="s">
        <v>241</v>
      </c>
      <c r="X1592" s="536" t="s">
        <v>1751</v>
      </c>
      <c r="Z1592" s="29"/>
    </row>
    <row r="1593" spans="6:26">
      <c r="F1593"/>
      <c r="G1593"/>
      <c r="H1593"/>
      <c r="I1593"/>
      <c r="J1593"/>
      <c r="K1593"/>
      <c r="L1593"/>
      <c r="M1593"/>
      <c r="N1593"/>
      <c r="O1593"/>
      <c r="P1593"/>
      <c r="Q1593"/>
      <c r="R1593"/>
      <c r="S1593"/>
      <c r="T1593"/>
      <c r="W1593" s="4" t="s">
        <v>241</v>
      </c>
      <c r="X1593" s="536" t="s">
        <v>1752</v>
      </c>
      <c r="Z1593" s="29"/>
    </row>
    <row r="1594" spans="6:26">
      <c r="F1594"/>
      <c r="G1594"/>
      <c r="H1594"/>
      <c r="I1594"/>
      <c r="J1594"/>
      <c r="K1594"/>
      <c r="L1594"/>
      <c r="M1594"/>
      <c r="N1594"/>
      <c r="O1594"/>
      <c r="P1594"/>
      <c r="Q1594"/>
      <c r="R1594"/>
      <c r="S1594"/>
      <c r="T1594"/>
      <c r="W1594" s="4" t="s">
        <v>241</v>
      </c>
      <c r="X1594" s="536" t="s">
        <v>1753</v>
      </c>
      <c r="Z1594" s="29"/>
    </row>
    <row r="1595" spans="6:26">
      <c r="F1595"/>
      <c r="G1595"/>
      <c r="H1595"/>
      <c r="I1595"/>
      <c r="J1595"/>
      <c r="K1595"/>
      <c r="L1595"/>
      <c r="M1595"/>
      <c r="N1595"/>
      <c r="O1595"/>
      <c r="P1595"/>
      <c r="Q1595"/>
      <c r="R1595"/>
      <c r="S1595"/>
      <c r="T1595"/>
      <c r="W1595" s="4" t="s">
        <v>241</v>
      </c>
      <c r="X1595" s="536" t="s">
        <v>1754</v>
      </c>
      <c r="Z1595" s="29"/>
    </row>
    <row r="1596" spans="6:26">
      <c r="F1596"/>
      <c r="G1596"/>
      <c r="H1596"/>
      <c r="I1596"/>
      <c r="J1596"/>
      <c r="K1596"/>
      <c r="L1596"/>
      <c r="M1596"/>
      <c r="N1596"/>
      <c r="O1596"/>
      <c r="P1596"/>
      <c r="Q1596"/>
      <c r="R1596"/>
      <c r="S1596"/>
      <c r="T1596"/>
      <c r="W1596" s="4" t="s">
        <v>241</v>
      </c>
      <c r="X1596" s="536" t="s">
        <v>1755</v>
      </c>
      <c r="Z1596" s="29"/>
    </row>
    <row r="1597" spans="6:26">
      <c r="F1597"/>
      <c r="G1597"/>
      <c r="H1597"/>
      <c r="I1597"/>
      <c r="J1597"/>
      <c r="K1597"/>
      <c r="L1597"/>
      <c r="M1597"/>
      <c r="N1597"/>
      <c r="O1597"/>
      <c r="P1597"/>
      <c r="Q1597"/>
      <c r="R1597"/>
      <c r="S1597"/>
      <c r="T1597"/>
      <c r="W1597" s="4" t="s">
        <v>241</v>
      </c>
      <c r="X1597" s="536" t="s">
        <v>1756</v>
      </c>
      <c r="Z1597" s="29"/>
    </row>
    <row r="1598" spans="6:26">
      <c r="F1598"/>
      <c r="G1598"/>
      <c r="H1598"/>
      <c r="I1598"/>
      <c r="J1598"/>
      <c r="K1598"/>
      <c r="L1598"/>
      <c r="M1598"/>
      <c r="N1598"/>
      <c r="O1598"/>
      <c r="P1598"/>
      <c r="Q1598"/>
      <c r="R1598"/>
      <c r="S1598"/>
      <c r="T1598"/>
      <c r="W1598" s="4" t="s">
        <v>241</v>
      </c>
      <c r="X1598" s="536" t="s">
        <v>1757</v>
      </c>
      <c r="Z1598" s="29"/>
    </row>
    <row r="1599" spans="6:26">
      <c r="F1599"/>
      <c r="G1599"/>
      <c r="H1599"/>
      <c r="I1599"/>
      <c r="J1599"/>
      <c r="K1599"/>
      <c r="L1599"/>
      <c r="M1599"/>
      <c r="N1599"/>
      <c r="O1599"/>
      <c r="P1599"/>
      <c r="Q1599"/>
      <c r="R1599"/>
      <c r="S1599"/>
      <c r="T1599"/>
      <c r="W1599" s="4" t="s">
        <v>241</v>
      </c>
      <c r="X1599" s="536" t="s">
        <v>826</v>
      </c>
      <c r="Z1599" s="29"/>
    </row>
    <row r="1600" spans="6:26">
      <c r="F1600"/>
      <c r="G1600"/>
      <c r="H1600"/>
      <c r="I1600"/>
      <c r="J1600"/>
      <c r="K1600"/>
      <c r="L1600"/>
      <c r="M1600"/>
      <c r="N1600"/>
      <c r="O1600"/>
      <c r="P1600"/>
      <c r="Q1600"/>
      <c r="R1600"/>
      <c r="S1600"/>
      <c r="T1600"/>
      <c r="W1600" s="4" t="s">
        <v>241</v>
      </c>
      <c r="X1600" s="536" t="s">
        <v>1758</v>
      </c>
      <c r="Z1600" s="29"/>
    </row>
    <row r="1601" spans="6:26">
      <c r="F1601"/>
      <c r="G1601"/>
      <c r="H1601"/>
      <c r="I1601"/>
      <c r="J1601"/>
      <c r="K1601"/>
      <c r="L1601"/>
      <c r="M1601"/>
      <c r="N1601"/>
      <c r="O1601"/>
      <c r="P1601"/>
      <c r="Q1601"/>
      <c r="R1601"/>
      <c r="S1601"/>
      <c r="T1601"/>
      <c r="W1601" s="4" t="s">
        <v>241</v>
      </c>
      <c r="X1601" s="536" t="s">
        <v>1265</v>
      </c>
      <c r="Z1601" s="29"/>
    </row>
    <row r="1602" spans="6:26">
      <c r="F1602"/>
      <c r="G1602"/>
      <c r="H1602"/>
      <c r="I1602"/>
      <c r="J1602"/>
      <c r="K1602"/>
      <c r="L1602"/>
      <c r="M1602"/>
      <c r="N1602"/>
      <c r="O1602"/>
      <c r="P1602"/>
      <c r="Q1602"/>
      <c r="R1602"/>
      <c r="S1602"/>
      <c r="T1602"/>
      <c r="W1602" s="4" t="s">
        <v>241</v>
      </c>
      <c r="X1602" s="536" t="s">
        <v>1759</v>
      </c>
      <c r="Z1602" s="29"/>
    </row>
    <row r="1603" spans="6:26">
      <c r="F1603"/>
      <c r="G1603"/>
      <c r="H1603"/>
      <c r="I1603"/>
      <c r="J1603"/>
      <c r="K1603"/>
      <c r="L1603"/>
      <c r="M1603"/>
      <c r="N1603"/>
      <c r="O1603"/>
      <c r="P1603"/>
      <c r="Q1603"/>
      <c r="R1603"/>
      <c r="S1603"/>
      <c r="T1603"/>
      <c r="W1603" s="4" t="s">
        <v>241</v>
      </c>
      <c r="X1603" s="536" t="s">
        <v>1760</v>
      </c>
      <c r="Z1603" s="29"/>
    </row>
    <row r="1604" spans="6:26">
      <c r="F1604"/>
      <c r="G1604"/>
      <c r="H1604"/>
      <c r="I1604"/>
      <c r="J1604"/>
      <c r="K1604"/>
      <c r="L1604"/>
      <c r="M1604"/>
      <c r="N1604"/>
      <c r="O1604"/>
      <c r="P1604"/>
      <c r="Q1604"/>
      <c r="R1604"/>
      <c r="S1604"/>
      <c r="T1604"/>
      <c r="W1604" s="4" t="s">
        <v>241</v>
      </c>
      <c r="X1604" s="536" t="s">
        <v>1761</v>
      </c>
      <c r="Z1604" s="29"/>
    </row>
    <row r="1605" spans="6:26">
      <c r="F1605"/>
      <c r="G1605"/>
      <c r="H1605"/>
      <c r="I1605"/>
      <c r="J1605"/>
      <c r="K1605"/>
      <c r="L1605"/>
      <c r="M1605"/>
      <c r="N1605"/>
      <c r="O1605"/>
      <c r="P1605"/>
      <c r="Q1605"/>
      <c r="R1605"/>
      <c r="S1605"/>
      <c r="T1605"/>
      <c r="W1605" s="4" t="s">
        <v>241</v>
      </c>
      <c r="X1605" s="536" t="s">
        <v>1762</v>
      </c>
      <c r="Z1605" s="29"/>
    </row>
    <row r="1606" spans="6:26">
      <c r="F1606"/>
      <c r="G1606"/>
      <c r="H1606"/>
      <c r="I1606"/>
      <c r="J1606"/>
      <c r="K1606"/>
      <c r="L1606"/>
      <c r="M1606"/>
      <c r="N1606"/>
      <c r="O1606"/>
      <c r="P1606"/>
      <c r="Q1606"/>
      <c r="R1606"/>
      <c r="S1606"/>
      <c r="T1606"/>
      <c r="W1606" s="4" t="s">
        <v>241</v>
      </c>
      <c r="X1606" s="536" t="s">
        <v>1763</v>
      </c>
      <c r="Z1606" s="29"/>
    </row>
    <row r="1607" spans="6:26">
      <c r="F1607"/>
      <c r="G1607"/>
      <c r="H1607"/>
      <c r="I1607"/>
      <c r="J1607"/>
      <c r="K1607"/>
      <c r="L1607"/>
      <c r="M1607"/>
      <c r="N1607"/>
      <c r="O1607"/>
      <c r="P1607"/>
      <c r="Q1607"/>
      <c r="R1607"/>
      <c r="S1607"/>
      <c r="T1607"/>
      <c r="W1607" s="4" t="s">
        <v>241</v>
      </c>
      <c r="X1607" s="536" t="s">
        <v>1764</v>
      </c>
      <c r="Z1607" s="29"/>
    </row>
    <row r="1608" spans="6:26">
      <c r="F1608"/>
      <c r="G1608"/>
      <c r="H1608"/>
      <c r="I1608"/>
      <c r="J1608"/>
      <c r="K1608"/>
      <c r="L1608"/>
      <c r="M1608"/>
      <c r="N1608"/>
      <c r="O1608"/>
      <c r="P1608"/>
      <c r="Q1608"/>
      <c r="R1608"/>
      <c r="S1608"/>
      <c r="T1608"/>
      <c r="W1608" s="4" t="s">
        <v>241</v>
      </c>
      <c r="X1608" s="536" t="s">
        <v>1765</v>
      </c>
      <c r="Z1608" s="29"/>
    </row>
    <row r="1609" spans="6:26">
      <c r="F1609"/>
      <c r="G1609"/>
      <c r="H1609"/>
      <c r="I1609"/>
      <c r="J1609"/>
      <c r="K1609"/>
      <c r="L1609"/>
      <c r="M1609"/>
      <c r="N1609"/>
      <c r="O1609"/>
      <c r="P1609"/>
      <c r="Q1609"/>
      <c r="R1609"/>
      <c r="S1609"/>
      <c r="T1609"/>
      <c r="W1609" s="4" t="s">
        <v>241</v>
      </c>
      <c r="X1609" s="536" t="s">
        <v>1766</v>
      </c>
      <c r="Z1609" s="29"/>
    </row>
    <row r="1610" spans="6:26">
      <c r="F1610"/>
      <c r="G1610"/>
      <c r="H1610"/>
      <c r="I1610"/>
      <c r="J1610"/>
      <c r="K1610"/>
      <c r="L1610"/>
      <c r="M1610"/>
      <c r="N1610"/>
      <c r="O1610"/>
      <c r="P1610"/>
      <c r="Q1610"/>
      <c r="R1610"/>
      <c r="S1610"/>
      <c r="T1610"/>
      <c r="W1610" s="4" t="s">
        <v>241</v>
      </c>
      <c r="X1610" s="536" t="s">
        <v>1767</v>
      </c>
      <c r="Z1610" s="29"/>
    </row>
    <row r="1611" spans="6:26">
      <c r="F1611"/>
      <c r="G1611"/>
      <c r="H1611"/>
      <c r="I1611"/>
      <c r="J1611"/>
      <c r="K1611"/>
      <c r="L1611"/>
      <c r="M1611"/>
      <c r="N1611"/>
      <c r="O1611"/>
      <c r="P1611"/>
      <c r="Q1611"/>
      <c r="R1611"/>
      <c r="S1611"/>
      <c r="T1611"/>
      <c r="W1611" s="4" t="s">
        <v>241</v>
      </c>
      <c r="X1611" s="536" t="s">
        <v>1768</v>
      </c>
      <c r="Z1611" s="29"/>
    </row>
    <row r="1612" spans="6:26">
      <c r="F1612"/>
      <c r="G1612"/>
      <c r="H1612"/>
      <c r="I1612"/>
      <c r="J1612"/>
      <c r="K1612"/>
      <c r="L1612"/>
      <c r="M1612"/>
      <c r="N1612"/>
      <c r="O1612"/>
      <c r="P1612"/>
      <c r="Q1612"/>
      <c r="R1612"/>
      <c r="S1612"/>
      <c r="T1612"/>
      <c r="W1612" s="4" t="s">
        <v>241</v>
      </c>
      <c r="X1612" s="536" t="s">
        <v>1769</v>
      </c>
      <c r="Z1612" s="29"/>
    </row>
    <row r="1613" spans="6:26">
      <c r="F1613"/>
      <c r="G1613"/>
      <c r="H1613"/>
      <c r="I1613"/>
      <c r="J1613"/>
      <c r="K1613"/>
      <c r="L1613"/>
      <c r="M1613"/>
      <c r="N1613"/>
      <c r="O1613"/>
      <c r="P1613"/>
      <c r="Q1613"/>
      <c r="R1613"/>
      <c r="S1613"/>
      <c r="T1613"/>
      <c r="W1613" s="4" t="s">
        <v>241</v>
      </c>
      <c r="X1613" s="536" t="s">
        <v>1770</v>
      </c>
      <c r="Z1613" s="29"/>
    </row>
    <row r="1614" spans="6:26">
      <c r="F1614"/>
      <c r="G1614"/>
      <c r="H1614"/>
      <c r="I1614"/>
      <c r="J1614"/>
      <c r="K1614"/>
      <c r="L1614"/>
      <c r="M1614"/>
      <c r="N1614"/>
      <c r="O1614"/>
      <c r="P1614"/>
      <c r="Q1614"/>
      <c r="R1614"/>
      <c r="S1614"/>
      <c r="T1614"/>
      <c r="W1614" s="4" t="s">
        <v>241</v>
      </c>
      <c r="X1614" s="536" t="s">
        <v>1771</v>
      </c>
      <c r="Z1614" s="29"/>
    </row>
    <row r="1615" spans="6:26">
      <c r="F1615"/>
      <c r="G1615"/>
      <c r="H1615"/>
      <c r="I1615"/>
      <c r="J1615"/>
      <c r="K1615"/>
      <c r="L1615"/>
      <c r="M1615"/>
      <c r="N1615"/>
      <c r="O1615"/>
      <c r="P1615"/>
      <c r="Q1615"/>
      <c r="R1615"/>
      <c r="S1615"/>
      <c r="T1615"/>
      <c r="W1615" s="4" t="s">
        <v>241</v>
      </c>
      <c r="X1615" s="536" t="s">
        <v>1772</v>
      </c>
      <c r="Z1615" s="29"/>
    </row>
    <row r="1616" spans="6:26">
      <c r="F1616"/>
      <c r="G1616"/>
      <c r="H1616"/>
      <c r="I1616"/>
      <c r="J1616"/>
      <c r="K1616"/>
      <c r="L1616"/>
      <c r="M1616"/>
      <c r="N1616"/>
      <c r="O1616"/>
      <c r="P1616"/>
      <c r="Q1616"/>
      <c r="R1616"/>
      <c r="S1616"/>
      <c r="T1616"/>
      <c r="W1616" s="4" t="s">
        <v>241</v>
      </c>
      <c r="X1616" s="536" t="s">
        <v>1773</v>
      </c>
      <c r="Z1616" s="29"/>
    </row>
    <row r="1617" spans="6:26">
      <c r="F1617"/>
      <c r="G1617"/>
      <c r="H1617"/>
      <c r="I1617"/>
      <c r="J1617"/>
      <c r="K1617"/>
      <c r="L1617"/>
      <c r="M1617"/>
      <c r="N1617"/>
      <c r="O1617"/>
      <c r="P1617"/>
      <c r="Q1617"/>
      <c r="R1617"/>
      <c r="S1617"/>
      <c r="T1617"/>
      <c r="W1617" s="4" t="s">
        <v>241</v>
      </c>
      <c r="X1617" s="536" t="s">
        <v>1774</v>
      </c>
      <c r="Z1617" s="29"/>
    </row>
    <row r="1618" spans="6:26">
      <c r="F1618"/>
      <c r="G1618"/>
      <c r="H1618"/>
      <c r="I1618"/>
      <c r="J1618"/>
      <c r="K1618"/>
      <c r="L1618"/>
      <c r="M1618"/>
      <c r="N1618"/>
      <c r="O1618"/>
      <c r="P1618"/>
      <c r="Q1618"/>
      <c r="R1618"/>
      <c r="S1618"/>
      <c r="T1618"/>
      <c r="W1618" s="4" t="s">
        <v>241</v>
      </c>
      <c r="X1618" s="536" t="s">
        <v>1775</v>
      </c>
      <c r="Z1618" s="29"/>
    </row>
    <row r="1619" spans="6:26">
      <c r="F1619"/>
      <c r="G1619"/>
      <c r="H1619"/>
      <c r="I1619"/>
      <c r="J1619"/>
      <c r="K1619"/>
      <c r="L1619"/>
      <c r="M1619"/>
      <c r="N1619"/>
      <c r="O1619"/>
      <c r="P1619"/>
      <c r="Q1619"/>
      <c r="R1619"/>
      <c r="S1619"/>
      <c r="T1619"/>
      <c r="W1619" s="4" t="s">
        <v>241</v>
      </c>
      <c r="X1619" s="536" t="s">
        <v>1776</v>
      </c>
      <c r="Z1619" s="29"/>
    </row>
    <row r="1620" spans="6:26">
      <c r="F1620"/>
      <c r="G1620"/>
      <c r="H1620"/>
      <c r="I1620"/>
      <c r="J1620"/>
      <c r="K1620"/>
      <c r="L1620"/>
      <c r="M1620"/>
      <c r="N1620"/>
      <c r="O1620"/>
      <c r="P1620"/>
      <c r="Q1620"/>
      <c r="R1620"/>
      <c r="S1620"/>
      <c r="T1620"/>
      <c r="W1620" s="4" t="s">
        <v>241</v>
      </c>
      <c r="X1620" s="536" t="s">
        <v>1777</v>
      </c>
      <c r="Z1620" s="29"/>
    </row>
    <row r="1621" spans="6:26">
      <c r="F1621"/>
      <c r="G1621"/>
      <c r="H1621"/>
      <c r="I1621"/>
      <c r="J1621"/>
      <c r="K1621"/>
      <c r="L1621"/>
      <c r="M1621"/>
      <c r="N1621"/>
      <c r="O1621"/>
      <c r="P1621"/>
      <c r="Q1621"/>
      <c r="R1621"/>
      <c r="S1621"/>
      <c r="T1621"/>
      <c r="W1621" s="4" t="s">
        <v>241</v>
      </c>
      <c r="X1621" s="536" t="s">
        <v>1778</v>
      </c>
      <c r="Z1621" s="29"/>
    </row>
    <row r="1622" spans="6:26">
      <c r="F1622"/>
      <c r="G1622"/>
      <c r="H1622"/>
      <c r="I1622"/>
      <c r="J1622"/>
      <c r="K1622"/>
      <c r="L1622"/>
      <c r="M1622"/>
      <c r="N1622"/>
      <c r="O1622"/>
      <c r="P1622"/>
      <c r="Q1622"/>
      <c r="R1622"/>
      <c r="S1622"/>
      <c r="T1622"/>
      <c r="W1622" s="4" t="s">
        <v>244</v>
      </c>
      <c r="X1622" s="536" t="s">
        <v>1779</v>
      </c>
      <c r="Z1622" s="29"/>
    </row>
    <row r="1623" spans="6:26">
      <c r="F1623"/>
      <c r="G1623"/>
      <c r="H1623"/>
      <c r="I1623"/>
      <c r="J1623"/>
      <c r="K1623"/>
      <c r="L1623"/>
      <c r="M1623"/>
      <c r="N1623"/>
      <c r="O1623"/>
      <c r="P1623"/>
      <c r="Q1623"/>
      <c r="R1623"/>
      <c r="S1623"/>
      <c r="T1623"/>
      <c r="W1623" s="4" t="s">
        <v>244</v>
      </c>
      <c r="X1623" s="536" t="s">
        <v>1780</v>
      </c>
      <c r="Z1623" s="29"/>
    </row>
    <row r="1624" spans="6:26">
      <c r="F1624"/>
      <c r="G1624"/>
      <c r="H1624"/>
      <c r="I1624"/>
      <c r="J1624"/>
      <c r="K1624"/>
      <c r="L1624"/>
      <c r="M1624"/>
      <c r="N1624"/>
      <c r="O1624"/>
      <c r="P1624"/>
      <c r="Q1624"/>
      <c r="R1624"/>
      <c r="S1624"/>
      <c r="T1624"/>
      <c r="W1624" s="4" t="s">
        <v>244</v>
      </c>
      <c r="X1624" s="536" t="s">
        <v>1781</v>
      </c>
      <c r="Z1624" s="29"/>
    </row>
    <row r="1625" spans="6:26">
      <c r="F1625"/>
      <c r="G1625"/>
      <c r="H1625"/>
      <c r="I1625"/>
      <c r="J1625"/>
      <c r="K1625"/>
      <c r="L1625"/>
      <c r="M1625"/>
      <c r="N1625"/>
      <c r="O1625"/>
      <c r="P1625"/>
      <c r="Q1625"/>
      <c r="R1625"/>
      <c r="S1625"/>
      <c r="T1625"/>
      <c r="W1625" s="4" t="s">
        <v>244</v>
      </c>
      <c r="X1625" s="536" t="s">
        <v>1782</v>
      </c>
      <c r="Z1625" s="29"/>
    </row>
    <row r="1626" spans="6:26">
      <c r="F1626"/>
      <c r="G1626"/>
      <c r="H1626"/>
      <c r="I1626"/>
      <c r="J1626"/>
      <c r="K1626"/>
      <c r="L1626"/>
      <c r="M1626"/>
      <c r="N1626"/>
      <c r="O1626"/>
      <c r="P1626"/>
      <c r="Q1626"/>
      <c r="R1626"/>
      <c r="S1626"/>
      <c r="T1626"/>
      <c r="W1626" s="4" t="s">
        <v>244</v>
      </c>
      <c r="X1626" s="536" t="s">
        <v>1783</v>
      </c>
      <c r="Z1626" s="29"/>
    </row>
    <row r="1627" spans="6:26">
      <c r="F1627"/>
      <c r="G1627"/>
      <c r="H1627"/>
      <c r="I1627"/>
      <c r="J1627"/>
      <c r="K1627"/>
      <c r="L1627"/>
      <c r="M1627"/>
      <c r="N1627"/>
      <c r="O1627"/>
      <c r="P1627"/>
      <c r="Q1627"/>
      <c r="R1627"/>
      <c r="S1627"/>
      <c r="T1627"/>
      <c r="W1627" s="4" t="s">
        <v>244</v>
      </c>
      <c r="X1627" s="536" t="s">
        <v>1784</v>
      </c>
      <c r="Z1627" s="29"/>
    </row>
    <row r="1628" spans="6:26">
      <c r="F1628"/>
      <c r="G1628"/>
      <c r="H1628"/>
      <c r="I1628"/>
      <c r="J1628"/>
      <c r="K1628"/>
      <c r="L1628"/>
      <c r="M1628"/>
      <c r="N1628"/>
      <c r="O1628"/>
      <c r="P1628"/>
      <c r="Q1628"/>
      <c r="R1628"/>
      <c r="S1628"/>
      <c r="T1628"/>
      <c r="W1628" s="4" t="s">
        <v>244</v>
      </c>
      <c r="X1628" s="536" t="s">
        <v>1785</v>
      </c>
      <c r="Z1628" s="29"/>
    </row>
    <row r="1629" spans="6:26">
      <c r="F1629"/>
      <c r="G1629"/>
      <c r="H1629"/>
      <c r="I1629"/>
      <c r="J1629"/>
      <c r="K1629"/>
      <c r="L1629"/>
      <c r="M1629"/>
      <c r="N1629"/>
      <c r="O1629"/>
      <c r="P1629"/>
      <c r="Q1629"/>
      <c r="R1629"/>
      <c r="S1629"/>
      <c r="T1629"/>
      <c r="W1629" s="4" t="s">
        <v>244</v>
      </c>
      <c r="X1629" s="536" t="s">
        <v>1786</v>
      </c>
      <c r="Z1629" s="29"/>
    </row>
    <row r="1630" spans="6:26">
      <c r="F1630"/>
      <c r="G1630"/>
      <c r="H1630"/>
      <c r="I1630"/>
      <c r="J1630"/>
      <c r="K1630"/>
      <c r="L1630"/>
      <c r="M1630"/>
      <c r="N1630"/>
      <c r="O1630"/>
      <c r="P1630"/>
      <c r="Q1630"/>
      <c r="R1630"/>
      <c r="S1630"/>
      <c r="T1630"/>
      <c r="W1630" s="4" t="s">
        <v>244</v>
      </c>
      <c r="X1630" s="536" t="s">
        <v>1787</v>
      </c>
      <c r="Z1630" s="29"/>
    </row>
    <row r="1631" spans="6:26">
      <c r="F1631"/>
      <c r="G1631"/>
      <c r="H1631"/>
      <c r="I1631"/>
      <c r="J1631"/>
      <c r="K1631"/>
      <c r="L1631"/>
      <c r="M1631"/>
      <c r="N1631"/>
      <c r="O1631"/>
      <c r="P1631"/>
      <c r="Q1631"/>
      <c r="R1631"/>
      <c r="S1631"/>
      <c r="T1631"/>
      <c r="W1631" s="4" t="s">
        <v>244</v>
      </c>
      <c r="X1631" s="536" t="s">
        <v>1788</v>
      </c>
      <c r="Z1631" s="29"/>
    </row>
    <row r="1632" spans="6:26">
      <c r="F1632"/>
      <c r="G1632"/>
      <c r="H1632"/>
      <c r="I1632"/>
      <c r="J1632"/>
      <c r="K1632"/>
      <c r="L1632"/>
      <c r="M1632"/>
      <c r="N1632"/>
      <c r="O1632"/>
      <c r="P1632"/>
      <c r="Q1632"/>
      <c r="R1632"/>
      <c r="S1632"/>
      <c r="T1632"/>
      <c r="W1632" s="4" t="s">
        <v>244</v>
      </c>
      <c r="X1632" s="536" t="s">
        <v>1789</v>
      </c>
      <c r="Z1632" s="29"/>
    </row>
    <row r="1633" spans="6:26">
      <c r="F1633"/>
      <c r="G1633"/>
      <c r="H1633"/>
      <c r="I1633"/>
      <c r="J1633"/>
      <c r="K1633"/>
      <c r="L1633"/>
      <c r="M1633"/>
      <c r="N1633"/>
      <c r="O1633"/>
      <c r="P1633"/>
      <c r="Q1633"/>
      <c r="R1633"/>
      <c r="S1633"/>
      <c r="T1633"/>
      <c r="W1633" s="4" t="s">
        <v>244</v>
      </c>
      <c r="X1633" s="536" t="s">
        <v>1790</v>
      </c>
      <c r="Z1633" s="29"/>
    </row>
    <row r="1634" spans="6:26">
      <c r="F1634"/>
      <c r="G1634"/>
      <c r="H1634"/>
      <c r="I1634"/>
      <c r="J1634"/>
      <c r="K1634"/>
      <c r="L1634"/>
      <c r="M1634"/>
      <c r="N1634"/>
      <c r="O1634"/>
      <c r="P1634"/>
      <c r="Q1634"/>
      <c r="R1634"/>
      <c r="S1634"/>
      <c r="T1634"/>
      <c r="W1634" s="4" t="s">
        <v>244</v>
      </c>
      <c r="X1634" s="536" t="s">
        <v>1791</v>
      </c>
      <c r="Z1634" s="29"/>
    </row>
    <row r="1635" spans="6:26">
      <c r="F1635"/>
      <c r="G1635"/>
      <c r="H1635"/>
      <c r="I1635"/>
      <c r="J1635"/>
      <c r="K1635"/>
      <c r="L1635"/>
      <c r="M1635"/>
      <c r="N1635"/>
      <c r="O1635"/>
      <c r="P1635"/>
      <c r="Q1635"/>
      <c r="R1635"/>
      <c r="S1635"/>
      <c r="T1635"/>
      <c r="W1635" s="4" t="s">
        <v>244</v>
      </c>
      <c r="X1635" s="536" t="s">
        <v>1792</v>
      </c>
      <c r="Z1635" s="29"/>
    </row>
    <row r="1636" spans="6:26">
      <c r="F1636"/>
      <c r="G1636"/>
      <c r="H1636"/>
      <c r="I1636"/>
      <c r="J1636"/>
      <c r="K1636"/>
      <c r="L1636"/>
      <c r="M1636"/>
      <c r="N1636"/>
      <c r="O1636"/>
      <c r="P1636"/>
      <c r="Q1636"/>
      <c r="R1636"/>
      <c r="S1636"/>
      <c r="T1636"/>
      <c r="W1636" s="4" t="s">
        <v>244</v>
      </c>
      <c r="X1636" s="536" t="s">
        <v>1793</v>
      </c>
      <c r="Z1636" s="29"/>
    </row>
    <row r="1637" spans="6:26">
      <c r="F1637"/>
      <c r="G1637"/>
      <c r="H1637"/>
      <c r="I1637"/>
      <c r="J1637"/>
      <c r="K1637"/>
      <c r="L1637"/>
      <c r="M1637"/>
      <c r="N1637"/>
      <c r="O1637"/>
      <c r="P1637"/>
      <c r="Q1637"/>
      <c r="R1637"/>
      <c r="S1637"/>
      <c r="T1637"/>
      <c r="W1637" s="4" t="s">
        <v>244</v>
      </c>
      <c r="X1637" s="536" t="s">
        <v>1794</v>
      </c>
      <c r="Z1637" s="29"/>
    </row>
    <row r="1638" spans="6:26">
      <c r="F1638"/>
      <c r="G1638"/>
      <c r="H1638"/>
      <c r="I1638"/>
      <c r="J1638"/>
      <c r="K1638"/>
      <c r="L1638"/>
      <c r="M1638"/>
      <c r="N1638"/>
      <c r="O1638"/>
      <c r="P1638"/>
      <c r="Q1638"/>
      <c r="R1638"/>
      <c r="S1638"/>
      <c r="T1638"/>
      <c r="W1638" s="4" t="s">
        <v>244</v>
      </c>
      <c r="X1638" s="536" t="s">
        <v>1795</v>
      </c>
      <c r="Z1638" s="29"/>
    </row>
    <row r="1639" spans="6:26">
      <c r="F1639"/>
      <c r="G1639"/>
      <c r="H1639"/>
      <c r="I1639"/>
      <c r="J1639"/>
      <c r="K1639"/>
      <c r="L1639"/>
      <c r="M1639"/>
      <c r="N1639"/>
      <c r="O1639"/>
      <c r="P1639"/>
      <c r="Q1639"/>
      <c r="R1639"/>
      <c r="S1639"/>
      <c r="T1639"/>
      <c r="W1639" s="4" t="s">
        <v>244</v>
      </c>
      <c r="X1639" s="536" t="s">
        <v>1796</v>
      </c>
      <c r="Z1639" s="29"/>
    </row>
    <row r="1640" spans="6:26">
      <c r="F1640"/>
      <c r="G1640"/>
      <c r="H1640"/>
      <c r="I1640"/>
      <c r="J1640"/>
      <c r="K1640"/>
      <c r="L1640"/>
      <c r="M1640"/>
      <c r="N1640"/>
      <c r="O1640"/>
      <c r="P1640"/>
      <c r="Q1640"/>
      <c r="R1640"/>
      <c r="S1640"/>
      <c r="T1640"/>
      <c r="W1640" s="4" t="s">
        <v>247</v>
      </c>
      <c r="X1640" s="536" t="s">
        <v>1797</v>
      </c>
      <c r="Z1640" s="29"/>
    </row>
    <row r="1641" spans="6:26">
      <c r="F1641"/>
      <c r="G1641"/>
      <c r="H1641"/>
      <c r="I1641"/>
      <c r="J1641"/>
      <c r="K1641"/>
      <c r="L1641"/>
      <c r="M1641"/>
      <c r="N1641"/>
      <c r="O1641"/>
      <c r="P1641"/>
      <c r="Q1641"/>
      <c r="R1641"/>
      <c r="S1641"/>
      <c r="T1641"/>
      <c r="W1641" s="4" t="s">
        <v>247</v>
      </c>
      <c r="X1641" s="536" t="s">
        <v>1798</v>
      </c>
      <c r="Z1641" s="29"/>
    </row>
    <row r="1642" spans="6:26">
      <c r="F1642"/>
      <c r="G1642"/>
      <c r="H1642"/>
      <c r="I1642"/>
      <c r="J1642"/>
      <c r="K1642"/>
      <c r="L1642"/>
      <c r="M1642"/>
      <c r="N1642"/>
      <c r="O1642"/>
      <c r="P1642"/>
      <c r="Q1642"/>
      <c r="R1642"/>
      <c r="S1642"/>
      <c r="T1642"/>
      <c r="W1642" s="4" t="s">
        <v>247</v>
      </c>
      <c r="X1642" s="536" t="s">
        <v>1799</v>
      </c>
      <c r="Z1642" s="29"/>
    </row>
    <row r="1643" spans="6:26">
      <c r="F1643"/>
      <c r="G1643"/>
      <c r="H1643"/>
      <c r="I1643"/>
      <c r="J1643"/>
      <c r="K1643"/>
      <c r="L1643"/>
      <c r="M1643"/>
      <c r="N1643"/>
      <c r="O1643"/>
      <c r="P1643"/>
      <c r="Q1643"/>
      <c r="R1643"/>
      <c r="S1643"/>
      <c r="T1643"/>
      <c r="W1643" s="4" t="s">
        <v>247</v>
      </c>
      <c r="X1643" s="536" t="s">
        <v>1800</v>
      </c>
      <c r="Z1643" s="29"/>
    </row>
    <row r="1644" spans="6:26">
      <c r="F1644"/>
      <c r="G1644"/>
      <c r="H1644"/>
      <c r="I1644"/>
      <c r="J1644"/>
      <c r="K1644"/>
      <c r="L1644"/>
      <c r="M1644"/>
      <c r="N1644"/>
      <c r="O1644"/>
      <c r="P1644"/>
      <c r="Q1644"/>
      <c r="R1644"/>
      <c r="S1644"/>
      <c r="T1644"/>
      <c r="W1644" s="4" t="s">
        <v>247</v>
      </c>
      <c r="X1644" s="536" t="s">
        <v>1801</v>
      </c>
      <c r="Z1644" s="29"/>
    </row>
    <row r="1645" spans="6:26">
      <c r="F1645"/>
      <c r="G1645"/>
      <c r="H1645"/>
      <c r="I1645"/>
      <c r="J1645"/>
      <c r="K1645"/>
      <c r="L1645"/>
      <c r="M1645"/>
      <c r="N1645"/>
      <c r="O1645"/>
      <c r="P1645"/>
      <c r="Q1645"/>
      <c r="R1645"/>
      <c r="S1645"/>
      <c r="T1645"/>
      <c r="W1645" s="4" t="s">
        <v>247</v>
      </c>
      <c r="X1645" s="536" t="s">
        <v>1802</v>
      </c>
      <c r="Z1645" s="29"/>
    </row>
    <row r="1646" spans="6:26">
      <c r="F1646"/>
      <c r="G1646"/>
      <c r="H1646"/>
      <c r="I1646"/>
      <c r="J1646"/>
      <c r="K1646"/>
      <c r="L1646"/>
      <c r="M1646"/>
      <c r="N1646"/>
      <c r="O1646"/>
      <c r="P1646"/>
      <c r="Q1646"/>
      <c r="R1646"/>
      <c r="S1646"/>
      <c r="T1646"/>
      <c r="W1646" s="4" t="s">
        <v>247</v>
      </c>
      <c r="X1646" s="536" t="s">
        <v>1803</v>
      </c>
      <c r="Z1646" s="29"/>
    </row>
    <row r="1647" spans="6:26">
      <c r="F1647"/>
      <c r="G1647"/>
      <c r="H1647"/>
      <c r="I1647"/>
      <c r="J1647"/>
      <c r="K1647"/>
      <c r="L1647"/>
      <c r="M1647"/>
      <c r="N1647"/>
      <c r="O1647"/>
      <c r="P1647"/>
      <c r="Q1647"/>
      <c r="R1647"/>
      <c r="S1647"/>
      <c r="T1647"/>
      <c r="W1647" s="4" t="s">
        <v>247</v>
      </c>
      <c r="X1647" s="536" t="s">
        <v>1804</v>
      </c>
      <c r="Z1647" s="29"/>
    </row>
    <row r="1648" spans="6:26">
      <c r="F1648"/>
      <c r="G1648"/>
      <c r="H1648"/>
      <c r="I1648"/>
      <c r="J1648"/>
      <c r="K1648"/>
      <c r="L1648"/>
      <c r="M1648"/>
      <c r="N1648"/>
      <c r="O1648"/>
      <c r="P1648"/>
      <c r="Q1648"/>
      <c r="R1648"/>
      <c r="S1648"/>
      <c r="T1648"/>
      <c r="W1648" s="4" t="s">
        <v>247</v>
      </c>
      <c r="X1648" s="536" t="s">
        <v>1805</v>
      </c>
      <c r="Z1648" s="29"/>
    </row>
    <row r="1649" spans="6:26">
      <c r="F1649"/>
      <c r="G1649"/>
      <c r="H1649"/>
      <c r="I1649"/>
      <c r="J1649"/>
      <c r="K1649"/>
      <c r="L1649"/>
      <c r="M1649"/>
      <c r="N1649"/>
      <c r="O1649"/>
      <c r="P1649"/>
      <c r="Q1649"/>
      <c r="R1649"/>
      <c r="S1649"/>
      <c r="T1649"/>
      <c r="W1649" s="4" t="s">
        <v>247</v>
      </c>
      <c r="X1649" s="536" t="s">
        <v>1806</v>
      </c>
      <c r="Z1649" s="29"/>
    </row>
    <row r="1650" spans="6:26">
      <c r="F1650"/>
      <c r="G1650"/>
      <c r="H1650"/>
      <c r="I1650"/>
      <c r="J1650"/>
      <c r="K1650"/>
      <c r="L1650"/>
      <c r="M1650"/>
      <c r="N1650"/>
      <c r="O1650"/>
      <c r="P1650"/>
      <c r="Q1650"/>
      <c r="R1650"/>
      <c r="S1650"/>
      <c r="T1650"/>
      <c r="W1650" s="4" t="s">
        <v>247</v>
      </c>
      <c r="X1650" s="536" t="s">
        <v>1807</v>
      </c>
      <c r="Z1650" s="29"/>
    </row>
    <row r="1651" spans="6:26">
      <c r="F1651"/>
      <c r="G1651"/>
      <c r="H1651"/>
      <c r="I1651"/>
      <c r="J1651"/>
      <c r="K1651"/>
      <c r="L1651"/>
      <c r="M1651"/>
      <c r="N1651"/>
      <c r="O1651"/>
      <c r="P1651"/>
      <c r="Q1651"/>
      <c r="R1651"/>
      <c r="S1651"/>
      <c r="T1651"/>
      <c r="W1651" s="4" t="s">
        <v>247</v>
      </c>
      <c r="X1651" s="536" t="s">
        <v>1808</v>
      </c>
      <c r="Z1651" s="29"/>
    </row>
    <row r="1652" spans="6:26">
      <c r="F1652"/>
      <c r="G1652"/>
      <c r="H1652"/>
      <c r="I1652"/>
      <c r="J1652"/>
      <c r="K1652"/>
      <c r="L1652"/>
      <c r="M1652"/>
      <c r="N1652"/>
      <c r="O1652"/>
      <c r="P1652"/>
      <c r="Q1652"/>
      <c r="R1652"/>
      <c r="S1652"/>
      <c r="T1652"/>
      <c r="W1652" s="4" t="s">
        <v>247</v>
      </c>
      <c r="X1652" s="536" t="s">
        <v>1809</v>
      </c>
      <c r="Z1652" s="29"/>
    </row>
    <row r="1653" spans="6:26">
      <c r="F1653"/>
      <c r="G1653"/>
      <c r="H1653"/>
      <c r="I1653"/>
      <c r="J1653"/>
      <c r="K1653"/>
      <c r="L1653"/>
      <c r="M1653"/>
      <c r="N1653"/>
      <c r="O1653"/>
      <c r="P1653"/>
      <c r="Q1653"/>
      <c r="R1653"/>
      <c r="S1653"/>
      <c r="T1653"/>
      <c r="W1653" s="4" t="s">
        <v>247</v>
      </c>
      <c r="X1653" s="536" t="s">
        <v>1810</v>
      </c>
      <c r="Z1653" s="29"/>
    </row>
    <row r="1654" spans="6:26">
      <c r="F1654"/>
      <c r="G1654"/>
      <c r="H1654"/>
      <c r="I1654"/>
      <c r="J1654"/>
      <c r="K1654"/>
      <c r="L1654"/>
      <c r="M1654"/>
      <c r="N1654"/>
      <c r="O1654"/>
      <c r="P1654"/>
      <c r="Q1654"/>
      <c r="R1654"/>
      <c r="S1654"/>
      <c r="T1654"/>
      <c r="W1654" s="4" t="s">
        <v>247</v>
      </c>
      <c r="X1654" s="536" t="s">
        <v>1811</v>
      </c>
      <c r="Z1654" s="29"/>
    </row>
    <row r="1655" spans="6:26">
      <c r="F1655"/>
      <c r="G1655"/>
      <c r="H1655"/>
      <c r="I1655"/>
      <c r="J1655"/>
      <c r="K1655"/>
      <c r="L1655"/>
      <c r="M1655"/>
      <c r="N1655"/>
      <c r="O1655"/>
      <c r="P1655"/>
      <c r="Q1655"/>
      <c r="R1655"/>
      <c r="S1655"/>
      <c r="T1655"/>
      <c r="W1655" s="4" t="s">
        <v>247</v>
      </c>
      <c r="X1655" s="536" t="s">
        <v>1812</v>
      </c>
      <c r="Z1655" s="29"/>
    </row>
    <row r="1656" spans="6:26">
      <c r="F1656"/>
      <c r="G1656"/>
      <c r="H1656"/>
      <c r="I1656"/>
      <c r="J1656"/>
      <c r="K1656"/>
      <c r="L1656"/>
      <c r="M1656"/>
      <c r="N1656"/>
      <c r="O1656"/>
      <c r="P1656"/>
      <c r="Q1656"/>
      <c r="R1656"/>
      <c r="S1656"/>
      <c r="T1656"/>
      <c r="W1656" s="4" t="s">
        <v>247</v>
      </c>
      <c r="X1656" s="536" t="s">
        <v>1813</v>
      </c>
      <c r="Z1656" s="29"/>
    </row>
    <row r="1657" spans="6:26">
      <c r="F1657"/>
      <c r="G1657"/>
      <c r="H1657"/>
      <c r="I1657"/>
      <c r="J1657"/>
      <c r="K1657"/>
      <c r="L1657"/>
      <c r="M1657"/>
      <c r="N1657"/>
      <c r="O1657"/>
      <c r="P1657"/>
      <c r="Q1657"/>
      <c r="R1657"/>
      <c r="S1657"/>
      <c r="T1657"/>
      <c r="W1657" s="4" t="s">
        <v>247</v>
      </c>
      <c r="X1657" s="536" t="s">
        <v>1814</v>
      </c>
      <c r="Z1657" s="29"/>
    </row>
    <row r="1658" spans="6:26">
      <c r="F1658"/>
      <c r="G1658"/>
      <c r="H1658"/>
      <c r="I1658"/>
      <c r="J1658"/>
      <c r="K1658"/>
      <c r="L1658"/>
      <c r="M1658"/>
      <c r="N1658"/>
      <c r="O1658"/>
      <c r="P1658"/>
      <c r="Q1658"/>
      <c r="R1658"/>
      <c r="S1658"/>
      <c r="T1658"/>
      <c r="W1658" s="4" t="s">
        <v>247</v>
      </c>
      <c r="X1658" s="536" t="s">
        <v>1815</v>
      </c>
      <c r="Z1658" s="29"/>
    </row>
    <row r="1659" spans="6:26">
      <c r="F1659"/>
      <c r="G1659"/>
      <c r="H1659"/>
      <c r="I1659"/>
      <c r="J1659"/>
      <c r="K1659"/>
      <c r="L1659"/>
      <c r="M1659"/>
      <c r="N1659"/>
      <c r="O1659"/>
      <c r="P1659"/>
      <c r="Q1659"/>
      <c r="R1659"/>
      <c r="S1659"/>
      <c r="T1659"/>
      <c r="W1659" s="4" t="s">
        <v>247</v>
      </c>
      <c r="X1659" s="536" t="s">
        <v>1816</v>
      </c>
      <c r="Z1659" s="29"/>
    </row>
    <row r="1660" spans="6:26">
      <c r="F1660"/>
      <c r="G1660"/>
      <c r="H1660"/>
      <c r="I1660"/>
      <c r="J1660"/>
      <c r="K1660"/>
      <c r="L1660"/>
      <c r="M1660"/>
      <c r="N1660"/>
      <c r="O1660"/>
      <c r="P1660"/>
      <c r="Q1660"/>
      <c r="R1660"/>
      <c r="S1660"/>
      <c r="T1660"/>
      <c r="W1660" s="4" t="s">
        <v>247</v>
      </c>
      <c r="X1660" s="536" t="s">
        <v>1817</v>
      </c>
      <c r="Z1660" s="29"/>
    </row>
    <row r="1661" spans="6:26">
      <c r="F1661"/>
      <c r="G1661"/>
      <c r="H1661"/>
      <c r="I1661"/>
      <c r="J1661"/>
      <c r="K1661"/>
      <c r="L1661"/>
      <c r="M1661"/>
      <c r="N1661"/>
      <c r="O1661"/>
      <c r="P1661"/>
      <c r="Q1661"/>
      <c r="R1661"/>
      <c r="S1661"/>
      <c r="T1661"/>
      <c r="W1661" s="4" t="s">
        <v>247</v>
      </c>
      <c r="X1661" s="536" t="s">
        <v>1818</v>
      </c>
      <c r="Z1661" s="29"/>
    </row>
    <row r="1662" spans="6:26">
      <c r="F1662"/>
      <c r="G1662"/>
      <c r="H1662"/>
      <c r="I1662"/>
      <c r="J1662"/>
      <c r="K1662"/>
      <c r="L1662"/>
      <c r="M1662"/>
      <c r="N1662"/>
      <c r="O1662"/>
      <c r="P1662"/>
      <c r="Q1662"/>
      <c r="R1662"/>
      <c r="S1662"/>
      <c r="T1662"/>
      <c r="W1662" s="4" t="s">
        <v>247</v>
      </c>
      <c r="X1662" s="536" t="s">
        <v>768</v>
      </c>
      <c r="Z1662" s="29"/>
    </row>
    <row r="1663" spans="6:26">
      <c r="F1663"/>
      <c r="G1663"/>
      <c r="H1663"/>
      <c r="I1663"/>
      <c r="J1663"/>
      <c r="K1663"/>
      <c r="L1663"/>
      <c r="M1663"/>
      <c r="N1663"/>
      <c r="O1663"/>
      <c r="P1663"/>
      <c r="Q1663"/>
      <c r="R1663"/>
      <c r="S1663"/>
      <c r="T1663"/>
      <c r="W1663" s="4" t="s">
        <v>247</v>
      </c>
      <c r="X1663" s="536" t="s">
        <v>1819</v>
      </c>
      <c r="Z1663" s="29"/>
    </row>
    <row r="1664" spans="6:26">
      <c r="F1664"/>
      <c r="G1664"/>
      <c r="H1664"/>
      <c r="I1664"/>
      <c r="J1664"/>
      <c r="K1664"/>
      <c r="L1664"/>
      <c r="M1664"/>
      <c r="N1664"/>
      <c r="O1664"/>
      <c r="P1664"/>
      <c r="Q1664"/>
      <c r="R1664"/>
      <c r="S1664"/>
      <c r="T1664"/>
      <c r="W1664" s="4" t="s">
        <v>247</v>
      </c>
      <c r="X1664" s="536" t="s">
        <v>1820</v>
      </c>
      <c r="Z1664" s="29"/>
    </row>
    <row r="1665" spans="6:26">
      <c r="F1665"/>
      <c r="G1665"/>
      <c r="H1665"/>
      <c r="I1665"/>
      <c r="J1665"/>
      <c r="K1665"/>
      <c r="L1665"/>
      <c r="M1665"/>
      <c r="N1665"/>
      <c r="O1665"/>
      <c r="P1665"/>
      <c r="Q1665"/>
      <c r="R1665"/>
      <c r="S1665"/>
      <c r="T1665"/>
      <c r="W1665" s="4" t="s">
        <v>247</v>
      </c>
      <c r="X1665" s="536" t="s">
        <v>1821</v>
      </c>
      <c r="Z1665" s="29"/>
    </row>
    <row r="1666" spans="6:26">
      <c r="F1666"/>
      <c r="G1666"/>
      <c r="H1666"/>
      <c r="I1666"/>
      <c r="J1666"/>
      <c r="K1666"/>
      <c r="L1666"/>
      <c r="M1666"/>
      <c r="N1666"/>
      <c r="O1666"/>
      <c r="P1666"/>
      <c r="Q1666"/>
      <c r="R1666"/>
      <c r="S1666"/>
      <c r="T1666"/>
      <c r="W1666" s="4" t="s">
        <v>249</v>
      </c>
      <c r="X1666" s="536" t="s">
        <v>1822</v>
      </c>
      <c r="Z1666" s="29"/>
    </row>
    <row r="1667" spans="6:26">
      <c r="F1667"/>
      <c r="G1667"/>
      <c r="H1667"/>
      <c r="I1667"/>
      <c r="J1667"/>
      <c r="K1667"/>
      <c r="L1667"/>
      <c r="M1667"/>
      <c r="N1667"/>
      <c r="O1667"/>
      <c r="P1667"/>
      <c r="Q1667"/>
      <c r="R1667"/>
      <c r="S1667"/>
      <c r="T1667"/>
      <c r="W1667" s="4" t="s">
        <v>249</v>
      </c>
      <c r="X1667" s="536" t="s">
        <v>1823</v>
      </c>
      <c r="Z1667" s="29"/>
    </row>
    <row r="1668" spans="6:26">
      <c r="F1668"/>
      <c r="G1668"/>
      <c r="H1668"/>
      <c r="I1668"/>
      <c r="J1668"/>
      <c r="K1668"/>
      <c r="L1668"/>
      <c r="M1668"/>
      <c r="N1668"/>
      <c r="O1668"/>
      <c r="P1668"/>
      <c r="Q1668"/>
      <c r="R1668"/>
      <c r="S1668"/>
      <c r="T1668"/>
      <c r="W1668" s="4" t="s">
        <v>249</v>
      </c>
      <c r="X1668" s="536" t="s">
        <v>1824</v>
      </c>
      <c r="Z1668" s="29"/>
    </row>
    <row r="1669" spans="6:26">
      <c r="F1669"/>
      <c r="G1669"/>
      <c r="H1669"/>
      <c r="I1669"/>
      <c r="J1669"/>
      <c r="K1669"/>
      <c r="L1669"/>
      <c r="M1669"/>
      <c r="N1669"/>
      <c r="O1669"/>
      <c r="P1669"/>
      <c r="Q1669"/>
      <c r="R1669"/>
      <c r="S1669"/>
      <c r="T1669"/>
      <c r="W1669" s="4" t="s">
        <v>249</v>
      </c>
      <c r="X1669" s="536" t="s">
        <v>1825</v>
      </c>
      <c r="Z1669" s="29"/>
    </row>
    <row r="1670" spans="6:26">
      <c r="F1670"/>
      <c r="G1670"/>
      <c r="H1670"/>
      <c r="I1670"/>
      <c r="J1670"/>
      <c r="K1670"/>
      <c r="L1670"/>
      <c r="M1670"/>
      <c r="N1670"/>
      <c r="O1670"/>
      <c r="P1670"/>
      <c r="Q1670"/>
      <c r="R1670"/>
      <c r="S1670"/>
      <c r="T1670"/>
      <c r="W1670" s="4" t="s">
        <v>249</v>
      </c>
      <c r="X1670" s="536" t="s">
        <v>1826</v>
      </c>
      <c r="Z1670" s="29"/>
    </row>
    <row r="1671" spans="6:26">
      <c r="F1671"/>
      <c r="G1671"/>
      <c r="H1671"/>
      <c r="I1671"/>
      <c r="J1671"/>
      <c r="K1671"/>
      <c r="L1671"/>
      <c r="M1671"/>
      <c r="N1671"/>
      <c r="O1671"/>
      <c r="P1671"/>
      <c r="Q1671"/>
      <c r="R1671"/>
      <c r="S1671"/>
      <c r="T1671"/>
      <c r="W1671" s="4" t="s">
        <v>249</v>
      </c>
      <c r="X1671" s="536" t="s">
        <v>1827</v>
      </c>
      <c r="Z1671" s="29"/>
    </row>
    <row r="1672" spans="6:26">
      <c r="F1672"/>
      <c r="G1672"/>
      <c r="H1672"/>
      <c r="I1672"/>
      <c r="J1672"/>
      <c r="K1672"/>
      <c r="L1672"/>
      <c r="M1672"/>
      <c r="N1672"/>
      <c r="O1672"/>
      <c r="P1672"/>
      <c r="Q1672"/>
      <c r="R1672"/>
      <c r="S1672"/>
      <c r="T1672"/>
      <c r="W1672" s="4" t="s">
        <v>249</v>
      </c>
      <c r="X1672" s="536" t="s">
        <v>1828</v>
      </c>
      <c r="Z1672" s="29"/>
    </row>
    <row r="1673" spans="6:26">
      <c r="F1673"/>
      <c r="G1673"/>
      <c r="H1673"/>
      <c r="I1673"/>
      <c r="J1673"/>
      <c r="K1673"/>
      <c r="L1673"/>
      <c r="M1673"/>
      <c r="N1673"/>
      <c r="O1673"/>
      <c r="P1673"/>
      <c r="Q1673"/>
      <c r="R1673"/>
      <c r="S1673"/>
      <c r="T1673"/>
      <c r="W1673" s="4" t="s">
        <v>249</v>
      </c>
      <c r="X1673" s="536" t="s">
        <v>1829</v>
      </c>
      <c r="Z1673" s="29"/>
    </row>
    <row r="1674" spans="6:26">
      <c r="F1674"/>
      <c r="G1674"/>
      <c r="H1674"/>
      <c r="I1674"/>
      <c r="J1674"/>
      <c r="K1674"/>
      <c r="L1674"/>
      <c r="M1674"/>
      <c r="N1674"/>
      <c r="O1674"/>
      <c r="P1674"/>
      <c r="Q1674"/>
      <c r="R1674"/>
      <c r="S1674"/>
      <c r="T1674"/>
      <c r="W1674" s="4" t="s">
        <v>249</v>
      </c>
      <c r="X1674" s="536" t="s">
        <v>1830</v>
      </c>
      <c r="Z1674" s="29"/>
    </row>
    <row r="1675" spans="6:26">
      <c r="F1675"/>
      <c r="G1675"/>
      <c r="H1675"/>
      <c r="I1675"/>
      <c r="J1675"/>
      <c r="K1675"/>
      <c r="L1675"/>
      <c r="M1675"/>
      <c r="N1675"/>
      <c r="O1675"/>
      <c r="P1675"/>
      <c r="Q1675"/>
      <c r="R1675"/>
      <c r="S1675"/>
      <c r="T1675"/>
      <c r="W1675" s="4" t="s">
        <v>249</v>
      </c>
      <c r="X1675" s="536" t="s">
        <v>1831</v>
      </c>
      <c r="Z1675" s="29"/>
    </row>
    <row r="1676" spans="6:26">
      <c r="F1676"/>
      <c r="G1676"/>
      <c r="H1676"/>
      <c r="I1676"/>
      <c r="J1676"/>
      <c r="K1676"/>
      <c r="L1676"/>
      <c r="M1676"/>
      <c r="N1676"/>
      <c r="O1676"/>
      <c r="P1676"/>
      <c r="Q1676"/>
      <c r="R1676"/>
      <c r="S1676"/>
      <c r="T1676"/>
      <c r="W1676" s="4" t="s">
        <v>249</v>
      </c>
      <c r="X1676" s="536" t="s">
        <v>1832</v>
      </c>
      <c r="Z1676" s="29"/>
    </row>
    <row r="1677" spans="6:26">
      <c r="F1677"/>
      <c r="G1677"/>
      <c r="H1677"/>
      <c r="I1677"/>
      <c r="J1677"/>
      <c r="K1677"/>
      <c r="L1677"/>
      <c r="M1677"/>
      <c r="N1677"/>
      <c r="O1677"/>
      <c r="P1677"/>
      <c r="Q1677"/>
      <c r="R1677"/>
      <c r="S1677"/>
      <c r="T1677"/>
      <c r="W1677" s="4" t="s">
        <v>249</v>
      </c>
      <c r="X1677" s="536" t="s">
        <v>1833</v>
      </c>
      <c r="Z1677" s="29"/>
    </row>
    <row r="1678" spans="6:26">
      <c r="F1678"/>
      <c r="G1678"/>
      <c r="H1678"/>
      <c r="I1678"/>
      <c r="J1678"/>
      <c r="K1678"/>
      <c r="L1678"/>
      <c r="M1678"/>
      <c r="N1678"/>
      <c r="O1678"/>
      <c r="P1678"/>
      <c r="Q1678"/>
      <c r="R1678"/>
      <c r="S1678"/>
      <c r="T1678"/>
      <c r="W1678" s="4" t="s">
        <v>249</v>
      </c>
      <c r="X1678" s="536" t="s">
        <v>1834</v>
      </c>
      <c r="Z1678" s="29"/>
    </row>
    <row r="1679" spans="6:26">
      <c r="F1679"/>
      <c r="G1679"/>
      <c r="H1679"/>
      <c r="I1679"/>
      <c r="J1679"/>
      <c r="K1679"/>
      <c r="L1679"/>
      <c r="M1679"/>
      <c r="N1679"/>
      <c r="O1679"/>
      <c r="P1679"/>
      <c r="Q1679"/>
      <c r="R1679"/>
      <c r="S1679"/>
      <c r="T1679"/>
      <c r="W1679" s="4" t="s">
        <v>249</v>
      </c>
      <c r="X1679" s="536" t="s">
        <v>1835</v>
      </c>
      <c r="Z1679" s="29"/>
    </row>
    <row r="1680" spans="6:26">
      <c r="F1680"/>
      <c r="G1680"/>
      <c r="H1680"/>
      <c r="I1680"/>
      <c r="J1680"/>
      <c r="K1680"/>
      <c r="L1680"/>
      <c r="M1680"/>
      <c r="N1680"/>
      <c r="O1680"/>
      <c r="P1680"/>
      <c r="Q1680"/>
      <c r="R1680"/>
      <c r="S1680"/>
      <c r="T1680"/>
      <c r="W1680" s="4" t="s">
        <v>249</v>
      </c>
      <c r="X1680" s="536" t="s">
        <v>1836</v>
      </c>
      <c r="Z1680" s="29"/>
    </row>
    <row r="1681" spans="6:26">
      <c r="F1681"/>
      <c r="G1681"/>
      <c r="H1681"/>
      <c r="I1681"/>
      <c r="J1681"/>
      <c r="K1681"/>
      <c r="L1681"/>
      <c r="M1681"/>
      <c r="N1681"/>
      <c r="O1681"/>
      <c r="P1681"/>
      <c r="Q1681"/>
      <c r="R1681"/>
      <c r="S1681"/>
      <c r="T1681"/>
      <c r="W1681" s="4" t="s">
        <v>249</v>
      </c>
      <c r="X1681" s="536" t="s">
        <v>1837</v>
      </c>
      <c r="Z1681" s="29"/>
    </row>
    <row r="1682" spans="6:26">
      <c r="F1682"/>
      <c r="G1682"/>
      <c r="H1682"/>
      <c r="I1682"/>
      <c r="J1682"/>
      <c r="K1682"/>
      <c r="L1682"/>
      <c r="M1682"/>
      <c r="N1682"/>
      <c r="O1682"/>
      <c r="P1682"/>
      <c r="Q1682"/>
      <c r="R1682"/>
      <c r="S1682"/>
      <c r="T1682"/>
      <c r="W1682" s="4" t="s">
        <v>249</v>
      </c>
      <c r="X1682" s="536" t="s">
        <v>1838</v>
      </c>
      <c r="Z1682" s="29"/>
    </row>
    <row r="1683" spans="6:26">
      <c r="F1683"/>
      <c r="G1683"/>
      <c r="H1683"/>
      <c r="I1683"/>
      <c r="J1683"/>
      <c r="K1683"/>
      <c r="L1683"/>
      <c r="M1683"/>
      <c r="N1683"/>
      <c r="O1683"/>
      <c r="P1683"/>
      <c r="Q1683"/>
      <c r="R1683"/>
      <c r="S1683"/>
      <c r="T1683"/>
      <c r="W1683" s="4" t="s">
        <v>249</v>
      </c>
      <c r="X1683" s="536" t="s">
        <v>1839</v>
      </c>
      <c r="Z1683" s="29"/>
    </row>
    <row r="1684" spans="6:26">
      <c r="F1684"/>
      <c r="G1684"/>
      <c r="H1684"/>
      <c r="I1684"/>
      <c r="J1684"/>
      <c r="K1684"/>
      <c r="L1684"/>
      <c r="M1684"/>
      <c r="N1684"/>
      <c r="O1684"/>
      <c r="P1684"/>
      <c r="Q1684"/>
      <c r="R1684"/>
      <c r="S1684"/>
      <c r="T1684"/>
      <c r="W1684" s="4" t="s">
        <v>249</v>
      </c>
      <c r="X1684" s="536" t="s">
        <v>1840</v>
      </c>
      <c r="Z1684" s="29"/>
    </row>
    <row r="1685" spans="6:26">
      <c r="F1685"/>
      <c r="G1685"/>
      <c r="H1685"/>
      <c r="I1685"/>
      <c r="J1685"/>
      <c r="K1685"/>
      <c r="L1685"/>
      <c r="M1685"/>
      <c r="N1685"/>
      <c r="O1685"/>
      <c r="P1685"/>
      <c r="Q1685"/>
      <c r="R1685"/>
      <c r="S1685"/>
      <c r="T1685"/>
      <c r="W1685" s="4" t="s">
        <v>249</v>
      </c>
      <c r="X1685" s="536" t="s">
        <v>1841</v>
      </c>
      <c r="Z1685" s="29"/>
    </row>
    <row r="1686" spans="6:26">
      <c r="F1686"/>
      <c r="G1686"/>
      <c r="H1686"/>
      <c r="I1686"/>
      <c r="J1686"/>
      <c r="K1686"/>
      <c r="L1686"/>
      <c r="M1686"/>
      <c r="N1686"/>
      <c r="O1686"/>
      <c r="P1686"/>
      <c r="Q1686"/>
      <c r="R1686"/>
      <c r="S1686"/>
      <c r="T1686"/>
      <c r="W1686" s="4" t="s">
        <v>249</v>
      </c>
      <c r="X1686" s="536" t="s">
        <v>1842</v>
      </c>
      <c r="Z1686" s="29"/>
    </row>
    <row r="1687" spans="6:26">
      <c r="F1687"/>
      <c r="G1687"/>
      <c r="H1687"/>
      <c r="I1687"/>
      <c r="J1687"/>
      <c r="K1687"/>
      <c r="L1687"/>
      <c r="M1687"/>
      <c r="N1687"/>
      <c r="O1687"/>
      <c r="P1687"/>
      <c r="Q1687"/>
      <c r="R1687"/>
      <c r="S1687"/>
      <c r="T1687"/>
      <c r="W1687" s="4" t="s">
        <v>249</v>
      </c>
      <c r="X1687" s="536" t="s">
        <v>1843</v>
      </c>
      <c r="Z1687" s="29"/>
    </row>
    <row r="1688" spans="6:26">
      <c r="F1688"/>
      <c r="G1688"/>
      <c r="H1688"/>
      <c r="I1688"/>
      <c r="J1688"/>
      <c r="K1688"/>
      <c r="L1688"/>
      <c r="M1688"/>
      <c r="N1688"/>
      <c r="O1688"/>
      <c r="P1688"/>
      <c r="Q1688"/>
      <c r="R1688"/>
      <c r="S1688"/>
      <c r="T1688"/>
      <c r="W1688" s="4" t="s">
        <v>249</v>
      </c>
      <c r="X1688" s="536" t="s">
        <v>1844</v>
      </c>
      <c r="Z1688" s="29"/>
    </row>
    <row r="1689" spans="6:26">
      <c r="F1689"/>
      <c r="G1689"/>
      <c r="H1689"/>
      <c r="I1689"/>
      <c r="J1689"/>
      <c r="K1689"/>
      <c r="L1689"/>
      <c r="M1689"/>
      <c r="N1689"/>
      <c r="O1689"/>
      <c r="P1689"/>
      <c r="Q1689"/>
      <c r="R1689"/>
      <c r="S1689"/>
      <c r="T1689"/>
      <c r="W1689" s="4" t="s">
        <v>249</v>
      </c>
      <c r="X1689" s="536" t="s">
        <v>1845</v>
      </c>
      <c r="Z1689" s="29"/>
    </row>
    <row r="1690" spans="6:26">
      <c r="F1690"/>
      <c r="G1690"/>
      <c r="H1690"/>
      <c r="I1690"/>
      <c r="J1690"/>
      <c r="K1690"/>
      <c r="L1690"/>
      <c r="M1690"/>
      <c r="N1690"/>
      <c r="O1690"/>
      <c r="P1690"/>
      <c r="Q1690"/>
      <c r="R1690"/>
      <c r="S1690"/>
      <c r="T1690"/>
      <c r="W1690" s="4" t="s">
        <v>249</v>
      </c>
      <c r="X1690" s="536" t="s">
        <v>1846</v>
      </c>
      <c r="Z1690" s="29"/>
    </row>
    <row r="1691" spans="6:26">
      <c r="F1691"/>
      <c r="G1691"/>
      <c r="H1691"/>
      <c r="I1691"/>
      <c r="J1691"/>
      <c r="K1691"/>
      <c r="L1691"/>
      <c r="M1691"/>
      <c r="N1691"/>
      <c r="O1691"/>
      <c r="P1691"/>
      <c r="Q1691"/>
      <c r="R1691"/>
      <c r="S1691"/>
      <c r="T1691"/>
      <c r="W1691" s="4" t="s">
        <v>249</v>
      </c>
      <c r="X1691" s="536" t="s">
        <v>1847</v>
      </c>
      <c r="Z1691" s="29"/>
    </row>
    <row r="1692" spans="6:26">
      <c r="F1692"/>
      <c r="G1692"/>
      <c r="H1692"/>
      <c r="I1692"/>
      <c r="J1692"/>
      <c r="K1692"/>
      <c r="L1692"/>
      <c r="M1692"/>
      <c r="N1692"/>
      <c r="O1692"/>
      <c r="P1692"/>
      <c r="Q1692"/>
      <c r="R1692"/>
      <c r="S1692"/>
      <c r="T1692"/>
      <c r="W1692" s="4" t="s">
        <v>249</v>
      </c>
      <c r="X1692" s="536" t="s">
        <v>1848</v>
      </c>
      <c r="Z1692" s="29"/>
    </row>
    <row r="1693" spans="6:26">
      <c r="F1693"/>
      <c r="G1693"/>
      <c r="H1693"/>
      <c r="I1693"/>
      <c r="J1693"/>
      <c r="K1693"/>
      <c r="L1693"/>
      <c r="M1693"/>
      <c r="N1693"/>
      <c r="O1693"/>
      <c r="P1693"/>
      <c r="Q1693"/>
      <c r="R1693"/>
      <c r="S1693"/>
      <c r="T1693"/>
      <c r="W1693" s="4" t="s">
        <v>249</v>
      </c>
      <c r="X1693" s="536" t="s">
        <v>1849</v>
      </c>
      <c r="Z1693" s="29"/>
    </row>
    <row r="1694" spans="6:26">
      <c r="F1694"/>
      <c r="G1694"/>
      <c r="H1694"/>
      <c r="I1694"/>
      <c r="J1694"/>
      <c r="K1694"/>
      <c r="L1694"/>
      <c r="M1694"/>
      <c r="N1694"/>
      <c r="O1694"/>
      <c r="P1694"/>
      <c r="Q1694"/>
      <c r="R1694"/>
      <c r="S1694"/>
      <c r="T1694"/>
      <c r="W1694" s="4" t="s">
        <v>249</v>
      </c>
      <c r="X1694" s="536" t="s">
        <v>1850</v>
      </c>
      <c r="Z1694" s="29"/>
    </row>
    <row r="1695" spans="6:26">
      <c r="F1695"/>
      <c r="G1695"/>
      <c r="H1695"/>
      <c r="I1695"/>
      <c r="J1695"/>
      <c r="K1695"/>
      <c r="L1695"/>
      <c r="M1695"/>
      <c r="N1695"/>
      <c r="O1695"/>
      <c r="P1695"/>
      <c r="Q1695"/>
      <c r="R1695"/>
      <c r="S1695"/>
      <c r="T1695"/>
      <c r="W1695" s="4" t="s">
        <v>249</v>
      </c>
      <c r="X1695" s="536" t="s">
        <v>1851</v>
      </c>
      <c r="Z1695" s="29"/>
    </row>
    <row r="1696" spans="6:26">
      <c r="F1696"/>
      <c r="G1696"/>
      <c r="H1696"/>
      <c r="I1696"/>
      <c r="J1696"/>
      <c r="K1696"/>
      <c r="L1696"/>
      <c r="M1696"/>
      <c r="N1696"/>
      <c r="O1696"/>
      <c r="P1696"/>
      <c r="Q1696"/>
      <c r="R1696"/>
      <c r="S1696"/>
      <c r="T1696"/>
      <c r="W1696" s="4" t="s">
        <v>249</v>
      </c>
      <c r="X1696" s="536" t="s">
        <v>1852</v>
      </c>
      <c r="Z1696" s="29"/>
    </row>
    <row r="1697" spans="6:26">
      <c r="F1697"/>
      <c r="G1697"/>
      <c r="H1697"/>
      <c r="I1697"/>
      <c r="J1697"/>
      <c r="K1697"/>
      <c r="L1697"/>
      <c r="M1697"/>
      <c r="N1697"/>
      <c r="O1697"/>
      <c r="P1697"/>
      <c r="Q1697"/>
      <c r="R1697"/>
      <c r="S1697"/>
      <c r="T1697"/>
      <c r="W1697" s="4" t="s">
        <v>249</v>
      </c>
      <c r="X1697" s="536" t="s">
        <v>1853</v>
      </c>
      <c r="Z1697" s="29"/>
    </row>
    <row r="1698" spans="6:26">
      <c r="F1698"/>
      <c r="G1698"/>
      <c r="H1698"/>
      <c r="I1698"/>
      <c r="J1698"/>
      <c r="K1698"/>
      <c r="L1698"/>
      <c r="M1698"/>
      <c r="N1698"/>
      <c r="O1698"/>
      <c r="P1698"/>
      <c r="Q1698"/>
      <c r="R1698"/>
      <c r="S1698"/>
      <c r="T1698"/>
      <c r="W1698" s="4" t="s">
        <v>249</v>
      </c>
      <c r="X1698" s="536" t="s">
        <v>1854</v>
      </c>
      <c r="Z1698" s="29"/>
    </row>
    <row r="1699" spans="6:26">
      <c r="F1699"/>
      <c r="G1699"/>
      <c r="H1699"/>
      <c r="I1699"/>
      <c r="J1699"/>
      <c r="K1699"/>
      <c r="L1699"/>
      <c r="M1699"/>
      <c r="N1699"/>
      <c r="O1699"/>
      <c r="P1699"/>
      <c r="Q1699"/>
      <c r="R1699"/>
      <c r="S1699"/>
      <c r="T1699"/>
      <c r="W1699" s="4" t="s">
        <v>249</v>
      </c>
      <c r="X1699" s="536" t="s">
        <v>1855</v>
      </c>
      <c r="Z1699" s="29"/>
    </row>
    <row r="1700" spans="6:26">
      <c r="F1700"/>
      <c r="G1700"/>
      <c r="H1700"/>
      <c r="I1700"/>
      <c r="J1700"/>
      <c r="K1700"/>
      <c r="L1700"/>
      <c r="M1700"/>
      <c r="N1700"/>
      <c r="O1700"/>
      <c r="P1700"/>
      <c r="Q1700"/>
      <c r="R1700"/>
      <c r="S1700"/>
      <c r="T1700"/>
      <c r="W1700" s="4" t="s">
        <v>249</v>
      </c>
      <c r="X1700" s="536" t="s">
        <v>1856</v>
      </c>
      <c r="Z1700" s="29"/>
    </row>
    <row r="1701" spans="6:26">
      <c r="F1701"/>
      <c r="G1701"/>
      <c r="H1701"/>
      <c r="I1701"/>
      <c r="J1701"/>
      <c r="K1701"/>
      <c r="L1701"/>
      <c r="M1701"/>
      <c r="N1701"/>
      <c r="O1701"/>
      <c r="P1701"/>
      <c r="Q1701"/>
      <c r="R1701"/>
      <c r="S1701"/>
      <c r="T1701"/>
      <c r="W1701" s="4" t="s">
        <v>249</v>
      </c>
      <c r="X1701" s="536" t="s">
        <v>1857</v>
      </c>
      <c r="Z1701" s="29"/>
    </row>
    <row r="1702" spans="6:26">
      <c r="F1702"/>
      <c r="G1702"/>
      <c r="H1702"/>
      <c r="I1702"/>
      <c r="J1702"/>
      <c r="K1702"/>
      <c r="L1702"/>
      <c r="M1702"/>
      <c r="N1702"/>
      <c r="O1702"/>
      <c r="P1702"/>
      <c r="Q1702"/>
      <c r="R1702"/>
      <c r="S1702"/>
      <c r="T1702"/>
      <c r="W1702" s="4" t="s">
        <v>249</v>
      </c>
      <c r="X1702" s="536" t="s">
        <v>1858</v>
      </c>
      <c r="Z1702" s="29"/>
    </row>
    <row r="1703" spans="6:26">
      <c r="F1703"/>
      <c r="G1703"/>
      <c r="H1703"/>
      <c r="I1703"/>
      <c r="J1703"/>
      <c r="K1703"/>
      <c r="L1703"/>
      <c r="M1703"/>
      <c r="N1703"/>
      <c r="O1703"/>
      <c r="P1703"/>
      <c r="Q1703"/>
      <c r="R1703"/>
      <c r="S1703"/>
      <c r="T1703"/>
      <c r="W1703" s="4" t="s">
        <v>249</v>
      </c>
      <c r="X1703" s="536" t="s">
        <v>1859</v>
      </c>
      <c r="Z1703" s="29"/>
    </row>
    <row r="1704" spans="6:26">
      <c r="F1704"/>
      <c r="G1704"/>
      <c r="H1704"/>
      <c r="I1704"/>
      <c r="J1704"/>
      <c r="K1704"/>
      <c r="L1704"/>
      <c r="M1704"/>
      <c r="N1704"/>
      <c r="O1704"/>
      <c r="P1704"/>
      <c r="Q1704"/>
      <c r="R1704"/>
      <c r="S1704"/>
      <c r="T1704"/>
      <c r="W1704" s="4" t="s">
        <v>249</v>
      </c>
      <c r="X1704" s="536" t="s">
        <v>1860</v>
      </c>
      <c r="Z1704" s="29"/>
    </row>
    <row r="1705" spans="6:26">
      <c r="F1705"/>
      <c r="G1705"/>
      <c r="H1705"/>
      <c r="I1705"/>
      <c r="J1705"/>
      <c r="K1705"/>
      <c r="L1705"/>
      <c r="M1705"/>
      <c r="N1705"/>
      <c r="O1705"/>
      <c r="P1705"/>
      <c r="Q1705"/>
      <c r="R1705"/>
      <c r="S1705"/>
      <c r="T1705"/>
      <c r="W1705" s="4" t="s">
        <v>249</v>
      </c>
      <c r="X1705" s="536" t="s">
        <v>1861</v>
      </c>
      <c r="Z1705" s="29"/>
    </row>
    <row r="1706" spans="6:26">
      <c r="F1706"/>
      <c r="G1706"/>
      <c r="H1706"/>
      <c r="I1706"/>
      <c r="J1706"/>
      <c r="K1706"/>
      <c r="L1706"/>
      <c r="M1706"/>
      <c r="N1706"/>
      <c r="O1706"/>
      <c r="P1706"/>
      <c r="Q1706"/>
      <c r="R1706"/>
      <c r="S1706"/>
      <c r="T1706"/>
      <c r="W1706" s="4" t="s">
        <v>249</v>
      </c>
      <c r="X1706" s="536" t="s">
        <v>1862</v>
      </c>
      <c r="Z1706" s="29"/>
    </row>
    <row r="1707" spans="6:26">
      <c r="F1707"/>
      <c r="G1707"/>
      <c r="H1707"/>
      <c r="I1707"/>
      <c r="J1707"/>
      <c r="K1707"/>
      <c r="L1707"/>
      <c r="M1707"/>
      <c r="N1707"/>
      <c r="O1707"/>
      <c r="P1707"/>
      <c r="Q1707"/>
      <c r="R1707"/>
      <c r="S1707"/>
      <c r="T1707"/>
      <c r="W1707" s="4" t="s">
        <v>249</v>
      </c>
      <c r="X1707" s="536" t="s">
        <v>1863</v>
      </c>
      <c r="Z1707" s="29"/>
    </row>
    <row r="1708" spans="6:26">
      <c r="F1708"/>
      <c r="G1708"/>
      <c r="H1708"/>
      <c r="I1708"/>
      <c r="J1708"/>
      <c r="K1708"/>
      <c r="L1708"/>
      <c r="M1708"/>
      <c r="N1708"/>
      <c r="O1708"/>
      <c r="P1708"/>
      <c r="Q1708"/>
      <c r="R1708"/>
      <c r="S1708"/>
      <c r="T1708"/>
      <c r="W1708" s="4" t="s">
        <v>249</v>
      </c>
      <c r="X1708" s="536" t="s">
        <v>1864</v>
      </c>
      <c r="Z1708" s="29"/>
    </row>
    <row r="1709" spans="6:26">
      <c r="F1709"/>
      <c r="G1709"/>
      <c r="H1709"/>
      <c r="I1709"/>
      <c r="J1709"/>
      <c r="K1709"/>
      <c r="L1709"/>
      <c r="M1709"/>
      <c r="N1709"/>
      <c r="O1709"/>
      <c r="P1709"/>
      <c r="Q1709"/>
      <c r="R1709"/>
      <c r="S1709"/>
      <c r="T1709"/>
      <c r="W1709" s="4" t="s">
        <v>252</v>
      </c>
      <c r="X1709" s="536" t="s">
        <v>1865</v>
      </c>
      <c r="Z1709" s="29"/>
    </row>
    <row r="1710" spans="6:26">
      <c r="F1710"/>
      <c r="G1710"/>
      <c r="H1710"/>
      <c r="I1710"/>
      <c r="J1710"/>
      <c r="K1710"/>
      <c r="L1710"/>
      <c r="M1710"/>
      <c r="N1710"/>
      <c r="O1710"/>
      <c r="P1710"/>
      <c r="Q1710"/>
      <c r="R1710"/>
      <c r="S1710"/>
      <c r="T1710"/>
      <c r="W1710" s="4" t="s">
        <v>252</v>
      </c>
      <c r="X1710" s="536" t="s">
        <v>1866</v>
      </c>
      <c r="Z1710" s="29"/>
    </row>
    <row r="1711" spans="6:26">
      <c r="F1711"/>
      <c r="G1711"/>
      <c r="H1711"/>
      <c r="I1711"/>
      <c r="J1711"/>
      <c r="K1711"/>
      <c r="L1711"/>
      <c r="M1711"/>
      <c r="N1711"/>
      <c r="O1711"/>
      <c r="P1711"/>
      <c r="Q1711"/>
      <c r="R1711"/>
      <c r="S1711"/>
      <c r="T1711"/>
      <c r="W1711" s="4" t="s">
        <v>252</v>
      </c>
      <c r="X1711" s="536" t="s">
        <v>1867</v>
      </c>
      <c r="Z1711" s="29"/>
    </row>
    <row r="1712" spans="6:26">
      <c r="F1712"/>
      <c r="G1712"/>
      <c r="H1712"/>
      <c r="I1712"/>
      <c r="J1712"/>
      <c r="K1712"/>
      <c r="L1712"/>
      <c r="M1712"/>
      <c r="N1712"/>
      <c r="O1712"/>
      <c r="P1712"/>
      <c r="Q1712"/>
      <c r="R1712"/>
      <c r="S1712"/>
      <c r="T1712"/>
      <c r="W1712" s="4" t="s">
        <v>252</v>
      </c>
      <c r="X1712" s="536" t="s">
        <v>1868</v>
      </c>
      <c r="Z1712" s="29"/>
    </row>
    <row r="1713" spans="6:26">
      <c r="F1713"/>
      <c r="G1713"/>
      <c r="H1713"/>
      <c r="I1713"/>
      <c r="J1713"/>
      <c r="K1713"/>
      <c r="L1713"/>
      <c r="M1713"/>
      <c r="N1713"/>
      <c r="O1713"/>
      <c r="P1713"/>
      <c r="Q1713"/>
      <c r="R1713"/>
      <c r="S1713"/>
      <c r="T1713"/>
      <c r="W1713" s="4" t="s">
        <v>252</v>
      </c>
      <c r="X1713" s="536" t="s">
        <v>1869</v>
      </c>
      <c r="Z1713" s="29"/>
    </row>
    <row r="1714" spans="6:26">
      <c r="F1714"/>
      <c r="G1714"/>
      <c r="H1714"/>
      <c r="I1714"/>
      <c r="J1714"/>
      <c r="K1714"/>
      <c r="L1714"/>
      <c r="M1714"/>
      <c r="N1714"/>
      <c r="O1714"/>
      <c r="P1714"/>
      <c r="Q1714"/>
      <c r="R1714"/>
      <c r="S1714"/>
      <c r="T1714"/>
      <c r="W1714" s="4" t="s">
        <v>252</v>
      </c>
      <c r="X1714" s="536" t="s">
        <v>1870</v>
      </c>
      <c r="Z1714" s="29"/>
    </row>
    <row r="1715" spans="6:26">
      <c r="F1715"/>
      <c r="G1715"/>
      <c r="H1715"/>
      <c r="I1715"/>
      <c r="J1715"/>
      <c r="K1715"/>
      <c r="L1715"/>
      <c r="M1715"/>
      <c r="N1715"/>
      <c r="O1715"/>
      <c r="P1715"/>
      <c r="Q1715"/>
      <c r="R1715"/>
      <c r="S1715"/>
      <c r="T1715"/>
      <c r="W1715" s="4" t="s">
        <v>252</v>
      </c>
      <c r="X1715" s="536" t="s">
        <v>1871</v>
      </c>
      <c r="Z1715" s="29"/>
    </row>
    <row r="1716" spans="6:26">
      <c r="F1716"/>
      <c r="G1716"/>
      <c r="H1716"/>
      <c r="I1716"/>
      <c r="J1716"/>
      <c r="K1716"/>
      <c r="L1716"/>
      <c r="M1716"/>
      <c r="N1716"/>
      <c r="O1716"/>
      <c r="P1716"/>
      <c r="Q1716"/>
      <c r="R1716"/>
      <c r="S1716"/>
      <c r="T1716"/>
      <c r="W1716" s="4" t="s">
        <v>252</v>
      </c>
      <c r="X1716" s="536" t="s">
        <v>1872</v>
      </c>
      <c r="Z1716" s="29"/>
    </row>
    <row r="1717" spans="6:26">
      <c r="F1717"/>
      <c r="G1717"/>
      <c r="H1717"/>
      <c r="I1717"/>
      <c r="J1717"/>
      <c r="K1717"/>
      <c r="L1717"/>
      <c r="M1717"/>
      <c r="N1717"/>
      <c r="O1717"/>
      <c r="P1717"/>
      <c r="Q1717"/>
      <c r="R1717"/>
      <c r="S1717"/>
      <c r="T1717"/>
      <c r="W1717" s="4" t="s">
        <v>252</v>
      </c>
      <c r="X1717" s="536" t="s">
        <v>1873</v>
      </c>
      <c r="Z1717" s="29"/>
    </row>
    <row r="1718" spans="6:26">
      <c r="F1718"/>
      <c r="G1718"/>
      <c r="H1718"/>
      <c r="I1718"/>
      <c r="J1718"/>
      <c r="K1718"/>
      <c r="L1718"/>
      <c r="M1718"/>
      <c r="N1718"/>
      <c r="O1718"/>
      <c r="P1718"/>
      <c r="Q1718"/>
      <c r="R1718"/>
      <c r="S1718"/>
      <c r="T1718"/>
      <c r="W1718" s="4" t="s">
        <v>252</v>
      </c>
      <c r="X1718" s="536" t="s">
        <v>1874</v>
      </c>
      <c r="Z1718" s="29"/>
    </row>
    <row r="1719" spans="6:26">
      <c r="F1719"/>
      <c r="G1719"/>
      <c r="H1719"/>
      <c r="I1719"/>
      <c r="J1719"/>
      <c r="K1719"/>
      <c r="L1719"/>
      <c r="M1719"/>
      <c r="N1719"/>
      <c r="O1719"/>
      <c r="P1719"/>
      <c r="Q1719"/>
      <c r="R1719"/>
      <c r="S1719"/>
      <c r="T1719"/>
      <c r="W1719" s="4" t="s">
        <v>252</v>
      </c>
      <c r="X1719" s="536" t="s">
        <v>1875</v>
      </c>
      <c r="Z1719" s="29"/>
    </row>
    <row r="1720" spans="6:26">
      <c r="F1720"/>
      <c r="G1720"/>
      <c r="H1720"/>
      <c r="I1720"/>
      <c r="J1720"/>
      <c r="K1720"/>
      <c r="L1720"/>
      <c r="M1720"/>
      <c r="N1720"/>
      <c r="O1720"/>
      <c r="P1720"/>
      <c r="Q1720"/>
      <c r="R1720"/>
      <c r="S1720"/>
      <c r="T1720"/>
      <c r="W1720" s="4" t="s">
        <v>252</v>
      </c>
      <c r="X1720" s="536" t="s">
        <v>1876</v>
      </c>
      <c r="Z1720" s="29"/>
    </row>
    <row r="1721" spans="6:26">
      <c r="F1721"/>
      <c r="G1721"/>
      <c r="H1721"/>
      <c r="I1721"/>
      <c r="J1721"/>
      <c r="K1721"/>
      <c r="L1721"/>
      <c r="M1721"/>
      <c r="N1721"/>
      <c r="O1721"/>
      <c r="P1721"/>
      <c r="Q1721"/>
      <c r="R1721"/>
      <c r="S1721"/>
      <c r="T1721"/>
      <c r="W1721" s="4" t="s">
        <v>252</v>
      </c>
      <c r="X1721" s="536" t="s">
        <v>1877</v>
      </c>
      <c r="Z1721" s="29"/>
    </row>
    <row r="1722" spans="6:26">
      <c r="F1722"/>
      <c r="G1722"/>
      <c r="H1722"/>
      <c r="I1722"/>
      <c r="J1722"/>
      <c r="K1722"/>
      <c r="L1722"/>
      <c r="M1722"/>
      <c r="N1722"/>
      <c r="O1722"/>
      <c r="P1722"/>
      <c r="Q1722"/>
      <c r="R1722"/>
      <c r="S1722"/>
      <c r="T1722"/>
      <c r="W1722" s="4" t="s">
        <v>252</v>
      </c>
      <c r="X1722" s="536" t="s">
        <v>1878</v>
      </c>
      <c r="Z1722" s="29"/>
    </row>
    <row r="1723" spans="6:26">
      <c r="F1723"/>
      <c r="G1723"/>
      <c r="H1723"/>
      <c r="I1723"/>
      <c r="J1723"/>
      <c r="K1723"/>
      <c r="L1723"/>
      <c r="M1723"/>
      <c r="N1723"/>
      <c r="O1723"/>
      <c r="P1723"/>
      <c r="Q1723"/>
      <c r="R1723"/>
      <c r="S1723"/>
      <c r="T1723"/>
      <c r="W1723" s="4" t="s">
        <v>252</v>
      </c>
      <c r="X1723" s="536" t="s">
        <v>1879</v>
      </c>
      <c r="Z1723" s="29"/>
    </row>
    <row r="1724" spans="6:26">
      <c r="F1724"/>
      <c r="G1724"/>
      <c r="H1724"/>
      <c r="I1724"/>
      <c r="J1724"/>
      <c r="K1724"/>
      <c r="L1724"/>
      <c r="M1724"/>
      <c r="N1724"/>
      <c r="O1724"/>
      <c r="P1724"/>
      <c r="Q1724"/>
      <c r="R1724"/>
      <c r="S1724"/>
      <c r="T1724"/>
      <c r="W1724" s="4" t="s">
        <v>252</v>
      </c>
      <c r="X1724" s="536" t="s">
        <v>1880</v>
      </c>
      <c r="Z1724" s="29"/>
    </row>
    <row r="1725" spans="6:26">
      <c r="F1725"/>
      <c r="G1725"/>
      <c r="H1725"/>
      <c r="I1725"/>
      <c r="J1725"/>
      <c r="K1725"/>
      <c r="L1725"/>
      <c r="M1725"/>
      <c r="N1725"/>
      <c r="O1725"/>
      <c r="P1725"/>
      <c r="Q1725"/>
      <c r="R1725"/>
      <c r="S1725"/>
      <c r="T1725"/>
      <c r="W1725" s="4" t="s">
        <v>252</v>
      </c>
      <c r="X1725" s="536" t="s">
        <v>1881</v>
      </c>
      <c r="Z1725" s="29"/>
    </row>
    <row r="1726" spans="6:26">
      <c r="F1726"/>
      <c r="G1726"/>
      <c r="H1726"/>
      <c r="I1726"/>
      <c r="J1726"/>
      <c r="K1726"/>
      <c r="L1726"/>
      <c r="M1726"/>
      <c r="N1726"/>
      <c r="O1726"/>
      <c r="P1726"/>
      <c r="Q1726"/>
      <c r="R1726"/>
      <c r="S1726"/>
      <c r="T1726"/>
      <c r="W1726" s="4" t="s">
        <v>252</v>
      </c>
      <c r="X1726" s="536" t="s">
        <v>1882</v>
      </c>
      <c r="Z1726" s="29"/>
    </row>
    <row r="1727" spans="6:26">
      <c r="F1727"/>
      <c r="G1727"/>
      <c r="H1727"/>
      <c r="I1727"/>
      <c r="J1727"/>
      <c r="K1727"/>
      <c r="L1727"/>
      <c r="M1727"/>
      <c r="N1727"/>
      <c r="O1727"/>
      <c r="P1727"/>
      <c r="Q1727"/>
      <c r="R1727"/>
      <c r="S1727"/>
      <c r="T1727"/>
      <c r="W1727" s="4" t="s">
        <v>252</v>
      </c>
      <c r="X1727" s="536" t="s">
        <v>1883</v>
      </c>
      <c r="Z1727" s="29"/>
    </row>
    <row r="1728" spans="6:26">
      <c r="F1728"/>
      <c r="G1728"/>
      <c r="H1728"/>
      <c r="I1728"/>
      <c r="J1728"/>
      <c r="K1728"/>
      <c r="L1728"/>
      <c r="M1728"/>
      <c r="N1728"/>
      <c r="O1728"/>
      <c r="P1728"/>
      <c r="Q1728"/>
      <c r="R1728"/>
      <c r="S1728"/>
      <c r="T1728"/>
      <c r="W1728" s="4" t="s">
        <v>252</v>
      </c>
      <c r="X1728" s="536" t="s">
        <v>1884</v>
      </c>
      <c r="Z1728" s="29"/>
    </row>
    <row r="1729" spans="6:26">
      <c r="F1729"/>
      <c r="G1729"/>
      <c r="H1729"/>
      <c r="I1729"/>
      <c r="J1729"/>
      <c r="K1729"/>
      <c r="L1729"/>
      <c r="M1729"/>
      <c r="N1729"/>
      <c r="O1729"/>
      <c r="P1729"/>
      <c r="Q1729"/>
      <c r="R1729"/>
      <c r="S1729"/>
      <c r="T1729"/>
      <c r="W1729" s="4" t="s">
        <v>252</v>
      </c>
      <c r="X1729" s="536" t="s">
        <v>1885</v>
      </c>
      <c r="Z1729" s="29"/>
    </row>
    <row r="1730" spans="6:26">
      <c r="F1730"/>
      <c r="G1730"/>
      <c r="H1730"/>
      <c r="I1730"/>
      <c r="J1730"/>
      <c r="K1730"/>
      <c r="L1730"/>
      <c r="M1730"/>
      <c r="N1730"/>
      <c r="O1730"/>
      <c r="P1730"/>
      <c r="Q1730"/>
      <c r="R1730"/>
      <c r="S1730"/>
      <c r="T1730"/>
      <c r="W1730" s="4" t="s">
        <v>252</v>
      </c>
      <c r="X1730" s="536" t="s">
        <v>1886</v>
      </c>
      <c r="Z1730" s="29"/>
    </row>
    <row r="1731" spans="6:26">
      <c r="F1731"/>
      <c r="G1731"/>
      <c r="H1731"/>
      <c r="I1731"/>
      <c r="J1731"/>
      <c r="K1731"/>
      <c r="L1731"/>
      <c r="M1731"/>
      <c r="N1731"/>
      <c r="O1731"/>
      <c r="P1731"/>
      <c r="Q1731"/>
      <c r="R1731"/>
      <c r="S1731"/>
      <c r="T1731"/>
      <c r="W1731" s="4" t="s">
        <v>252</v>
      </c>
      <c r="X1731" s="536" t="s">
        <v>1887</v>
      </c>
      <c r="Z1731" s="29"/>
    </row>
    <row r="1732" spans="6:26">
      <c r="F1732"/>
      <c r="G1732"/>
      <c r="H1732"/>
      <c r="I1732"/>
      <c r="J1732"/>
      <c r="K1732"/>
      <c r="L1732"/>
      <c r="M1732"/>
      <c r="N1732"/>
      <c r="O1732"/>
      <c r="P1732"/>
      <c r="Q1732"/>
      <c r="R1732"/>
      <c r="S1732"/>
      <c r="T1732"/>
      <c r="W1732" s="4" t="s">
        <v>252</v>
      </c>
      <c r="X1732" s="536" t="s">
        <v>1888</v>
      </c>
      <c r="Z1732" s="29"/>
    </row>
    <row r="1733" spans="6:26">
      <c r="F1733"/>
      <c r="G1733"/>
      <c r="H1733"/>
      <c r="I1733"/>
      <c r="J1733"/>
      <c r="K1733"/>
      <c r="L1733"/>
      <c r="M1733"/>
      <c r="N1733"/>
      <c r="O1733"/>
      <c r="P1733"/>
      <c r="Q1733"/>
      <c r="R1733"/>
      <c r="S1733"/>
      <c r="T1733"/>
      <c r="W1733" s="4" t="s">
        <v>252</v>
      </c>
      <c r="X1733" s="536" t="s">
        <v>1889</v>
      </c>
      <c r="Z1733" s="29"/>
    </row>
    <row r="1734" spans="6:26">
      <c r="F1734"/>
      <c r="G1734"/>
      <c r="H1734"/>
      <c r="I1734"/>
      <c r="J1734"/>
      <c r="K1734"/>
      <c r="L1734"/>
      <c r="M1734"/>
      <c r="N1734"/>
      <c r="O1734"/>
      <c r="P1734"/>
      <c r="Q1734"/>
      <c r="R1734"/>
      <c r="S1734"/>
      <c r="T1734"/>
      <c r="W1734" s="4" t="s">
        <v>252</v>
      </c>
      <c r="X1734" s="536" t="s">
        <v>1890</v>
      </c>
      <c r="Z1734" s="29"/>
    </row>
    <row r="1735" spans="6:26">
      <c r="F1735"/>
      <c r="G1735"/>
      <c r="H1735"/>
      <c r="I1735"/>
      <c r="J1735"/>
      <c r="K1735"/>
      <c r="L1735"/>
      <c r="M1735"/>
      <c r="N1735"/>
      <c r="O1735"/>
      <c r="P1735"/>
      <c r="Q1735"/>
      <c r="R1735"/>
      <c r="S1735"/>
      <c r="T1735"/>
      <c r="W1735" s="4" t="s">
        <v>252</v>
      </c>
      <c r="X1735" s="536" t="s">
        <v>1891</v>
      </c>
      <c r="Z1735" s="29"/>
    </row>
    <row r="1736" spans="6:26">
      <c r="F1736"/>
      <c r="G1736"/>
      <c r="H1736"/>
      <c r="I1736"/>
      <c r="J1736"/>
      <c r="K1736"/>
      <c r="L1736"/>
      <c r="M1736"/>
      <c r="N1736"/>
      <c r="O1736"/>
      <c r="P1736"/>
      <c r="Q1736"/>
      <c r="R1736"/>
      <c r="S1736"/>
      <c r="T1736"/>
      <c r="W1736" s="4" t="s">
        <v>252</v>
      </c>
      <c r="X1736" s="536" t="s">
        <v>1892</v>
      </c>
      <c r="Z1736" s="29"/>
    </row>
    <row r="1737" spans="6:26">
      <c r="F1737"/>
      <c r="G1737"/>
      <c r="H1737"/>
      <c r="I1737"/>
      <c r="J1737"/>
      <c r="K1737"/>
      <c r="L1737"/>
      <c r="M1737"/>
      <c r="N1737"/>
      <c r="O1737"/>
      <c r="P1737"/>
      <c r="Q1737"/>
      <c r="R1737"/>
      <c r="S1737"/>
      <c r="T1737"/>
      <c r="W1737" s="4" t="s">
        <v>252</v>
      </c>
      <c r="X1737" s="536" t="s">
        <v>1893</v>
      </c>
      <c r="Z1737" s="29"/>
    </row>
    <row r="1738" spans="6:26">
      <c r="F1738"/>
      <c r="G1738"/>
      <c r="H1738"/>
      <c r="I1738"/>
      <c r="J1738"/>
      <c r="K1738"/>
      <c r="L1738"/>
      <c r="M1738"/>
      <c r="N1738"/>
      <c r="O1738"/>
      <c r="P1738"/>
      <c r="Q1738"/>
      <c r="R1738"/>
      <c r="S1738"/>
      <c r="T1738"/>
      <c r="W1738" s="4" t="s">
        <v>252</v>
      </c>
      <c r="X1738" s="536" t="s">
        <v>1894</v>
      </c>
      <c r="Z1738" s="29"/>
    </row>
    <row r="1739" spans="6:26">
      <c r="F1739"/>
      <c r="G1739"/>
      <c r="H1739"/>
      <c r="I1739"/>
      <c r="J1739"/>
      <c r="K1739"/>
      <c r="L1739"/>
      <c r="M1739"/>
      <c r="N1739"/>
      <c r="O1739"/>
      <c r="P1739"/>
      <c r="Q1739"/>
      <c r="R1739"/>
      <c r="S1739"/>
      <c r="T1739"/>
      <c r="W1739" s="4" t="s">
        <v>252</v>
      </c>
      <c r="X1739" s="536" t="s">
        <v>1895</v>
      </c>
      <c r="Z1739" s="29"/>
    </row>
    <row r="1740" spans="6:26">
      <c r="F1740"/>
      <c r="G1740"/>
      <c r="H1740"/>
      <c r="I1740"/>
      <c r="J1740"/>
      <c r="K1740"/>
      <c r="L1740"/>
      <c r="M1740"/>
      <c r="N1740"/>
      <c r="O1740"/>
      <c r="P1740"/>
      <c r="Q1740"/>
      <c r="R1740"/>
      <c r="S1740"/>
      <c r="T1740"/>
      <c r="W1740" s="4" t="s">
        <v>252</v>
      </c>
      <c r="X1740" s="536" t="s">
        <v>1896</v>
      </c>
      <c r="Z1740" s="29"/>
    </row>
    <row r="1741" spans="6:26">
      <c r="F1741"/>
      <c r="G1741"/>
      <c r="H1741"/>
      <c r="I1741"/>
      <c r="J1741"/>
      <c r="K1741"/>
      <c r="L1741"/>
      <c r="M1741"/>
      <c r="N1741"/>
      <c r="O1741"/>
      <c r="P1741"/>
      <c r="Q1741"/>
      <c r="R1741"/>
      <c r="S1741"/>
      <c r="T1741"/>
      <c r="W1741" s="4" t="s">
        <v>252</v>
      </c>
      <c r="X1741" s="536" t="s">
        <v>1897</v>
      </c>
      <c r="Z1741" s="29"/>
    </row>
    <row r="1742" spans="6:26">
      <c r="F1742"/>
      <c r="G1742"/>
      <c r="H1742"/>
      <c r="I1742"/>
      <c r="J1742"/>
      <c r="K1742"/>
      <c r="L1742"/>
      <c r="M1742"/>
      <c r="N1742"/>
      <c r="O1742"/>
      <c r="P1742"/>
      <c r="Q1742"/>
      <c r="R1742"/>
      <c r="S1742"/>
      <c r="T1742"/>
      <c r="W1742" s="4" t="s">
        <v>252</v>
      </c>
      <c r="X1742" s="536" t="s">
        <v>1898</v>
      </c>
      <c r="Z1742" s="29"/>
    </row>
    <row r="1743" spans="6:26">
      <c r="F1743"/>
      <c r="G1743"/>
      <c r="H1743"/>
      <c r="I1743"/>
      <c r="J1743"/>
      <c r="K1743"/>
      <c r="L1743"/>
      <c r="M1743"/>
      <c r="N1743"/>
      <c r="O1743"/>
      <c r="P1743"/>
      <c r="Q1743"/>
      <c r="R1743"/>
      <c r="S1743"/>
      <c r="T1743"/>
      <c r="W1743" s="4" t="s">
        <v>252</v>
      </c>
      <c r="X1743" s="536" t="s">
        <v>1899</v>
      </c>
      <c r="Z1743" s="29"/>
    </row>
    <row r="1744" spans="6:26">
      <c r="F1744"/>
      <c r="G1744"/>
      <c r="H1744"/>
      <c r="I1744"/>
      <c r="J1744"/>
      <c r="K1744"/>
      <c r="L1744"/>
      <c r="M1744"/>
      <c r="N1744"/>
      <c r="O1744"/>
      <c r="P1744"/>
      <c r="Q1744"/>
      <c r="R1744"/>
      <c r="S1744"/>
      <c r="T1744"/>
      <c r="W1744" s="4" t="s">
        <v>252</v>
      </c>
      <c r="X1744" s="536" t="s">
        <v>1900</v>
      </c>
      <c r="Z1744" s="29"/>
    </row>
    <row r="1745" spans="6:26">
      <c r="F1745"/>
      <c r="G1745"/>
      <c r="H1745"/>
      <c r="I1745"/>
      <c r="J1745"/>
      <c r="K1745"/>
      <c r="L1745"/>
      <c r="M1745"/>
      <c r="N1745"/>
      <c r="O1745"/>
      <c r="P1745"/>
      <c r="Q1745"/>
      <c r="R1745"/>
      <c r="S1745"/>
      <c r="T1745"/>
      <c r="W1745" s="4" t="s">
        <v>252</v>
      </c>
      <c r="X1745" s="536" t="s">
        <v>1901</v>
      </c>
      <c r="Z1745" s="29"/>
    </row>
    <row r="1746" spans="6:26">
      <c r="F1746"/>
      <c r="G1746"/>
      <c r="H1746"/>
      <c r="I1746"/>
      <c r="J1746"/>
      <c r="K1746"/>
      <c r="L1746"/>
      <c r="M1746"/>
      <c r="N1746"/>
      <c r="O1746"/>
      <c r="P1746"/>
      <c r="Q1746"/>
      <c r="R1746"/>
      <c r="S1746"/>
      <c r="T1746"/>
      <c r="W1746" s="4" t="s">
        <v>252</v>
      </c>
      <c r="X1746" s="536" t="s">
        <v>1902</v>
      </c>
      <c r="Z1746" s="29"/>
    </row>
    <row r="1747" spans="6:26">
      <c r="F1747"/>
      <c r="G1747"/>
      <c r="H1747"/>
      <c r="I1747"/>
      <c r="J1747"/>
      <c r="K1747"/>
      <c r="L1747"/>
      <c r="M1747"/>
      <c r="N1747"/>
      <c r="O1747"/>
      <c r="P1747"/>
      <c r="Q1747"/>
      <c r="R1747"/>
      <c r="S1747"/>
      <c r="T1747"/>
      <c r="W1747" s="4" t="s">
        <v>252</v>
      </c>
      <c r="X1747" s="536" t="s">
        <v>1903</v>
      </c>
      <c r="Z1747" s="29"/>
    </row>
    <row r="1748" spans="6:26">
      <c r="F1748"/>
      <c r="G1748"/>
      <c r="H1748"/>
      <c r="I1748"/>
      <c r="J1748"/>
      <c r="K1748"/>
      <c r="L1748"/>
      <c r="M1748"/>
      <c r="N1748"/>
      <c r="O1748"/>
      <c r="P1748"/>
      <c r="Q1748"/>
      <c r="R1748"/>
      <c r="S1748"/>
      <c r="T1748"/>
      <c r="W1748" s="4" t="s">
        <v>252</v>
      </c>
      <c r="X1748" s="536" t="s">
        <v>1904</v>
      </c>
      <c r="Z1748" s="29"/>
    </row>
    <row r="1749" spans="6:26" ht="13.8" thickBot="1">
      <c r="F1749"/>
      <c r="G1749"/>
      <c r="H1749"/>
      <c r="I1749"/>
      <c r="J1749"/>
      <c r="K1749"/>
      <c r="L1749"/>
      <c r="M1749"/>
      <c r="N1749"/>
      <c r="O1749"/>
      <c r="P1749"/>
      <c r="Q1749"/>
      <c r="R1749"/>
      <c r="S1749"/>
      <c r="T1749"/>
      <c r="W1749" s="5" t="s">
        <v>252</v>
      </c>
      <c r="X1749" s="545" t="s">
        <v>1905</v>
      </c>
      <c r="Z1749" s="29"/>
    </row>
    <row r="1750" spans="6:26">
      <c r="F1750"/>
      <c r="G1750"/>
      <c r="H1750"/>
      <c r="I1750"/>
      <c r="J1750"/>
      <c r="K1750"/>
      <c r="L1750"/>
      <c r="M1750"/>
      <c r="N1750"/>
      <c r="O1750"/>
      <c r="P1750"/>
      <c r="Q1750"/>
      <c r="R1750"/>
      <c r="S1750"/>
      <c r="T1750"/>
      <c r="W1750" s="1"/>
      <c r="X1750" s="1"/>
      <c r="Z1750" s="29"/>
    </row>
    <row r="1751" spans="6:26">
      <c r="F1751"/>
      <c r="G1751"/>
      <c r="H1751"/>
      <c r="I1751"/>
      <c r="J1751"/>
      <c r="K1751"/>
      <c r="L1751"/>
      <c r="M1751"/>
      <c r="N1751"/>
      <c r="O1751"/>
      <c r="P1751"/>
      <c r="Q1751"/>
      <c r="R1751"/>
      <c r="S1751"/>
      <c r="T1751"/>
      <c r="W1751" s="1"/>
      <c r="X1751" s="1"/>
      <c r="Z1751" s="29"/>
    </row>
    <row r="1752" spans="6:26">
      <c r="F1752"/>
      <c r="G1752"/>
      <c r="H1752"/>
      <c r="I1752"/>
      <c r="J1752"/>
      <c r="K1752"/>
      <c r="L1752"/>
      <c r="M1752"/>
      <c r="N1752"/>
      <c r="O1752"/>
      <c r="P1752"/>
      <c r="Q1752"/>
      <c r="R1752"/>
      <c r="S1752"/>
      <c r="T1752"/>
      <c r="W1752" s="1"/>
      <c r="X1752" s="1"/>
      <c r="Z1752" s="29"/>
    </row>
    <row r="1753" spans="6:26">
      <c r="F1753"/>
      <c r="G1753"/>
      <c r="H1753"/>
      <c r="I1753"/>
      <c r="J1753"/>
      <c r="K1753"/>
      <c r="L1753"/>
      <c r="M1753"/>
      <c r="N1753"/>
      <c r="O1753"/>
      <c r="P1753"/>
      <c r="Q1753"/>
      <c r="R1753"/>
      <c r="S1753"/>
      <c r="T1753"/>
      <c r="W1753" s="1"/>
      <c r="X1753" s="1"/>
      <c r="Z1753" s="29"/>
    </row>
    <row r="1754" spans="6:26">
      <c r="F1754"/>
      <c r="G1754"/>
      <c r="H1754"/>
      <c r="I1754"/>
      <c r="J1754"/>
      <c r="K1754"/>
      <c r="L1754"/>
      <c r="M1754"/>
      <c r="N1754"/>
      <c r="O1754"/>
      <c r="P1754"/>
      <c r="Q1754"/>
      <c r="R1754"/>
      <c r="S1754"/>
      <c r="T1754"/>
      <c r="W1754" s="1"/>
      <c r="X1754" s="1"/>
      <c r="Z1754" s="29"/>
    </row>
    <row r="1755" spans="6:26">
      <c r="F1755"/>
      <c r="G1755"/>
      <c r="H1755"/>
      <c r="I1755"/>
      <c r="J1755"/>
      <c r="K1755"/>
      <c r="L1755"/>
      <c r="M1755"/>
      <c r="N1755"/>
      <c r="O1755"/>
      <c r="P1755"/>
      <c r="Q1755"/>
      <c r="R1755"/>
      <c r="S1755"/>
      <c r="T1755"/>
      <c r="W1755" s="1"/>
      <c r="X1755" s="1"/>
      <c r="Z1755" s="29"/>
    </row>
    <row r="1756" spans="6:26">
      <c r="F1756"/>
      <c r="G1756"/>
      <c r="H1756"/>
      <c r="I1756"/>
      <c r="J1756"/>
      <c r="K1756"/>
      <c r="L1756"/>
      <c r="M1756"/>
      <c r="N1756"/>
      <c r="O1756"/>
      <c r="P1756"/>
      <c r="Q1756"/>
      <c r="R1756"/>
      <c r="S1756"/>
      <c r="T1756"/>
      <c r="W1756" s="1"/>
      <c r="X1756" s="1"/>
      <c r="Z1756" s="29"/>
    </row>
    <row r="1757" spans="6:26">
      <c r="F1757"/>
      <c r="G1757"/>
      <c r="H1757"/>
      <c r="I1757"/>
      <c r="J1757"/>
      <c r="K1757"/>
      <c r="L1757"/>
      <c r="M1757"/>
      <c r="N1757"/>
      <c r="O1757"/>
      <c r="P1757"/>
      <c r="Q1757"/>
      <c r="R1757"/>
      <c r="S1757"/>
      <c r="T1757"/>
      <c r="W1757" s="1"/>
      <c r="X1757" s="1"/>
      <c r="Z1757" s="29"/>
    </row>
    <row r="1758" spans="6:26">
      <c r="F1758"/>
      <c r="G1758"/>
      <c r="H1758"/>
      <c r="I1758"/>
      <c r="J1758"/>
      <c r="K1758"/>
      <c r="L1758"/>
      <c r="M1758"/>
      <c r="N1758"/>
      <c r="O1758"/>
      <c r="P1758"/>
      <c r="Q1758"/>
      <c r="R1758"/>
      <c r="S1758"/>
      <c r="T1758"/>
      <c r="W1758" s="1"/>
      <c r="X1758" s="1"/>
      <c r="Z1758" s="29"/>
    </row>
    <row r="1759" spans="6:26">
      <c r="F1759"/>
      <c r="G1759"/>
      <c r="H1759"/>
      <c r="I1759"/>
      <c r="J1759"/>
      <c r="K1759"/>
      <c r="L1759"/>
      <c r="M1759"/>
      <c r="N1759"/>
      <c r="O1759"/>
      <c r="P1759"/>
      <c r="Q1759"/>
      <c r="R1759"/>
      <c r="S1759"/>
      <c r="T1759"/>
      <c r="W1759" s="1"/>
      <c r="X1759" s="1"/>
      <c r="Z1759" s="29"/>
    </row>
    <row r="1760" spans="6:26">
      <c r="F1760"/>
      <c r="G1760"/>
      <c r="H1760"/>
      <c r="I1760"/>
      <c r="J1760"/>
      <c r="K1760"/>
      <c r="L1760"/>
      <c r="M1760"/>
      <c r="N1760"/>
      <c r="O1760"/>
      <c r="P1760"/>
      <c r="Q1760"/>
      <c r="R1760"/>
      <c r="S1760"/>
      <c r="T1760"/>
      <c r="W1760" s="1"/>
      <c r="X1760" s="1"/>
      <c r="Z1760" s="29"/>
    </row>
    <row r="1761" spans="6:26">
      <c r="F1761"/>
      <c r="G1761"/>
      <c r="H1761"/>
      <c r="I1761"/>
      <c r="J1761"/>
      <c r="K1761"/>
      <c r="L1761"/>
      <c r="M1761"/>
      <c r="N1761"/>
      <c r="O1761"/>
      <c r="P1761"/>
      <c r="Q1761"/>
      <c r="R1761"/>
      <c r="S1761"/>
      <c r="T1761"/>
      <c r="W1761" s="1"/>
      <c r="X1761" s="1"/>
      <c r="Z1761" s="29"/>
    </row>
  </sheetData>
  <sheetProtection algorithmName="SHA-512" hashValue="wBRC1/ribGbi9Bdl+K74tDcgUVo80WOHfYNELRVPq06fnJi6bIyk7SJIpQxB2EiJlBGlSl1OZff+lKo3Yq3PbQ==" saltValue="S5ZfkoxcGVTUdLzMPGk/OA==" spinCount="100000" sheet="1" objects="1" scenarios="1"/>
  <mergeCells count="8">
    <mergeCell ref="S2:S3"/>
    <mergeCell ref="G3:I3"/>
    <mergeCell ref="A2:A3"/>
    <mergeCell ref="B2:B3"/>
    <mergeCell ref="C2:E2"/>
    <mergeCell ref="F2:F3"/>
    <mergeCell ref="G2:L2"/>
    <mergeCell ref="M2:R2"/>
  </mergeCells>
  <phoneticPr fontId="12"/>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93E00C-19D3-4183-B17F-8D16ECF45F62}">
  <ds:schemaRefs>
    <ds:schemaRef ds:uri="http://schemas.microsoft.com/sharepoint/v3/contenttype/forms"/>
  </ds:schemaRefs>
</ds:datastoreItem>
</file>

<file path=customXml/itemProps2.xml><?xml version="1.0" encoding="utf-8"?>
<ds:datastoreItem xmlns:ds="http://schemas.openxmlformats.org/officeDocument/2006/customXml" ds:itemID="{610477F2-5BBC-4C45-840F-ECD3B2F8A8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5713DF-67F2-421A-B467-23CE57B6BF52}">
  <ds:schemaRefs>
    <ds:schemaRef ds:uri="http://schemas.openxmlformats.org/package/2006/metadata/core-properties"/>
    <ds:schemaRef ds:uri="http://purl.org/dc/elements/1.1/"/>
    <ds:schemaRef ds:uri="http://purl.org/dc/dcmitype/"/>
    <ds:schemaRef ds:uri="http://schemas.microsoft.com/office/2006/metadata/properties"/>
    <ds:schemaRef ds:uri="http://schemas.microsoft.com/office/2006/documentManagement/types"/>
    <ds:schemaRef ds:uri="263dbbe5-076b-4606-a03b-9598f5f2f35a"/>
    <ds:schemaRef ds:uri="http://www.w3.org/XML/1998/namespace"/>
    <ds:schemaRef ds:uri="http://schemas.microsoft.com/office/infopath/2007/PartnerControls"/>
    <ds:schemaRef ds:uri="e60fd174-b192-4fdb-8980-a9c623028ceb"/>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315</vt:i4>
      </vt:variant>
    </vt:vector>
  </HeadingPairs>
  <TitlesOfParts>
    <vt:vector size="329" baseType="lpstr">
      <vt:lpstr>基本情報入力シート</vt:lpstr>
      <vt:lpstr>様式第１号別紙１（処遇改善加算対象サービス　総括表）</vt:lpstr>
      <vt:lpstr>様式第１号別紙２（処遇改善加算対象外サービス　総括表）</vt:lpstr>
      <vt:lpstr>様式第１号別紙３（個表） </vt:lpstr>
      <vt:lpstr>様式第２号別紙変更届様式</vt:lpstr>
      <vt:lpstr>様式第2号（別表第２関係)</vt:lpstr>
      <vt:lpstr>様式第３号別紙１（補助金　総括表）</vt:lpstr>
      <vt:lpstr>様式第３号別紙２（補助金　個票）</vt:lpstr>
      <vt:lpstr>様式第3号（別表第２関係)</vt:lpstr>
      <vt:lpstr>様式第5号（別表第２関係)</vt:lpstr>
      <vt:lpstr>委任状</vt:lpstr>
      <vt:lpstr>参考（キャリアパス要件概要及びキャリアパス・賃金既定例）</vt:lpstr>
      <vt:lpstr>【参考】数式用_1</vt:lpstr>
      <vt:lpstr>【参考】数式用_2</vt:lpstr>
      <vt:lpstr>'様式第2号（別表第２関係)'!OLE_LINK4</vt:lpstr>
      <vt:lpstr>'様式第3号（別表第２関係)'!OLE_LINK4</vt:lpstr>
      <vt:lpstr>'様式第5号（別表第２関係)'!OLE_LINK4</vt:lpstr>
      <vt:lpstr>【参考】数式用_2!Print_Area</vt:lpstr>
      <vt:lpstr>委任状!Print_Area</vt:lpstr>
      <vt:lpstr>基本情報入力シート!Print_Area</vt:lpstr>
      <vt:lpstr>'参考（キャリアパス要件概要及びキャリアパス・賃金既定例）'!Print_Area</vt:lpstr>
      <vt:lpstr>'様式第１号別紙１（処遇改善加算対象サービス　総括表）'!Print_Area</vt:lpstr>
      <vt:lpstr>'様式第１号別紙２（処遇改善加算対象外サービス　総括表）'!Print_Area</vt:lpstr>
      <vt:lpstr>'様式第１号別紙３（個表） '!Print_Area</vt:lpstr>
      <vt:lpstr>'様式第2号（別表第２関係)'!Print_Area</vt:lpstr>
      <vt:lpstr>様式第２号別紙変更届様式!Print_Area</vt:lpstr>
      <vt:lpstr>'様式第3号（別表第２関係)'!Print_Area</vt:lpstr>
      <vt:lpstr>'様式第３号別紙１（補助金　総括表）'!Print_Area</vt:lpstr>
      <vt:lpstr>'様式第３号別紙２（補助金　個票）'!Print_Area</vt:lpstr>
      <vt:lpstr>'様式第5号（別表第２関係)'!Print_Area</vt:lpstr>
      <vt:lpstr>'様式第３号別紙２（補助金　個票）'!Print_Titles</vt:lpstr>
      <vt:lpstr>【参考】数式用_2!愛知県</vt:lpstr>
      <vt:lpstr>愛知県</vt:lpstr>
      <vt:lpstr>【参考】数式用_2!愛媛県</vt:lpstr>
      <vt:lpstr>愛媛県</vt:lpstr>
      <vt:lpstr>【参考】数式用_2!茨城県</vt:lpstr>
      <vt:lpstr>茨城県</vt:lpstr>
      <vt:lpstr>【参考】数式用_2!岡山県</vt:lpstr>
      <vt:lpstr>岡山県</vt:lpstr>
      <vt:lpstr>【参考】数式用_2!沖縄県</vt:lpstr>
      <vt:lpstr>沖縄県</vt:lpstr>
      <vt:lpstr>介護医療院_組合せ</vt:lpstr>
      <vt:lpstr>介護医療院①</vt:lpstr>
      <vt:lpstr>介護医療院②</vt:lpstr>
      <vt:lpstr>介護医療院③</vt:lpstr>
      <vt:lpstr>介護予防_小規模多機能型居宅介護_短期利用型①</vt:lpstr>
      <vt:lpstr>介護予防_小規模多機能型居宅介護_短期利用型②</vt:lpstr>
      <vt:lpstr>介護予防_小規模多機能型居宅介護_短期利用型③</vt:lpstr>
      <vt:lpstr>介護予防_小規模多機能型居宅介護①</vt:lpstr>
      <vt:lpstr>介護予防_小規模多機能型居宅介護②</vt:lpstr>
      <vt:lpstr>介護予防_小規模多機能型居宅介護③</vt:lpstr>
      <vt:lpstr>介護予防_短期入所生活介護①</vt:lpstr>
      <vt:lpstr>介護予防_短期入所生活介護②</vt:lpstr>
      <vt:lpstr>介護予防_短期入所生活介護③</vt:lpstr>
      <vt:lpstr>介護予防_短期入所療養介護_医療院①</vt:lpstr>
      <vt:lpstr>介護予防_短期入所療養介護_医療院②</vt:lpstr>
      <vt:lpstr>介護予防_短期入所療養介護_医療院③</vt:lpstr>
      <vt:lpstr>介護予防_短期入所療養介護_病院等①</vt:lpstr>
      <vt:lpstr>介護予防_短期入所療養介護_病院等②</vt:lpstr>
      <vt:lpstr>介護予防_短期入所療養介護_病院等③</vt:lpstr>
      <vt:lpstr>介護予防_短期入所療養介護老健_②</vt:lpstr>
      <vt:lpstr>介護予防_短期入所療養介護老健①</vt:lpstr>
      <vt:lpstr>介護予防_短期入所療養介護老健③</vt:lpstr>
      <vt:lpstr>介護予防_通所リハビリテーション①</vt:lpstr>
      <vt:lpstr>介護予防_通所リハビリテーション②</vt:lpstr>
      <vt:lpstr>介護予防_通所リハビリテーション③</vt:lpstr>
      <vt:lpstr>介護予防_特定施設入居者生活介護①</vt:lpstr>
      <vt:lpstr>介護予防_特定施設入居者生活介護②</vt:lpstr>
      <vt:lpstr>介護予防_特定施設入居者生活介護③</vt:lpstr>
      <vt:lpstr>介護予防_認知症対応型共同生活介護_短期利用型①</vt:lpstr>
      <vt:lpstr>介護予防_認知症対応型共同生活介護_短期利用型②</vt:lpstr>
      <vt:lpstr>介護予防_認知症対応型共同生活介護_短期利用型③</vt:lpstr>
      <vt:lpstr>介護予防_認知症対応型共同生活介護①</vt:lpstr>
      <vt:lpstr>介護予防_認知症対応型共同生活介護②</vt:lpstr>
      <vt:lpstr>介護予防_認知症対応型共同生活介護③</vt:lpstr>
      <vt:lpstr>介護予防_認知症対応型通所介護①</vt:lpstr>
      <vt:lpstr>介護予防_認知症対応型通所介護②</vt:lpstr>
      <vt:lpstr>介護予防_認知症対応型通所介護③</vt:lpstr>
      <vt:lpstr>介護予防_訪問リハビリテーション①</vt:lpstr>
      <vt:lpstr>介護予防_訪問リハビリテーション②</vt:lpstr>
      <vt:lpstr>介護予防_訪問リハビリテーション③</vt:lpstr>
      <vt:lpstr>介護予防_訪問看護①</vt:lpstr>
      <vt:lpstr>介護予防_訪問看護②</vt:lpstr>
      <vt:lpstr>介護予防_訪問看護③</vt:lpstr>
      <vt:lpstr>介護予防_訪問入浴介護①</vt:lpstr>
      <vt:lpstr>介護予防_訪問入浴介護②</vt:lpstr>
      <vt:lpstr>介護予防_訪問入浴介護③</vt:lpstr>
      <vt:lpstr>介護予防ケアマネジメント_組合せ</vt:lpstr>
      <vt:lpstr>介護予防ケアマネジメント①</vt:lpstr>
      <vt:lpstr>介護予防ケアマネジメント②</vt:lpstr>
      <vt:lpstr>介護予防ケアマネジメント③</vt:lpstr>
      <vt:lpstr>介護予防支援_組合せ</vt:lpstr>
      <vt:lpstr>介護予防支援①</vt:lpstr>
      <vt:lpstr>介護予防支援②</vt:lpstr>
      <vt:lpstr>介護予防支援③</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介護予防訪問リハビリテーション①</vt:lpstr>
      <vt:lpstr>介護予防訪問リハビリテーション②</vt:lpstr>
      <vt:lpstr>介護予防訪問リハビリテーション③</vt:lpstr>
      <vt:lpstr>介護予防訪問看護_組合せ</vt:lpstr>
      <vt:lpstr>介護予防訪問入浴介護_組合せ</vt:lpstr>
      <vt:lpstr>介護老人福祉施設_組合せ</vt:lpstr>
      <vt:lpstr>介護老人福祉施設①</vt:lpstr>
      <vt:lpstr>介護老人福祉施設②</vt:lpstr>
      <vt:lpstr>介護老人福祉施設③</vt:lpstr>
      <vt:lpstr>介護老人保健施設_組合せ</vt:lpstr>
      <vt:lpstr>介護老人保健施設①</vt:lpstr>
      <vt:lpstr>介護老人保健施設②</vt:lpstr>
      <vt:lpstr>介護老人保健施設③</vt:lpstr>
      <vt:lpstr>看護小規模多機能型居宅介護_組合せ</vt:lpstr>
      <vt:lpstr>看護小規模多機能型居宅介護_短期利用型_組合せ</vt:lpstr>
      <vt:lpstr>看護小規模多機能型居宅介護_短期利用型①</vt:lpstr>
      <vt:lpstr>看護小規模多機能型居宅介護_短期利用型②</vt:lpstr>
      <vt:lpstr>看護小規模多機能型居宅介護_短期利用型③</vt:lpstr>
      <vt:lpstr>看護小規模多機能型居宅介護①</vt:lpstr>
      <vt:lpstr>看護小規模多機能型居宅介護②</vt:lpstr>
      <vt:lpstr>看護小規模多機能型居宅介護③</vt:lpstr>
      <vt:lpstr>【参考】数式用_2!岩手県</vt:lpstr>
      <vt:lpstr>岩手県</vt:lpstr>
      <vt:lpstr>【参考】数式用_2!岐阜県</vt:lpstr>
      <vt:lpstr>岐阜県</vt:lpstr>
      <vt:lpstr>【参考】数式用_2!宮崎県</vt:lpstr>
      <vt:lpstr>宮崎県</vt:lpstr>
      <vt:lpstr>【参考】数式用_2!宮城県</vt:lpstr>
      <vt:lpstr>宮城県</vt:lpstr>
      <vt:lpstr>居宅介護支援_組合せ</vt:lpstr>
      <vt:lpstr>居宅介護支援①</vt:lpstr>
      <vt:lpstr>居宅介護支援②</vt:lpstr>
      <vt:lpstr>居宅介護支援③</vt:lpstr>
      <vt:lpstr>【参考】数式用_2!京都府</vt:lpstr>
      <vt:lpstr>京都府</vt:lpstr>
      <vt:lpstr>【参考】数式用_2!熊本県</vt:lpstr>
      <vt:lpstr>熊本県</vt:lpstr>
      <vt:lpstr>【参考】数式用_2!群馬県</vt:lpstr>
      <vt:lpstr>群馬県</vt:lpstr>
      <vt:lpstr>【参考】数式用_2!広島県</vt:lpstr>
      <vt:lpstr>広島県</vt:lpstr>
      <vt:lpstr>【参考】数式用_2!香川県</vt:lpstr>
      <vt:lpstr>香川県</vt:lpstr>
      <vt:lpstr>【参考】数式用_2!高知県</vt:lpstr>
      <vt:lpstr>高知県</vt:lpstr>
      <vt:lpstr>【参考】数式用_2!佐賀県</vt:lpstr>
      <vt:lpstr>佐賀県</vt:lpstr>
      <vt:lpstr>【参考】数式用_2!埼玉県</vt:lpstr>
      <vt:lpstr>埼玉県</vt:lpstr>
      <vt:lpstr>【参考】数式用_2!三重県</vt:lpstr>
      <vt:lpstr>三重県</vt:lpstr>
      <vt:lpstr>【参考】数式用_2!山形県</vt:lpstr>
      <vt:lpstr>山形県</vt:lpstr>
      <vt:lpstr>【参考】数式用_2!山口県</vt:lpstr>
      <vt:lpstr>山口県</vt:lpstr>
      <vt:lpstr>【参考】数式用_2!山梨県</vt:lpstr>
      <vt:lpstr>山梨県</vt:lpstr>
      <vt:lpstr>【参考】数式用_2!滋賀県</vt:lpstr>
      <vt:lpstr>滋賀県</vt:lpstr>
      <vt:lpstr>【参考】数式用_2!鹿児島県</vt:lpstr>
      <vt:lpstr>鹿児島県</vt:lpstr>
      <vt:lpstr>【参考】数式用_2!秋田県</vt:lpstr>
      <vt:lpstr>秋田県</vt:lpstr>
      <vt:lpstr>小規模多機能型居宅介護_組合せ</vt:lpstr>
      <vt:lpstr>小規模多機能型居宅介護_短期利用型_組合せ</vt:lpstr>
      <vt:lpstr>小規模多機能型居宅介護_短期利用型①</vt:lpstr>
      <vt:lpstr>小規模多機能型居宅介護_短期利用型②</vt:lpstr>
      <vt:lpstr>小規模多機能型居宅介護_短期利用型③</vt:lpstr>
      <vt:lpstr>小規模多機能型居宅介護①</vt:lpstr>
      <vt:lpstr>小規模多機能型居宅介護②</vt:lpstr>
      <vt:lpstr>小規模多機能型居宅介護③</vt:lpstr>
      <vt:lpstr>【参考】数式用_2!新潟県</vt:lpstr>
      <vt:lpstr>新潟県</vt:lpstr>
      <vt:lpstr>【参考】数式用_2!神奈川県</vt:lpstr>
      <vt:lpstr>神奈川県</vt:lpstr>
      <vt:lpstr>【参考】数式用_2!青森県</vt:lpstr>
      <vt:lpstr>青森県</vt:lpstr>
      <vt:lpstr>【参考】数式用_2!静岡県</vt:lpstr>
      <vt:lpstr>静岡県</vt:lpstr>
      <vt:lpstr>【参考】数式用_2!石川県</vt:lpstr>
      <vt:lpstr>石川県</vt:lpstr>
      <vt:lpstr>【参考】数式用_2!千葉県</vt:lpstr>
      <vt:lpstr>千葉県</vt:lpstr>
      <vt:lpstr>【参考】数式用_2!大阪府</vt:lpstr>
      <vt:lpstr>大阪府</vt:lpstr>
      <vt:lpstr>【参考】数式用_2!大分県</vt:lpstr>
      <vt:lpstr>大分県</vt:lpstr>
      <vt:lpstr>短期入所生活介護_組合せ</vt:lpstr>
      <vt:lpstr>短期入所生活介護①</vt:lpstr>
      <vt:lpstr>短期入所生活介護②</vt:lpstr>
      <vt:lpstr>短期入所生活介護③</vt:lpstr>
      <vt:lpstr>短期入所療養介護__医療院_組合せ</vt:lpstr>
      <vt:lpstr>短期入所療養介護_医療院①</vt:lpstr>
      <vt:lpstr>短期入所療養介護_医療院②</vt:lpstr>
      <vt:lpstr>短期入所療養介護_医療院③</vt:lpstr>
      <vt:lpstr>短期入所療養介護_病院等_組合せ</vt:lpstr>
      <vt:lpstr>短期入所療養介護_病院等①</vt:lpstr>
      <vt:lpstr>短期入所療養介護_病院等②</vt:lpstr>
      <vt:lpstr>短期入所療養介護_病院等③</vt:lpstr>
      <vt:lpstr>短期入所療養介護_老健_組合せ</vt:lpstr>
      <vt:lpstr>短期入所療養介護老健①</vt:lpstr>
      <vt:lpstr>短期入所療養介護老健②</vt:lpstr>
      <vt:lpstr>短期入所療養介護老健③</vt:lpstr>
      <vt:lpstr>地域密着型介護老人福祉施設_組合せ</vt:lpstr>
      <vt:lpstr>地域密着型介護老人福祉施設①</vt:lpstr>
      <vt:lpstr>地域密着型介護老人福祉施設②</vt:lpstr>
      <vt:lpstr>地域密着型介護老人福祉施設③</vt:lpstr>
      <vt:lpstr>地域密着型通所介護_組合せ</vt:lpstr>
      <vt:lpstr>地域密着型通所介護①</vt:lpstr>
      <vt:lpstr>地域密着型通所介護②</vt:lpstr>
      <vt:lpstr>地域密着型通所介護③</vt:lpstr>
      <vt:lpstr>地域密着型特定施設入居者生活介護_組合せ</vt:lpstr>
      <vt:lpstr>地域密着型特定施設入居者生活介護_短期利用型_組合せ</vt:lpstr>
      <vt:lpstr>地域密着型特定施設入居者生活介護_短期利用型①</vt:lpstr>
      <vt:lpstr>地域密着型特定施設入居者生活介護_短期利用型②</vt:lpstr>
      <vt:lpstr>地域密着型特定施設入居者生活介護_短期利用型③</vt:lpstr>
      <vt:lpstr>地域密着型特定施設入居者生活介護①</vt:lpstr>
      <vt:lpstr>地域密着型特定施設入居者生活介護②</vt:lpstr>
      <vt:lpstr>地域密着型特定施設入居者生活介護③</vt:lpstr>
      <vt:lpstr>【参考】数式用_2!長崎県</vt:lpstr>
      <vt:lpstr>長崎県</vt:lpstr>
      <vt:lpstr>【参考】数式用_2!長野県</vt:lpstr>
      <vt:lpstr>長野県</vt:lpstr>
      <vt:lpstr>【参考】数式用_2!鳥取県</vt:lpstr>
      <vt:lpstr>鳥取県</vt:lpstr>
      <vt:lpstr>通所リハビリテーション_組合せ</vt:lpstr>
      <vt:lpstr>通所リハビリテーション①</vt:lpstr>
      <vt:lpstr>通所リハビリテーション②</vt:lpstr>
      <vt:lpstr>通所リハビリテーション③</vt:lpstr>
      <vt:lpstr>通所介護_組合せ</vt:lpstr>
      <vt:lpstr>通所介護①</vt:lpstr>
      <vt:lpstr>通所介護②</vt:lpstr>
      <vt:lpstr>通所介護③</vt:lpstr>
      <vt:lpstr>通所型サービス_独自_組合せ</vt:lpstr>
      <vt:lpstr>通所型サービス_独自_定額_組合せ</vt:lpstr>
      <vt:lpstr>通所型サービス_独自_定額①</vt:lpstr>
      <vt:lpstr>通所型サービス_独自_定額②</vt:lpstr>
      <vt:lpstr>通所型サービス_独自_定額③</vt:lpstr>
      <vt:lpstr>通所型サービス_独自_定率_組合せ</vt:lpstr>
      <vt:lpstr>通所型サービス_独自_定率①</vt:lpstr>
      <vt:lpstr>通所型サービス_独自_定率②</vt:lpstr>
      <vt:lpstr>通所型サービス_独自_定率③</vt:lpstr>
      <vt:lpstr>通所型サービス_独自①</vt:lpstr>
      <vt:lpstr>通所型サービス_独自②</vt:lpstr>
      <vt:lpstr>通所型サービス_独自③</vt:lpstr>
      <vt:lpstr>定期巡回･随時対応型訪問介護看護_組合せ</vt:lpstr>
      <vt:lpstr>定期巡回･随時対応型訪問介護看護①</vt:lpstr>
      <vt:lpstr>定期巡回･随時対応型訪問介護看護②</vt:lpstr>
      <vt:lpstr>定期巡回･随時対応型訪問介護看護③</vt:lpstr>
      <vt:lpstr>都道府県</vt:lpstr>
      <vt:lpstr>【参考】数式用_2!島根県</vt:lpstr>
      <vt:lpstr>島根県</vt:lpstr>
      <vt:lpstr>【参考】数式用_2!東京都</vt:lpstr>
      <vt:lpstr>東京都</vt:lpstr>
      <vt:lpstr>【参考】数式用_2!徳島県</vt:lpstr>
      <vt:lpstr>徳島県</vt:lpstr>
      <vt:lpstr>特定施設入居者生活介護_組合せ</vt:lpstr>
      <vt:lpstr>特定施設入居者生活介護_短期利用型_組合せ</vt:lpstr>
      <vt:lpstr>特定施設入居者生活介護_短期利用型①</vt:lpstr>
      <vt:lpstr>特定施設入居者生活介護_短期利用型②</vt:lpstr>
      <vt:lpstr>特定施設入居者生活介護_短期利用型③</vt:lpstr>
      <vt:lpstr>特定施設入居者生活介護①</vt:lpstr>
      <vt:lpstr>特定施設入居者生活介護②</vt:lpstr>
      <vt:lpstr>特定施設入居者生活介護③</vt:lpstr>
      <vt:lpstr>【参考】数式用_2!栃木県</vt:lpstr>
      <vt:lpstr>栃木県</vt:lpstr>
      <vt:lpstr>【参考】数式用_2!奈良県</vt:lpstr>
      <vt:lpstr>奈良県</vt:lpstr>
      <vt:lpstr>認知症対応型共同生活介護_組合せ</vt:lpstr>
      <vt:lpstr>認知症対応型共同生活介護_短期利用型_組合せ</vt:lpstr>
      <vt:lpstr>認知症対応型共同生活介護_短期利用型①</vt:lpstr>
      <vt:lpstr>認知症対応型共同生活介護_短期利用型②</vt:lpstr>
      <vt:lpstr>認知症対応型共同生活介護_短期利用型③</vt:lpstr>
      <vt:lpstr>認知症対応型共同生活介護①</vt:lpstr>
      <vt:lpstr>認知症対応型共同生活介護②</vt:lpstr>
      <vt:lpstr>認知症対応型共同生活介護③</vt:lpstr>
      <vt:lpstr>認知症対応型通所介護_組合せ</vt:lpstr>
      <vt:lpstr>認知症対応型通所介護①</vt:lpstr>
      <vt:lpstr>認知症対応型通所介護②</vt:lpstr>
      <vt:lpstr>認知症対応型通所介護③</vt:lpstr>
      <vt:lpstr>【参考】数式用_2!富山県</vt:lpstr>
      <vt:lpstr>富山県</vt:lpstr>
      <vt:lpstr>【参考】数式用_2!福井県</vt:lpstr>
      <vt:lpstr>福井県</vt:lpstr>
      <vt:lpstr>【参考】数式用_2!福岡県</vt:lpstr>
      <vt:lpstr>福岡県</vt:lpstr>
      <vt:lpstr>【参考】数式用_2!福島県</vt:lpstr>
      <vt:lpstr>福島県</vt:lpstr>
      <vt:lpstr>【参考】数式用_2!兵庫県</vt:lpstr>
      <vt:lpstr>兵庫県</vt:lpstr>
      <vt:lpstr>訪問リハビリテーション組合せ</vt:lpstr>
      <vt:lpstr>訪問介護_組合せ</vt:lpstr>
      <vt:lpstr>訪問介護①</vt:lpstr>
      <vt:lpstr>訪問介護②</vt:lpstr>
      <vt:lpstr>訪問介護③</vt:lpstr>
      <vt:lpstr>訪問看護①</vt:lpstr>
      <vt:lpstr>訪問看護②</vt:lpstr>
      <vt:lpstr>訪問看護③</vt:lpstr>
      <vt:lpstr>訪問看護組合せ</vt:lpstr>
      <vt:lpstr>訪問型サービス_独自_組合せ</vt:lpstr>
      <vt:lpstr>訪問型サービス_独自_定額_組合せ</vt:lpstr>
      <vt:lpstr>訪問型サービス_独自_定額①</vt:lpstr>
      <vt:lpstr>訪問型サービス_独自_定額②</vt:lpstr>
      <vt:lpstr>訪問型サービス_独自_定額③</vt:lpstr>
      <vt:lpstr>訪問型サービス_独自_定率_組合せ</vt:lpstr>
      <vt:lpstr>訪問型サービス_独自_定率①</vt:lpstr>
      <vt:lpstr>訪問型サービス_独自_定率②</vt:lpstr>
      <vt:lpstr>訪問型サービス_独自_定率③</vt:lpstr>
      <vt:lpstr>訪問型サービス_独自①</vt:lpstr>
      <vt:lpstr>訪問型サービス_独自②</vt:lpstr>
      <vt:lpstr>訪問型サービス_独自③</vt:lpstr>
      <vt:lpstr>訪問入浴介護_組合せ</vt:lpstr>
      <vt:lpstr>訪問入浴介護①</vt:lpstr>
      <vt:lpstr>訪問入浴介護②</vt:lpstr>
      <vt:lpstr>訪問入浴介護③</vt:lpstr>
      <vt:lpstr>北海道</vt:lpstr>
      <vt:lpstr>夜間対応型訪問介護_組合せ</vt:lpstr>
      <vt:lpstr>夜間対応型訪問介護①</vt:lpstr>
      <vt:lpstr>夜間対応型訪問介護②</vt:lpstr>
      <vt:lpstr>夜間対応型訪問介護③</vt:lpstr>
      <vt:lpstr>【参考】数式用_2!和歌山県</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2025-02-07T02:19:29Z</dcterms:created>
  <dcterms:modified xsi:type="dcterms:W3CDTF">2026-10-07T07:24:58Z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ies>
</file>