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kamado\上水道\【140】上水道企業会計関係（経理関係）\01_調査　調査\R5\【県市町村課：130(火)〆】公営企業に係る経営比較分析表（令和４年度決算）の分析等について（依頼\提出\"/>
    </mc:Choice>
  </mc:AlternateContent>
  <xr:revisionPtr revIDLastSave="0" documentId="13_ncr:1_{3E7208E9-A55A-4167-9270-DDB887915CBE}" xr6:coauthVersionLast="36" xr6:coauthVersionMax="36" xr10:uidLastSave="{00000000-0000-0000-0000-000000000000}"/>
  <workbookProtection workbookAlgorithmName="SHA-512" workbookHashValue="oZOUE6zuKEfaoEQNzGmueJViL1OayD9mBJU4/GuW9D9a7MHF/YILRSAgGkkPdYQY5pV6CBLlcJXR8wPjr2v9aw==" workbookSaltValue="9IHdPDvoEh/93nANEa7tZ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<sst xmlns="http://schemas.openxmlformats.org/spreadsheetml/2006/main" count="228" uniqueCount="114">
  <si>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</si>
  <si>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</si>
  <si>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</si>
  <si>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</si>
  <si>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</si>
  <si>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</si>
  <si>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</si>
  <si>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</si>
  <si>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</si>
  <si>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</si>
  <si>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</si>
  <si>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</si>
  <si>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</si>
  <si>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</si>
  <si>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</si>
  <si>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</si>
  <si>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</si>
  <si>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</si>
  <si>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</si>
  <si>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</si>
  <si>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</si>
  <si>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</si>
  <si>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</si>
  <si>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</si>
  <si>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</si>
  <si>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</si>
  <si>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</si>
  <si>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</si>
  <si>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</si>
  <si>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</si>
  <si>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</si>
  <si>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</si>
  <si>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</si>
  <si>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</si>
  <si>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</si>
  <si>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</si>
  <si>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</si>
  <si>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</si>
  <si>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</si>
  <si>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</si>
  <si>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</si>
  <si>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</si>
  <si>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</si>
  <si>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</si>
  <si>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</si>
  <si>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</si>
  <si>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</si>
  <si>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</si>
  <si>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</si>
  <si>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</si>
  <si>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</si>
  <si>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</si>
  <si>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</si>
  <si>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</si>
  <si>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</si>
  <si>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</si>
  <si>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</si>
  <si>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</si>
  <si>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</si>
  <si>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</si>
  <si>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</si>
  <si>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</si>
  <si>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</si>
  <si>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</si>
  <si>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</si>
  <si>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</si>
  <si>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</si>
  <si>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</si>
  <si>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</si>
  <si>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</si>
  <si>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</si>
  <si>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</si>
  <si>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</si>
  <si>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</si>
  <si>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</si>
  <si>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</si>
  <si>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</si>
  <si>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</si>
  <si>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</si>
  <si>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</si>
  <si>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</si>
  <si>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</si>
  <si>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</si>
  <si>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</si>
  <si>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</si>
  <si>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</si>
  <si>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</si>
  <si>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</si>
  <si>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</si>
  <si>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</si>
  <si>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</si>
  <si>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</si>
  <si>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</si>
  <si>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</si>
  <si>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</si>
  <si>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</si>
  <si>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</si>
  <si>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</si>
  <si>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</si>
  <si>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</si>
  <si>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</si>
  <si>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</si>
  <si>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</si>
  <si>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</si>
  <si>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</si>
  <si>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</si>
  <si>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</si>
  <si>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</si>
  <si>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</si>
  <si>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</si>
  <si>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</si>
  <si>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水道普及率の向上を図り、給水収益の確保に努めるとともに、老朽化施設の計画的な更新と、漏水の早期発見及び修繕を行い、有収率の向上と費用削減に努めます。
　特にも、低水準が続いている有収率改善のために、令和3年度から漏水調査方法を見直し、監視型漏水調査を導入したところであり、今後とも有収率向上に努めます。
　平成28年度に策定した「軽米町水道事業経営戦略」に基づき、水道事業経営の効率化、財源の確保など経営基盤の強化を図り、持続可能な事業運営を推進してまいります。</t>
    <phoneticPr fontId="4"/>
  </si>
  <si>
    <t>　昨年度の管路更新率は、同規模団体に比べ、低くなっていますが、継続的に老朽管更新事業を実施しているため、管路経年化率については、同規模団体よりも低くなっています。
　しかし、有形固定資産減価償却率は54.31％と同規模団体及び全国平均値よりも高くなっていることから、管路以外の施設や機器についても計画的に更新していく必要があります。</t>
    <rPh sb="1" eb="4">
      <t>サクネンド</t>
    </rPh>
    <rPh sb="12" eb="17">
      <t>ドウキボダンタイ</t>
    </rPh>
    <rPh sb="18" eb="19">
      <t>クラ</t>
    </rPh>
    <rPh sb="21" eb="22">
      <t>ヒク</t>
    </rPh>
    <rPh sb="31" eb="34">
      <t>ケイゾクテキ</t>
    </rPh>
    <rPh sb="52" eb="58">
      <t>カンロケイネンカリツ</t>
    </rPh>
    <rPh sb="72" eb="73">
      <t>ヒク</t>
    </rPh>
    <phoneticPr fontId="4"/>
  </si>
  <si>
    <t xml:space="preserve"> 当町の上水道は、水源が乏しく、散在した集落毎に整備した簡易水道を経営統合したものであるため、人口規模に対して施設数が多く、施設管理費、減価償却費、企業債利息が同規模団体と比べて高くなっており、給水原価が高くなる要因となっています。
　平成28年度に策定した「軽米町水道事業経営戦略」で借入額の上限を定めたことにより、企業債残高は年々縮小しているものの、依然として多く、企業債残高対給水収益比率は同規模団体と比べても非常に高い数値となっております。
　収入面では、経常収支比率は100％以上となっていますが、料金回収率は66.10％と同規模団体と比べて低水準となっており、給水収益以外の収入(一般会計繰入金)で賄われている状況となっています。
　また、施設利用率は同規模団体と比べ高くなっているものの、有収率は67.54％と低水準が続いており、収入に結びついていないことがわかります。今後、漏水調査等の強化により有収率向上を図る必要があります。</t>
    <rPh sb="300" eb="303">
      <t>クリイレキン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</si>
</sst>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0.98</c:v>
                </c:pt>
                <c:pt idx="1">
                  <c:v>0.79</c:v>
                </c:pt>
                <c:pt idx="2">
                  <c:v>0.35</c:v>
                </c:pt>
                <c:pt idx="3">
                  <c:v>0.69</c:v>
                </c:pt>
                <c:pt idx="4">
                  <c:v>0.38</c:v>
                </c:pt>
              </c:numCache>
            </c:numRef>
          </c:val>
          <c:extLst>
            <c:ext xmlns:c16="http://schemas.microsoft.com/office/drawing/2014/chart" uri="{C3380CC4-5D6E-409C-BE32-E72D297353CC}">
              <c16:uniqueId val="{00000000-927C-4115-9830-4FDE0C5A9E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27C-4115-9830-4FDE0C5A9E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69.47</c:v>
                </c:pt>
                <c:pt idx="1">
                  <c:v>69.62</c:v>
                </c:pt>
                <c:pt idx="2">
                  <c:v>69.989999999999995</c:v>
                </c:pt>
                <c:pt idx="3">
                  <c:v>70.13</c:v>
                </c:pt>
                <c:pt idx="4">
                  <c:v>64.8</c:v>
                </c:pt>
              </c:numCache>
            </c:numRef>
          </c:val>
          <c:extLst>
            <c:ext xmlns:c16="http://schemas.microsoft.com/office/drawing/2014/chart" uri="{C3380CC4-5D6E-409C-BE32-E72D297353CC}">
              <c16:uniqueId val="{00000000-C76E-42EA-9D38-765A1185F0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C76E-42EA-9D38-765A1185F0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65.680000000000007</c:v>
                </c:pt>
                <c:pt idx="1">
                  <c:v>65.58</c:v>
                </c:pt>
                <c:pt idx="2">
                  <c:v>65.23</c:v>
                </c:pt>
                <c:pt idx="3">
                  <c:v>65.09</c:v>
                </c:pt>
                <c:pt idx="4">
                  <c:v>67.540000000000006</c:v>
                </c:pt>
              </c:numCache>
            </c:numRef>
          </c:val>
          <c:extLst>
            <c:ext xmlns:c16="http://schemas.microsoft.com/office/drawing/2014/chart" uri="{C3380CC4-5D6E-409C-BE32-E72D297353CC}">
              <c16:uniqueId val="{00000000-7250-41D7-A0FC-6A4B2CFCBD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7250-41D7-A0FC-6A4B2CFCBD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102.96</c:v>
                </c:pt>
                <c:pt idx="1">
                  <c:v>106.4</c:v>
                </c:pt>
                <c:pt idx="2">
                  <c:v>105.13</c:v>
                </c:pt>
                <c:pt idx="3">
                  <c:v>106.78</c:v>
                </c:pt>
                <c:pt idx="4">
                  <c:v>104.88</c:v>
                </c:pt>
              </c:numCache>
            </c:numRef>
          </c:val>
          <c:extLst>
            <c:ext xmlns:c16="http://schemas.microsoft.com/office/drawing/2014/chart" uri="{C3380CC4-5D6E-409C-BE32-E72D297353CC}">
              <c16:uniqueId val="{00000000-9324-4B36-982A-27B2445ECD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9324-4B36-982A-27B2445ECD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47.94</c:v>
                </c:pt>
                <c:pt idx="1">
                  <c:v>49.68</c:v>
                </c:pt>
                <c:pt idx="2">
                  <c:v>51.18</c:v>
                </c:pt>
                <c:pt idx="3">
                  <c:v>52.88</c:v>
                </c:pt>
                <c:pt idx="4">
                  <c:v>54.31</c:v>
                </c:pt>
              </c:numCache>
            </c:numRef>
          </c:val>
          <c:extLst>
            <c:ext xmlns:c16="http://schemas.microsoft.com/office/drawing/2014/chart" uri="{C3380CC4-5D6E-409C-BE32-E72D297353CC}">
              <c16:uniqueId val="{00000000-C552-4208-90CB-35E5CB1E3A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C552-4208-90CB-35E5CB1E3A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6.73</c:v>
                </c:pt>
                <c:pt idx="1">
                  <c:v>6.65</c:v>
                </c:pt>
                <c:pt idx="2">
                  <c:v>5.53</c:v>
                </c:pt>
                <c:pt idx="3">
                  <c:v>6.31</c:v>
                </c:pt>
                <c:pt idx="4">
                  <c:v>9.4700000000000006</c:v>
                </c:pt>
              </c:numCache>
            </c:numRef>
          </c:val>
          <c:extLst>
            <c:ext xmlns:c16="http://schemas.microsoft.com/office/drawing/2014/chart" uri="{C3380CC4-5D6E-409C-BE32-E72D297353CC}">
              <c16:uniqueId val="{00000000-5991-4BDD-AA50-996A5C084B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5991-4BDD-AA50-996A5C084B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EA-471F-BC46-883E740288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3DEA-471F-BC46-883E740288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651.73</c:v>
                </c:pt>
                <c:pt idx="1">
                  <c:v>604.95000000000005</c:v>
                </c:pt>
                <c:pt idx="2">
                  <c:v>547.35</c:v>
                </c:pt>
                <c:pt idx="3">
                  <c:v>425.36</c:v>
                </c:pt>
                <c:pt idx="4">
                  <c:v>394.62</c:v>
                </c:pt>
              </c:numCache>
            </c:numRef>
          </c:val>
          <c:extLst>
            <c:ext xmlns:c16="http://schemas.microsoft.com/office/drawing/2014/chart" uri="{C3380CC4-5D6E-409C-BE32-E72D297353CC}">
              <c16:uniqueId val="{00000000-B71E-4CC8-8507-F03414E345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B71E-4CC8-8507-F03414E345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1412.62</c:v>
                </c:pt>
                <c:pt idx="1">
                  <c:v>1358.41</c:v>
                </c:pt>
                <c:pt idx="2">
                  <c:v>1300.8800000000001</c:v>
                </c:pt>
                <c:pt idx="3">
                  <c:v>1236.1500000000001</c:v>
                </c:pt>
                <c:pt idx="4">
                  <c:v>1206.79</c:v>
                </c:pt>
              </c:numCache>
            </c:numRef>
          </c:val>
          <c:extLst>
            <c:ext xmlns:c16="http://schemas.microsoft.com/office/drawing/2014/chart" uri="{C3380CC4-5D6E-409C-BE32-E72D297353CC}">
              <c16:uniqueId val="{00000000-506B-4EBB-B2FC-9556D4FDDE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506B-4EBB-B2FC-9556D4FDDE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58.84</c:v>
                </c:pt>
                <c:pt idx="1">
                  <c:v>62.5</c:v>
                </c:pt>
                <c:pt idx="2">
                  <c:v>63.65</c:v>
                </c:pt>
                <c:pt idx="3">
                  <c:v>66.27</c:v>
                </c:pt>
                <c:pt idx="4">
                  <c:v>66.099999999999994</c:v>
                </c:pt>
              </c:numCache>
            </c:numRef>
          </c:val>
          <c:extLst>
            <c:ext xmlns:c16="http://schemas.microsoft.com/office/drawing/2014/chart" uri="{C3380CC4-5D6E-409C-BE32-E72D297353CC}">
              <c16:uniqueId val="{00000000-D5BD-4EB6-9EA2-32114776AD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5BD-4EB6-9EA2-32114776AD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467.15</c:v>
                </c:pt>
                <c:pt idx="1">
                  <c:v>438.23</c:v>
                </c:pt>
                <c:pt idx="2">
                  <c:v>430.58</c:v>
                </c:pt>
                <c:pt idx="3">
                  <c:v>413.68</c:v>
                </c:pt>
                <c:pt idx="4">
                  <c:v>418.16</c:v>
                </c:pt>
              </c:numCache>
            </c:numRef>
          </c:val>
          <c:extLst>
            <c:ext xmlns:c16="http://schemas.microsoft.com/office/drawing/2014/chart" uri="{C3380CC4-5D6E-409C-BE32-E72D297353CC}">
              <c16:uniqueId val="{00000000-CCD8-4108-BC2B-62704695AB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CCD8-4108-BC2B-62704695AB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軽米町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8312</v>
      </c>
      <c r="AM8" s="45"/>
      <c r="AN8" s="45"/>
      <c r="AO8" s="45"/>
      <c r="AP8" s="45"/>
      <c r="AQ8" s="45"/>
      <c r="AR8" s="45"/>
      <c r="AS8" s="45"/>
      <c r="AT8" s="46">
        <f>データ!$S$6</f>
        <v>245.82</v>
      </c>
      <c r="AU8" s="47"/>
      <c r="AV8" s="47"/>
      <c r="AW8" s="47"/>
      <c r="AX8" s="47"/>
      <c r="AY8" s="47"/>
      <c r="AZ8" s="47"/>
      <c r="BA8" s="47"/>
      <c r="BB8" s="48">
        <f>データ!$T$6</f>
        <v>33.81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61.12</v>
      </c>
      <c r="J10" s="47"/>
      <c r="K10" s="47"/>
      <c r="L10" s="47"/>
      <c r="M10" s="47"/>
      <c r="N10" s="47"/>
      <c r="O10" s="81"/>
      <c r="P10" s="48">
        <f>データ!$P$6</f>
        <v>80.14</v>
      </c>
      <c r="Q10" s="48"/>
      <c r="R10" s="48"/>
      <c r="S10" s="48"/>
      <c r="T10" s="48"/>
      <c r="U10" s="48"/>
      <c r="V10" s="48"/>
      <c r="W10" s="45">
        <f>データ!$Q$6</f>
        <v>5104</v>
      </c>
      <c r="X10" s="45"/>
      <c r="Y10" s="45"/>
      <c r="Z10" s="45"/>
      <c r="AA10" s="45"/>
      <c r="AB10" s="45"/>
      <c r="AC10" s="45"/>
      <c r="AD10" s="2"/>
      <c r="AE10" s="2"/>
      <c r="AF10" s="2"/>
      <c r="AG10" s="2"/>
      <c r="AH10" s="2"/>
      <c r="AI10" s="2"/>
      <c r="AJ10" s="2"/>
      <c r="AK10" s="2"/>
      <c r="AL10" s="45">
        <f>データ!$U$6</f>
        <v>6594</v>
      </c>
      <c r="AM10" s="45"/>
      <c r="AN10" s="45"/>
      <c r="AO10" s="45"/>
      <c r="AP10" s="45"/>
      <c r="AQ10" s="45"/>
      <c r="AR10" s="45"/>
      <c r="AS10" s="45"/>
      <c r="AT10" s="46">
        <f>データ!$V$6</f>
        <v>36.24</v>
      </c>
      <c r="AU10" s="47"/>
      <c r="AV10" s="47"/>
      <c r="AW10" s="47"/>
      <c r="AX10" s="47"/>
      <c r="AY10" s="47"/>
      <c r="AZ10" s="47"/>
      <c r="BA10" s="47"/>
      <c r="BB10" s="48">
        <f>データ!$W$6</f>
        <v>181.95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olwTMpsXihYuPtZbmPkhLgGElcmcnsBEEkB8wSHwWak8Z19DR/vRRQOR2rWFiJHf4GeVZaD802gUu/230JUBw==" saltValue="VcqZD/xZ3yhEHGs80wzN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35017</v>
      </c>
      <c r="D6" s="20">
        <f t="shared" si="3"/>
        <v>46</v>
      </c>
      <c r="E6" s="20">
        <f t="shared" si="3"/>
        <v>1</v>
      </c>
      <c r="F6" s="20">
        <f t="shared" si="3"/>
        <v>0</v>
      </c>
      <c r="G6" s="20">
        <f t="shared" si="3"/>
        <v>1</v>
      </c>
      <c r="H6" s="20" t="str">
        <f t="shared" si="3"/>
        <v>岩手県　軽米町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61.12</v>
      </c>
      <c r="P6" s="21">
        <f t="shared" si="3"/>
        <v>80.14</v>
      </c>
      <c r="Q6" s="21">
        <f t="shared" si="3"/>
        <v>5104</v>
      </c>
      <c r="R6" s="21">
        <f t="shared" si="3"/>
        <v>8312</v>
      </c>
      <c r="S6" s="21">
        <f t="shared" si="3"/>
        <v>245.82</v>
      </c>
      <c r="T6" s="21">
        <f t="shared" si="3"/>
        <v>33.81</v>
      </c>
      <c r="U6" s="21">
        <f t="shared" si="3"/>
        <v>6594</v>
      </c>
      <c r="V6" s="21">
        <f t="shared" si="3"/>
        <v>36.24</v>
      </c>
      <c r="W6" s="21">
        <f t="shared" si="3"/>
        <v>181.95</v>
      </c>
      <c r="X6" s="22">
        <f>IF(X7="",NA(),X7)</f>
        <v>102.96</v>
      </c>
      <c r="Y6" s="22">
        <f t="shared" ref="Y6:AG6" si="4">IF(Y7="",NA(),Y7)</f>
        <v>106.4</v>
      </c>
      <c r="Z6" s="22">
        <f t="shared" si="4"/>
        <v>105.13</v>
      </c>
      <c r="AA6" s="22">
        <f t="shared" si="4"/>
        <v>106.78</v>
      </c>
      <c r="AB6" s="22">
        <f t="shared" si="4"/>
        <v>104.88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651.73</v>
      </c>
      <c r="AU6" s="22">
        <f t="shared" ref="AU6:BC6" si="6">IF(AU7="",NA(),AU7)</f>
        <v>604.95000000000005</v>
      </c>
      <c r="AV6" s="22">
        <f t="shared" si="6"/>
        <v>547.35</v>
      </c>
      <c r="AW6" s="22">
        <f t="shared" si="6"/>
        <v>425.36</v>
      </c>
      <c r="AX6" s="22">
        <f t="shared" si="6"/>
        <v>394.62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1412.62</v>
      </c>
      <c r="BF6" s="22">
        <f t="shared" ref="BF6:BN6" si="7">IF(BF7="",NA(),BF7)</f>
        <v>1358.41</v>
      </c>
      <c r="BG6" s="22">
        <f t="shared" si="7"/>
        <v>1300.8800000000001</v>
      </c>
      <c r="BH6" s="22">
        <f t="shared" si="7"/>
        <v>1236.1500000000001</v>
      </c>
      <c r="BI6" s="22">
        <f t="shared" si="7"/>
        <v>1206.79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58.84</v>
      </c>
      <c r="BQ6" s="22">
        <f t="shared" ref="BQ6:BY6" si="8">IF(BQ7="",NA(),BQ7)</f>
        <v>62.5</v>
      </c>
      <c r="BR6" s="22">
        <f t="shared" si="8"/>
        <v>63.65</v>
      </c>
      <c r="BS6" s="22">
        <f t="shared" si="8"/>
        <v>66.27</v>
      </c>
      <c r="BT6" s="22">
        <f t="shared" si="8"/>
        <v>66.099999999999994</v>
      </c>
      <c r="BU6" s="22">
        <f t="shared" si="8"/>
        <v>84.77</v>
      </c>
      <c r="BV6" s="22">
        <f t="shared" si="8"/>
        <v>87.11</v>
      </c>
      <c r="BW6" s="22">
        <f t="shared" si="8"/>
        <v>82.78</v>
      </c>
      <c r="BX6" s="22">
        <f t="shared" si="8"/>
        <v>84.82</v>
      </c>
      <c r="BY6" s="22">
        <f t="shared" si="8"/>
        <v>82.29</v>
      </c>
      <c r="BZ6" s="21" t="str">
        <f>IF(BZ7="","",IF(BZ7="-","【-】","【"&amp;SUBSTITUTE(TEXT(BZ7,"#,##0.00"),"-","△")&amp;"】"))</f>
        <v>【97.47】</v>
      </c>
      <c r="CA6" s="22">
        <f>IF(CA7="",NA(),CA7)</f>
        <v>467.15</v>
      </c>
      <c r="CB6" s="22">
        <f t="shared" ref="CB6:CJ6" si="9">IF(CB7="",NA(),CB7)</f>
        <v>438.23</v>
      </c>
      <c r="CC6" s="22">
        <f t="shared" si="9"/>
        <v>430.58</v>
      </c>
      <c r="CD6" s="22">
        <f t="shared" si="9"/>
        <v>413.68</v>
      </c>
      <c r="CE6" s="22">
        <f t="shared" si="9"/>
        <v>418.16</v>
      </c>
      <c r="CF6" s="22">
        <f t="shared" si="9"/>
        <v>227.27</v>
      </c>
      <c r="CG6" s="22">
        <f t="shared" si="9"/>
        <v>223.98</v>
      </c>
      <c r="CH6" s="22">
        <f t="shared" si="9"/>
        <v>225.09</v>
      </c>
      <c r="CI6" s="22">
        <f t="shared" si="9"/>
        <v>224.82</v>
      </c>
      <c r="CJ6" s="22">
        <f t="shared" si="9"/>
        <v>230.85</v>
      </c>
      <c r="CK6" s="21" t="str">
        <f>IF(CK7="","",IF(CK7="-","【-】","【"&amp;SUBSTITUTE(TEXT(CK7,"#,##0.00"),"-","△")&amp;"】"))</f>
        <v>【174.75】</v>
      </c>
      <c r="CL6" s="22">
        <f>IF(CL7="",NA(),CL7)</f>
        <v>69.47</v>
      </c>
      <c r="CM6" s="22">
        <f t="shared" ref="CM6:CU6" si="10">IF(CM7="",NA(),CM7)</f>
        <v>69.62</v>
      </c>
      <c r="CN6" s="22">
        <f t="shared" si="10"/>
        <v>69.989999999999995</v>
      </c>
      <c r="CO6" s="22">
        <f t="shared" si="10"/>
        <v>70.13</v>
      </c>
      <c r="CP6" s="22">
        <f t="shared" si="10"/>
        <v>64.8</v>
      </c>
      <c r="CQ6" s="22">
        <f t="shared" si="10"/>
        <v>50.29</v>
      </c>
      <c r="CR6" s="22">
        <f t="shared" si="10"/>
        <v>49.64</v>
      </c>
      <c r="CS6" s="22">
        <f t="shared" si="10"/>
        <v>49.38</v>
      </c>
      <c r="CT6" s="22">
        <f t="shared" si="10"/>
        <v>50.09</v>
      </c>
      <c r="CU6" s="22">
        <f t="shared" si="10"/>
        <v>50.1</v>
      </c>
      <c r="CV6" s="21" t="str">
        <f>IF(CV7="","",IF(CV7="-","【-】","【"&amp;SUBSTITUTE(TEXT(CV7,"#,##0.00"),"-","△")&amp;"】"))</f>
        <v>【59.97】</v>
      </c>
      <c r="CW6" s="22">
        <f>IF(CW7="",NA(),CW7)</f>
        <v>65.680000000000007</v>
      </c>
      <c r="CX6" s="22">
        <f t="shared" ref="CX6:DF6" si="11">IF(CX7="",NA(),CX7)</f>
        <v>65.58</v>
      </c>
      <c r="CY6" s="22">
        <f t="shared" si="11"/>
        <v>65.23</v>
      </c>
      <c r="CZ6" s="22">
        <f t="shared" si="11"/>
        <v>65.09</v>
      </c>
      <c r="DA6" s="22">
        <f t="shared" si="11"/>
        <v>67.540000000000006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47.94</v>
      </c>
      <c r="DI6" s="22">
        <f t="shared" ref="DI6:DQ6" si="12">IF(DI7="",NA(),DI7)</f>
        <v>49.68</v>
      </c>
      <c r="DJ6" s="22">
        <f t="shared" si="12"/>
        <v>51.18</v>
      </c>
      <c r="DK6" s="22">
        <f t="shared" si="12"/>
        <v>52.88</v>
      </c>
      <c r="DL6" s="22">
        <f t="shared" si="12"/>
        <v>54.31</v>
      </c>
      <c r="DM6" s="22">
        <f t="shared" si="12"/>
        <v>45.85</v>
      </c>
      <c r="DN6" s="22">
        <f t="shared" si="12"/>
        <v>47.31</v>
      </c>
      <c r="DO6" s="22">
        <f t="shared" si="12"/>
        <v>47.5</v>
      </c>
      <c r="DP6" s="22">
        <f t="shared" si="12"/>
        <v>48.41</v>
      </c>
      <c r="DQ6" s="22">
        <f t="shared" si="12"/>
        <v>50.02</v>
      </c>
      <c r="DR6" s="21" t="str">
        <f>IF(DR7="","",IF(DR7="-","【-】","【"&amp;SUBSTITUTE(TEXT(DR7,"#,##0.00"),"-","△")&amp;"】"))</f>
        <v>【51.51】</v>
      </c>
      <c r="DS6" s="22">
        <f>IF(DS7="",NA(),DS7)</f>
        <v>6.73</v>
      </c>
      <c r="DT6" s="22">
        <f t="shared" ref="DT6:EB6" si="13">IF(DT7="",NA(),DT7)</f>
        <v>6.65</v>
      </c>
      <c r="DU6" s="22">
        <f t="shared" si="13"/>
        <v>5.53</v>
      </c>
      <c r="DV6" s="22">
        <f t="shared" si="13"/>
        <v>6.31</v>
      </c>
      <c r="DW6" s="22">
        <f t="shared" si="13"/>
        <v>9.4700000000000006</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0.98</v>
      </c>
      <c r="EE6" s="22">
        <f t="shared" ref="EE6:EM6" si="14">IF(EE7="",NA(),EE7)</f>
        <v>0.79</v>
      </c>
      <c r="EF6" s="22">
        <f t="shared" si="14"/>
        <v>0.35</v>
      </c>
      <c r="EG6" s="22">
        <f t="shared" si="14"/>
        <v>0.69</v>
      </c>
      <c r="EH6" s="22">
        <f t="shared" si="14"/>
        <v>0.38</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35017</v>
      </c>
      <c r="D7" s="24">
        <v>46</v>
      </c>
      <c r="E7" s="24">
        <v>1</v>
      </c>
      <c r="F7" s="24">
        <v>0</v>
      </c>
      <c r="G7" s="24">
        <v>1</v>
      </c>
      <c r="H7" s="24" t="s">
        <v>93</v>
      </c>
      <c r="I7" s="24" t="s">
        <v>94</v>
      </c>
      <c r="J7" s="24" t="s">
        <v>95</v>
      </c>
      <c r="K7" s="24" t="s">
        <v>96</v>
      </c>
      <c r="L7" s="24" t="s">
        <v>97</v>
      </c>
      <c r="M7" s="24" t="s">
        <v>98</v>
      </c>
      <c r="N7" s="25" t="s">
        <v>99</v>
      </c>
      <c r="O7" s="25">
        <v>61.12</v>
      </c>
      <c r="P7" s="25">
        <v>80.14</v>
      </c>
      <c r="Q7" s="25">
        <v>5104</v>
      </c>
      <c r="R7" s="25">
        <v>8312</v>
      </c>
      <c r="S7" s="25">
        <v>245.82</v>
      </c>
      <c r="T7" s="25">
        <v>33.81</v>
      </c>
      <c r="U7" s="25">
        <v>6594</v>
      </c>
      <c r="V7" s="25">
        <v>36.24</v>
      </c>
      <c r="W7" s="25">
        <v>181.95</v>
      </c>
      <c r="X7" s="25">
        <v>102.96</v>
      </c>
      <c r="Y7" s="25">
        <v>106.4</v>
      </c>
      <c r="Z7" s="25">
        <v>105.13</v>
      </c>
      <c r="AA7" s="25">
        <v>106.78</v>
      </c>
      <c r="AB7" s="25">
        <v>104.88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651.73</v>
      </c>
      <c r="AU7" s="25">
        <v>604.95000000000005</v>
      </c>
      <c r="AV7" s="25">
        <v>547.35</v>
      </c>
      <c r="AW7" s="25">
        <v>425.36</v>
      </c>
      <c r="AX7" s="25">
        <v>394.62</v>
      </c>
      <c r="AY7" s="25">
        <v>300.14</v>
      </c>
      <c r="AZ7" s="25">
        <v>301.04000000000002</v>
      </c>
      <c r="BA7" s="25">
        <v>305.08</v>
      </c>
      <c r="BB7" s="25">
        <v>305.33999999999997</v>
      </c>
      <c r="BC7" s="25">
        <v>310.01</v>
      </c>
      <c r="BD7" s="25">
        <v>252.29</v>
      </c>
      <c r="BE7" s="25">
        <v>1412.62</v>
      </c>
      <c r="BF7" s="25">
        <v>1358.41</v>
      </c>
      <c r="BG7" s="25">
        <v>1300.8800000000001</v>
      </c>
      <c r="BH7" s="25">
        <v>1236.1500000000001</v>
      </c>
      <c r="BI7" s="25">
        <v>1206.79</v>
      </c>
      <c r="BJ7" s="25">
        <v>566.65</v>
      </c>
      <c r="BK7" s="25">
        <v>551.62</v>
      </c>
      <c r="BL7" s="25">
        <v>585.59</v>
      </c>
      <c r="BM7" s="25">
        <v>561.34</v>
      </c>
      <c r="BN7" s="25">
        <v>538.33000000000004</v>
      </c>
      <c r="BO7" s="25">
        <v>268.07</v>
      </c>
      <c r="BP7" s="25">
        <v>58.84</v>
      </c>
      <c r="BQ7" s="25">
        <v>62.5</v>
      </c>
      <c r="BR7" s="25">
        <v>63.65</v>
      </c>
      <c r="BS7" s="25">
        <v>66.27</v>
      </c>
      <c r="BT7" s="25">
        <v>66.099999999999994</v>
      </c>
      <c r="BU7" s="25">
        <v>84.77</v>
      </c>
      <c r="BV7" s="25">
        <v>87.11</v>
      </c>
      <c r="BW7" s="25">
        <v>82.78</v>
      </c>
      <c r="BX7" s="25">
        <v>84.82</v>
      </c>
      <c r="BY7" s="25">
        <v>82.29</v>
      </c>
      <c r="BZ7" s="25">
        <v>97.47</v>
      </c>
      <c r="CA7" s="25">
        <v>467.15</v>
      </c>
      <c r="CB7" s="25">
        <v>438.23</v>
      </c>
      <c r="CC7" s="25">
        <v>430.58</v>
      </c>
      <c r="CD7" s="25">
        <v>413.68</v>
      </c>
      <c r="CE7" s="25">
        <v>418.16</v>
      </c>
      <c r="CF7" s="25">
        <v>227.27</v>
      </c>
      <c r="CG7" s="25">
        <v>223.98</v>
      </c>
      <c r="CH7" s="25">
        <v>225.09</v>
      </c>
      <c r="CI7" s="25">
        <v>224.82</v>
      </c>
      <c r="CJ7" s="25">
        <v>230.85</v>
      </c>
      <c r="CK7" s="25">
        <v>174.75</v>
      </c>
      <c r="CL7" s="25">
        <v>69.47</v>
      </c>
      <c r="CM7" s="25">
        <v>69.62</v>
      </c>
      <c r="CN7" s="25">
        <v>69.989999999999995</v>
      </c>
      <c r="CO7" s="25">
        <v>70.13</v>
      </c>
      <c r="CP7" s="25">
        <v>64.8</v>
      </c>
      <c r="CQ7" s="25">
        <v>50.29</v>
      </c>
      <c r="CR7" s="25">
        <v>49.64</v>
      </c>
      <c r="CS7" s="25">
        <v>49.38</v>
      </c>
      <c r="CT7" s="25">
        <v>50.09</v>
      </c>
      <c r="CU7" s="25">
        <v>50.1</v>
      </c>
      <c r="CV7" s="25">
        <v>59.97</v>
      </c>
      <c r="CW7" s="25">
        <v>65.680000000000007</v>
      </c>
      <c r="CX7" s="25">
        <v>65.58</v>
      </c>
      <c r="CY7" s="25">
        <v>65.23</v>
      </c>
      <c r="CZ7" s="25">
        <v>65.09</v>
      </c>
      <c r="DA7" s="25">
        <v>67.540000000000006</v>
      </c>
      <c r="DB7" s="25">
        <v>77.73</v>
      </c>
      <c r="DC7" s="25">
        <v>78.09</v>
      </c>
      <c r="DD7" s="25">
        <v>78.010000000000005</v>
      </c>
      <c r="DE7" s="25">
        <v>77.599999999999994</v>
      </c>
      <c r="DF7" s="25">
        <v>77.3</v>
      </c>
      <c r="DG7" s="25">
        <v>89.76</v>
      </c>
      <c r="DH7" s="25">
        <v>47.94</v>
      </c>
      <c r="DI7" s="25">
        <v>49.68</v>
      </c>
      <c r="DJ7" s="25">
        <v>51.18</v>
      </c>
      <c r="DK7" s="25">
        <v>52.88</v>
      </c>
      <c r="DL7" s="25">
        <v>54.31</v>
      </c>
      <c r="DM7" s="25">
        <v>45.85</v>
      </c>
      <c r="DN7" s="25">
        <v>47.31</v>
      </c>
      <c r="DO7" s="25">
        <v>47.5</v>
      </c>
      <c r="DP7" s="25">
        <v>48.41</v>
      </c>
      <c r="DQ7" s="25">
        <v>50.02</v>
      </c>
      <c r="DR7" s="25">
        <v>51.51</v>
      </c>
      <c r="DS7" s="25">
        <v>6.73</v>
      </c>
      <c r="DT7" s="25">
        <v>6.65</v>
      </c>
      <c r="DU7" s="25">
        <v>5.53</v>
      </c>
      <c r="DV7" s="25">
        <v>6.31</v>
      </c>
      <c r="DW7" s="25">
        <v>9.4700000000000006</v>
      </c>
      <c r="DX7" s="25">
        <v>14.13</v>
      </c>
      <c r="DY7" s="25">
        <v>16.77</v>
      </c>
      <c r="DZ7" s="25">
        <v>17.399999999999999</v>
      </c>
      <c r="EA7" s="25">
        <v>18.64</v>
      </c>
      <c r="EB7" s="25">
        <v>19.510000000000002</v>
      </c>
      <c r="EC7" s="25">
        <v>23.75</v>
      </c>
      <c r="ED7" s="25">
        <v>0.98</v>
      </c>
      <c r="EE7" s="25">
        <v>0.79</v>
      </c>
      <c r="EF7" s="25">
        <v>0.35</v>
      </c>
      <c r="EG7" s="25">
        <v>0.69</v>
      </c>
      <c r="EH7" s="25">
        <v>0.38</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562</cp:lastModifiedBy>
  <cp:lastPrinted>2024-01-23T01:32:03Z</cp:lastPrinted>
  <dcterms:created xsi:type="dcterms:W3CDTF">2023-12-05T00:48:20Z</dcterms:created>
  <dcterms:modified xsi:type="dcterms:W3CDTF">2024-02-06T08:46:44Z</dcterms:modified>
  <cp:category>
  </cp:category>
</cp:coreProperties>
</file>