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OldGen-Folder\00_上下水道共通\30_財政課関係\01_公営企業に係る経営比較分析表\R5（R4決算）\2_提出\"/>
    </mc:Choice>
  </mc:AlternateContent>
  <xr:revisionPtr revIDLastSave="0" documentId="13_ncr:1_{C5553BCF-3C17-4FD4-9294-CC679F215DAC}" xr6:coauthVersionLast="47" xr6:coauthVersionMax="47" xr10:uidLastSave="{00000000-0000-0000-0000-000000000000}"/>
  <workbookProtection workbookAlgorithmName="SHA-512" workbookHashValue="iOiRcQCTFaLtKLtuQmn54tqXW2CjPQhG8Z3mcgG2x3RwOxij0EsSU55g51/4Q77XuKGnMMRlwdjYBHGDZMd7XA==" workbookSaltValue="4Vz9l3oL91C6e4yeA1mrNA==" workbookSpinCount="100000" lockStructure="1"/>
  <bookViews>
    <workbookView xWindow="-108" yWindow="-108" windowWidth="23256" windowHeight="1245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AL8" i="4" s="1"/>
  <c r="Q6" i="5"/>
  <c r="P6" i="5"/>
  <c r="P10" i="4" s="1"/>
  <c r="O6" i="5"/>
  <c r="N6" i="5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AT8" i="4"/>
  <c r="AD8" i="4"/>
  <c r="P8" i="4"/>
  <c r="B8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<sst xmlns="http://schemas.openxmlformats.org/spreadsheetml/2006/main" count="228" uniqueCount="114">
  <si>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</si>
  <si>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</si>
  <si>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</si>
  <si>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</si>
  <si>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</si>
  <si>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</si>
  <si>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</si>
  <si>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</si>
  <si>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</si>
  <si>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</si>
  <si>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</si>
  <si>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</si>
  <si>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</si>
  <si>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</si>
  <si>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</si>
  <si>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</si>
  <si>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</si>
  <si>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</si>
  <si>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</si>
  <si>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</si>
  <si>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</si>
  <si>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</si>
  <si>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</si>
  <si>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</si>
  <si>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</si>
  <si>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</si>
  <si>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</si>
  <si>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</si>
  <si>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</si>
  <si>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</si>
  <si>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</si>
  <si>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</si>
  <si>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</si>
  <si>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</si>
  <si>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</si>
  <si>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</si>
  <si>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</si>
  <si>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</si>
  <si>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</si>
  <si>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</si>
  <si>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</si>
  <si>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</si>
  <si>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</si>
  <si>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</si>
  <si>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</si>
  <si>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</si>
  <si>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</si>
  <si>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</si>
  <si>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</si>
  <si>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</si>
  <si>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</si>
  <si>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</si>
  <si>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</si>
  <si>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</si>
  <si>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</si>
  <si>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</si>
  <si>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</si>
  <si>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</si>
  <si>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</si>
  <si>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</si>
  <si>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</si>
  <si>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</si>
  <si>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</si>
  <si>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</si>
  <si>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</si>
  <si>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</si>
  <si>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</si>
  <si>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</si>
  <si>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</si>
  <si>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</si>
  <si>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</si>
  <si>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</si>
  <si>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</si>
  <si>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</si>
  <si>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</si>
  <si>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</si>
  <si>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</si>
  <si>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</si>
  <si>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</si>
  <si>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</si>
  <si>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</si>
  <si>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</si>
  <si>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</si>
  <si>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</si>
  <si>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</si>
  <si>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</si>
  <si>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</si>
  <si>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</si>
  <si>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</si>
  <si>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</si>
  <si>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</si>
  <si>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</si>
  <si>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</si>
  <si>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山田町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</si>
  <si>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</si>
  <si>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</si>
  <si>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</si>
  <si>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</si>
  <si>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</si>
  <si>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</si>
  <si>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</si>
  <si>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</si>
  <si>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</si>
  <si>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</si>
  <si>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</si>
  <si>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</si>
  <si>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</si>
  <si>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</si>
  <si>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</si>
  <si>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</si>
  <si>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</si>
  <si>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全体的に経営の指標は、概ね健全な数値である。
　しかし、人口減に伴う給水収益の減少により経常収支比率の減率、給水原価の上昇などが生じている。人口減少は今後進んでいくことから、令和３年度に策定した水道ビジョン、水道経営戦略、アセットマネジメントなどに基づき、適切な料金収入の確保及び経営改善を図って行く必要がある。</t>
    <rPh sb="5" eb="7">
      <t>ケイエイ</t>
    </rPh>
    <rPh sb="8" eb="10">
      <t>シヒョウ</t>
    </rPh>
    <rPh sb="12" eb="13">
      <t>オオム</t>
    </rPh>
    <rPh sb="14" eb="16">
      <t>ケンゼン</t>
    </rPh>
    <rPh sb="17" eb="19">
      <t>スウチ</t>
    </rPh>
    <rPh sb="33" eb="34">
      <t>トモナ</t>
    </rPh>
    <rPh sb="45" eb="47">
      <t>ケイジョウ</t>
    </rPh>
    <rPh sb="47" eb="49">
      <t>シュウシ</t>
    </rPh>
    <rPh sb="49" eb="51">
      <t>ヒリツ</t>
    </rPh>
    <rPh sb="52" eb="53">
      <t>ゲン</t>
    </rPh>
    <rPh sb="53" eb="54">
      <t>リツ</t>
    </rPh>
    <rPh sb="55" eb="57">
      <t>キュウスイ</t>
    </rPh>
    <rPh sb="57" eb="59">
      <t>ゲンカ</t>
    </rPh>
    <rPh sb="60" eb="62">
      <t>ジョウショウ</t>
    </rPh>
    <rPh sb="65" eb="66">
      <t>ショウ</t>
    </rPh>
    <rPh sb="76" eb="78">
      <t>コンゴ</t>
    </rPh>
    <rPh sb="78" eb="79">
      <t>スス</t>
    </rPh>
    <rPh sb="88" eb="90">
      <t>レイワ</t>
    </rPh>
    <rPh sb="91" eb="93">
      <t>ネンド</t>
    </rPh>
    <rPh sb="94" eb="96">
      <t>サクテイ</t>
    </rPh>
    <rPh sb="98" eb="100">
      <t>スイドウ</t>
    </rPh>
    <rPh sb="105" eb="107">
      <t>スイドウ</t>
    </rPh>
    <rPh sb="107" eb="109">
      <t>ケイエイ</t>
    </rPh>
    <rPh sb="109" eb="111">
      <t>センリャク</t>
    </rPh>
    <rPh sb="125" eb="126">
      <t>モト</t>
    </rPh>
    <rPh sb="129" eb="131">
      <t>テキセツ</t>
    </rPh>
    <rPh sb="137" eb="139">
      <t>カクホ</t>
    </rPh>
    <rPh sb="139" eb="140">
      <t>オヨ</t>
    </rPh>
    <rPh sb="146" eb="147">
      <t>ハカ</t>
    </rPh>
    <rPh sb="149" eb="150">
      <t>イ</t>
    </rPh>
    <rPh sb="151" eb="153">
      <t>ヒツヨウ</t>
    </rPh>
    <phoneticPr fontId="4"/>
  </si>
  <si>
    <t>①有形固定資産減価償却率
　類似団体平均値及び全国平均値より低率であり、耐用年数に近い資産が少ないことを示している。
②管路経年化率
　類似団体平均値及び全国平均値より低率である。
③管路更新率
　０％と低いが、管路経年化率が低いことから、適正である。</t>
    <rPh sb="30" eb="32">
      <t>テイリツ</t>
    </rPh>
    <rPh sb="36" eb="38">
      <t>タイヨウ</t>
    </rPh>
    <rPh sb="38" eb="40">
      <t>ネンスウ</t>
    </rPh>
    <rPh sb="41" eb="42">
      <t>チカ</t>
    </rPh>
    <rPh sb="43" eb="45">
      <t>シサン</t>
    </rPh>
    <rPh sb="46" eb="47">
      <t>スク</t>
    </rPh>
    <rPh sb="52" eb="53">
      <t>シメ</t>
    </rPh>
    <rPh sb="93" eb="95">
      <t>ホウテイ</t>
    </rPh>
    <rPh sb="95" eb="97">
      <t>タイヨウ</t>
    </rPh>
    <rPh sb="97" eb="99">
      <t>ネンスウ</t>
    </rPh>
    <rPh sb="100" eb="102">
      <t>ケイカ</t>
    </rPh>
    <rPh sb="104" eb="106">
      <t>カンロ</t>
    </rPh>
    <rPh sb="108" eb="111">
      <t>ケイネンカ</t>
    </rPh>
    <rPh sb="113" eb="115">
      <t>カンロ</t>
    </rPh>
    <rPh sb="115" eb="117">
      <t>コウシン</t>
    </rPh>
    <rPh sb="117" eb="118">
      <t>リツ</t>
    </rPh>
    <rPh sb="123" eb="124">
      <t>ヒクカンロケイカリツヒクテキセイ</t>
    </rPh>
    <phoneticPr fontId="4"/>
  </si>
  <si>
    <t>①経常収支比率
　１００％以上で推移しており、水道料金を主とする収益で維持管理費等を賄えている。給水収益が減少していることから、更なる経営改善に取り組んでいく。
②累積欠損金比率
　０％であり、累積欠損金は生じていない。
③流動比率
　１００％を超えているが、類似団体平均値より低率であることから、流動資産を増やす対策が必要である。
④企業債残高対給水収益比率
　年々減少しており、企業債の償還が進んでいる。
⑤料金回収率
　１００％以上で推移しており適切な料金回収を確保しているが、給水収益が減少傾向であることから、適切な料金水準の検討が必要である。
⑥給水原価
　全国平均値を上回っていることから、今後とも経費改善に努めてゆく。
⑦施設利用率
　類似団体平均値を超えているが、給水人口の減少などに伴う配水量の減少により、年々利用率が下がっている。
⑧有収率
　漏水調査及び修理により年々有収率は向上し、類似団体平均値を上回った。今後とも漏水対策に努めていく。</t>
    <rPh sb="1" eb="3">
      <t>ケイジョウ</t>
    </rPh>
    <rPh sb="3" eb="5">
      <t>シュウシ</t>
    </rPh>
    <rPh sb="13" eb="15">
      <t>イジョウ</t>
    </rPh>
    <rPh sb="16" eb="18">
      <t>スイイ</t>
    </rPh>
    <rPh sb="23" eb="25">
      <t>スイドウ</t>
    </rPh>
    <rPh sb="25" eb="27">
      <t>リョウキン</t>
    </rPh>
    <rPh sb="28" eb="29">
      <t>シュ</t>
    </rPh>
    <rPh sb="32" eb="34">
      <t>シュウエキ</t>
    </rPh>
    <rPh sb="35" eb="37">
      <t>イジ</t>
    </rPh>
    <rPh sb="37" eb="40">
      <t>カンリヒ</t>
    </rPh>
    <rPh sb="40" eb="41">
      <t>トウ</t>
    </rPh>
    <rPh sb="42" eb="43">
      <t>マカナ</t>
    </rPh>
    <rPh sb="48" eb="52">
      <t>キュウスイシュウエキ</t>
    </rPh>
    <rPh sb="53" eb="55">
      <t>ゲンショウ</t>
    </rPh>
    <rPh sb="64" eb="65">
      <t>サラ</t>
    </rPh>
    <rPh sb="67" eb="69">
      <t>ケイエイ</t>
    </rPh>
    <rPh sb="69" eb="71">
      <t>カイゼン</t>
    </rPh>
    <rPh sb="72" eb="73">
      <t>ト</t>
    </rPh>
    <rPh sb="74" eb="75">
      <t>ク</t>
    </rPh>
    <rPh sb="87" eb="89">
      <t>ヒリツ</t>
    </rPh>
    <rPh sb="97" eb="99">
      <t>ルイセキ</t>
    </rPh>
    <rPh sb="99" eb="102">
      <t>ケッソンキン</t>
    </rPh>
    <rPh sb="103" eb="104">
      <t>ショウ</t>
    </rPh>
    <rPh sb="130" eb="132">
      <t>ルイジ</t>
    </rPh>
    <rPh sb="132" eb="134">
      <t>ダンタイ</t>
    </rPh>
    <rPh sb="134" eb="137">
      <t>ヘイキンチ</t>
    </rPh>
    <rPh sb="139" eb="141">
      <t>テイリツ</t>
    </rPh>
    <rPh sb="149" eb="151">
      <t>リュウドウ</t>
    </rPh>
    <rPh sb="151" eb="153">
      <t>シサン</t>
    </rPh>
    <rPh sb="154" eb="155">
      <t>フ</t>
    </rPh>
    <rPh sb="157" eb="159">
      <t>タイサク</t>
    </rPh>
    <rPh sb="160" eb="162">
      <t>ヒツヨウ</t>
    </rPh>
    <rPh sb="217" eb="219">
      <t>イジョウ</t>
    </rPh>
    <rPh sb="220" eb="222">
      <t>スイイ</t>
    </rPh>
    <rPh sb="226" eb="228">
      <t>テキセツ</t>
    </rPh>
    <rPh sb="229" eb="231">
      <t>リョウキン</t>
    </rPh>
    <rPh sb="231" eb="233">
      <t>カイシュウ</t>
    </rPh>
    <rPh sb="234" eb="236">
      <t>カクホ</t>
    </rPh>
    <rPh sb="242" eb="246">
      <t>キュウスイシュウエキ</t>
    </rPh>
    <rPh sb="247" eb="249">
      <t>ゲンショウ</t>
    </rPh>
    <rPh sb="249" eb="251">
      <t>ケイコウ</t>
    </rPh>
    <rPh sb="262" eb="264">
      <t>リョウキン</t>
    </rPh>
    <rPh sb="264" eb="266">
      <t>スイジュン</t>
    </rPh>
    <rPh sb="267" eb="269">
      <t>ケントウ</t>
    </rPh>
    <rPh sb="270" eb="272">
      <t>ヒツヨウ</t>
    </rPh>
    <rPh sb="290" eb="292">
      <t>ウワマワ</t>
    </rPh>
    <rPh sb="301" eb="303">
      <t>コンゴ</t>
    </rPh>
    <rPh sb="305" eb="307">
      <t>ケイヒ</t>
    </rPh>
    <rPh sb="307" eb="309">
      <t>カイゼン</t>
    </rPh>
    <rPh sb="310" eb="311">
      <t>ツト</t>
    </rPh>
    <rPh sb="340" eb="344">
      <t>キュウスイジンコウ</t>
    </rPh>
    <rPh sb="345" eb="347">
      <t>ゲンショウ</t>
    </rPh>
    <rPh sb="350" eb="351">
      <t>トモナ</t>
    </rPh>
    <rPh sb="352" eb="355">
      <t>ハイスイリョウ</t>
    </rPh>
    <rPh sb="356" eb="358">
      <t>ゲンショウ</t>
    </rPh>
    <rPh sb="362" eb="364">
      <t>ネンネン</t>
    </rPh>
    <rPh sb="364" eb="367">
      <t>リヨウリツ</t>
    </rPh>
    <rPh sb="368" eb="369">
      <t>サ</t>
    </rPh>
    <rPh sb="393" eb="395">
      <t>ネンネン</t>
    </rPh>
    <rPh sb="395" eb="398">
      <t>ユウシュウリツ</t>
    </rPh>
    <rPh sb="411" eb="413">
      <t>ウワマワ</t>
    </rPh>
    <rPh sb="416" eb="418">
      <t>コンゴ</t>
    </rPh>
    <rPh sb="422" eb="424">
      <t>タイサク</t>
    </rPh>
    <rPh sb="425" eb="426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</si>
</sst>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0.36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A-4CFE-8047-761DF4AD9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0.43</c:v>
                </c:pt>
                <c:pt idx="1">
                  <c:v>0.42</c:v>
                </c:pt>
                <c:pt idx="2">
                  <c:v>0.44</c:v>
                </c:pt>
                <c:pt idx="3">
                  <c:v>0.5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A-4CFE-8047-761DF4AD9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68.87</c:v>
                </c:pt>
                <c:pt idx="1">
                  <c:v>68.010000000000005</c:v>
                </c:pt>
                <c:pt idx="2">
                  <c:v>66.739999999999995</c:v>
                </c:pt>
                <c:pt idx="3">
                  <c:v>63.5</c:v>
                </c:pt>
                <c:pt idx="4">
                  <c:v>59.86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F-4D20-9015-876D50F83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55.22</c:v>
                </c:pt>
                <c:pt idx="1">
                  <c:v>54.05</c:v>
                </c:pt>
                <c:pt idx="2">
                  <c:v>54.43</c:v>
                </c:pt>
                <c:pt idx="3">
                  <c:v>53.87</c:v>
                </c:pt>
                <c:pt idx="4">
                  <c:v>54.49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AF-4D20-9015-876D50F83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75.44</c:v>
                </c:pt>
                <c:pt idx="2">
                  <c:v>77.98</c:v>
                </c:pt>
                <c:pt idx="3">
                  <c:v>78.53</c:v>
                </c:pt>
                <c:pt idx="4">
                  <c:v>81.290000000000006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8-4F6E-BC6E-0B7A07327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80.930000000000007</c:v>
                </c:pt>
                <c:pt idx="1">
                  <c:v>80.510000000000005</c:v>
                </c:pt>
                <c:pt idx="2">
                  <c:v>79.44</c:v>
                </c:pt>
                <c:pt idx="3">
                  <c:v>79.489999999999995</c:v>
                </c:pt>
                <c:pt idx="4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C8-4F6E-BC6E-0B7A07327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114.72</c:v>
                </c:pt>
                <c:pt idx="1">
                  <c:v>112.34</c:v>
                </c:pt>
                <c:pt idx="2">
                  <c:v>107.48</c:v>
                </c:pt>
                <c:pt idx="3">
                  <c:v>104.7</c:v>
                </c:pt>
                <c:pt idx="4">
                  <c:v>106.61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B-4452-A1EA-EFAB79D29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108.76</c:v>
                </c:pt>
                <c:pt idx="1">
                  <c:v>108.46</c:v>
                </c:pt>
                <c:pt idx="2">
                  <c:v>109.02</c:v>
                </c:pt>
                <c:pt idx="3">
                  <c:v>107.81</c:v>
                </c:pt>
                <c:pt idx="4">
                  <c:v>107.21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B-4452-A1EA-EFAB79D29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42.76</c:v>
                </c:pt>
                <c:pt idx="1">
                  <c:v>40.9</c:v>
                </c:pt>
                <c:pt idx="2">
                  <c:v>37.94</c:v>
                </c:pt>
                <c:pt idx="3">
                  <c:v>38.51</c:v>
                </c:pt>
                <c:pt idx="4">
                  <c:v>39.950000000000003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2-40D9-965C-E5F03D6A6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47.97</c:v>
                </c:pt>
                <c:pt idx="1">
                  <c:v>49.12</c:v>
                </c:pt>
                <c:pt idx="2">
                  <c:v>49.39</c:v>
                </c:pt>
                <c:pt idx="3">
                  <c:v>50.75</c:v>
                </c:pt>
                <c:pt idx="4">
                  <c:v>51.72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2-40D9-965C-E5F03D6A6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8-4A69-9851-992855730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15.33</c:v>
                </c:pt>
                <c:pt idx="1">
                  <c:v>16.760000000000002</c:v>
                </c:pt>
                <c:pt idx="2">
                  <c:v>18.57</c:v>
                </c:pt>
                <c:pt idx="3">
                  <c:v>21.14</c:v>
                </c:pt>
                <c:pt idx="4">
                  <c:v>22.12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8-4A69-9851-992855730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4-4FE7-B811-770AB7FC0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7.48</c:v>
                </c:pt>
                <c:pt idx="1">
                  <c:v>11.94</c:v>
                </c:pt>
                <c:pt idx="2">
                  <c:v>11</c:v>
                </c:pt>
                <c:pt idx="3">
                  <c:v>8.86</c:v>
                </c:pt>
                <c:pt idx="4">
                  <c:v>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34-4FE7-B811-770AB7FC0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152.47</c:v>
                </c:pt>
                <c:pt idx="1">
                  <c:v>159.87</c:v>
                </c:pt>
                <c:pt idx="2">
                  <c:v>139.52000000000001</c:v>
                </c:pt>
                <c:pt idx="3">
                  <c:v>288.56</c:v>
                </c:pt>
                <c:pt idx="4">
                  <c:v>258.95999999999998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A-4807-B02A-E97A1A4C2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359.7</c:v>
                </c:pt>
                <c:pt idx="1">
                  <c:v>362.93</c:v>
                </c:pt>
                <c:pt idx="2">
                  <c:v>371.81</c:v>
                </c:pt>
                <c:pt idx="3">
                  <c:v>384.23</c:v>
                </c:pt>
                <c:pt idx="4">
                  <c:v>364.3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A-4807-B02A-E97A1A4C2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403.53</c:v>
                </c:pt>
                <c:pt idx="1">
                  <c:v>374.27</c:v>
                </c:pt>
                <c:pt idx="2">
                  <c:v>336.34</c:v>
                </c:pt>
                <c:pt idx="3">
                  <c:v>327.16000000000003</c:v>
                </c:pt>
                <c:pt idx="4">
                  <c:v>327.07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C-4D63-8BFE-15626EE0E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447.01</c:v>
                </c:pt>
                <c:pt idx="1">
                  <c:v>439.05</c:v>
                </c:pt>
                <c:pt idx="2">
                  <c:v>465.85</c:v>
                </c:pt>
                <c:pt idx="3">
                  <c:v>439.43</c:v>
                </c:pt>
                <c:pt idx="4">
                  <c:v>438.41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6C-4D63-8BFE-15626EE0E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111.71</c:v>
                </c:pt>
                <c:pt idx="1">
                  <c:v>107.96</c:v>
                </c:pt>
                <c:pt idx="2">
                  <c:v>104.11</c:v>
                </c:pt>
                <c:pt idx="3">
                  <c:v>100.69</c:v>
                </c:pt>
                <c:pt idx="4">
                  <c:v>103.3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9-480D-A9E7-6B68B17F0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95.81</c:v>
                </c:pt>
                <c:pt idx="1">
                  <c:v>95.26</c:v>
                </c:pt>
                <c:pt idx="2">
                  <c:v>92.39</c:v>
                </c:pt>
                <c:pt idx="3">
                  <c:v>94.41</c:v>
                </c:pt>
                <c:pt idx="4">
                  <c:v>90.96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9-480D-A9E7-6B68B17F0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178.79</c:v>
                </c:pt>
                <c:pt idx="1">
                  <c:v>184.71</c:v>
                </c:pt>
                <c:pt idx="2">
                  <c:v>189.85</c:v>
                </c:pt>
                <c:pt idx="3">
                  <c:v>196.42</c:v>
                </c:pt>
                <c:pt idx="4">
                  <c:v>191.93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9-438A-98F8-0A65977E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189.58</c:v>
                </c:pt>
                <c:pt idx="1">
                  <c:v>192.82</c:v>
                </c:pt>
                <c:pt idx="2">
                  <c:v>192.98</c:v>
                </c:pt>
                <c:pt idx="3">
                  <c:v>192.13</c:v>
                </c:pt>
                <c:pt idx="4">
                  <c:v>197.04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99-438A-98F8-0A65977E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V16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2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2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7" t="str">
        <f>データ!H6</f>
        <v>岩手県　山田町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2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A7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14486</v>
      </c>
      <c r="AM8" s="66"/>
      <c r="AN8" s="66"/>
      <c r="AO8" s="66"/>
      <c r="AP8" s="66"/>
      <c r="AQ8" s="66"/>
      <c r="AR8" s="66"/>
      <c r="AS8" s="66"/>
      <c r="AT8" s="37">
        <f>データ!$S$6</f>
        <v>262.81</v>
      </c>
      <c r="AU8" s="38"/>
      <c r="AV8" s="38"/>
      <c r="AW8" s="38"/>
      <c r="AX8" s="38"/>
      <c r="AY8" s="38"/>
      <c r="AZ8" s="38"/>
      <c r="BA8" s="38"/>
      <c r="BB8" s="55">
        <f>データ!$T$6</f>
        <v>55.12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80.08</v>
      </c>
      <c r="J10" s="38"/>
      <c r="K10" s="38"/>
      <c r="L10" s="38"/>
      <c r="M10" s="38"/>
      <c r="N10" s="38"/>
      <c r="O10" s="65"/>
      <c r="P10" s="55">
        <f>データ!$P$6</f>
        <v>96.04</v>
      </c>
      <c r="Q10" s="55"/>
      <c r="R10" s="55"/>
      <c r="S10" s="55"/>
      <c r="T10" s="55"/>
      <c r="U10" s="55"/>
      <c r="V10" s="55"/>
      <c r="W10" s="66">
        <f>データ!$Q$6</f>
        <v>3388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13695</v>
      </c>
      <c r="AM10" s="66"/>
      <c r="AN10" s="66"/>
      <c r="AO10" s="66"/>
      <c r="AP10" s="66"/>
      <c r="AQ10" s="66"/>
      <c r="AR10" s="66"/>
      <c r="AS10" s="66"/>
      <c r="AT10" s="37">
        <f>データ!$V$6</f>
        <v>27.41</v>
      </c>
      <c r="AU10" s="38"/>
      <c r="AV10" s="38"/>
      <c r="AW10" s="38"/>
      <c r="AX10" s="38"/>
      <c r="AY10" s="38"/>
      <c r="AZ10" s="38"/>
      <c r="BA10" s="38"/>
      <c r="BB10" s="55">
        <f>データ!$W$6</f>
        <v>499.64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113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111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RmHdgBB4W90mBU8TXKVmXjBPXOyEK9rL2fylmEJoRx8me8QC5vCw3mGdPyHXaWM3Y2O0OzoIG3M2pzsfCKlNbQ==" saltValue="FITb3Aj4QviGhqAOOGJun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2022</v>
      </c>
      <c r="C6" s="20">
        <f t="shared" ref="C6:W6" si="3">C7</f>
        <v>34827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岩手県　山田町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A7</v>
      </c>
      <c r="M6" s="20" t="str">
        <f t="shared" si="3"/>
        <v>非設置</v>
      </c>
      <c r="N6" s="21" t="str">
        <f t="shared" si="3"/>
        <v>-</v>
      </c>
      <c r="O6" s="21">
        <f t="shared" si="3"/>
        <v>80.08</v>
      </c>
      <c r="P6" s="21">
        <f t="shared" si="3"/>
        <v>96.04</v>
      </c>
      <c r="Q6" s="21">
        <f t="shared" si="3"/>
        <v>3388</v>
      </c>
      <c r="R6" s="21">
        <f t="shared" si="3"/>
        <v>14486</v>
      </c>
      <c r="S6" s="21">
        <f t="shared" si="3"/>
        <v>262.81</v>
      </c>
      <c r="T6" s="21">
        <f t="shared" si="3"/>
        <v>55.12</v>
      </c>
      <c r="U6" s="21">
        <f t="shared" si="3"/>
        <v>13695</v>
      </c>
      <c r="V6" s="21">
        <f t="shared" si="3"/>
        <v>27.41</v>
      </c>
      <c r="W6" s="21">
        <f t="shared" si="3"/>
        <v>499.64</v>
      </c>
      <c r="X6" s="22">
        <f>IF(X7="",NA(),X7)</f>
        <v>114.72</v>
      </c>
      <c r="Y6" s="22">
        <f t="shared" ref="Y6:AG6" si="4">IF(Y7="",NA(),Y7)</f>
        <v>112.34</v>
      </c>
      <c r="Z6" s="22">
        <f t="shared" si="4"/>
        <v>107.48</v>
      </c>
      <c r="AA6" s="22">
        <f t="shared" si="4"/>
        <v>104.7</v>
      </c>
      <c r="AB6" s="22">
        <f t="shared" si="4"/>
        <v>106.61</v>
      </c>
      <c r="AC6" s="22">
        <f t="shared" si="4"/>
        <v>108.76</v>
      </c>
      <c r="AD6" s="22">
        <f t="shared" si="4"/>
        <v>108.46</v>
      </c>
      <c r="AE6" s="22">
        <f t="shared" si="4"/>
        <v>109.02</v>
      </c>
      <c r="AF6" s="22">
        <f t="shared" si="4"/>
        <v>107.81</v>
      </c>
      <c r="AG6" s="22">
        <f t="shared" si="4"/>
        <v>107.21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7.48</v>
      </c>
      <c r="AO6" s="22">
        <f t="shared" si="5"/>
        <v>11.94</v>
      </c>
      <c r="AP6" s="22">
        <f t="shared" si="5"/>
        <v>11</v>
      </c>
      <c r="AQ6" s="22">
        <f t="shared" si="5"/>
        <v>8.86</v>
      </c>
      <c r="AR6" s="22">
        <f t="shared" si="5"/>
        <v>7.65</v>
      </c>
      <c r="AS6" s="21" t="str">
        <f>IF(AS7="","",IF(AS7="-","【-】","【"&amp;SUBSTITUTE(TEXT(AS7,"#,##0.00"),"-","△")&amp;"】"))</f>
        <v>【1.34】</v>
      </c>
      <c r="AT6" s="22">
        <f>IF(AT7="",NA(),AT7)</f>
        <v>152.47</v>
      </c>
      <c r="AU6" s="22">
        <f t="shared" ref="AU6:BC6" si="6">IF(AU7="",NA(),AU7)</f>
        <v>159.87</v>
      </c>
      <c r="AV6" s="22">
        <f t="shared" si="6"/>
        <v>139.52000000000001</v>
      </c>
      <c r="AW6" s="22">
        <f t="shared" si="6"/>
        <v>288.56</v>
      </c>
      <c r="AX6" s="22">
        <f t="shared" si="6"/>
        <v>258.95999999999998</v>
      </c>
      <c r="AY6" s="22">
        <f t="shared" si="6"/>
        <v>359.7</v>
      </c>
      <c r="AZ6" s="22">
        <f t="shared" si="6"/>
        <v>362.93</v>
      </c>
      <c r="BA6" s="22">
        <f t="shared" si="6"/>
        <v>371.81</v>
      </c>
      <c r="BB6" s="22">
        <f t="shared" si="6"/>
        <v>384.23</v>
      </c>
      <c r="BC6" s="22">
        <f t="shared" si="6"/>
        <v>364.3</v>
      </c>
      <c r="BD6" s="21" t="str">
        <f>IF(BD7="","",IF(BD7="-","【-】","【"&amp;SUBSTITUTE(TEXT(BD7,"#,##0.00"),"-","△")&amp;"】"))</f>
        <v>【252.29】</v>
      </c>
      <c r="BE6" s="22">
        <f>IF(BE7="",NA(),BE7)</f>
        <v>403.53</v>
      </c>
      <c r="BF6" s="22">
        <f t="shared" ref="BF6:BN6" si="7">IF(BF7="",NA(),BF7)</f>
        <v>374.27</v>
      </c>
      <c r="BG6" s="22">
        <f t="shared" si="7"/>
        <v>336.34</v>
      </c>
      <c r="BH6" s="22">
        <f t="shared" si="7"/>
        <v>327.16000000000003</v>
      </c>
      <c r="BI6" s="22">
        <f t="shared" si="7"/>
        <v>327.07</v>
      </c>
      <c r="BJ6" s="22">
        <f t="shared" si="7"/>
        <v>447.01</v>
      </c>
      <c r="BK6" s="22">
        <f t="shared" si="7"/>
        <v>439.05</v>
      </c>
      <c r="BL6" s="22">
        <f t="shared" si="7"/>
        <v>465.85</v>
      </c>
      <c r="BM6" s="22">
        <f t="shared" si="7"/>
        <v>439.43</v>
      </c>
      <c r="BN6" s="22">
        <f t="shared" si="7"/>
        <v>438.41</v>
      </c>
      <c r="BO6" s="21" t="str">
        <f>IF(BO7="","",IF(BO7="-","【-】","【"&amp;SUBSTITUTE(TEXT(BO7,"#,##0.00"),"-","△")&amp;"】"))</f>
        <v>【268.07】</v>
      </c>
      <c r="BP6" s="22">
        <f>IF(BP7="",NA(),BP7)</f>
        <v>111.71</v>
      </c>
      <c r="BQ6" s="22">
        <f t="shared" ref="BQ6:BY6" si="8">IF(BQ7="",NA(),BQ7)</f>
        <v>107.96</v>
      </c>
      <c r="BR6" s="22">
        <f t="shared" si="8"/>
        <v>104.11</v>
      </c>
      <c r="BS6" s="22">
        <f t="shared" si="8"/>
        <v>100.69</v>
      </c>
      <c r="BT6" s="22">
        <f t="shared" si="8"/>
        <v>103.3</v>
      </c>
      <c r="BU6" s="22">
        <f t="shared" si="8"/>
        <v>95.81</v>
      </c>
      <c r="BV6" s="22">
        <f t="shared" si="8"/>
        <v>95.26</v>
      </c>
      <c r="BW6" s="22">
        <f t="shared" si="8"/>
        <v>92.39</v>
      </c>
      <c r="BX6" s="22">
        <f t="shared" si="8"/>
        <v>94.41</v>
      </c>
      <c r="BY6" s="22">
        <f t="shared" si="8"/>
        <v>90.96</v>
      </c>
      <c r="BZ6" s="21" t="str">
        <f>IF(BZ7="","",IF(BZ7="-","【-】","【"&amp;SUBSTITUTE(TEXT(BZ7,"#,##0.00"),"-","△")&amp;"】"))</f>
        <v>【97.47】</v>
      </c>
      <c r="CA6" s="22">
        <f>IF(CA7="",NA(),CA7)</f>
        <v>178.79</v>
      </c>
      <c r="CB6" s="22">
        <f t="shared" ref="CB6:CJ6" si="9">IF(CB7="",NA(),CB7)</f>
        <v>184.71</v>
      </c>
      <c r="CC6" s="22">
        <f t="shared" si="9"/>
        <v>189.85</v>
      </c>
      <c r="CD6" s="22">
        <f t="shared" si="9"/>
        <v>196.42</v>
      </c>
      <c r="CE6" s="22">
        <f t="shared" si="9"/>
        <v>191.93</v>
      </c>
      <c r="CF6" s="22">
        <f t="shared" si="9"/>
        <v>189.58</v>
      </c>
      <c r="CG6" s="22">
        <f t="shared" si="9"/>
        <v>192.82</v>
      </c>
      <c r="CH6" s="22">
        <f t="shared" si="9"/>
        <v>192.98</v>
      </c>
      <c r="CI6" s="22">
        <f t="shared" si="9"/>
        <v>192.13</v>
      </c>
      <c r="CJ6" s="22">
        <f t="shared" si="9"/>
        <v>197.04</v>
      </c>
      <c r="CK6" s="21" t="str">
        <f>IF(CK7="","",IF(CK7="-","【-】","【"&amp;SUBSTITUTE(TEXT(CK7,"#,##0.00"),"-","△")&amp;"】"))</f>
        <v>【174.75】</v>
      </c>
      <c r="CL6" s="22">
        <f>IF(CL7="",NA(),CL7)</f>
        <v>68.87</v>
      </c>
      <c r="CM6" s="22">
        <f t="shared" ref="CM6:CU6" si="10">IF(CM7="",NA(),CM7)</f>
        <v>68.010000000000005</v>
      </c>
      <c r="CN6" s="22">
        <f t="shared" si="10"/>
        <v>66.739999999999995</v>
      </c>
      <c r="CO6" s="22">
        <f t="shared" si="10"/>
        <v>63.5</v>
      </c>
      <c r="CP6" s="22">
        <f t="shared" si="10"/>
        <v>59.86</v>
      </c>
      <c r="CQ6" s="22">
        <f t="shared" si="10"/>
        <v>55.22</v>
      </c>
      <c r="CR6" s="22">
        <f t="shared" si="10"/>
        <v>54.05</v>
      </c>
      <c r="CS6" s="22">
        <f t="shared" si="10"/>
        <v>54.43</v>
      </c>
      <c r="CT6" s="22">
        <f t="shared" si="10"/>
        <v>53.87</v>
      </c>
      <c r="CU6" s="22">
        <f t="shared" si="10"/>
        <v>54.49</v>
      </c>
      <c r="CV6" s="21" t="str">
        <f>IF(CV7="","",IF(CV7="-","【-】","【"&amp;SUBSTITUTE(TEXT(CV7,"#,##0.00"),"-","△")&amp;"】"))</f>
        <v>【59.97】</v>
      </c>
      <c r="CW6" s="22">
        <f>IF(CW7="",NA(),CW7)</f>
        <v>75.89</v>
      </c>
      <c r="CX6" s="22">
        <f t="shared" ref="CX6:DF6" si="11">IF(CX7="",NA(),CX7)</f>
        <v>75.44</v>
      </c>
      <c r="CY6" s="22">
        <f t="shared" si="11"/>
        <v>77.98</v>
      </c>
      <c r="CZ6" s="22">
        <f t="shared" si="11"/>
        <v>78.53</v>
      </c>
      <c r="DA6" s="22">
        <f t="shared" si="11"/>
        <v>81.290000000000006</v>
      </c>
      <c r="DB6" s="22">
        <f t="shared" si="11"/>
        <v>80.930000000000007</v>
      </c>
      <c r="DC6" s="22">
        <f t="shared" si="11"/>
        <v>80.510000000000005</v>
      </c>
      <c r="DD6" s="22">
        <f t="shared" si="11"/>
        <v>79.44</v>
      </c>
      <c r="DE6" s="22">
        <f t="shared" si="11"/>
        <v>79.489999999999995</v>
      </c>
      <c r="DF6" s="22">
        <f t="shared" si="11"/>
        <v>78.8</v>
      </c>
      <c r="DG6" s="21" t="str">
        <f>IF(DG7="","",IF(DG7="-","【-】","【"&amp;SUBSTITUTE(TEXT(DG7,"#,##0.00"),"-","△")&amp;"】"))</f>
        <v>【89.76】</v>
      </c>
      <c r="DH6" s="22">
        <f>IF(DH7="",NA(),DH7)</f>
        <v>42.76</v>
      </c>
      <c r="DI6" s="22">
        <f t="shared" ref="DI6:DQ6" si="12">IF(DI7="",NA(),DI7)</f>
        <v>40.9</v>
      </c>
      <c r="DJ6" s="22">
        <f t="shared" si="12"/>
        <v>37.94</v>
      </c>
      <c r="DK6" s="22">
        <f t="shared" si="12"/>
        <v>38.51</v>
      </c>
      <c r="DL6" s="22">
        <f t="shared" si="12"/>
        <v>39.950000000000003</v>
      </c>
      <c r="DM6" s="22">
        <f t="shared" si="12"/>
        <v>47.97</v>
      </c>
      <c r="DN6" s="22">
        <f t="shared" si="12"/>
        <v>49.12</v>
      </c>
      <c r="DO6" s="22">
        <f t="shared" si="12"/>
        <v>49.39</v>
      </c>
      <c r="DP6" s="22">
        <f t="shared" si="12"/>
        <v>50.75</v>
      </c>
      <c r="DQ6" s="22">
        <f t="shared" si="12"/>
        <v>51.72</v>
      </c>
      <c r="DR6" s="21" t="str">
        <f>IF(DR7="","",IF(DR7="-","【-】","【"&amp;SUBSTITUTE(TEXT(DR7,"#,##0.00"),"-","△")&amp;"】"))</f>
        <v>【51.51】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15.33</v>
      </c>
      <c r="DY6" s="22">
        <f t="shared" si="13"/>
        <v>16.760000000000002</v>
      </c>
      <c r="DZ6" s="22">
        <f t="shared" si="13"/>
        <v>18.57</v>
      </c>
      <c r="EA6" s="22">
        <f t="shared" si="13"/>
        <v>21.14</v>
      </c>
      <c r="EB6" s="22">
        <f t="shared" si="13"/>
        <v>22.12</v>
      </c>
      <c r="EC6" s="21" t="str">
        <f>IF(EC7="","",IF(EC7="-","【-】","【"&amp;SUBSTITUTE(TEXT(EC7,"#,##0.00"),"-","△")&amp;"】"))</f>
        <v>【23.75】</v>
      </c>
      <c r="ED6" s="21">
        <f>IF(ED7="",NA(),ED7)</f>
        <v>0</v>
      </c>
      <c r="EE6" s="22">
        <f t="shared" ref="EE6:EM6" si="14">IF(EE7="",NA(),EE7)</f>
        <v>0.36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0.43</v>
      </c>
      <c r="EJ6" s="22">
        <f t="shared" si="14"/>
        <v>0.42</v>
      </c>
      <c r="EK6" s="22">
        <f t="shared" si="14"/>
        <v>0.44</v>
      </c>
      <c r="EL6" s="22">
        <f t="shared" si="14"/>
        <v>0.5</v>
      </c>
      <c r="EM6" s="22">
        <f t="shared" si="14"/>
        <v>0.4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34827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80.08</v>
      </c>
      <c r="P7" s="25">
        <v>96.04</v>
      </c>
      <c r="Q7" s="25">
        <v>3388</v>
      </c>
      <c r="R7" s="25">
        <v>14486</v>
      </c>
      <c r="S7" s="25">
        <v>262.81</v>
      </c>
      <c r="T7" s="25">
        <v>55.12</v>
      </c>
      <c r="U7" s="25">
        <v>13695</v>
      </c>
      <c r="V7" s="25">
        <v>27.41</v>
      </c>
      <c r="W7" s="25">
        <v>499.64</v>
      </c>
      <c r="X7" s="25">
        <v>114.72</v>
      </c>
      <c r="Y7" s="25">
        <v>112.34</v>
      </c>
      <c r="Z7" s="25">
        <v>107.48</v>
      </c>
      <c r="AA7" s="25">
        <v>104.7</v>
      </c>
      <c r="AB7" s="25">
        <v>106.61</v>
      </c>
      <c r="AC7" s="25">
        <v>108.76</v>
      </c>
      <c r="AD7" s="25">
        <v>108.46</v>
      </c>
      <c r="AE7" s="25">
        <v>109.02</v>
      </c>
      <c r="AF7" s="25">
        <v>107.81</v>
      </c>
      <c r="AG7" s="25">
        <v>107.21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7.48</v>
      </c>
      <c r="AO7" s="25">
        <v>11.94</v>
      </c>
      <c r="AP7" s="25">
        <v>11</v>
      </c>
      <c r="AQ7" s="25">
        <v>8.86</v>
      </c>
      <c r="AR7" s="25">
        <v>7.65</v>
      </c>
      <c r="AS7" s="25">
        <v>1.34</v>
      </c>
      <c r="AT7" s="25">
        <v>152.47</v>
      </c>
      <c r="AU7" s="25">
        <v>159.87</v>
      </c>
      <c r="AV7" s="25">
        <v>139.52000000000001</v>
      </c>
      <c r="AW7" s="25">
        <v>288.56</v>
      </c>
      <c r="AX7" s="25">
        <v>258.95999999999998</v>
      </c>
      <c r="AY7" s="25">
        <v>359.7</v>
      </c>
      <c r="AZ7" s="25">
        <v>362.93</v>
      </c>
      <c r="BA7" s="25">
        <v>371.81</v>
      </c>
      <c r="BB7" s="25">
        <v>384.23</v>
      </c>
      <c r="BC7" s="25">
        <v>364.3</v>
      </c>
      <c r="BD7" s="25">
        <v>252.29</v>
      </c>
      <c r="BE7" s="25">
        <v>403.53</v>
      </c>
      <c r="BF7" s="25">
        <v>374.27</v>
      </c>
      <c r="BG7" s="25">
        <v>336.34</v>
      </c>
      <c r="BH7" s="25">
        <v>327.16000000000003</v>
      </c>
      <c r="BI7" s="25">
        <v>327.07</v>
      </c>
      <c r="BJ7" s="25">
        <v>447.01</v>
      </c>
      <c r="BK7" s="25">
        <v>439.05</v>
      </c>
      <c r="BL7" s="25">
        <v>465.85</v>
      </c>
      <c r="BM7" s="25">
        <v>439.43</v>
      </c>
      <c r="BN7" s="25">
        <v>438.41</v>
      </c>
      <c r="BO7" s="25">
        <v>268.07</v>
      </c>
      <c r="BP7" s="25">
        <v>111.71</v>
      </c>
      <c r="BQ7" s="25">
        <v>107.96</v>
      </c>
      <c r="BR7" s="25">
        <v>104.11</v>
      </c>
      <c r="BS7" s="25">
        <v>100.69</v>
      </c>
      <c r="BT7" s="25">
        <v>103.3</v>
      </c>
      <c r="BU7" s="25">
        <v>95.81</v>
      </c>
      <c r="BV7" s="25">
        <v>95.26</v>
      </c>
      <c r="BW7" s="25">
        <v>92.39</v>
      </c>
      <c r="BX7" s="25">
        <v>94.41</v>
      </c>
      <c r="BY7" s="25">
        <v>90.96</v>
      </c>
      <c r="BZ7" s="25">
        <v>97.47</v>
      </c>
      <c r="CA7" s="25">
        <v>178.79</v>
      </c>
      <c r="CB7" s="25">
        <v>184.71</v>
      </c>
      <c r="CC7" s="25">
        <v>189.85</v>
      </c>
      <c r="CD7" s="25">
        <v>196.42</v>
      </c>
      <c r="CE7" s="25">
        <v>191.93</v>
      </c>
      <c r="CF7" s="25">
        <v>189.58</v>
      </c>
      <c r="CG7" s="25">
        <v>192.82</v>
      </c>
      <c r="CH7" s="25">
        <v>192.98</v>
      </c>
      <c r="CI7" s="25">
        <v>192.13</v>
      </c>
      <c r="CJ7" s="25">
        <v>197.04</v>
      </c>
      <c r="CK7" s="25">
        <v>174.75</v>
      </c>
      <c r="CL7" s="25">
        <v>68.87</v>
      </c>
      <c r="CM7" s="25">
        <v>68.010000000000005</v>
      </c>
      <c r="CN7" s="25">
        <v>66.739999999999995</v>
      </c>
      <c r="CO7" s="25">
        <v>63.5</v>
      </c>
      <c r="CP7" s="25">
        <v>59.86</v>
      </c>
      <c r="CQ7" s="25">
        <v>55.22</v>
      </c>
      <c r="CR7" s="25">
        <v>54.05</v>
      </c>
      <c r="CS7" s="25">
        <v>54.43</v>
      </c>
      <c r="CT7" s="25">
        <v>53.87</v>
      </c>
      <c r="CU7" s="25">
        <v>54.49</v>
      </c>
      <c r="CV7" s="25">
        <v>59.97</v>
      </c>
      <c r="CW7" s="25">
        <v>75.89</v>
      </c>
      <c r="CX7" s="25">
        <v>75.44</v>
      </c>
      <c r="CY7" s="25">
        <v>77.98</v>
      </c>
      <c r="CZ7" s="25">
        <v>78.53</v>
      </c>
      <c r="DA7" s="25">
        <v>81.290000000000006</v>
      </c>
      <c r="DB7" s="25">
        <v>80.930000000000007</v>
      </c>
      <c r="DC7" s="25">
        <v>80.510000000000005</v>
      </c>
      <c r="DD7" s="25">
        <v>79.44</v>
      </c>
      <c r="DE7" s="25">
        <v>79.489999999999995</v>
      </c>
      <c r="DF7" s="25">
        <v>78.8</v>
      </c>
      <c r="DG7" s="25">
        <v>89.76</v>
      </c>
      <c r="DH7" s="25">
        <v>42.76</v>
      </c>
      <c r="DI7" s="25">
        <v>40.9</v>
      </c>
      <c r="DJ7" s="25">
        <v>37.94</v>
      </c>
      <c r="DK7" s="25">
        <v>38.51</v>
      </c>
      <c r="DL7" s="25">
        <v>39.950000000000003</v>
      </c>
      <c r="DM7" s="25">
        <v>47.97</v>
      </c>
      <c r="DN7" s="25">
        <v>49.12</v>
      </c>
      <c r="DO7" s="25">
        <v>49.39</v>
      </c>
      <c r="DP7" s="25">
        <v>50.75</v>
      </c>
      <c r="DQ7" s="25">
        <v>51.72</v>
      </c>
      <c r="DR7" s="25">
        <v>51.51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15.33</v>
      </c>
      <c r="DY7" s="25">
        <v>16.760000000000002</v>
      </c>
      <c r="DZ7" s="25">
        <v>18.57</v>
      </c>
      <c r="EA7" s="25">
        <v>21.14</v>
      </c>
      <c r="EB7" s="25">
        <v>22.12</v>
      </c>
      <c r="EC7" s="25">
        <v>23.75</v>
      </c>
      <c r="ED7" s="25">
        <v>0</v>
      </c>
      <c r="EE7" s="25">
        <v>0.36</v>
      </c>
      <c r="EF7" s="25">
        <v>0</v>
      </c>
      <c r="EG7" s="25">
        <v>0</v>
      </c>
      <c r="EH7" s="25">
        <v>0</v>
      </c>
      <c r="EI7" s="25">
        <v>0.43</v>
      </c>
      <c r="EJ7" s="25">
        <v>0.42</v>
      </c>
      <c r="EK7" s="25">
        <v>0.44</v>
      </c>
      <c r="EL7" s="25">
        <v>0.5</v>
      </c>
      <c r="EM7" s="25">
        <v>0.4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上水道チーム</cp:lastModifiedBy>
  <cp:lastPrinted>2024-01-24T06:52:52Z</cp:lastPrinted>
  <dcterms:created xsi:type="dcterms:W3CDTF">2023-12-05T00:48:19Z</dcterms:created>
  <dcterms:modified xsi:type="dcterms:W3CDTF">2024-01-24T06:54:07Z</dcterms:modified>
  <cp:category>
  </cp:category>
</cp:coreProperties>
</file>