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hiwa-main\45_下水道課\020@《下水道経営係》\財務\財政状況公表\経営比較分析表\R04\提出\"/>
    </mc:Choice>
  </mc:AlternateContent>
  <xr:revisionPtr revIDLastSave="0" documentId="13_ncr:1_{90515E3B-2C3A-4CAE-B942-C4E614072F61}" xr6:coauthVersionLast="36" xr6:coauthVersionMax="36" xr10:uidLastSave="{00000000-0000-0000-0000-000000000000}"/>
  <workbookProtection workbookAlgorithmName="SHA-512" workbookHashValue="8TYcK9mizz5brOoCRZzNjt+ki5DmbBh9DoSlnLg/Aj2CQ9MTVpupCgg0t01L2PM3ecRQLjSvxYdkm9XXEgLmZg==" workbookSaltValue="M7so+84MTLYP0uZbXenP+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P10" i="4"/>
  <c r="AT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<sst xmlns="http://schemas.openxmlformats.org/spreadsheetml/2006/main" count="231" uniqueCount="117">
  <si>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</si>
  <si>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</si>
  <si>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</si>
  <si>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</si>
  <si>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</si>
  <si>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</si>
  <si>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</si>
  <si>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</si>
  <si>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</si>
  <si>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</si>
  <si>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</si>
  <si>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</si>
  <si>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</si>
  <si>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</si>
  <si>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</si>
  <si>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</si>
  <si>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</si>
  <si>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</si>
  <si>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</si>
  <si>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</si>
  <si>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</si>
  <si>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</si>
  <si>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</si>
  <si>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</si>
  <si>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</si>
  <si>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</si>
  <si>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</si>
  <si>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</si>
  <si>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</si>
  <si>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</si>
  <si>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</si>
  <si>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</si>
  <si>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</si>
  <si>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</si>
  <si>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</si>
  <si>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</si>
  <si>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</si>
  <si>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</si>
  <si>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</si>
  <si>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</si>
  <si>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</si>
  <si>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</si>
  <si>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</si>
  <si>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</si>
  <si>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</si>
  <si>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</si>
  <si>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</si>
  <si>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</si>
  <si>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</si>
  <si>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</si>
  <si>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</si>
  <si>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</si>
  <si>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</si>
  <si>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</si>
  <si>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</si>
  <si>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</si>
  <si>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</si>
  <si>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</si>
  <si>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</si>
  <si>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</si>
  <si>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</si>
  <si>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</si>
  <si>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</si>
  <si>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</si>
  <si>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</si>
  <si>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</si>
  <si>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</si>
  <si>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</si>
  <si>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</si>
  <si>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</si>
  <si>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</si>
  <si>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</si>
  <si>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</si>
  <si>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</si>
  <si>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</si>
  <si>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</si>
  <si>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</si>
  <si>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</si>
  <si>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</si>
  <si>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</si>
  <si>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</si>
  <si>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</si>
  <si>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</si>
  <si>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</si>
  <si>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</si>
  <si>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</si>
  <si>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</si>
  <si>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</si>
  <si>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</si>
  <si>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</si>
  <si>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</si>
  <si>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</si>
  <si>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</si>
  <si>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</si>
  <si>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</si>
  <si>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</si>
  <si>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</si>
  <si>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</si>
  <si>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</si>
  <si>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</si>
  <si>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</si>
  <si>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</si>
  <si>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</si>
  <si>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</si>
  <si>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</si>
  <si>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</si>
  <si>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</si>
  <si>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</si>
  <si>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</si>
  <si>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</si>
  <si>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</si>
  <si>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</si>
  <si>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</si>
  <si>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</si>
  <si>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開発行為等の影響による普及世帯の増加や、コロナ禍の影響とみられる有収水量の増加により、使用料収入は増加しました。
　支出では、終末処理場の包括的民間委託等を始めとする維持管理費の縮減に取り組みを継続し、汚水処理原価は横ばいとなりました。
　収支の状況は、使用料収入により維持管理費、企業債支払利息など、現金支出を賄うことができました。しかし、減価償却費に対する収入が不足しています。また、基準内繰入額に対する繰入金が削減されているため、減価償却費や資産減耗費の一部に対して不足するため赤字となりました。
　膨大な施設整備により収益的支出における資本費の割合が高く、非現金支出による累積欠損金が発生している状況にあります。</t>
    <rPh sb="1" eb="3">
      <t>カイハツ</t>
    </rPh>
    <rPh sb="3" eb="5">
      <t>コウイ</t>
    </rPh>
    <rPh sb="5" eb="6">
      <t>トウ</t>
    </rPh>
    <rPh sb="7" eb="9">
      <t>エイキョウ</t>
    </rPh>
    <rPh sb="12" eb="14">
      <t>フキュウ</t>
    </rPh>
    <rPh sb="26" eb="28">
      <t>エイキョウ</t>
    </rPh>
    <rPh sb="33" eb="35">
      <t>ユウシュウ</t>
    </rPh>
    <rPh sb="35" eb="37">
      <t>スイリョウ</t>
    </rPh>
    <rPh sb="38" eb="40">
      <t>ゾウカ</t>
    </rPh>
    <rPh sb="197" eb="198">
      <t>ナイ</t>
    </rPh>
    <rPh sb="198" eb="200">
      <t>クリイレ</t>
    </rPh>
    <rPh sb="225" eb="227">
      <t>シサン</t>
    </rPh>
    <rPh sb="227" eb="229">
      <t>ゲンモウ</t>
    </rPh>
    <rPh sb="229" eb="230">
      <t>ヒ</t>
    </rPh>
    <rPh sb="234" eb="235">
      <t>タイ</t>
    </rPh>
    <phoneticPr fontId="4"/>
  </si>
  <si>
    <t>　管路施設のマンホールポンプ設備、終末処理場の電気・機械設備に耐用年数が経過した資産があるため、計画的に更新をしています。
　更新工事に係る財源は、国庫交付金、企業債（借金）及び内部留保資金です。</t>
    <rPh sb="87" eb="88">
      <t>オヨ</t>
    </rPh>
    <rPh sb="89" eb="95">
      <t>ナイブリュウホシキン</t>
    </rPh>
    <phoneticPr fontId="4"/>
  </si>
  <si>
    <t>　今後の見通しとしては、終末処理場の電気・機械設備の更新工事に伴う減価償却費の増加により、赤字要因が拡大します。そのため、繰入基準に基づく繰入額を要求することにより赤字抑制に努めます。
　また、さらなる経営改善に向けて、経年化により増大が見込まれている維持管理費を抑制するとともに、水洗化率の向上を図る必要があります。
　施設の老朽化に関しては、終末処理場の設備を計画的に更新している状況ですが、アセットマネジメントの継続により、新規設備・維持管理・改築を一体的に捉え、事業の平準化とライフサイクルコストの最小化の実現に向け、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</si>
</sst>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47-49D8-9C31-4CC7A48E49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B747-49D8-9C31-4CC7A48E49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75.56</c:v>
                </c:pt>
                <c:pt idx="1">
                  <c:v>75.56</c:v>
                </c:pt>
                <c:pt idx="2">
                  <c:v>75.56</c:v>
                </c:pt>
                <c:pt idx="3">
                  <c:v>79.31</c:v>
                </c:pt>
                <c:pt idx="4">
                  <c:v>84.03</c:v>
                </c:pt>
              </c:numCache>
            </c:numRef>
          </c:val>
          <c:extLst>
            <c:ext xmlns:c16="http://schemas.microsoft.com/office/drawing/2014/chart" uri="{C3380CC4-5D6E-409C-BE32-E72D297353CC}">
              <c16:uniqueId val="{00000000-C827-4020-9307-5832634365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C827-4020-9307-5832634365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93.75</c:v>
                </c:pt>
                <c:pt idx="1">
                  <c:v>94.18</c:v>
                </c:pt>
                <c:pt idx="2">
                  <c:v>94.68</c:v>
                </c:pt>
                <c:pt idx="3">
                  <c:v>93.85</c:v>
                </c:pt>
                <c:pt idx="4">
                  <c:v>94.59</c:v>
                </c:pt>
              </c:numCache>
            </c:numRef>
          </c:val>
          <c:extLst>
            <c:ext xmlns:c16="http://schemas.microsoft.com/office/drawing/2014/chart" uri="{C3380CC4-5D6E-409C-BE32-E72D297353CC}">
              <c16:uniqueId val="{00000000-DAD7-4429-8E83-8636D4FCFE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DAD7-4429-8E83-8636D4FCFE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98.99</c:v>
                </c:pt>
                <c:pt idx="1">
                  <c:v>94.42</c:v>
                </c:pt>
                <c:pt idx="2">
                  <c:v>98.76</c:v>
                </c:pt>
                <c:pt idx="3">
                  <c:v>96.85</c:v>
                </c:pt>
                <c:pt idx="4">
                  <c:v>96.51</c:v>
                </c:pt>
              </c:numCache>
            </c:numRef>
          </c:val>
          <c:extLst>
            <c:ext xmlns:c16="http://schemas.microsoft.com/office/drawing/2014/chart" uri="{C3380CC4-5D6E-409C-BE32-E72D297353CC}">
              <c16:uniqueId val="{00000000-98E9-46FC-A403-49B98E0B4D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98E9-46FC-A403-49B98E0B4D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23.21</c:v>
                </c:pt>
                <c:pt idx="1">
                  <c:v>25.76</c:v>
                </c:pt>
                <c:pt idx="2">
                  <c:v>28.43</c:v>
                </c:pt>
                <c:pt idx="3">
                  <c:v>30.9</c:v>
                </c:pt>
                <c:pt idx="4">
                  <c:v>32.68</c:v>
                </c:pt>
              </c:numCache>
            </c:numRef>
          </c:val>
          <c:extLst>
            <c:ext xmlns:c16="http://schemas.microsoft.com/office/drawing/2014/chart" uri="{C3380CC4-5D6E-409C-BE32-E72D297353CC}">
              <c16:uniqueId val="{00000000-80B4-4700-A64F-0E1974899F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80B4-4700-A64F-0E1974899F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4F-4414-AFF0-FF949CBF49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2E4F-4414-AFF0-FF949CBF49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38.729999999999997</c:v>
                </c:pt>
                <c:pt idx="1">
                  <c:v>49.95</c:v>
                </c:pt>
                <c:pt idx="2">
                  <c:v>51.76</c:v>
                </c:pt>
                <c:pt idx="3">
                  <c:v>57.87</c:v>
                </c:pt>
                <c:pt idx="4">
                  <c:v>63.58</c:v>
                </c:pt>
              </c:numCache>
            </c:numRef>
          </c:val>
          <c:extLst>
            <c:ext xmlns:c16="http://schemas.microsoft.com/office/drawing/2014/chart" uri="{C3380CC4-5D6E-409C-BE32-E72D297353CC}">
              <c16:uniqueId val="{00000000-AF00-498A-9631-143AA1F5B3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AF00-498A-9631-143AA1F5B3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157.47999999999999</c:v>
                </c:pt>
                <c:pt idx="1">
                  <c:v>198.4</c:v>
                </c:pt>
                <c:pt idx="2">
                  <c:v>242.61</c:v>
                </c:pt>
                <c:pt idx="3">
                  <c:v>222.69</c:v>
                </c:pt>
                <c:pt idx="4">
                  <c:v>323.76</c:v>
                </c:pt>
              </c:numCache>
            </c:numRef>
          </c:val>
          <c:extLst>
            <c:ext xmlns:c16="http://schemas.microsoft.com/office/drawing/2014/chart" uri="{C3380CC4-5D6E-409C-BE32-E72D297353CC}">
              <c16:uniqueId val="{00000000-9F87-4080-852E-FBE2550423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9F87-4080-852E-FBE2550423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1275.5999999999999</c:v>
                </c:pt>
                <c:pt idx="1">
                  <c:v>1218.82</c:v>
                </c:pt>
                <c:pt idx="2">
                  <c:v>1138.58</c:v>
                </c:pt>
                <c:pt idx="3">
                  <c:v>1099.01</c:v>
                </c:pt>
                <c:pt idx="4">
                  <c:v>1056.1500000000001</c:v>
                </c:pt>
              </c:numCache>
            </c:numRef>
          </c:val>
          <c:extLst>
            <c:ext xmlns:c16="http://schemas.microsoft.com/office/drawing/2014/chart" uri="{C3380CC4-5D6E-409C-BE32-E72D297353CC}">
              <c16:uniqueId val="{00000000-8BE3-4DF2-A16A-EB0CC61738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8BE3-4DF2-A16A-EB0CC61738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99.91</c:v>
                </c:pt>
                <c:pt idx="1">
                  <c:v>100</c:v>
                </c:pt>
                <c:pt idx="2">
                  <c:v>100</c:v>
                </c:pt>
                <c:pt idx="3">
                  <c:v>100.06</c:v>
                </c:pt>
                <c:pt idx="4">
                  <c:v>100</c:v>
                </c:pt>
              </c:numCache>
            </c:numRef>
          </c:val>
          <c:extLst>
            <c:ext xmlns:c16="http://schemas.microsoft.com/office/drawing/2014/chart" uri="{C3380CC4-5D6E-409C-BE32-E72D297353CC}">
              <c16:uniqueId val="{00000000-BA45-4255-9985-C74D5A4257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BA45-4255-9985-C74D5A4257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177.97</c:v>
                </c:pt>
                <c:pt idx="1">
                  <c:v>177.36</c:v>
                </c:pt>
                <c:pt idx="2">
                  <c:v>177.35</c:v>
                </c:pt>
                <c:pt idx="3">
                  <c:v>177.15</c:v>
                </c:pt>
                <c:pt idx="4">
                  <c:v>177.59</c:v>
                </c:pt>
              </c:numCache>
            </c:numRef>
          </c:val>
          <c:extLst>
            <c:ext xmlns:c16="http://schemas.microsoft.com/office/drawing/2014/chart" uri="{C3380CC4-5D6E-409C-BE32-E72D297353CC}">
              <c16:uniqueId val="{00000000-A287-47F6-BD63-41885D3E51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A287-47F6-BD63-41885D3E51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紫波町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33049</v>
      </c>
      <c r="AM8" s="37"/>
      <c r="AN8" s="37"/>
      <c r="AO8" s="37"/>
      <c r="AP8" s="37"/>
      <c r="AQ8" s="37"/>
      <c r="AR8" s="37"/>
      <c r="AS8" s="37"/>
      <c r="AT8" s="38">
        <f>データ!T6</f>
        <v>238.98</v>
      </c>
      <c r="AU8" s="38"/>
      <c r="AV8" s="38"/>
      <c r="AW8" s="38"/>
      <c r="AX8" s="38"/>
      <c r="AY8" s="38"/>
      <c r="AZ8" s="38"/>
      <c r="BA8" s="38"/>
      <c r="BB8" s="38">
        <f>データ!U6</f>
        <v>138.29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73.13</v>
      </c>
      <c r="J10" s="38"/>
      <c r="K10" s="38"/>
      <c r="L10" s="38"/>
      <c r="M10" s="38"/>
      <c r="N10" s="38"/>
      <c r="O10" s="38"/>
      <c r="P10" s="38">
        <f>データ!P6</f>
        <v>63.88</v>
      </c>
      <c r="Q10" s="38"/>
      <c r="R10" s="38"/>
      <c r="S10" s="38"/>
      <c r="T10" s="38"/>
      <c r="U10" s="38"/>
      <c r="V10" s="38"/>
      <c r="W10" s="38">
        <f>データ!Q6</f>
        <v>84.03</v>
      </c>
      <c r="X10" s="38"/>
      <c r="Y10" s="38"/>
      <c r="Z10" s="38"/>
      <c r="AA10" s="38"/>
      <c r="AB10" s="38"/>
      <c r="AC10" s="38"/>
      <c r="AD10" s="37">
        <f>データ!R6</f>
        <v>3630</v>
      </c>
      <c r="AE10" s="37"/>
      <c r="AF10" s="37"/>
      <c r="AG10" s="37"/>
      <c r="AH10" s="37"/>
      <c r="AI10" s="37"/>
      <c r="AJ10" s="37"/>
      <c r="AK10" s="2"/>
      <c r="AL10" s="37">
        <f>データ!V6</f>
        <v>21024</v>
      </c>
      <c r="AM10" s="37"/>
      <c r="AN10" s="37"/>
      <c r="AO10" s="37"/>
      <c r="AP10" s="37"/>
      <c r="AQ10" s="37"/>
      <c r="AR10" s="37"/>
      <c r="AS10" s="37"/>
      <c r="AT10" s="38">
        <f>データ!W6</f>
        <v>6.65</v>
      </c>
      <c r="AU10" s="38"/>
      <c r="AV10" s="38"/>
      <c r="AW10" s="38"/>
      <c r="AX10" s="38"/>
      <c r="AY10" s="38"/>
      <c r="AZ10" s="38"/>
      <c r="BA10" s="38"/>
      <c r="BB10" s="38">
        <f>データ!X6</f>
        <v>3161.5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m77MWkB+UCPW9Cwe41uCuxmRnJIT7iPBTL182aoGhUHXd70AWqbFrBtnoD1QakZlCcs1I+QXRI/KCzKqI47Mg==" saltValue="HDAPJ/0LaMtrSSjukNupA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33219</v>
      </c>
      <c r="D6" s="19">
        <f t="shared" si="3"/>
        <v>46</v>
      </c>
      <c r="E6" s="19">
        <f t="shared" si="3"/>
        <v>17</v>
      </c>
      <c r="F6" s="19">
        <f t="shared" si="3"/>
        <v>1</v>
      </c>
      <c r="G6" s="19">
        <f t="shared" si="3"/>
        <v>0</v>
      </c>
      <c r="H6" s="19" t="str">
        <f t="shared" si="3"/>
        <v>岩手県　紫波町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73.13</v>
      </c>
      <c r="P6" s="20">
        <f t="shared" si="3"/>
        <v>63.88</v>
      </c>
      <c r="Q6" s="20">
        <f t="shared" si="3"/>
        <v>84.03</v>
      </c>
      <c r="R6" s="20">
        <f t="shared" si="3"/>
        <v>3630</v>
      </c>
      <c r="S6" s="20">
        <f t="shared" si="3"/>
        <v>33049</v>
      </c>
      <c r="T6" s="20">
        <f t="shared" si="3"/>
        <v>238.98</v>
      </c>
      <c r="U6" s="20">
        <f t="shared" si="3"/>
        <v>138.29</v>
      </c>
      <c r="V6" s="20">
        <f t="shared" si="3"/>
        <v>21024</v>
      </c>
      <c r="W6" s="20">
        <f t="shared" si="3"/>
        <v>6.65</v>
      </c>
      <c r="X6" s="20">
        <f t="shared" si="3"/>
        <v>3161.5</v>
      </c>
      <c r="Y6" s="21">
        <f>IF(Y7="",NA(),Y7)</f>
        <v>98.99</v>
      </c>
      <c r="Z6" s="21">
        <f t="shared" ref="Z6:AH6" si="4">IF(Z7="",NA(),Z7)</f>
        <v>94.42</v>
      </c>
      <c r="AA6" s="21">
        <f t="shared" si="4"/>
        <v>98.76</v>
      </c>
      <c r="AB6" s="21">
        <f t="shared" si="4"/>
        <v>96.85</v>
      </c>
      <c r="AC6" s="21">
        <f t="shared" si="4"/>
        <v>96.51</v>
      </c>
      <c r="AD6" s="21">
        <f t="shared" si="4"/>
        <v>105.06</v>
      </c>
      <c r="AE6" s="21">
        <f t="shared" si="4"/>
        <v>106.81</v>
      </c>
      <c r="AF6" s="21">
        <f t="shared" si="4"/>
        <v>106.5</v>
      </c>
      <c r="AG6" s="21">
        <f t="shared" si="4"/>
        <v>106.22</v>
      </c>
      <c r="AH6" s="21">
        <f t="shared" si="4"/>
        <v>107.01</v>
      </c>
      <c r="AI6" s="20" t="str">
        <f>IF(AI7="","",IF(AI7="-","【-】","【"&amp;SUBSTITUTE(TEXT(AI7,"#,##0.00"),"-","△")&amp;"】"))</f>
        <v>【106.11】</v>
      </c>
      <c r="AJ6" s="21">
        <f>IF(AJ7="",NA(),AJ7)</f>
        <v>38.729999999999997</v>
      </c>
      <c r="AK6" s="21">
        <f t="shared" ref="AK6:AS6" si="5">IF(AK7="",NA(),AK7)</f>
        <v>49.95</v>
      </c>
      <c r="AL6" s="21">
        <f t="shared" si="5"/>
        <v>51.76</v>
      </c>
      <c r="AM6" s="21">
        <f t="shared" si="5"/>
        <v>57.87</v>
      </c>
      <c r="AN6" s="21">
        <f t="shared" si="5"/>
        <v>63.58</v>
      </c>
      <c r="AO6" s="21">
        <f t="shared" si="5"/>
        <v>41.56</v>
      </c>
      <c r="AP6" s="21">
        <f t="shared" si="5"/>
        <v>34.4</v>
      </c>
      <c r="AQ6" s="21">
        <f t="shared" si="5"/>
        <v>18.36</v>
      </c>
      <c r="AR6" s="21">
        <f t="shared" si="5"/>
        <v>18.010000000000002</v>
      </c>
      <c r="AS6" s="21">
        <f t="shared" si="5"/>
        <v>23.86</v>
      </c>
      <c r="AT6" s="20" t="str">
        <f>IF(AT7="","",IF(AT7="-","【-】","【"&amp;SUBSTITUTE(TEXT(AT7,"#,##0.00"),"-","△")&amp;"】"))</f>
        <v>【3.15】</v>
      </c>
      <c r="AU6" s="21">
        <f>IF(AU7="",NA(),AU7)</f>
        <v>157.47999999999999</v>
      </c>
      <c r="AV6" s="21">
        <f t="shared" ref="AV6:BD6" si="6">IF(AV7="",NA(),AV7)</f>
        <v>198.4</v>
      </c>
      <c r="AW6" s="21">
        <f t="shared" si="6"/>
        <v>242.61</v>
      </c>
      <c r="AX6" s="21">
        <f t="shared" si="6"/>
        <v>222.69</v>
      </c>
      <c r="AY6" s="21">
        <f t="shared" si="6"/>
        <v>323.76</v>
      </c>
      <c r="AZ6" s="21">
        <f t="shared" si="6"/>
        <v>80.81</v>
      </c>
      <c r="BA6" s="21">
        <f t="shared" si="6"/>
        <v>68.17</v>
      </c>
      <c r="BB6" s="21">
        <f t="shared" si="6"/>
        <v>55.6</v>
      </c>
      <c r="BC6" s="21">
        <f t="shared" si="6"/>
        <v>59.4</v>
      </c>
      <c r="BD6" s="21">
        <f t="shared" si="6"/>
        <v>68.27</v>
      </c>
      <c r="BE6" s="20" t="str">
        <f>IF(BE7="","",IF(BE7="-","【-】","【"&amp;SUBSTITUTE(TEXT(BE7,"#,##0.00"),"-","△")&amp;"】"))</f>
        <v>【73.44】</v>
      </c>
      <c r="BF6" s="21">
        <f>IF(BF7="",NA(),BF7)</f>
        <v>1275.5999999999999</v>
      </c>
      <c r="BG6" s="21">
        <f t="shared" ref="BG6:BO6" si="7">IF(BG7="",NA(),BG7)</f>
        <v>1218.82</v>
      </c>
      <c r="BH6" s="21">
        <f t="shared" si="7"/>
        <v>1138.58</v>
      </c>
      <c r="BI6" s="21">
        <f t="shared" si="7"/>
        <v>1099.01</v>
      </c>
      <c r="BJ6" s="21">
        <f t="shared" si="7"/>
        <v>1056.1500000000001</v>
      </c>
      <c r="BK6" s="21">
        <f t="shared" si="7"/>
        <v>768.62</v>
      </c>
      <c r="BL6" s="21">
        <f t="shared" si="7"/>
        <v>789.44</v>
      </c>
      <c r="BM6" s="21">
        <f t="shared" si="7"/>
        <v>789.08</v>
      </c>
      <c r="BN6" s="21">
        <f t="shared" si="7"/>
        <v>747.84</v>
      </c>
      <c r="BO6" s="21">
        <f t="shared" si="7"/>
        <v>804.98</v>
      </c>
      <c r="BP6" s="20" t="str">
        <f>IF(BP7="","",IF(BP7="-","【-】","【"&amp;SUBSTITUTE(TEXT(BP7,"#,##0.00"),"-","△")&amp;"】"))</f>
        <v>【652.82】</v>
      </c>
      <c r="BQ6" s="21">
        <f>IF(BQ7="",NA(),BQ7)</f>
        <v>99.91</v>
      </c>
      <c r="BR6" s="21">
        <f t="shared" ref="BR6:BZ6" si="8">IF(BR7="",NA(),BR7)</f>
        <v>100</v>
      </c>
      <c r="BS6" s="21">
        <f t="shared" si="8"/>
        <v>100</v>
      </c>
      <c r="BT6" s="21">
        <f t="shared" si="8"/>
        <v>100.06</v>
      </c>
      <c r="BU6" s="21">
        <f t="shared" si="8"/>
        <v>100</v>
      </c>
      <c r="BV6" s="21">
        <f t="shared" si="8"/>
        <v>88.06</v>
      </c>
      <c r="BW6" s="21">
        <f t="shared" si="8"/>
        <v>87.29</v>
      </c>
      <c r="BX6" s="21">
        <f t="shared" si="8"/>
        <v>88.25</v>
      </c>
      <c r="BY6" s="21">
        <f t="shared" si="8"/>
        <v>90.17</v>
      </c>
      <c r="BZ6" s="21">
        <f t="shared" si="8"/>
        <v>88.71</v>
      </c>
      <c r="CA6" s="20" t="str">
        <f>IF(CA7="","",IF(CA7="-","【-】","【"&amp;SUBSTITUTE(TEXT(CA7,"#,##0.00"),"-","△")&amp;"】"))</f>
        <v>【97.61】</v>
      </c>
      <c r="CB6" s="21">
        <f>IF(CB7="",NA(),CB7)</f>
        <v>177.97</v>
      </c>
      <c r="CC6" s="21">
        <f t="shared" ref="CC6:CK6" si="9">IF(CC7="",NA(),CC7)</f>
        <v>177.36</v>
      </c>
      <c r="CD6" s="21">
        <f t="shared" si="9"/>
        <v>177.35</v>
      </c>
      <c r="CE6" s="21">
        <f t="shared" si="9"/>
        <v>177.15</v>
      </c>
      <c r="CF6" s="21">
        <f t="shared" si="9"/>
        <v>177.59</v>
      </c>
      <c r="CG6" s="21">
        <f t="shared" si="9"/>
        <v>179.32</v>
      </c>
      <c r="CH6" s="21">
        <f t="shared" si="9"/>
        <v>176.67</v>
      </c>
      <c r="CI6" s="21">
        <f t="shared" si="9"/>
        <v>176.37</v>
      </c>
      <c r="CJ6" s="21">
        <f t="shared" si="9"/>
        <v>173.17</v>
      </c>
      <c r="CK6" s="21">
        <f t="shared" si="9"/>
        <v>174.8</v>
      </c>
      <c r="CL6" s="20" t="str">
        <f>IF(CL7="","",IF(CL7="-","【-】","【"&amp;SUBSTITUTE(TEXT(CL7,"#,##0.00"),"-","△")&amp;"】"))</f>
        <v>【138.29】</v>
      </c>
      <c r="CM6" s="21">
        <f>IF(CM7="",NA(),CM7)</f>
        <v>75.56</v>
      </c>
      <c r="CN6" s="21">
        <f t="shared" ref="CN6:CV6" si="10">IF(CN7="",NA(),CN7)</f>
        <v>75.56</v>
      </c>
      <c r="CO6" s="21">
        <f t="shared" si="10"/>
        <v>75.56</v>
      </c>
      <c r="CP6" s="21">
        <f t="shared" si="10"/>
        <v>79.31</v>
      </c>
      <c r="CQ6" s="21">
        <f t="shared" si="10"/>
        <v>84.03</v>
      </c>
      <c r="CR6" s="21">
        <f t="shared" si="10"/>
        <v>58</v>
      </c>
      <c r="CS6" s="21">
        <f t="shared" si="10"/>
        <v>57.42</v>
      </c>
      <c r="CT6" s="21">
        <f t="shared" si="10"/>
        <v>56.72</v>
      </c>
      <c r="CU6" s="21">
        <f t="shared" si="10"/>
        <v>56.43</v>
      </c>
      <c r="CV6" s="21">
        <f t="shared" si="10"/>
        <v>55.82</v>
      </c>
      <c r="CW6" s="20" t="str">
        <f>IF(CW7="","",IF(CW7="-","【-】","【"&amp;SUBSTITUTE(TEXT(CW7,"#,##0.00"),"-","△")&amp;"】"))</f>
        <v>【59.10】</v>
      </c>
      <c r="CX6" s="21">
        <f>IF(CX7="",NA(),CX7)</f>
        <v>93.75</v>
      </c>
      <c r="CY6" s="21">
        <f t="shared" ref="CY6:DG6" si="11">IF(CY7="",NA(),CY7)</f>
        <v>94.18</v>
      </c>
      <c r="CZ6" s="21">
        <f t="shared" si="11"/>
        <v>94.68</v>
      </c>
      <c r="DA6" s="21">
        <f t="shared" si="11"/>
        <v>93.85</v>
      </c>
      <c r="DB6" s="21">
        <f t="shared" si="11"/>
        <v>94.59</v>
      </c>
      <c r="DC6" s="21">
        <f t="shared" si="11"/>
        <v>89.79</v>
      </c>
      <c r="DD6" s="21">
        <f t="shared" si="11"/>
        <v>90.42</v>
      </c>
      <c r="DE6" s="21">
        <f t="shared" si="11"/>
        <v>90.72</v>
      </c>
      <c r="DF6" s="21">
        <f t="shared" si="11"/>
        <v>91.07</v>
      </c>
      <c r="DG6" s="21">
        <f t="shared" si="11"/>
        <v>90.67</v>
      </c>
      <c r="DH6" s="20" t="str">
        <f>IF(DH7="","",IF(DH7="-","【-】","【"&amp;SUBSTITUTE(TEXT(DH7,"#,##0.00"),"-","△")&amp;"】"))</f>
        <v>【95.82】</v>
      </c>
      <c r="DI6" s="21">
        <f>IF(DI7="",NA(),DI7)</f>
        <v>23.21</v>
      </c>
      <c r="DJ6" s="21">
        <f t="shared" ref="DJ6:DR6" si="12">IF(DJ7="",NA(),DJ7)</f>
        <v>25.76</v>
      </c>
      <c r="DK6" s="21">
        <f t="shared" si="12"/>
        <v>28.43</v>
      </c>
      <c r="DL6" s="21">
        <f t="shared" si="12"/>
        <v>30.9</v>
      </c>
      <c r="DM6" s="21">
        <f t="shared" si="12"/>
        <v>32.68</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33219</v>
      </c>
      <c r="D7" s="23">
        <v>46</v>
      </c>
      <c r="E7" s="23">
        <v>17</v>
      </c>
      <c r="F7" s="23">
        <v>1</v>
      </c>
      <c r="G7" s="23">
        <v>0</v>
      </c>
      <c r="H7" s="23" t="s">
        <v>96</v>
      </c>
      <c r="I7" s="23" t="s">
        <v>97</v>
      </c>
      <c r="J7" s="23" t="s">
        <v>98</v>
      </c>
      <c r="K7" s="23" t="s">
        <v>99</v>
      </c>
      <c r="L7" s="23" t="s">
        <v>100</v>
      </c>
      <c r="M7" s="23" t="s">
        <v>101</v>
      </c>
      <c r="N7" s="24" t="s">
        <v>102</v>
      </c>
      <c r="O7" s="24">
        <v>73.13</v>
      </c>
      <c r="P7" s="24">
        <v>63.88</v>
      </c>
      <c r="Q7" s="24">
        <v>84.03</v>
      </c>
      <c r="R7" s="24">
        <v>3630</v>
      </c>
      <c r="S7" s="24">
        <v>33049</v>
      </c>
      <c r="T7" s="24">
        <v>238.98</v>
      </c>
      <c r="U7" s="24">
        <v>138.29</v>
      </c>
      <c r="V7" s="24">
        <v>21024</v>
      </c>
      <c r="W7" s="24">
        <v>6.65</v>
      </c>
      <c r="X7" s="24">
        <v>3161.5</v>
      </c>
      <c r="Y7" s="24">
        <v>98.99</v>
      </c>
      <c r="Z7" s="24">
        <v>94.42</v>
      </c>
      <c r="AA7" s="24">
        <v>98.76</v>
      </c>
      <c r="AB7" s="24">
        <v>96.85</v>
      </c>
      <c r="AC7" s="24">
        <v>96.51</v>
      </c>
      <c r="AD7" s="24">
        <v>105.06</v>
      </c>
      <c r="AE7" s="24">
        <v>106.81</v>
      </c>
      <c r="AF7" s="24">
        <v>106.5</v>
      </c>
      <c r="AG7" s="24">
        <v>106.22</v>
      </c>
      <c r="AH7" s="24">
        <v>107.01</v>
      </c>
      <c r="AI7" s="24">
        <v>106.11</v>
      </c>
      <c r="AJ7" s="24">
        <v>38.729999999999997</v>
      </c>
      <c r="AK7" s="24">
        <v>49.95</v>
      </c>
      <c r="AL7" s="24">
        <v>51.76</v>
      </c>
      <c r="AM7" s="24">
        <v>57.87</v>
      </c>
      <c r="AN7" s="24">
        <v>63.58</v>
      </c>
      <c r="AO7" s="24">
        <v>41.56</v>
      </c>
      <c r="AP7" s="24">
        <v>34.4</v>
      </c>
      <c r="AQ7" s="24">
        <v>18.36</v>
      </c>
      <c r="AR7" s="24">
        <v>18.010000000000002</v>
      </c>
      <c r="AS7" s="24">
        <v>23.86</v>
      </c>
      <c r="AT7" s="24">
        <v>3.15</v>
      </c>
      <c r="AU7" s="24">
        <v>157.47999999999999</v>
      </c>
      <c r="AV7" s="24">
        <v>198.4</v>
      </c>
      <c r="AW7" s="24">
        <v>242.61</v>
      </c>
      <c r="AX7" s="24">
        <v>222.69</v>
      </c>
      <c r="AY7" s="24">
        <v>323.76</v>
      </c>
      <c r="AZ7" s="24">
        <v>80.81</v>
      </c>
      <c r="BA7" s="24">
        <v>68.17</v>
      </c>
      <c r="BB7" s="24">
        <v>55.6</v>
      </c>
      <c r="BC7" s="24">
        <v>59.4</v>
      </c>
      <c r="BD7" s="24">
        <v>68.27</v>
      </c>
      <c r="BE7" s="24">
        <v>73.44</v>
      </c>
      <c r="BF7" s="24">
        <v>1275.5999999999999</v>
      </c>
      <c r="BG7" s="24">
        <v>1218.82</v>
      </c>
      <c r="BH7" s="24">
        <v>1138.58</v>
      </c>
      <c r="BI7" s="24">
        <v>1099.01</v>
      </c>
      <c r="BJ7" s="24">
        <v>1056.1500000000001</v>
      </c>
      <c r="BK7" s="24">
        <v>768.62</v>
      </c>
      <c r="BL7" s="24">
        <v>789.44</v>
      </c>
      <c r="BM7" s="24">
        <v>789.08</v>
      </c>
      <c r="BN7" s="24">
        <v>747.84</v>
      </c>
      <c r="BO7" s="24">
        <v>804.98</v>
      </c>
      <c r="BP7" s="24">
        <v>652.82000000000005</v>
      </c>
      <c r="BQ7" s="24">
        <v>99.91</v>
      </c>
      <c r="BR7" s="24">
        <v>100</v>
      </c>
      <c r="BS7" s="24">
        <v>100</v>
      </c>
      <c r="BT7" s="24">
        <v>100.06</v>
      </c>
      <c r="BU7" s="24">
        <v>100</v>
      </c>
      <c r="BV7" s="24">
        <v>88.06</v>
      </c>
      <c r="BW7" s="24">
        <v>87.29</v>
      </c>
      <c r="BX7" s="24">
        <v>88.25</v>
      </c>
      <c r="BY7" s="24">
        <v>90.17</v>
      </c>
      <c r="BZ7" s="24">
        <v>88.71</v>
      </c>
      <c r="CA7" s="24">
        <v>97.61</v>
      </c>
      <c r="CB7" s="24">
        <v>177.97</v>
      </c>
      <c r="CC7" s="24">
        <v>177.36</v>
      </c>
      <c r="CD7" s="24">
        <v>177.35</v>
      </c>
      <c r="CE7" s="24">
        <v>177.15</v>
      </c>
      <c r="CF7" s="24">
        <v>177.59</v>
      </c>
      <c r="CG7" s="24">
        <v>179.32</v>
      </c>
      <c r="CH7" s="24">
        <v>176.67</v>
      </c>
      <c r="CI7" s="24">
        <v>176.37</v>
      </c>
      <c r="CJ7" s="24">
        <v>173.17</v>
      </c>
      <c r="CK7" s="24">
        <v>174.8</v>
      </c>
      <c r="CL7" s="24">
        <v>138.29</v>
      </c>
      <c r="CM7" s="24">
        <v>75.56</v>
      </c>
      <c r="CN7" s="24">
        <v>75.56</v>
      </c>
      <c r="CO7" s="24">
        <v>75.56</v>
      </c>
      <c r="CP7" s="24">
        <v>79.31</v>
      </c>
      <c r="CQ7" s="24">
        <v>84.03</v>
      </c>
      <c r="CR7" s="24">
        <v>58</v>
      </c>
      <c r="CS7" s="24">
        <v>57.42</v>
      </c>
      <c r="CT7" s="24">
        <v>56.72</v>
      </c>
      <c r="CU7" s="24">
        <v>56.43</v>
      </c>
      <c r="CV7" s="24">
        <v>55.82</v>
      </c>
      <c r="CW7" s="24">
        <v>59.1</v>
      </c>
      <c r="CX7" s="24">
        <v>93.75</v>
      </c>
      <c r="CY7" s="24">
        <v>94.18</v>
      </c>
      <c r="CZ7" s="24">
        <v>94.68</v>
      </c>
      <c r="DA7" s="24">
        <v>93.85</v>
      </c>
      <c r="DB7" s="24">
        <v>94.59</v>
      </c>
      <c r="DC7" s="24">
        <v>89.79</v>
      </c>
      <c r="DD7" s="24">
        <v>90.42</v>
      </c>
      <c r="DE7" s="24">
        <v>90.72</v>
      </c>
      <c r="DF7" s="24">
        <v>91.07</v>
      </c>
      <c r="DG7" s="24">
        <v>90.67</v>
      </c>
      <c r="DH7" s="24">
        <v>95.82</v>
      </c>
      <c r="DI7" s="24">
        <v>23.21</v>
      </c>
      <c r="DJ7" s="24">
        <v>25.76</v>
      </c>
      <c r="DK7" s="24">
        <v>28.43</v>
      </c>
      <c r="DL7" s="24">
        <v>30.9</v>
      </c>
      <c r="DM7" s="24">
        <v>32.68</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v>
      </c>
      <c r="EF7" s="24">
        <v>0</v>
      </c>
      <c r="EG7" s="24">
        <v>0</v>
      </c>
      <c r="EH7" s="24">
        <v>0</v>
      </c>
      <c r="EI7" s="24">
        <v>0</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佐藤　孝宜</cp:lastModifiedBy>
  <cp:lastPrinted>2024-01-17T04:59:22Z</cp:lastPrinted>
  <dcterms:created xsi:type="dcterms:W3CDTF">2023-12-12T00:42:34Z</dcterms:created>
  <dcterms:modified xsi:type="dcterms:W3CDTF">2024-01-17T05:12:43Z</dcterms:modified>
  <cp:category>
  </cp:category>
</cp:coreProperties>
</file>