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8.212\共有\下水道\②公共下水道（経営）\経営比較分析表関係\R05\"/>
    </mc:Choice>
  </mc:AlternateContent>
  <workbookProtection workbookAlgorithmName="SHA-512" workbookHashValue="IfiUSadc2u/0d44OFKHh/fZWeE0zKSIv+unyShKgQJ8zxHMd0OeUrgYTQy13THbIkZ0as23D03/f9aqB0/KUUA==" workbookSaltValue="zf/SwPdsNDdzeqg82dyrPg==" workbookSpinCount="100000" lockStructure="1"/>
  <bookViews>
    <workbookView xWindow="0" yWindow="0" windowWidth="23040" windowHeight="931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<sst xmlns="http://schemas.openxmlformats.org/spreadsheetml/2006/main" count="231" uniqueCount="118">
  <si>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</si>
  <si>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</si>
  <si>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</si>
  <si>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</si>
  <si>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</si>
  <si>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</si>
  <si>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</si>
  <si>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</si>
  <si>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</si>
  <si>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</si>
  <si>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</si>
  <si>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</si>
  <si>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</si>
  <si>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</si>
  <si>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</si>
  <si>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</si>
  <si>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</si>
  <si>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</si>
  <si>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</si>
  <si>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</si>
  <si>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</si>
  <si>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</si>
  <si>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</si>
  <si>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</si>
  <si>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</si>
  <si>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</si>
  <si>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</si>
  <si>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</si>
  <si>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</si>
  <si>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</si>
  <si>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</si>
  <si>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</si>
  <si>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</si>
  <si>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</si>
  <si>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</si>
  <si>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</si>
  <si>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</si>
  <si>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</si>
  <si>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</si>
  <si>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</si>
  <si>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</si>
  <si>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</si>
  <si>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</si>
  <si>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</si>
  <si>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</si>
  <si>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</si>
  <si>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</si>
  <si>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</si>
  <si>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</si>
  <si>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</si>
  <si>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</si>
  <si>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</si>
  <si>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</si>
  <si>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</si>
  <si>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</si>
  <si>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</si>
  <si>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</si>
  <si>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</si>
  <si>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</si>
  <si>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</si>
  <si>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</si>
  <si>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</si>
  <si>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</si>
  <si>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</si>
  <si>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</si>
  <si>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</si>
  <si>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</si>
  <si>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</si>
  <si>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</si>
  <si>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</si>
  <si>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</si>
  <si>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</si>
  <si>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</si>
  <si>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</si>
  <si>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</si>
  <si>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</si>
  <si>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</si>
  <si>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</si>
  <si>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</si>
  <si>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</si>
  <si>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</si>
  <si>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</si>
  <si>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</si>
  <si>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</si>
  <si>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</si>
  <si>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</si>
  <si>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</si>
  <si>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</si>
  <si>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</si>
  <si>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</si>
  <si>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</si>
  <si>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</si>
  <si>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</si>
  <si>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</si>
  <si>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</si>
  <si>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</si>
  <si>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雫石町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</si>
  <si>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</si>
  <si>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</si>
  <si>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</si>
  <si>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</si>
  <si>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</si>
  <si>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</si>
  <si>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</si>
  <si>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</si>
  <si>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</si>
  <si>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</si>
  <si>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</si>
  <si>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</si>
  <si>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</si>
  <si>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</si>
  <si>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</si>
  <si>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</si>
  <si>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</si>
  <si>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</si>
  <si>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r>
      <t>　</t>
    </r>
    <r>
      <rPr>
        <sz val="10.5"/>
        <color theme="1"/>
        <rFont val="ＭＳ ゴシック"/>
        <family val="3"/>
        <charset val="128"/>
      </rPr>
      <t>経常収支比率は、単年度の収支状況を表す指標で100%以下は赤字経営を示します。当町では近年黒字経営が続いていますが、人口減少による使用料収入の減少や経年劣化による維持管理費の増加が見込まれるため、事業見直しや定期的に使用料料改定の検討を行っていき、健全な経営継続に努ていきます。
　流動比率は短期支払能力を表す指標で100％以上である事が望ましいとされています。当町は、徐々に比率が上昇してきているものの、10％台で推移しており、安定した経営を図るうえで使用料収入を増やし現金所持の割合を上げ、支払能力を高めていく必要があります。
　経費回収率は、使用料収入で維持管理費をどの程度賄えているかを表す指標で、100％以上である事が望ましいとされています。当町の回収率は、70％となっており、自主財源（使用料収入）だけでは経費を賄いきれず、一般会計からの繰入金に依存している状況です。
　汚水処理原価は、汚水１㎥当たりの処理費用を表した指標で、当町では経年劣化が進んでいる施設が少なく維持管理費が抑えれているため、処理原価が減少しています。しかし、今後は人口減少等の影響で排水処理量は減少し維持管理費は増加していく見込みであるため、処理原価が上昇していくと推測されます。
　水洗化率は、処理区域内人口のうち、実際に水洗化し汚水処理している人口の割合を表した指標で、水質保全や使用料収入の増加の観点から100%が望ましいとされています。当町は人口減少や地理的要因から、今後も水洗化率の上昇は難しい状況です。</t>
    </r>
    <rPh sb="1" eb="3">
      <t>ケイジョウ</t>
    </rPh>
    <rPh sb="109" eb="112">
      <t>シヨウリョウ</t>
    </rPh>
    <rPh sb="182" eb="184">
      <t>トウチョウ</t>
    </rPh>
    <rPh sb="186" eb="188">
      <t>ジョジョ</t>
    </rPh>
    <rPh sb="189" eb="191">
      <t>ヒリツ</t>
    </rPh>
    <rPh sb="192" eb="194">
      <t>ジョウショウ</t>
    </rPh>
    <rPh sb="216" eb="218">
      <t>アンテイ</t>
    </rPh>
    <rPh sb="220" eb="222">
      <t>ケイエイ</t>
    </rPh>
    <rPh sb="223" eb="224">
      <t>ハカ</t>
    </rPh>
    <rPh sb="330" eb="332">
      <t>カイシュウ</t>
    </rPh>
    <rPh sb="332" eb="333">
      <t>リツ</t>
    </rPh>
    <rPh sb="345" eb="347">
      <t>ジシュ</t>
    </rPh>
    <rPh sb="347" eb="349">
      <t>ザイゲン</t>
    </rPh>
    <rPh sb="350" eb="353">
      <t>シヨウリョウ</t>
    </rPh>
    <rPh sb="353" eb="355">
      <t>シュウニュウ</t>
    </rPh>
    <rPh sb="360" eb="362">
      <t>ケイヒ</t>
    </rPh>
    <rPh sb="363" eb="364">
      <t>マカナ</t>
    </rPh>
    <rPh sb="378" eb="379">
      <t>キン</t>
    </rPh>
    <rPh sb="430" eb="431">
      <t>スス</t>
    </rPh>
    <rPh sb="435" eb="437">
      <t>シセツ</t>
    </rPh>
    <rPh sb="438" eb="439">
      <t>スク</t>
    </rPh>
    <rPh sb="447" eb="448">
      <t>オサ</t>
    </rPh>
    <rPh sb="456" eb="458">
      <t>ショリ</t>
    </rPh>
    <rPh sb="458" eb="460">
      <t>ゲンカ</t>
    </rPh>
    <rPh sb="461" eb="463">
      <t>ゲンショウ</t>
    </rPh>
    <rPh sb="473" eb="475">
      <t>コンゴ</t>
    </rPh>
    <rPh sb="476" eb="478">
      <t>ジンコウ</t>
    </rPh>
    <rPh sb="478" eb="480">
      <t>ゲンショウ</t>
    </rPh>
    <rPh sb="480" eb="481">
      <t>トウ</t>
    </rPh>
    <rPh sb="482" eb="484">
      <t>エイキョウ</t>
    </rPh>
    <rPh sb="485" eb="487">
      <t>ハイスイ</t>
    </rPh>
    <rPh sb="494" eb="496">
      <t>イジ</t>
    </rPh>
    <rPh sb="496" eb="499">
      <t>カンリヒ</t>
    </rPh>
    <rPh sb="500" eb="502">
      <t>ゾウカ</t>
    </rPh>
    <rPh sb="506" eb="508">
      <t>ミコ</t>
    </rPh>
    <phoneticPr fontId="4"/>
  </si>
  <si>
    <t>　耐用年数を超過している施設等はまだありませんが、多くの施設等が耐用年数の半分を超過しており、今後さらに有形固定資産減価償却率が上昇していくことが推測されます。
　平成29年及び平成30年に汚水処理の最適化構想を実施した結果、公共下水道への接続が有利と判定されたため、処理場内の大きな機器更新が必要となる前に、順次公共下水道に統合して行く必要があります。</t>
    <phoneticPr fontId="4"/>
  </si>
  <si>
    <t>　現状から、収入は自主財源が乏しく現金化できる資産も少ない事から、一般会計からの繰入に依存している状況にあります。
　また、人口減少や地理的要因により排水量（有収水量）の増加もあまり見込めない状況にあり、使用料改定以外の方法による収入確保は難しい状況です。支出は、耐用年数を超過した施設等は無いものの、耐用年数の半分を超過した施設が多くあり、維持管理に係る経費の増加や更新に伴う企業債残高の増加などが推測されます。
　これらの課題を解消するため、定期的に適正な使用料改定の検討を行うとともに、計画的に公共下水道に統合を進めていく必要があります。</t>
    <rPh sb="102" eb="105">
      <t>シヨウリョウ</t>
    </rPh>
    <rPh sb="230" eb="232">
      <t>シヨウ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</si>
</sst>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F8-4EF2-8775-F6097F88436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AFF8-4EF2-8775-F6097F88436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34.31</c:v>
                </c:pt>
                <c:pt idx="1">
                  <c:v>32.799999999999997</c:v>
                </c:pt>
                <c:pt idx="2">
                  <c:v>33.700000000000003</c:v>
                </c:pt>
                <c:pt idx="3">
                  <c:v>33.200000000000003</c:v>
                </c:pt>
                <c:pt idx="4">
                  <c:v>31.99</c:v>
                </c:pt>
              </c:numCache>
            </c:numRef>
          </c:val>
          <c:extLst>
            <c:ext xmlns:c16="http://schemas.microsoft.com/office/drawing/2014/chart" uri="{C3380CC4-5D6E-409C-BE32-E72D297353CC}">
              <c16:uniqueId val="{00000000-561A-4121-B3C1-14379FE2953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561A-4121-B3C1-14379FE2953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71.3</c:v>
                </c:pt>
                <c:pt idx="1">
                  <c:v>72.88</c:v>
                </c:pt>
                <c:pt idx="2">
                  <c:v>72.88</c:v>
                </c:pt>
                <c:pt idx="3">
                  <c:v>74.040000000000006</c:v>
                </c:pt>
                <c:pt idx="4">
                  <c:v>75.12</c:v>
                </c:pt>
              </c:numCache>
            </c:numRef>
          </c:val>
          <c:extLst>
            <c:ext xmlns:c16="http://schemas.microsoft.com/office/drawing/2014/chart" uri="{C3380CC4-5D6E-409C-BE32-E72D297353CC}">
              <c16:uniqueId val="{00000000-368E-4245-A414-7FFDC026383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368E-4245-A414-7FFDC026383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100.67</c:v>
                </c:pt>
                <c:pt idx="1">
                  <c:v>99.66</c:v>
                </c:pt>
                <c:pt idx="2">
                  <c:v>101</c:v>
                </c:pt>
                <c:pt idx="3">
                  <c:v>101.47</c:v>
                </c:pt>
                <c:pt idx="4">
                  <c:v>102.62</c:v>
                </c:pt>
              </c:numCache>
            </c:numRef>
          </c:val>
          <c:extLst>
            <c:ext xmlns:c16="http://schemas.microsoft.com/office/drawing/2014/chart" uri="{C3380CC4-5D6E-409C-BE32-E72D297353CC}">
              <c16:uniqueId val="{00000000-37FA-4853-A35A-466721AA64C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37FA-4853-A35A-466721AA64C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13.01</c:v>
                </c:pt>
                <c:pt idx="1">
                  <c:v>15.81</c:v>
                </c:pt>
                <c:pt idx="2">
                  <c:v>18.440000000000001</c:v>
                </c:pt>
                <c:pt idx="3">
                  <c:v>21</c:v>
                </c:pt>
                <c:pt idx="4">
                  <c:v>23.53</c:v>
                </c:pt>
              </c:numCache>
            </c:numRef>
          </c:val>
          <c:extLst>
            <c:ext xmlns:c16="http://schemas.microsoft.com/office/drawing/2014/chart" uri="{C3380CC4-5D6E-409C-BE32-E72D297353CC}">
              <c16:uniqueId val="{00000000-C24E-458A-A85B-921D8DDC292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C24E-458A-A85B-921D8DDC292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20-4613-9878-BDE493ED0A9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120-4613-9878-BDE493ED0A9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33-4BB4-92FC-E464AAE6DB6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4F33-4BB4-92FC-E464AAE6DB6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19.809999999999999</c:v>
                </c:pt>
                <c:pt idx="1">
                  <c:v>8.86</c:v>
                </c:pt>
                <c:pt idx="2">
                  <c:v>10.98</c:v>
                </c:pt>
                <c:pt idx="3">
                  <c:v>13</c:v>
                </c:pt>
                <c:pt idx="4">
                  <c:v>16.100000000000001</c:v>
                </c:pt>
              </c:numCache>
            </c:numRef>
          </c:val>
          <c:extLst>
            <c:ext xmlns:c16="http://schemas.microsoft.com/office/drawing/2014/chart" uri="{C3380CC4-5D6E-409C-BE32-E72D297353CC}">
              <c16:uniqueId val="{00000000-BC4A-455F-BEFF-BC5168DD5A8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BC4A-455F-BEFF-BC5168DD5A8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745.12</c:v>
                </c:pt>
                <c:pt idx="1">
                  <c:v>4393.1499999999996</c:v>
                </c:pt>
                <c:pt idx="2">
                  <c:v>6461.27</c:v>
                </c:pt>
                <c:pt idx="3">
                  <c:v>5917.64</c:v>
                </c:pt>
                <c:pt idx="4">
                  <c:v>5424.03</c:v>
                </c:pt>
              </c:numCache>
            </c:numRef>
          </c:val>
          <c:extLst>
            <c:ext xmlns:c16="http://schemas.microsoft.com/office/drawing/2014/chart" uri="{C3380CC4-5D6E-409C-BE32-E72D297353CC}">
              <c16:uniqueId val="{00000000-EFBB-4C01-A0F2-544F366734A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EFBB-4C01-A0F2-544F366734A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47.64</c:v>
                </c:pt>
                <c:pt idx="1">
                  <c:v>96.79</c:v>
                </c:pt>
                <c:pt idx="2">
                  <c:v>59.37</c:v>
                </c:pt>
                <c:pt idx="3">
                  <c:v>69.63</c:v>
                </c:pt>
                <c:pt idx="4">
                  <c:v>70.989999999999995</c:v>
                </c:pt>
              </c:numCache>
            </c:numRef>
          </c:val>
          <c:extLst>
            <c:ext xmlns:c16="http://schemas.microsoft.com/office/drawing/2014/chart" uri="{C3380CC4-5D6E-409C-BE32-E72D297353CC}">
              <c16:uniqueId val="{00000000-0628-433D-9DE3-4131598ECE9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0628-433D-9DE3-4131598ECE9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322.79000000000002</c:v>
                </c:pt>
                <c:pt idx="1">
                  <c:v>146.19</c:v>
                </c:pt>
                <c:pt idx="2">
                  <c:v>258.2</c:v>
                </c:pt>
                <c:pt idx="3">
                  <c:v>221.69</c:v>
                </c:pt>
                <c:pt idx="4">
                  <c:v>217.35</c:v>
                </c:pt>
              </c:numCache>
            </c:numRef>
          </c:val>
          <c:extLst>
            <c:ext xmlns:c16="http://schemas.microsoft.com/office/drawing/2014/chart" uri="{C3380CC4-5D6E-409C-BE32-E72D297353CC}">
              <c16:uniqueId val="{00000000-30E5-4FA1-9163-5AEF4EF9297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30E5-4FA1-9163-5AEF4EF9297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L56" zoomScale="85" zoomScaleNormal="85"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岩手県　雫石町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15559</v>
      </c>
      <c r="AM8" s="55"/>
      <c r="AN8" s="55"/>
      <c r="AO8" s="55"/>
      <c r="AP8" s="55"/>
      <c r="AQ8" s="55"/>
      <c r="AR8" s="55"/>
      <c r="AS8" s="55"/>
      <c r="AT8" s="54">
        <f>データ!T6</f>
        <v>608.82000000000005</v>
      </c>
      <c r="AU8" s="54"/>
      <c r="AV8" s="54"/>
      <c r="AW8" s="54"/>
      <c r="AX8" s="54"/>
      <c r="AY8" s="54"/>
      <c r="AZ8" s="54"/>
      <c r="BA8" s="54"/>
      <c r="BB8" s="54">
        <f>データ!U6</f>
        <v>25.56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f>データ!O6</f>
        <v>68.41</v>
      </c>
      <c r="J10" s="54"/>
      <c r="K10" s="54"/>
      <c r="L10" s="54"/>
      <c r="M10" s="54"/>
      <c r="N10" s="54"/>
      <c r="O10" s="54"/>
      <c r="P10" s="54">
        <f>データ!P6</f>
        <v>10.91</v>
      </c>
      <c r="Q10" s="54"/>
      <c r="R10" s="54"/>
      <c r="S10" s="54"/>
      <c r="T10" s="54"/>
      <c r="U10" s="54"/>
      <c r="V10" s="54"/>
      <c r="W10" s="54">
        <f>データ!Q6</f>
        <v>85.22</v>
      </c>
      <c r="X10" s="54"/>
      <c r="Y10" s="54"/>
      <c r="Z10" s="54"/>
      <c r="AA10" s="54"/>
      <c r="AB10" s="54"/>
      <c r="AC10" s="54"/>
      <c r="AD10" s="55">
        <f>データ!R6</f>
        <v>3080</v>
      </c>
      <c r="AE10" s="55"/>
      <c r="AF10" s="55"/>
      <c r="AG10" s="55"/>
      <c r="AH10" s="55"/>
      <c r="AI10" s="55"/>
      <c r="AJ10" s="55"/>
      <c r="AK10" s="2"/>
      <c r="AL10" s="55">
        <f>データ!V6</f>
        <v>1692</v>
      </c>
      <c r="AM10" s="55"/>
      <c r="AN10" s="55"/>
      <c r="AO10" s="55"/>
      <c r="AP10" s="55"/>
      <c r="AQ10" s="55"/>
      <c r="AR10" s="55"/>
      <c r="AS10" s="55"/>
      <c r="AT10" s="54">
        <f>データ!W6</f>
        <v>1.0900000000000001</v>
      </c>
      <c r="AU10" s="54"/>
      <c r="AV10" s="54"/>
      <c r="AW10" s="54"/>
      <c r="AX10" s="54"/>
      <c r="AY10" s="54"/>
      <c r="AZ10" s="54"/>
      <c r="BA10" s="54"/>
      <c r="BB10" s="54">
        <f>データ!X6</f>
        <v>1552.29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i566YZGSmqc421nGRd66hswXtJM2LLgEt0I3EEsokXEdhkfSNGwtGvoC/0fqBOlPhA75lBBtFNirm4b8UhvaLQ==" saltValue="PflHUwAGFwH9yyNqg/fR4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33014</v>
      </c>
      <c r="D6" s="19">
        <f t="shared" si="3"/>
        <v>46</v>
      </c>
      <c r="E6" s="19">
        <f t="shared" si="3"/>
        <v>17</v>
      </c>
      <c r="F6" s="19">
        <f t="shared" si="3"/>
        <v>5</v>
      </c>
      <c r="G6" s="19">
        <f t="shared" si="3"/>
        <v>0</v>
      </c>
      <c r="H6" s="19" t="str">
        <f t="shared" si="3"/>
        <v>岩手県　雫石町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68.41</v>
      </c>
      <c r="P6" s="20">
        <f t="shared" si="3"/>
        <v>10.91</v>
      </c>
      <c r="Q6" s="20">
        <f t="shared" si="3"/>
        <v>85.22</v>
      </c>
      <c r="R6" s="20">
        <f t="shared" si="3"/>
        <v>3080</v>
      </c>
      <c r="S6" s="20">
        <f t="shared" si="3"/>
        <v>15559</v>
      </c>
      <c r="T6" s="20">
        <f t="shared" si="3"/>
        <v>608.82000000000005</v>
      </c>
      <c r="U6" s="20">
        <f t="shared" si="3"/>
        <v>25.56</v>
      </c>
      <c r="V6" s="20">
        <f t="shared" si="3"/>
        <v>1692</v>
      </c>
      <c r="W6" s="20">
        <f t="shared" si="3"/>
        <v>1.0900000000000001</v>
      </c>
      <c r="X6" s="20">
        <f t="shared" si="3"/>
        <v>1552.29</v>
      </c>
      <c r="Y6" s="21">
        <f>IF(Y7="",NA(),Y7)</f>
        <v>100.67</v>
      </c>
      <c r="Z6" s="21">
        <f t="shared" ref="Z6:AH6" si="4">IF(Z7="",NA(),Z7)</f>
        <v>99.66</v>
      </c>
      <c r="AA6" s="21">
        <f t="shared" si="4"/>
        <v>101</v>
      </c>
      <c r="AB6" s="21">
        <f t="shared" si="4"/>
        <v>101.47</v>
      </c>
      <c r="AC6" s="21">
        <f t="shared" si="4"/>
        <v>102.62</v>
      </c>
      <c r="AD6" s="21">
        <f t="shared" si="4"/>
        <v>101.77</v>
      </c>
      <c r="AE6" s="21">
        <f t="shared" si="4"/>
        <v>103.6</v>
      </c>
      <c r="AF6" s="21">
        <f t="shared" si="4"/>
        <v>106.37</v>
      </c>
      <c r="AG6" s="21">
        <f t="shared" si="4"/>
        <v>106.07</v>
      </c>
      <c r="AH6" s="21">
        <f t="shared" si="4"/>
        <v>105.5</v>
      </c>
      <c r="AI6" s="20" t="str">
        <f>IF(AI7="","",IF(AI7="-","【-】","【"&amp;SUBSTITUTE(TEXT(AI7,"#,##0.00"),"-","△")&amp;"】"))</f>
        <v>【103.61】</v>
      </c>
      <c r="AJ6" s="20">
        <f>IF(AJ7="",NA(),AJ7)</f>
        <v>0</v>
      </c>
      <c r="AK6" s="20">
        <f t="shared" ref="AK6:AS6" si="5">IF(AK7="",NA(),AK7)</f>
        <v>0</v>
      </c>
      <c r="AL6" s="20">
        <f t="shared" si="5"/>
        <v>0</v>
      </c>
      <c r="AM6" s="20">
        <f t="shared" si="5"/>
        <v>0</v>
      </c>
      <c r="AN6" s="20">
        <f t="shared" si="5"/>
        <v>0</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19.809999999999999</v>
      </c>
      <c r="AV6" s="21">
        <f t="shared" ref="AV6:BD6" si="6">IF(AV7="",NA(),AV7)</f>
        <v>8.86</v>
      </c>
      <c r="AW6" s="21">
        <f t="shared" si="6"/>
        <v>10.98</v>
      </c>
      <c r="AX6" s="21">
        <f t="shared" si="6"/>
        <v>13</v>
      </c>
      <c r="AY6" s="21">
        <f t="shared" si="6"/>
        <v>16.100000000000001</v>
      </c>
      <c r="AZ6" s="21">
        <f t="shared" si="6"/>
        <v>29.54</v>
      </c>
      <c r="BA6" s="21">
        <f t="shared" si="6"/>
        <v>26.99</v>
      </c>
      <c r="BB6" s="21">
        <f t="shared" si="6"/>
        <v>29.13</v>
      </c>
      <c r="BC6" s="21">
        <f t="shared" si="6"/>
        <v>35.69</v>
      </c>
      <c r="BD6" s="21">
        <f t="shared" si="6"/>
        <v>38.4</v>
      </c>
      <c r="BE6" s="20" t="str">
        <f>IF(BE7="","",IF(BE7="-","【-】","【"&amp;SUBSTITUTE(TEXT(BE7,"#,##0.00"),"-","△")&amp;"】"))</f>
        <v>【36.94】</v>
      </c>
      <c r="BF6" s="21">
        <f>IF(BF7="",NA(),BF7)</f>
        <v>745.12</v>
      </c>
      <c r="BG6" s="21">
        <f t="shared" ref="BG6:BO6" si="7">IF(BG7="",NA(),BG7)</f>
        <v>4393.1499999999996</v>
      </c>
      <c r="BH6" s="21">
        <f t="shared" si="7"/>
        <v>6461.27</v>
      </c>
      <c r="BI6" s="21">
        <f t="shared" si="7"/>
        <v>5917.64</v>
      </c>
      <c r="BJ6" s="21">
        <f t="shared" si="7"/>
        <v>5424.03</v>
      </c>
      <c r="BK6" s="21">
        <f t="shared" si="7"/>
        <v>789.46</v>
      </c>
      <c r="BL6" s="21">
        <f t="shared" si="7"/>
        <v>826.83</v>
      </c>
      <c r="BM6" s="21">
        <f t="shared" si="7"/>
        <v>867.83</v>
      </c>
      <c r="BN6" s="21">
        <f t="shared" si="7"/>
        <v>791.76</v>
      </c>
      <c r="BO6" s="21">
        <f t="shared" si="7"/>
        <v>900.82</v>
      </c>
      <c r="BP6" s="20" t="str">
        <f>IF(BP7="","",IF(BP7="-","【-】","【"&amp;SUBSTITUTE(TEXT(BP7,"#,##0.00"),"-","△")&amp;"】"))</f>
        <v>【809.19】</v>
      </c>
      <c r="BQ6" s="21">
        <f>IF(BQ7="",NA(),BQ7)</f>
        <v>47.64</v>
      </c>
      <c r="BR6" s="21">
        <f t="shared" ref="BR6:BZ6" si="8">IF(BR7="",NA(),BR7)</f>
        <v>96.79</v>
      </c>
      <c r="BS6" s="21">
        <f t="shared" si="8"/>
        <v>59.37</v>
      </c>
      <c r="BT6" s="21">
        <f t="shared" si="8"/>
        <v>69.63</v>
      </c>
      <c r="BU6" s="21">
        <f t="shared" si="8"/>
        <v>70.989999999999995</v>
      </c>
      <c r="BV6" s="21">
        <f t="shared" si="8"/>
        <v>57.77</v>
      </c>
      <c r="BW6" s="21">
        <f t="shared" si="8"/>
        <v>57.31</v>
      </c>
      <c r="BX6" s="21">
        <f t="shared" si="8"/>
        <v>57.08</v>
      </c>
      <c r="BY6" s="21">
        <f t="shared" si="8"/>
        <v>56.26</v>
      </c>
      <c r="BZ6" s="21">
        <f t="shared" si="8"/>
        <v>52.94</v>
      </c>
      <c r="CA6" s="20" t="str">
        <f>IF(CA7="","",IF(CA7="-","【-】","【"&amp;SUBSTITUTE(TEXT(CA7,"#,##0.00"),"-","△")&amp;"】"))</f>
        <v>【57.02】</v>
      </c>
      <c r="CB6" s="21">
        <f>IF(CB7="",NA(),CB7)</f>
        <v>322.79000000000002</v>
      </c>
      <c r="CC6" s="21">
        <f t="shared" ref="CC6:CK6" si="9">IF(CC7="",NA(),CC7)</f>
        <v>146.19</v>
      </c>
      <c r="CD6" s="21">
        <f t="shared" si="9"/>
        <v>258.2</v>
      </c>
      <c r="CE6" s="21">
        <f t="shared" si="9"/>
        <v>221.69</v>
      </c>
      <c r="CF6" s="21">
        <f t="shared" si="9"/>
        <v>217.35</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34.31</v>
      </c>
      <c r="CN6" s="21">
        <f t="shared" ref="CN6:CV6" si="10">IF(CN7="",NA(),CN7)</f>
        <v>32.799999999999997</v>
      </c>
      <c r="CO6" s="21">
        <f t="shared" si="10"/>
        <v>33.700000000000003</v>
      </c>
      <c r="CP6" s="21">
        <f t="shared" si="10"/>
        <v>33.200000000000003</v>
      </c>
      <c r="CQ6" s="21">
        <f t="shared" si="10"/>
        <v>31.99</v>
      </c>
      <c r="CR6" s="21">
        <f t="shared" si="10"/>
        <v>50.68</v>
      </c>
      <c r="CS6" s="21">
        <f t="shared" si="10"/>
        <v>50.14</v>
      </c>
      <c r="CT6" s="21">
        <f t="shared" si="10"/>
        <v>54.83</v>
      </c>
      <c r="CU6" s="21">
        <f t="shared" si="10"/>
        <v>66.53</v>
      </c>
      <c r="CV6" s="21">
        <f t="shared" si="10"/>
        <v>52.35</v>
      </c>
      <c r="CW6" s="20" t="str">
        <f>IF(CW7="","",IF(CW7="-","【-】","【"&amp;SUBSTITUTE(TEXT(CW7,"#,##0.00"),"-","△")&amp;"】"))</f>
        <v>【52.55】</v>
      </c>
      <c r="CX6" s="21">
        <f>IF(CX7="",NA(),CX7)</f>
        <v>71.3</v>
      </c>
      <c r="CY6" s="21">
        <f t="shared" ref="CY6:DG6" si="11">IF(CY7="",NA(),CY7)</f>
        <v>72.88</v>
      </c>
      <c r="CZ6" s="21">
        <f t="shared" si="11"/>
        <v>72.88</v>
      </c>
      <c r="DA6" s="21">
        <f t="shared" si="11"/>
        <v>74.040000000000006</v>
      </c>
      <c r="DB6" s="21">
        <f t="shared" si="11"/>
        <v>75.12</v>
      </c>
      <c r="DC6" s="21">
        <f t="shared" si="11"/>
        <v>84.86</v>
      </c>
      <c r="DD6" s="21">
        <f t="shared" si="11"/>
        <v>84.98</v>
      </c>
      <c r="DE6" s="21">
        <f t="shared" si="11"/>
        <v>84.7</v>
      </c>
      <c r="DF6" s="21">
        <f t="shared" si="11"/>
        <v>84.67</v>
      </c>
      <c r="DG6" s="21">
        <f t="shared" si="11"/>
        <v>84.39</v>
      </c>
      <c r="DH6" s="20" t="str">
        <f>IF(DH7="","",IF(DH7="-","【-】","【"&amp;SUBSTITUTE(TEXT(DH7,"#,##0.00"),"-","△")&amp;"】"))</f>
        <v>【87.30】</v>
      </c>
      <c r="DI6" s="21">
        <f>IF(DI7="",NA(),DI7)</f>
        <v>13.01</v>
      </c>
      <c r="DJ6" s="21">
        <f t="shared" ref="DJ6:DR6" si="12">IF(DJ7="",NA(),DJ7)</f>
        <v>15.81</v>
      </c>
      <c r="DK6" s="21">
        <f t="shared" si="12"/>
        <v>18.440000000000001</v>
      </c>
      <c r="DL6" s="21">
        <f t="shared" si="12"/>
        <v>21</v>
      </c>
      <c r="DM6" s="21">
        <f t="shared" si="12"/>
        <v>23.53</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2">
      <c r="A7" s="14"/>
      <c r="B7" s="23">
        <v>2022</v>
      </c>
      <c r="C7" s="23">
        <v>33014</v>
      </c>
      <c r="D7" s="23">
        <v>46</v>
      </c>
      <c r="E7" s="23">
        <v>17</v>
      </c>
      <c r="F7" s="23">
        <v>5</v>
      </c>
      <c r="G7" s="23">
        <v>0</v>
      </c>
      <c r="H7" s="23" t="s">
        <v>96</v>
      </c>
      <c r="I7" s="23" t="s">
        <v>97</v>
      </c>
      <c r="J7" s="23" t="s">
        <v>98</v>
      </c>
      <c r="K7" s="23" t="s">
        <v>99</v>
      </c>
      <c r="L7" s="23" t="s">
        <v>100</v>
      </c>
      <c r="M7" s="23" t="s">
        <v>101</v>
      </c>
      <c r="N7" s="24" t="s">
        <v>102</v>
      </c>
      <c r="O7" s="24">
        <v>68.41</v>
      </c>
      <c r="P7" s="24">
        <v>10.91</v>
      </c>
      <c r="Q7" s="24">
        <v>85.22</v>
      </c>
      <c r="R7" s="24">
        <v>3080</v>
      </c>
      <c r="S7" s="24">
        <v>15559</v>
      </c>
      <c r="T7" s="24">
        <v>608.82000000000005</v>
      </c>
      <c r="U7" s="24">
        <v>25.56</v>
      </c>
      <c r="V7" s="24">
        <v>1692</v>
      </c>
      <c r="W7" s="24">
        <v>1.0900000000000001</v>
      </c>
      <c r="X7" s="24">
        <v>1552.29</v>
      </c>
      <c r="Y7" s="24">
        <v>100.67</v>
      </c>
      <c r="Z7" s="24">
        <v>99.66</v>
      </c>
      <c r="AA7" s="24">
        <v>101</v>
      </c>
      <c r="AB7" s="24">
        <v>101.47</v>
      </c>
      <c r="AC7" s="24">
        <v>102.62</v>
      </c>
      <c r="AD7" s="24">
        <v>101.77</v>
      </c>
      <c r="AE7" s="24">
        <v>103.6</v>
      </c>
      <c r="AF7" s="24">
        <v>106.37</v>
      </c>
      <c r="AG7" s="24">
        <v>106.07</v>
      </c>
      <c r="AH7" s="24">
        <v>105.5</v>
      </c>
      <c r="AI7" s="24">
        <v>103.61</v>
      </c>
      <c r="AJ7" s="24">
        <v>0</v>
      </c>
      <c r="AK7" s="24">
        <v>0</v>
      </c>
      <c r="AL7" s="24">
        <v>0</v>
      </c>
      <c r="AM7" s="24">
        <v>0</v>
      </c>
      <c r="AN7" s="24">
        <v>0</v>
      </c>
      <c r="AO7" s="24">
        <v>227.4</v>
      </c>
      <c r="AP7" s="24">
        <v>193.99</v>
      </c>
      <c r="AQ7" s="24">
        <v>139.02000000000001</v>
      </c>
      <c r="AR7" s="24">
        <v>132.04</v>
      </c>
      <c r="AS7" s="24">
        <v>145.43</v>
      </c>
      <c r="AT7" s="24">
        <v>133.62</v>
      </c>
      <c r="AU7" s="24">
        <v>19.809999999999999</v>
      </c>
      <c r="AV7" s="24">
        <v>8.86</v>
      </c>
      <c r="AW7" s="24">
        <v>10.98</v>
      </c>
      <c r="AX7" s="24">
        <v>13</v>
      </c>
      <c r="AY7" s="24">
        <v>16.100000000000001</v>
      </c>
      <c r="AZ7" s="24">
        <v>29.54</v>
      </c>
      <c r="BA7" s="24">
        <v>26.99</v>
      </c>
      <c r="BB7" s="24">
        <v>29.13</v>
      </c>
      <c r="BC7" s="24">
        <v>35.69</v>
      </c>
      <c r="BD7" s="24">
        <v>38.4</v>
      </c>
      <c r="BE7" s="24">
        <v>36.94</v>
      </c>
      <c r="BF7" s="24">
        <v>745.12</v>
      </c>
      <c r="BG7" s="24">
        <v>4393.1499999999996</v>
      </c>
      <c r="BH7" s="24">
        <v>6461.27</v>
      </c>
      <c r="BI7" s="24">
        <v>5917.64</v>
      </c>
      <c r="BJ7" s="24">
        <v>5424.03</v>
      </c>
      <c r="BK7" s="24">
        <v>789.46</v>
      </c>
      <c r="BL7" s="24">
        <v>826.83</v>
      </c>
      <c r="BM7" s="24">
        <v>867.83</v>
      </c>
      <c r="BN7" s="24">
        <v>791.76</v>
      </c>
      <c r="BO7" s="24">
        <v>900.82</v>
      </c>
      <c r="BP7" s="24">
        <v>809.19</v>
      </c>
      <c r="BQ7" s="24">
        <v>47.64</v>
      </c>
      <c r="BR7" s="24">
        <v>96.79</v>
      </c>
      <c r="BS7" s="24">
        <v>59.37</v>
      </c>
      <c r="BT7" s="24">
        <v>69.63</v>
      </c>
      <c r="BU7" s="24">
        <v>70.989999999999995</v>
      </c>
      <c r="BV7" s="24">
        <v>57.77</v>
      </c>
      <c r="BW7" s="24">
        <v>57.31</v>
      </c>
      <c r="BX7" s="24">
        <v>57.08</v>
      </c>
      <c r="BY7" s="24">
        <v>56.26</v>
      </c>
      <c r="BZ7" s="24">
        <v>52.94</v>
      </c>
      <c r="CA7" s="24">
        <v>57.02</v>
      </c>
      <c r="CB7" s="24">
        <v>322.79000000000002</v>
      </c>
      <c r="CC7" s="24">
        <v>146.19</v>
      </c>
      <c r="CD7" s="24">
        <v>258.2</v>
      </c>
      <c r="CE7" s="24">
        <v>221.69</v>
      </c>
      <c r="CF7" s="24">
        <v>217.35</v>
      </c>
      <c r="CG7" s="24">
        <v>274.35000000000002</v>
      </c>
      <c r="CH7" s="24">
        <v>273.52</v>
      </c>
      <c r="CI7" s="24">
        <v>274.99</v>
      </c>
      <c r="CJ7" s="24">
        <v>282.08999999999997</v>
      </c>
      <c r="CK7" s="24">
        <v>303.27999999999997</v>
      </c>
      <c r="CL7" s="24">
        <v>273.68</v>
      </c>
      <c r="CM7" s="24">
        <v>34.31</v>
      </c>
      <c r="CN7" s="24">
        <v>32.799999999999997</v>
      </c>
      <c r="CO7" s="24">
        <v>33.700000000000003</v>
      </c>
      <c r="CP7" s="24">
        <v>33.200000000000003</v>
      </c>
      <c r="CQ7" s="24">
        <v>31.99</v>
      </c>
      <c r="CR7" s="24">
        <v>50.68</v>
      </c>
      <c r="CS7" s="24">
        <v>50.14</v>
      </c>
      <c r="CT7" s="24">
        <v>54.83</v>
      </c>
      <c r="CU7" s="24">
        <v>66.53</v>
      </c>
      <c r="CV7" s="24">
        <v>52.35</v>
      </c>
      <c r="CW7" s="24">
        <v>52.55</v>
      </c>
      <c r="CX7" s="24">
        <v>71.3</v>
      </c>
      <c r="CY7" s="24">
        <v>72.88</v>
      </c>
      <c r="CZ7" s="24">
        <v>72.88</v>
      </c>
      <c r="DA7" s="24">
        <v>74.040000000000006</v>
      </c>
      <c r="DB7" s="24">
        <v>75.12</v>
      </c>
      <c r="DC7" s="24">
        <v>84.86</v>
      </c>
      <c r="DD7" s="24">
        <v>84.98</v>
      </c>
      <c r="DE7" s="24">
        <v>84.7</v>
      </c>
      <c r="DF7" s="24">
        <v>84.67</v>
      </c>
      <c r="DG7" s="24">
        <v>84.39</v>
      </c>
      <c r="DH7" s="24">
        <v>87.3</v>
      </c>
      <c r="DI7" s="24">
        <v>13.01</v>
      </c>
      <c r="DJ7" s="24">
        <v>15.81</v>
      </c>
      <c r="DK7" s="24">
        <v>18.440000000000001</v>
      </c>
      <c r="DL7" s="24">
        <v>21</v>
      </c>
      <c r="DM7" s="24">
        <v>23.53</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admin</cp:lastModifiedBy>
  <cp:lastPrinted>2024-01-26T01:09:09Z</cp:lastPrinted>
  <dcterms:created xsi:type="dcterms:W3CDTF">2023-12-12T00:59:43Z</dcterms:created>
  <dcterms:modified xsi:type="dcterms:W3CDTF">2024-01-26T01:13:52Z</dcterms:modified>
  <cp:category>
  </cp:category>
</cp:coreProperties>
</file>