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本庁\2001上下水道部経営課\18 庶務\01_調査・報告･照会等\R05年度\Ｒ６_１月回答\0126_済_【財政課】公営企業に係る経営比較分析表（令和４年度決算）の分析等について（依頼）_20240117\02_報告\"/>
    </mc:Choice>
  </mc:AlternateContent>
  <workbookProtection workbookAlgorithmName="SHA-512" workbookHashValue="L4Y2NiSEs/7lJH4s8lHxqkusUxeUQAnUqUpa7BdNcmY5YY40Gq46NIstPxv8c62IMDGT9UtrtOagiYOJ7dLFeA==" workbookSaltValue="lx9sgDdFodmzzA/vPGMr3A==" workbookSpinCount="100000" lockStructure="1"/>
  <bookViews>
    <workbookView xWindow="0" yWindow="0" windowWidth="19200" windowHeight="109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<sst xmlns="http://schemas.openxmlformats.org/spreadsheetml/2006/main" count="275" uniqueCount="117">
  <si>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</si>
  <si>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</si>
  <si>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</si>
  <si>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</si>
  <si>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</si>
  <si>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</si>
  <si>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</si>
  <si>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</si>
  <si>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</si>
  <si>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</si>
  <si>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</si>
  <si>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</si>
  <si>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</si>
  <si>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</si>
  <si>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</si>
  <si>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</si>
  <si>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</si>
  <si>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</si>
  <si>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</si>
  <si>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</si>
  <si>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</si>
  <si>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</si>
  <si>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</si>
  <si>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</si>
  <si>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</si>
  <si>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</si>
  <si>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</si>
  <si>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</si>
  <si>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</si>
  <si>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</si>
  <si>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</si>
  <si>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</si>
  <si>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</si>
  <si>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</si>
  <si>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</si>
  <si>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</si>
  <si>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</si>
  <si>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</si>
  <si>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</si>
  <si>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</si>
  <si>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</si>
  <si>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</si>
  <si>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</si>
  <si>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</si>
  <si>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</si>
  <si>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</si>
  <si>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</si>
  <si>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</si>
  <si>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</si>
  <si>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</si>
  <si>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</si>
  <si>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</si>
  <si>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</si>
  <si>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</si>
  <si>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</si>
  <si>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</si>
  <si>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</si>
  <si>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</si>
  <si>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</si>
  <si>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</si>
  <si>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</si>
  <si>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</si>
  <si>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</si>
  <si>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</si>
  <si>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</si>
  <si>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</si>
  <si>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</si>
  <si>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</si>
  <si>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</si>
  <si>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</si>
  <si>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</si>
  <si>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</si>
  <si>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</si>
  <si>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</si>
  <si>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</si>
  <si>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</si>
  <si>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</si>
  <si>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</si>
  <si>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</si>
  <si>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</si>
  <si>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</si>
  <si>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</si>
  <si>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</si>
  <si>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</si>
  <si>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</si>
  <si>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</si>
  <si>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</si>
  <si>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</si>
  <si>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</si>
  <si>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</si>
  <si>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</si>
  <si>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</si>
  <si>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</si>
  <si>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</si>
  <si>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</si>
  <si>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</si>
  <si>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</si>
  <si>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</si>
  <si>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</si>
  <si>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</si>
  <si>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</si>
  <si>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</si>
  <si>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</si>
  <si>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</si>
  <si>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</si>
  <si>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</si>
  <si>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</si>
  <si>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</si>
  <si>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</si>
  <si>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</si>
  <si>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</si>
  <si>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</si>
  <si>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</si>
  <si>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</si>
  <si>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下水道使用料及び基準内繰入金のみでは、経費の全てを賄えず、不足する分は基準外繰入金により経営が成り立っている状況である。　　　　　　　　　　　　　
　今後は、財政状況や汚水処理の効率化を踏まえ、隣接する公共下水道への接続や施設の統廃合を進め総費用の削減を図っていく。</t>
    <rPh sb="98" eb="100">
      <t>リンセツ</t>
    </rPh>
    <rPh sb="102" eb="104">
      <t>コウキョウ</t>
    </rPh>
    <rPh sb="104" eb="107">
      <t>ゲスイドウ</t>
    </rPh>
    <rPh sb="109" eb="111">
      <t>セツゾク</t>
    </rPh>
    <rPh sb="121" eb="122">
      <t>ソウ</t>
    </rPh>
    <rPh sb="122" eb="124">
      <t>ヒヨウ</t>
    </rPh>
    <rPh sb="125" eb="127">
      <t>サクゲン</t>
    </rPh>
    <rPh sb="128" eb="129">
      <t>ハカ</t>
    </rPh>
    <phoneticPr fontId="4"/>
  </si>
  <si>
    <t>　農業集落排水は昭和58年に整備を開始した。破損等のリスクが高まるとされる、30年以上を経過する管路施設が年々増加しているものの、これまで大規模な改築、更新を実施するほどの劣化は確認されていない。しかし、耐用年数15年を経過したマンホール蓋や、更新時期を迎えた処理施設が多く、それぞれ劣化や破損が見られることから、機能強化事業を活用し、計画的に改築や更新を行っていく。　　　　　　　　　　　　　
　今後は、財政状況や汚水処理の効率化を踏まえ、施設の統廃合を進め計画的な更新等を実施していく必要がある。</t>
    <rPh sb="69" eb="72">
      <t>ダイキボ</t>
    </rPh>
    <rPh sb="164" eb="166">
      <t>カツヨウ</t>
    </rPh>
    <rPh sb="203" eb="205">
      <t>ザイセイ</t>
    </rPh>
    <rPh sb="205" eb="207">
      <t>ジョウキョウ</t>
    </rPh>
    <rPh sb="208" eb="210">
      <t>オスイ</t>
    </rPh>
    <rPh sb="210" eb="212">
      <t>ショリ</t>
    </rPh>
    <rPh sb="213" eb="215">
      <t>コウリツ</t>
    </rPh>
    <rPh sb="215" eb="216">
      <t>カ</t>
    </rPh>
    <rPh sb="217" eb="218">
      <t>フ</t>
    </rPh>
    <rPh sb="221" eb="223">
      <t>シセツ</t>
    </rPh>
    <rPh sb="224" eb="227">
      <t>トウハイゴウ</t>
    </rPh>
    <rPh sb="228" eb="229">
      <t>スス</t>
    </rPh>
    <phoneticPr fontId="4"/>
  </si>
  <si>
    <t>①経常収支比率は、使用料収入等の収益で維持管理費等の費用が賄えている割合を表す。100％を超えており、単年度での黒字収支を示している。　　　　　　　　　　　　　　　　　　　　　　　　　　　　　　　　　　　　　③流動比率は、１年以内の短期的な債務に対する支払能力を表している。平均を下回っていることから経営改善を図っていく必要がある。
④企業債残高対事業規模比率は、企業債残高規模を表す指標で平均を大きく上回っている。人口減少により整備費用に見合った使用料収入が確保出来ていない状況にある。　　　　　　　　　　　　　　　　　　　　　　⑤経費回収率は、汚水処理費用を使用料でどの程度賄えているかを表す。現状は費用の大半を一般会計からの繰入金に頼っている状態であり、汚水処理費の削減と使用料収入の確保が必要である。　　　　　　　　　　　　　　　　　　　⑥汚水処理原価は、有収水量1㎥当たりの汚水処理費用を表す。平均以下ではあるが、人口減少などによる有収水量の落込みによって単価が上昇している。　　　　　           　　　　　　　　　　　⑦施設利用率は、施設等の一日当たりの対応可能な稼働能力に対する平均処理水量の割合で、人口減少や節水機器の普及によって平均を下回っている。今後は施設の統廃合を進め、適正な施設規模にする必要がある。　　　　　　　　　　　　　　　　　　　　
⑧水洗化率は、公共用水域の水質保全の観点等から100％となることが望ましいが、水洗化に消極的な高齢者世帯も多く、大きな伸びは見込めていない。
　今後はさらに人口の減少や高齢化が進んでいくことから、水洗化の促進が課題となっている。　　　　　　　　　　　　　　　　　　　　　　　　　　　　　　　　　　　　</t>
    <rPh sb="208" eb="210">
      <t>ジンコウ</t>
    </rPh>
    <rPh sb="210" eb="212">
      <t>ゲンショウ</t>
    </rPh>
    <rPh sb="230" eb="232">
      <t>カクホ</t>
    </rPh>
    <rPh sb="232" eb="234">
      <t>デキ</t>
    </rPh>
    <rPh sb="238" eb="240">
      <t>ジョウキョウ</t>
    </rPh>
    <rPh sb="402" eb="404">
      <t>ヘイキン</t>
    </rPh>
    <rPh sb="404" eb="406">
      <t>イカ</t>
    </rPh>
    <rPh sb="412" eb="414">
      <t>ジンコウ</t>
    </rPh>
    <rPh sb="414" eb="416">
      <t>ゲンショウ</t>
    </rPh>
    <rPh sb="421" eb="423">
      <t>ユウシュウ</t>
    </rPh>
    <rPh sb="423" eb="425">
      <t>スイリョウ</t>
    </rPh>
    <rPh sb="426" eb="428">
      <t>オチコ</t>
    </rPh>
    <rPh sb="433" eb="435">
      <t>タンカ</t>
    </rPh>
    <rPh sb="436" eb="438">
      <t>ジョウショウ</t>
    </rPh>
    <rPh sb="512" eb="514">
      <t>ジンコウ</t>
    </rPh>
    <rPh sb="514" eb="516">
      <t>ゲンショウ</t>
    </rPh>
    <rPh sb="517" eb="519">
      <t>セッスイ</t>
    </rPh>
    <rPh sb="519" eb="521">
      <t>キキ</t>
    </rPh>
    <rPh sb="522" eb="524">
      <t>フキュウ</t>
    </rPh>
    <rPh sb="538" eb="540">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</si>
</sst>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C21-4EC0-991D-CC029758C8A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FC21-4EC0-991D-CC029758C8A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41.1</c:v>
                </c:pt>
                <c:pt idx="3">
                  <c:v>36.68</c:v>
                </c:pt>
                <c:pt idx="4">
                  <c:v>35.64</c:v>
                </c:pt>
              </c:numCache>
            </c:numRef>
          </c:val>
          <c:extLst>
            <c:ext xmlns:c16="http://schemas.microsoft.com/office/drawing/2014/chart" uri="{C3380CC4-5D6E-409C-BE32-E72D297353CC}">
              <c16:uniqueId val="{00000000-DF3B-4950-A994-54477144DFC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DF3B-4950-A994-54477144DFC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93.63</c:v>
                </c:pt>
                <c:pt idx="3">
                  <c:v>93.73</c:v>
                </c:pt>
                <c:pt idx="4">
                  <c:v>93.87</c:v>
                </c:pt>
              </c:numCache>
            </c:numRef>
          </c:val>
          <c:extLst>
            <c:ext xmlns:c16="http://schemas.microsoft.com/office/drawing/2014/chart" uri="{C3380CC4-5D6E-409C-BE32-E72D297353CC}">
              <c16:uniqueId val="{00000000-A279-4FDE-A8BB-9044419590B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A279-4FDE-A8BB-9044419590B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103.54</c:v>
                </c:pt>
                <c:pt idx="3">
                  <c:v>102.79</c:v>
                </c:pt>
                <c:pt idx="4">
                  <c:v>102.64</c:v>
                </c:pt>
              </c:numCache>
            </c:numRef>
          </c:val>
          <c:extLst>
            <c:ext xmlns:c16="http://schemas.microsoft.com/office/drawing/2014/chart" uri="{C3380CC4-5D6E-409C-BE32-E72D297353CC}">
              <c16:uniqueId val="{00000000-DA7A-42EE-8719-1F75CFD319A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DA7A-42EE-8719-1F75CFD319A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3.76</c:v>
                </c:pt>
                <c:pt idx="3">
                  <c:v>7.1</c:v>
                </c:pt>
                <c:pt idx="4">
                  <c:v>10.29</c:v>
                </c:pt>
              </c:numCache>
            </c:numRef>
          </c:val>
          <c:extLst>
            <c:ext xmlns:c16="http://schemas.microsoft.com/office/drawing/2014/chart" uri="{C3380CC4-5D6E-409C-BE32-E72D297353CC}">
              <c16:uniqueId val="{00000000-A08D-41E3-B7B7-1DDF11E126B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A08D-41E3-B7B7-1DDF11E126B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B8C-4240-98AB-B1419964838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B8C-4240-98AB-B1419964838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9F3-45C3-96AF-CC5207EF91A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29F3-45C3-96AF-CC5207EF91A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24.96</c:v>
                </c:pt>
                <c:pt idx="3">
                  <c:v>27.3</c:v>
                </c:pt>
                <c:pt idx="4">
                  <c:v>26.46</c:v>
                </c:pt>
              </c:numCache>
            </c:numRef>
          </c:val>
          <c:extLst>
            <c:ext xmlns:c16="http://schemas.microsoft.com/office/drawing/2014/chart" uri="{C3380CC4-5D6E-409C-BE32-E72D297353CC}">
              <c16:uniqueId val="{00000000-9F74-43CB-8E3E-963CBBF318E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9F74-43CB-8E3E-963CBBF318E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4602.07</c:v>
                </c:pt>
                <c:pt idx="3">
                  <c:v>4197.08</c:v>
                </c:pt>
                <c:pt idx="4">
                  <c:v>4218.3100000000004</c:v>
                </c:pt>
              </c:numCache>
            </c:numRef>
          </c:val>
          <c:extLst>
            <c:ext xmlns:c16="http://schemas.microsoft.com/office/drawing/2014/chart" uri="{C3380CC4-5D6E-409C-BE32-E72D297353CC}">
              <c16:uniqueId val="{00000000-5792-46F9-AA7C-C0459BD54B6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5792-46F9-AA7C-C0459BD54B6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79.56</c:v>
                </c:pt>
                <c:pt idx="3">
                  <c:v>83.96</c:v>
                </c:pt>
                <c:pt idx="4">
                  <c:v>76.13</c:v>
                </c:pt>
              </c:numCache>
            </c:numRef>
          </c:val>
          <c:extLst>
            <c:ext xmlns:c16="http://schemas.microsoft.com/office/drawing/2014/chart" uri="{C3380CC4-5D6E-409C-BE32-E72D297353CC}">
              <c16:uniqueId val="{00000000-50EF-4D4B-B50E-19D4048E4C8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50EF-4D4B-B50E-19D4048E4C8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185.79</c:v>
                </c:pt>
                <c:pt idx="3">
                  <c:v>197.11</c:v>
                </c:pt>
                <c:pt idx="4">
                  <c:v>218.1</c:v>
                </c:pt>
              </c:numCache>
            </c:numRef>
          </c:val>
          <c:extLst>
            <c:ext xmlns:c16="http://schemas.microsoft.com/office/drawing/2014/chart" uri="{C3380CC4-5D6E-409C-BE32-E72D297353CC}">
              <c16:uniqueId val="{00000000-5A52-499A-89C6-94430398D38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5A52-499A-89C6-94430398D38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奥州市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6">
        <f>データ!S6</f>
        <v>111632</v>
      </c>
      <c r="AM8" s="46"/>
      <c r="AN8" s="46"/>
      <c r="AO8" s="46"/>
      <c r="AP8" s="46"/>
      <c r="AQ8" s="46"/>
      <c r="AR8" s="46"/>
      <c r="AS8" s="46"/>
      <c r="AT8" s="45">
        <f>データ!T6</f>
        <v>993.3</v>
      </c>
      <c r="AU8" s="45"/>
      <c r="AV8" s="45"/>
      <c r="AW8" s="45"/>
      <c r="AX8" s="45"/>
      <c r="AY8" s="45"/>
      <c r="AZ8" s="45"/>
      <c r="BA8" s="45"/>
      <c r="BB8" s="45">
        <f>データ!U6</f>
        <v>112.38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49.54</v>
      </c>
      <c r="J10" s="45"/>
      <c r="K10" s="45"/>
      <c r="L10" s="45"/>
      <c r="M10" s="45"/>
      <c r="N10" s="45"/>
      <c r="O10" s="45"/>
      <c r="P10" s="45">
        <f>データ!P6</f>
        <v>12.95</v>
      </c>
      <c r="Q10" s="45"/>
      <c r="R10" s="45"/>
      <c r="S10" s="45"/>
      <c r="T10" s="45"/>
      <c r="U10" s="45"/>
      <c r="V10" s="45"/>
      <c r="W10" s="45">
        <f>データ!Q6</f>
        <v>91.97</v>
      </c>
      <c r="X10" s="45"/>
      <c r="Y10" s="45"/>
      <c r="Z10" s="45"/>
      <c r="AA10" s="45"/>
      <c r="AB10" s="45"/>
      <c r="AC10" s="45"/>
      <c r="AD10" s="46">
        <f>データ!R6</f>
        <v>3300</v>
      </c>
      <c r="AE10" s="46"/>
      <c r="AF10" s="46"/>
      <c r="AG10" s="46"/>
      <c r="AH10" s="46"/>
      <c r="AI10" s="46"/>
      <c r="AJ10" s="46"/>
      <c r="AK10" s="2"/>
      <c r="AL10" s="46">
        <f>データ!V6</f>
        <v>14358</v>
      </c>
      <c r="AM10" s="46"/>
      <c r="AN10" s="46"/>
      <c r="AO10" s="46"/>
      <c r="AP10" s="46"/>
      <c r="AQ10" s="46"/>
      <c r="AR10" s="46"/>
      <c r="AS10" s="46"/>
      <c r="AT10" s="45">
        <f>データ!W6</f>
        <v>9.35</v>
      </c>
      <c r="AU10" s="45"/>
      <c r="AV10" s="45"/>
      <c r="AW10" s="45"/>
      <c r="AX10" s="45"/>
      <c r="AY10" s="45"/>
      <c r="AZ10" s="45"/>
      <c r="BA10" s="45"/>
      <c r="BB10" s="45">
        <f>データ!X6</f>
        <v>1535.61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5fcnBS/rPLwyRmFUxMGFpe4Mxs9ctQaEqOcDH7b+4uWk6QdIlPbboBqnxKNmu+4GFnIRwBccVHtqpePsn0q/tw==" saltValue="WvjrwQEgar/ijR7eQaQzg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32158</v>
      </c>
      <c r="D6" s="19">
        <f t="shared" si="3"/>
        <v>46</v>
      </c>
      <c r="E6" s="19">
        <f t="shared" si="3"/>
        <v>17</v>
      </c>
      <c r="F6" s="19">
        <f t="shared" si="3"/>
        <v>5</v>
      </c>
      <c r="G6" s="19">
        <f t="shared" si="3"/>
        <v>0</v>
      </c>
      <c r="H6" s="19" t="str">
        <f t="shared" si="3"/>
        <v>岩手県　奥州市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49.54</v>
      </c>
      <c r="P6" s="20">
        <f t="shared" si="3"/>
        <v>12.95</v>
      </c>
      <c r="Q6" s="20">
        <f t="shared" si="3"/>
        <v>91.97</v>
      </c>
      <c r="R6" s="20">
        <f t="shared" si="3"/>
        <v>3300</v>
      </c>
      <c r="S6" s="20">
        <f t="shared" si="3"/>
        <v>111632</v>
      </c>
      <c r="T6" s="20">
        <f t="shared" si="3"/>
        <v>993.3</v>
      </c>
      <c r="U6" s="20">
        <f t="shared" si="3"/>
        <v>112.38</v>
      </c>
      <c r="V6" s="20">
        <f t="shared" si="3"/>
        <v>14358</v>
      </c>
      <c r="W6" s="20">
        <f t="shared" si="3"/>
        <v>9.35</v>
      </c>
      <c r="X6" s="20">
        <f t="shared" si="3"/>
        <v>1535.61</v>
      </c>
      <c r="Y6" s="21" t="str">
        <f>IF(Y7="",NA(),Y7)</f>
        <v>-</v>
      </c>
      <c r="Z6" s="21" t="str">
        <f t="shared" ref="Z6:AH6" si="4">IF(Z7="",NA(),Z7)</f>
        <v>-</v>
      </c>
      <c r="AA6" s="21">
        <f t="shared" si="4"/>
        <v>103.54</v>
      </c>
      <c r="AB6" s="21">
        <f t="shared" si="4"/>
        <v>102.79</v>
      </c>
      <c r="AC6" s="21">
        <f t="shared" si="4"/>
        <v>102.64</v>
      </c>
      <c r="AD6" s="21" t="str">
        <f t="shared" si="4"/>
        <v>-</v>
      </c>
      <c r="AE6" s="21" t="str">
        <f t="shared" si="4"/>
        <v>-</v>
      </c>
      <c r="AF6" s="21">
        <f t="shared" si="4"/>
        <v>103.09</v>
      </c>
      <c r="AG6" s="21">
        <f t="shared" si="4"/>
        <v>102.11</v>
      </c>
      <c r="AH6" s="21">
        <f t="shared" si="4"/>
        <v>101.91</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101.24</v>
      </c>
      <c r="AR6" s="21">
        <f t="shared" si="5"/>
        <v>124.9</v>
      </c>
      <c r="AS6" s="21">
        <f t="shared" si="5"/>
        <v>124.8</v>
      </c>
      <c r="AT6" s="20" t="str">
        <f>IF(AT7="","",IF(AT7="-","【-】","【"&amp;SUBSTITUTE(TEXT(AT7,"#,##0.00"),"-","△")&amp;"】"))</f>
        <v>【133.62】</v>
      </c>
      <c r="AU6" s="21" t="str">
        <f>IF(AU7="",NA(),AU7)</f>
        <v>-</v>
      </c>
      <c r="AV6" s="21" t="str">
        <f t="shared" ref="AV6:BD6" si="6">IF(AV7="",NA(),AV7)</f>
        <v>-</v>
      </c>
      <c r="AW6" s="21">
        <f t="shared" si="6"/>
        <v>24.96</v>
      </c>
      <c r="AX6" s="21">
        <f t="shared" si="6"/>
        <v>27.3</v>
      </c>
      <c r="AY6" s="21">
        <f t="shared" si="6"/>
        <v>26.46</v>
      </c>
      <c r="AZ6" s="21" t="str">
        <f t="shared" si="6"/>
        <v>-</v>
      </c>
      <c r="BA6" s="21" t="str">
        <f t="shared" si="6"/>
        <v>-</v>
      </c>
      <c r="BB6" s="21">
        <f t="shared" si="6"/>
        <v>37.24</v>
      </c>
      <c r="BC6" s="21">
        <f t="shared" si="6"/>
        <v>33.58</v>
      </c>
      <c r="BD6" s="21">
        <f t="shared" si="6"/>
        <v>35.42</v>
      </c>
      <c r="BE6" s="20" t="str">
        <f>IF(BE7="","",IF(BE7="-","【-】","【"&amp;SUBSTITUTE(TEXT(BE7,"#,##0.00"),"-","△")&amp;"】"))</f>
        <v>【36.94】</v>
      </c>
      <c r="BF6" s="21" t="str">
        <f>IF(BF7="",NA(),BF7)</f>
        <v>-</v>
      </c>
      <c r="BG6" s="21" t="str">
        <f t="shared" ref="BG6:BO6" si="7">IF(BG7="",NA(),BG7)</f>
        <v>-</v>
      </c>
      <c r="BH6" s="21">
        <f t="shared" si="7"/>
        <v>4602.07</v>
      </c>
      <c r="BI6" s="21">
        <f t="shared" si="7"/>
        <v>4197.08</v>
      </c>
      <c r="BJ6" s="21">
        <f t="shared" si="7"/>
        <v>4218.3100000000004</v>
      </c>
      <c r="BK6" s="21" t="str">
        <f t="shared" si="7"/>
        <v>-</v>
      </c>
      <c r="BL6" s="21" t="str">
        <f t="shared" si="7"/>
        <v>-</v>
      </c>
      <c r="BM6" s="21">
        <f t="shared" si="7"/>
        <v>783.8</v>
      </c>
      <c r="BN6" s="21">
        <f t="shared" si="7"/>
        <v>778.81</v>
      </c>
      <c r="BO6" s="21">
        <f t="shared" si="7"/>
        <v>718.49</v>
      </c>
      <c r="BP6" s="20" t="str">
        <f>IF(BP7="","",IF(BP7="-","【-】","【"&amp;SUBSTITUTE(TEXT(BP7,"#,##0.00"),"-","△")&amp;"】"))</f>
        <v>【809.19】</v>
      </c>
      <c r="BQ6" s="21" t="str">
        <f>IF(BQ7="",NA(),BQ7)</f>
        <v>-</v>
      </c>
      <c r="BR6" s="21" t="str">
        <f t="shared" ref="BR6:BZ6" si="8">IF(BR7="",NA(),BR7)</f>
        <v>-</v>
      </c>
      <c r="BS6" s="21">
        <f t="shared" si="8"/>
        <v>79.56</v>
      </c>
      <c r="BT6" s="21">
        <f t="shared" si="8"/>
        <v>83.96</v>
      </c>
      <c r="BU6" s="21">
        <f t="shared" si="8"/>
        <v>76.13</v>
      </c>
      <c r="BV6" s="21" t="str">
        <f t="shared" si="8"/>
        <v>-</v>
      </c>
      <c r="BW6" s="21" t="str">
        <f t="shared" si="8"/>
        <v>-</v>
      </c>
      <c r="BX6" s="21">
        <f t="shared" si="8"/>
        <v>68.11</v>
      </c>
      <c r="BY6" s="21">
        <f t="shared" si="8"/>
        <v>67.23</v>
      </c>
      <c r="BZ6" s="21">
        <f t="shared" si="8"/>
        <v>61.82</v>
      </c>
      <c r="CA6" s="20" t="str">
        <f>IF(CA7="","",IF(CA7="-","【-】","【"&amp;SUBSTITUTE(TEXT(CA7,"#,##0.00"),"-","△")&amp;"】"))</f>
        <v>【57.02】</v>
      </c>
      <c r="CB6" s="21" t="str">
        <f>IF(CB7="",NA(),CB7)</f>
        <v>-</v>
      </c>
      <c r="CC6" s="21" t="str">
        <f t="shared" ref="CC6:CK6" si="9">IF(CC7="",NA(),CC7)</f>
        <v>-</v>
      </c>
      <c r="CD6" s="21">
        <f t="shared" si="9"/>
        <v>185.79</v>
      </c>
      <c r="CE6" s="21">
        <f t="shared" si="9"/>
        <v>197.11</v>
      </c>
      <c r="CF6" s="21">
        <f t="shared" si="9"/>
        <v>218.1</v>
      </c>
      <c r="CG6" s="21" t="str">
        <f t="shared" si="9"/>
        <v>-</v>
      </c>
      <c r="CH6" s="21" t="str">
        <f t="shared" si="9"/>
        <v>-</v>
      </c>
      <c r="CI6" s="21">
        <f t="shared" si="9"/>
        <v>222.41</v>
      </c>
      <c r="CJ6" s="21">
        <f t="shared" si="9"/>
        <v>228.21</v>
      </c>
      <c r="CK6" s="21">
        <f t="shared" si="9"/>
        <v>246.9</v>
      </c>
      <c r="CL6" s="20" t="str">
        <f>IF(CL7="","",IF(CL7="-","【-】","【"&amp;SUBSTITUTE(TEXT(CL7,"#,##0.00"),"-","△")&amp;"】"))</f>
        <v>【273.68】</v>
      </c>
      <c r="CM6" s="21" t="str">
        <f>IF(CM7="",NA(),CM7)</f>
        <v>-</v>
      </c>
      <c r="CN6" s="21" t="str">
        <f t="shared" ref="CN6:CV6" si="10">IF(CN7="",NA(),CN7)</f>
        <v>-</v>
      </c>
      <c r="CO6" s="21">
        <f t="shared" si="10"/>
        <v>41.1</v>
      </c>
      <c r="CP6" s="21">
        <f t="shared" si="10"/>
        <v>36.68</v>
      </c>
      <c r="CQ6" s="21">
        <f t="shared" si="10"/>
        <v>35.64</v>
      </c>
      <c r="CR6" s="21" t="str">
        <f t="shared" si="10"/>
        <v>-</v>
      </c>
      <c r="CS6" s="21" t="str">
        <f t="shared" si="10"/>
        <v>-</v>
      </c>
      <c r="CT6" s="21">
        <f t="shared" si="10"/>
        <v>55.26</v>
      </c>
      <c r="CU6" s="21">
        <f t="shared" si="10"/>
        <v>54.54</v>
      </c>
      <c r="CV6" s="21">
        <f t="shared" si="10"/>
        <v>52.9</v>
      </c>
      <c r="CW6" s="20" t="str">
        <f>IF(CW7="","",IF(CW7="-","【-】","【"&amp;SUBSTITUTE(TEXT(CW7,"#,##0.00"),"-","△")&amp;"】"))</f>
        <v>【52.55】</v>
      </c>
      <c r="CX6" s="21" t="str">
        <f>IF(CX7="",NA(),CX7)</f>
        <v>-</v>
      </c>
      <c r="CY6" s="21" t="str">
        <f t="shared" ref="CY6:DG6" si="11">IF(CY7="",NA(),CY7)</f>
        <v>-</v>
      </c>
      <c r="CZ6" s="21">
        <f t="shared" si="11"/>
        <v>93.63</v>
      </c>
      <c r="DA6" s="21">
        <f t="shared" si="11"/>
        <v>93.73</v>
      </c>
      <c r="DB6" s="21">
        <f t="shared" si="11"/>
        <v>93.87</v>
      </c>
      <c r="DC6" s="21" t="str">
        <f t="shared" si="11"/>
        <v>-</v>
      </c>
      <c r="DD6" s="21" t="str">
        <f t="shared" si="11"/>
        <v>-</v>
      </c>
      <c r="DE6" s="21">
        <f t="shared" si="11"/>
        <v>90.52</v>
      </c>
      <c r="DF6" s="21">
        <f t="shared" si="11"/>
        <v>90.3</v>
      </c>
      <c r="DG6" s="21">
        <f t="shared" si="11"/>
        <v>90.3</v>
      </c>
      <c r="DH6" s="20" t="str">
        <f>IF(DH7="","",IF(DH7="-","【-】","【"&amp;SUBSTITUTE(TEXT(DH7,"#,##0.00"),"-","△")&amp;"】"))</f>
        <v>【87.30】</v>
      </c>
      <c r="DI6" s="21" t="str">
        <f>IF(DI7="",NA(),DI7)</f>
        <v>-</v>
      </c>
      <c r="DJ6" s="21" t="str">
        <f t="shared" ref="DJ6:DR6" si="12">IF(DJ7="",NA(),DJ7)</f>
        <v>-</v>
      </c>
      <c r="DK6" s="21">
        <f t="shared" si="12"/>
        <v>3.76</v>
      </c>
      <c r="DL6" s="21">
        <f t="shared" si="12"/>
        <v>7.1</v>
      </c>
      <c r="DM6" s="21">
        <f t="shared" si="12"/>
        <v>10.29</v>
      </c>
      <c r="DN6" s="21" t="str">
        <f t="shared" si="12"/>
        <v>-</v>
      </c>
      <c r="DO6" s="21" t="str">
        <f t="shared" si="12"/>
        <v>-</v>
      </c>
      <c r="DP6" s="21">
        <f t="shared" si="12"/>
        <v>24.8</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0.01</v>
      </c>
      <c r="EN6" s="21">
        <f t="shared" si="14"/>
        <v>0.01</v>
      </c>
      <c r="EO6" s="20" t="str">
        <f>IF(EO7="","",IF(EO7="-","【-】","【"&amp;SUBSTITUTE(TEXT(EO7,"#,##0.00"),"-","△")&amp;"】"))</f>
        <v>【0.02】</v>
      </c>
    </row>
    <row r="7" spans="1:148" s="22" customFormat="1" x14ac:dyDescent="0.15">
      <c r="A7" s="14"/>
      <c r="B7" s="23">
        <v>2022</v>
      </c>
      <c r="C7" s="23">
        <v>32158</v>
      </c>
      <c r="D7" s="23">
        <v>46</v>
      </c>
      <c r="E7" s="23">
        <v>17</v>
      </c>
      <c r="F7" s="23">
        <v>5</v>
      </c>
      <c r="G7" s="23">
        <v>0</v>
      </c>
      <c r="H7" s="23" t="s">
        <v>96</v>
      </c>
      <c r="I7" s="23" t="s">
        <v>97</v>
      </c>
      <c r="J7" s="23" t="s">
        <v>98</v>
      </c>
      <c r="K7" s="23" t="s">
        <v>99</v>
      </c>
      <c r="L7" s="23" t="s">
        <v>100</v>
      </c>
      <c r="M7" s="23" t="s">
        <v>101</v>
      </c>
      <c r="N7" s="24" t="s">
        <v>102</v>
      </c>
      <c r="O7" s="24">
        <v>49.54</v>
      </c>
      <c r="P7" s="24">
        <v>12.95</v>
      </c>
      <c r="Q7" s="24">
        <v>91.97</v>
      </c>
      <c r="R7" s="24">
        <v>3300</v>
      </c>
      <c r="S7" s="24">
        <v>111632</v>
      </c>
      <c r="T7" s="24">
        <v>993.3</v>
      </c>
      <c r="U7" s="24">
        <v>112.38</v>
      </c>
      <c r="V7" s="24">
        <v>14358</v>
      </c>
      <c r="W7" s="24">
        <v>9.35</v>
      </c>
      <c r="X7" s="24">
        <v>1535.61</v>
      </c>
      <c r="Y7" s="24" t="s">
        <v>102</v>
      </c>
      <c r="Z7" s="24" t="s">
        <v>102</v>
      </c>
      <c r="AA7" s="24">
        <v>103.54</v>
      </c>
      <c r="AB7" s="24">
        <v>102.79</v>
      </c>
      <c r="AC7" s="24">
        <v>102.64</v>
      </c>
      <c r="AD7" s="24" t="s">
        <v>102</v>
      </c>
      <c r="AE7" s="24" t="s">
        <v>102</v>
      </c>
      <c r="AF7" s="24">
        <v>103.09</v>
      </c>
      <c r="AG7" s="24">
        <v>102.11</v>
      </c>
      <c r="AH7" s="24">
        <v>101.91</v>
      </c>
      <c r="AI7" s="24">
        <v>103.61</v>
      </c>
      <c r="AJ7" s="24" t="s">
        <v>102</v>
      </c>
      <c r="AK7" s="24" t="s">
        <v>102</v>
      </c>
      <c r="AL7" s="24">
        <v>0</v>
      </c>
      <c r="AM7" s="24">
        <v>0</v>
      </c>
      <c r="AN7" s="24">
        <v>0</v>
      </c>
      <c r="AO7" s="24" t="s">
        <v>102</v>
      </c>
      <c r="AP7" s="24" t="s">
        <v>102</v>
      </c>
      <c r="AQ7" s="24">
        <v>101.24</v>
      </c>
      <c r="AR7" s="24">
        <v>124.9</v>
      </c>
      <c r="AS7" s="24">
        <v>124.8</v>
      </c>
      <c r="AT7" s="24">
        <v>133.62</v>
      </c>
      <c r="AU7" s="24" t="s">
        <v>102</v>
      </c>
      <c r="AV7" s="24" t="s">
        <v>102</v>
      </c>
      <c r="AW7" s="24">
        <v>24.96</v>
      </c>
      <c r="AX7" s="24">
        <v>27.3</v>
      </c>
      <c r="AY7" s="24">
        <v>26.46</v>
      </c>
      <c r="AZ7" s="24" t="s">
        <v>102</v>
      </c>
      <c r="BA7" s="24" t="s">
        <v>102</v>
      </c>
      <c r="BB7" s="24">
        <v>37.24</v>
      </c>
      <c r="BC7" s="24">
        <v>33.58</v>
      </c>
      <c r="BD7" s="24">
        <v>35.42</v>
      </c>
      <c r="BE7" s="24">
        <v>36.94</v>
      </c>
      <c r="BF7" s="24" t="s">
        <v>102</v>
      </c>
      <c r="BG7" s="24" t="s">
        <v>102</v>
      </c>
      <c r="BH7" s="24">
        <v>4602.07</v>
      </c>
      <c r="BI7" s="24">
        <v>4197.08</v>
      </c>
      <c r="BJ7" s="24">
        <v>4218.3100000000004</v>
      </c>
      <c r="BK7" s="24" t="s">
        <v>102</v>
      </c>
      <c r="BL7" s="24" t="s">
        <v>102</v>
      </c>
      <c r="BM7" s="24">
        <v>783.8</v>
      </c>
      <c r="BN7" s="24">
        <v>778.81</v>
      </c>
      <c r="BO7" s="24">
        <v>718.49</v>
      </c>
      <c r="BP7" s="24">
        <v>809.19</v>
      </c>
      <c r="BQ7" s="24" t="s">
        <v>102</v>
      </c>
      <c r="BR7" s="24" t="s">
        <v>102</v>
      </c>
      <c r="BS7" s="24">
        <v>79.56</v>
      </c>
      <c r="BT7" s="24">
        <v>83.96</v>
      </c>
      <c r="BU7" s="24">
        <v>76.13</v>
      </c>
      <c r="BV7" s="24" t="s">
        <v>102</v>
      </c>
      <c r="BW7" s="24" t="s">
        <v>102</v>
      </c>
      <c r="BX7" s="24">
        <v>68.11</v>
      </c>
      <c r="BY7" s="24">
        <v>67.23</v>
      </c>
      <c r="BZ7" s="24">
        <v>61.82</v>
      </c>
      <c r="CA7" s="24">
        <v>57.02</v>
      </c>
      <c r="CB7" s="24" t="s">
        <v>102</v>
      </c>
      <c r="CC7" s="24" t="s">
        <v>102</v>
      </c>
      <c r="CD7" s="24">
        <v>185.79</v>
      </c>
      <c r="CE7" s="24">
        <v>197.11</v>
      </c>
      <c r="CF7" s="24">
        <v>218.1</v>
      </c>
      <c r="CG7" s="24" t="s">
        <v>102</v>
      </c>
      <c r="CH7" s="24" t="s">
        <v>102</v>
      </c>
      <c r="CI7" s="24">
        <v>222.41</v>
      </c>
      <c r="CJ7" s="24">
        <v>228.21</v>
      </c>
      <c r="CK7" s="24">
        <v>246.9</v>
      </c>
      <c r="CL7" s="24">
        <v>273.68</v>
      </c>
      <c r="CM7" s="24" t="s">
        <v>102</v>
      </c>
      <c r="CN7" s="24" t="s">
        <v>102</v>
      </c>
      <c r="CO7" s="24">
        <v>41.1</v>
      </c>
      <c r="CP7" s="24">
        <v>36.68</v>
      </c>
      <c r="CQ7" s="24">
        <v>35.64</v>
      </c>
      <c r="CR7" s="24" t="s">
        <v>102</v>
      </c>
      <c r="CS7" s="24" t="s">
        <v>102</v>
      </c>
      <c r="CT7" s="24">
        <v>55.26</v>
      </c>
      <c r="CU7" s="24">
        <v>54.54</v>
      </c>
      <c r="CV7" s="24">
        <v>52.9</v>
      </c>
      <c r="CW7" s="24">
        <v>52.55</v>
      </c>
      <c r="CX7" s="24" t="s">
        <v>102</v>
      </c>
      <c r="CY7" s="24" t="s">
        <v>102</v>
      </c>
      <c r="CZ7" s="24">
        <v>93.63</v>
      </c>
      <c r="DA7" s="24">
        <v>93.73</v>
      </c>
      <c r="DB7" s="24">
        <v>93.87</v>
      </c>
      <c r="DC7" s="24" t="s">
        <v>102</v>
      </c>
      <c r="DD7" s="24" t="s">
        <v>102</v>
      </c>
      <c r="DE7" s="24">
        <v>90.52</v>
      </c>
      <c r="DF7" s="24">
        <v>90.3</v>
      </c>
      <c r="DG7" s="24">
        <v>90.3</v>
      </c>
      <c r="DH7" s="24">
        <v>87.3</v>
      </c>
      <c r="DI7" s="24" t="s">
        <v>102</v>
      </c>
      <c r="DJ7" s="24" t="s">
        <v>102</v>
      </c>
      <c r="DK7" s="24">
        <v>3.76</v>
      </c>
      <c r="DL7" s="24">
        <v>7.1</v>
      </c>
      <c r="DM7" s="24">
        <v>10.29</v>
      </c>
      <c r="DN7" s="24" t="s">
        <v>102</v>
      </c>
      <c r="DO7" s="24" t="s">
        <v>102</v>
      </c>
      <c r="DP7" s="24">
        <v>24.8</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cp:lastPrinted>2024-01-26T04:06:12Z</cp:lastPrinted>
  <dcterms:created xsi:type="dcterms:W3CDTF">2023-12-12T00:59:42Z</dcterms:created>
  <dcterms:modified xsi:type="dcterms:W3CDTF">2024-01-26T04:22:29Z</dcterms:modified>
  <cp:category>
  </cp:category>
</cp:coreProperties>
</file>