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0本庁\1022財務部財政課\財政係\公営企業関係\R05\20240117_【県市町村課：1_30(火)〆】公営企業に係る経営比較分析表（令和４年度決算）の分析等について（依頼）\04 県提出\13_奥州市\"/>
    </mc:Choice>
  </mc:AlternateContent>
  <workbookProtection workbookAlgorithmName="SHA-512" workbookHashValue="SYzzLhD1NXBL217tfhUHC942YI8XVsRbnnfEz/w13lPZqXunroMDI/tZQIwOivYYEq0eDgaD4WBeVtkZr03dVw==" workbookSaltValue="vAmcKDNdYKMGt0IWTnCTGg==" workbookSpinCount="100000" lockStructure="1"/>
  <bookViews>
    <workbookView xWindow="0" yWindow="0" windowWidth="19200" windowHeight="109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AD10" i="4" s="1"/>
  <c r="Q6" i="5"/>
  <c r="W10" i="4" s="1"/>
  <c r="P6" i="5"/>
  <c r="O6" i="5"/>
  <c r="I10" i="4" s="1"/>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E85" i="4"/>
  <c r="BB10" i="4"/>
  <c r="AT10" i="4"/>
  <c r="P10" i="4"/>
  <c r="AT8" i="4"/>
  <c r="W8" i="4"/>
  <c r="P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<sst xmlns="http://schemas.openxmlformats.org/spreadsheetml/2006/main" count="275" uniqueCount="117">
  <si>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</si>
  <si>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</si>
  <si>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</si>
  <si>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</si>
  <si>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</si>
  <si>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</si>
  <si>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</si>
  <si>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</si>
  <si>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</si>
  <si>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</si>
  <si>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</si>
  <si>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</si>
  <si>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</si>
  <si>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</si>
  <si>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</si>
  <si>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</si>
  <si>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</si>
  <si>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</si>
  <si>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</si>
  <si>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</si>
  <si>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</si>
  <si>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</si>
  <si>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</si>
  <si>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</si>
  <si>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</si>
  <si>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</si>
  <si>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</si>
  <si>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</si>
  <si>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</si>
  <si>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</si>
  <si>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</si>
  <si>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</si>
  <si>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</si>
  <si>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</si>
  <si>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</si>
  <si>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</si>
  <si>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</si>
  <si>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</si>
  <si>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</si>
  <si>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</si>
  <si>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</si>
  <si>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</si>
  <si>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</si>
  <si>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</si>
  <si>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</si>
  <si>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</si>
  <si>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</si>
  <si>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</si>
  <si>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</si>
  <si>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</si>
  <si>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</si>
  <si>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</si>
  <si>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</si>
  <si>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</si>
  <si>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</si>
  <si>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</si>
  <si>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</si>
  <si>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</si>
  <si>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</si>
  <si>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</si>
  <si>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</si>
  <si>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</si>
  <si>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</si>
  <si>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</si>
  <si>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</si>
  <si>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</si>
  <si>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</si>
  <si>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</si>
  <si>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</si>
  <si>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</si>
  <si>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</si>
  <si>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</si>
  <si>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</si>
  <si>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</si>
  <si>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</si>
  <si>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</si>
  <si>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</si>
  <si>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</si>
  <si>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</si>
  <si>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</si>
  <si>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</si>
  <si>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</si>
  <si>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</si>
  <si>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</si>
  <si>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</si>
  <si>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</si>
  <si>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</si>
  <si>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</si>
  <si>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</si>
  <si>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</si>
  <si>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</si>
  <si>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</si>
  <si>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</si>
  <si>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</si>
  <si>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</si>
  <si>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</si>
  <si>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奥州市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</si>
  <si>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</si>
  <si>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</si>
  <si>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</si>
  <si>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</si>
  <si>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</si>
  <si>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</si>
  <si>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</si>
  <si>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</si>
  <si>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</si>
  <si>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</si>
  <si>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</si>
  <si>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</si>
  <si>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</si>
  <si>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</si>
  <si>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</si>
  <si>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</si>
  <si>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</si>
  <si>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昭和62年から整備を開始し、30年以上経過する管路施設があるが、これまで大規模な改築や更新を実施するほどの劣化は確認されていない。マンホール蓋については、耐用年数や劣化状況を見ながら年次計画により更新している。　　　　　　　　　　　　　
　前沢下水浄化センターについては、供用開始後20年以上が経過しており、設備の劣化が見られることから、長寿命化計画により改築及び更新を順次実施している。今後は、更新時の財源確保や経営に与える影響等を踏まえ、防災安全社会資本整備交付金を活用し、計画的に整備していく必要がある。　　　　　　　　　　　　　　　 　　　　　　　　　　　　
</t>
    <phoneticPr fontId="4"/>
  </si>
  <si>
    <t>　下水道使用料及び基準内繰入金のみでは、経費の全てを賄えず不足する分は基準外繰入金により経営が成り立っている状況である。
　人口減少や厳しい財政状況を踏まえ、整備手法の再構築や水洗化率の向上対策、適正な原価に基づいた使用料の見直しを進め経営改善に取り組む必要がある。</t>
    <rPh sb="62" eb="64">
      <t>ジンコウ</t>
    </rPh>
    <rPh sb="64" eb="66">
      <t>ゲンショウ</t>
    </rPh>
    <rPh sb="67" eb="68">
      <t>キビ</t>
    </rPh>
    <rPh sb="70" eb="72">
      <t>ザイセイ</t>
    </rPh>
    <rPh sb="72" eb="74">
      <t>ジョウキョウ</t>
    </rPh>
    <rPh sb="75" eb="76">
      <t>フ</t>
    </rPh>
    <rPh sb="79" eb="81">
      <t>セイビ</t>
    </rPh>
    <rPh sb="81" eb="83">
      <t>シュホウ</t>
    </rPh>
    <rPh sb="84" eb="87">
      <t>サイコウチク</t>
    </rPh>
    <rPh sb="88" eb="91">
      <t>スイセンカ</t>
    </rPh>
    <rPh sb="91" eb="92">
      <t>リツ</t>
    </rPh>
    <rPh sb="93" eb="95">
      <t>コウジョウ</t>
    </rPh>
    <rPh sb="95" eb="97">
      <t>タイサク</t>
    </rPh>
    <rPh sb="116" eb="117">
      <t>スス</t>
    </rPh>
    <rPh sb="118" eb="120">
      <t>ケイエイ</t>
    </rPh>
    <rPh sb="120" eb="122">
      <t>カイゼン</t>
    </rPh>
    <rPh sb="123" eb="124">
      <t>ト</t>
    </rPh>
    <rPh sb="125" eb="126">
      <t>ク</t>
    </rPh>
    <rPh sb="127" eb="129">
      <t>ヒツヨウ</t>
    </rPh>
    <phoneticPr fontId="4"/>
  </si>
  <si>
    <t>①経常収支比率は、使用料収入等の収益で維持管理費等の費用が賄えている割合を表す。100％を超えており、単年度での黒字収支を示している。　　　　　　　③流動比率は、１年以内の短期的な債務に対する支払能力を表している。平均を下回っていることから経営改善を図っていく必要がある。　　　　　　　④企業債残高対事業規模比率は、企業債残高規模を表す指標で平均を大きく上回っている。過去に借入れた企業債の償還を順次終えていることから少しずつではあるが改善が見られる。　　　　　　　　　　　　　　　　　　　　　　　　⑤経費回収率は、汚水処理費用をどの程度使用料で賄えているかを表す。現状は使用料でほぼ賄えているが、今後人口減少等に伴う使用料収入の減少が見込まれることから適正な原価に基づいた使用料の見直しが必要である。
⑥汚水処理原価は、有収水量１㎥当たりの汚水処理費用のことで、現状は平均を上回っている。維持管理費用の削減と接続率向上に向けた有収水量の増加への取組が必要である。
⑦施設利用率は、前沢下水浄化センターの数値で平均を下回っている。人口減少や節水機器の普及により低下が見られる。なお、水沢・江刺地域は流域関連公共下水道であるため、該当数値はない。　　　　　　　　　　　　　　　　　　　　　⑧水洗化率は、公共用水域の水質保全の観点等から100％となることが望ましい。供用区域拡大のため事業を継続していることから、平均を下回っている。供用開始後３年以内の接続を推進し改善を図っていく必要がある。</t>
    <rPh sb="330" eb="332">
      <t>ゲンカ</t>
    </rPh>
    <rPh sb="333" eb="334">
      <t>モト</t>
    </rPh>
    <rPh sb="458" eb="459">
      <t>シタ</t>
    </rPh>
    <rPh sb="465" eb="467">
      <t>ジンコウ</t>
    </rPh>
    <rPh sb="467" eb="469">
      <t>ゲンショウ</t>
    </rPh>
    <rPh sb="470" eb="472">
      <t>セッスイ</t>
    </rPh>
    <rPh sb="472" eb="474">
      <t>キキ</t>
    </rPh>
    <rPh sb="475" eb="477">
      <t>フキュウ</t>
    </rPh>
    <rPh sb="480" eb="482">
      <t>テイカ</t>
    </rPh>
    <rPh sb="483" eb="484">
      <t>ミ</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</si>
</sst>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FF3-4CED-A5F7-7D75F43C4DB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0.15</c:v>
                </c:pt>
                <c:pt idx="3">
                  <c:v>0.06</c:v>
                </c:pt>
                <c:pt idx="4">
                  <c:v>0.13</c:v>
                </c:pt>
              </c:numCache>
            </c:numRef>
          </c:val>
          <c:smooth val="0"/>
          <c:extLst>
            <c:ext xmlns:c16="http://schemas.microsoft.com/office/drawing/2014/chart" uri="{C3380CC4-5D6E-409C-BE32-E72D297353CC}">
              <c16:uniqueId val="{00000001-9FF3-4CED-A5F7-7D75F43C4DB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54.57</c:v>
                </c:pt>
                <c:pt idx="3">
                  <c:v>58.67</c:v>
                </c:pt>
                <c:pt idx="4">
                  <c:v>56.5</c:v>
                </c:pt>
              </c:numCache>
            </c:numRef>
          </c:val>
          <c:extLst>
            <c:ext xmlns:c16="http://schemas.microsoft.com/office/drawing/2014/chart" uri="{C3380CC4-5D6E-409C-BE32-E72D297353CC}">
              <c16:uniqueId val="{00000000-9A2C-4B91-B7AD-18F03B57732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61.51</c:v>
                </c:pt>
                <c:pt idx="3">
                  <c:v>51.2</c:v>
                </c:pt>
                <c:pt idx="4">
                  <c:v>64.14</c:v>
                </c:pt>
              </c:numCache>
            </c:numRef>
          </c:val>
          <c:smooth val="0"/>
          <c:extLst>
            <c:ext xmlns:c16="http://schemas.microsoft.com/office/drawing/2014/chart" uri="{C3380CC4-5D6E-409C-BE32-E72D297353CC}">
              <c16:uniqueId val="{00000001-9A2C-4B91-B7AD-18F03B57732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80.34</c:v>
                </c:pt>
                <c:pt idx="3">
                  <c:v>80.47</c:v>
                </c:pt>
                <c:pt idx="4">
                  <c:v>80.959999999999994</c:v>
                </c:pt>
              </c:numCache>
            </c:numRef>
          </c:val>
          <c:extLst>
            <c:ext xmlns:c16="http://schemas.microsoft.com/office/drawing/2014/chart" uri="{C3380CC4-5D6E-409C-BE32-E72D297353CC}">
              <c16:uniqueId val="{00000000-8480-4C2E-8302-424BB38C025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85.82</c:v>
                </c:pt>
                <c:pt idx="3">
                  <c:v>85.03</c:v>
                </c:pt>
                <c:pt idx="4">
                  <c:v>92.9</c:v>
                </c:pt>
              </c:numCache>
            </c:numRef>
          </c:val>
          <c:smooth val="0"/>
          <c:extLst>
            <c:ext xmlns:c16="http://schemas.microsoft.com/office/drawing/2014/chart" uri="{C3380CC4-5D6E-409C-BE32-E72D297353CC}">
              <c16:uniqueId val="{00000001-8480-4C2E-8302-424BB38C025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101.24</c:v>
                </c:pt>
                <c:pt idx="3">
                  <c:v>101.34</c:v>
                </c:pt>
                <c:pt idx="4">
                  <c:v>101.46</c:v>
                </c:pt>
              </c:numCache>
            </c:numRef>
          </c:val>
          <c:extLst>
            <c:ext xmlns:c16="http://schemas.microsoft.com/office/drawing/2014/chart" uri="{C3380CC4-5D6E-409C-BE32-E72D297353CC}">
              <c16:uniqueId val="{00000000-8A08-4D5E-977C-3DD891E1EA0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109.91</c:v>
                </c:pt>
                <c:pt idx="3">
                  <c:v>108.61</c:v>
                </c:pt>
                <c:pt idx="4">
                  <c:v>107.49</c:v>
                </c:pt>
              </c:numCache>
            </c:numRef>
          </c:val>
          <c:smooth val="0"/>
          <c:extLst>
            <c:ext xmlns:c16="http://schemas.microsoft.com/office/drawing/2014/chart" uri="{C3380CC4-5D6E-409C-BE32-E72D297353CC}">
              <c16:uniqueId val="{00000001-8A08-4D5E-977C-3DD891E1EA0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3.01</c:v>
                </c:pt>
                <c:pt idx="3">
                  <c:v>5.86</c:v>
                </c:pt>
                <c:pt idx="4">
                  <c:v>8.58</c:v>
                </c:pt>
              </c:numCache>
            </c:numRef>
          </c:val>
          <c:extLst>
            <c:ext xmlns:c16="http://schemas.microsoft.com/office/drawing/2014/chart" uri="{C3380CC4-5D6E-409C-BE32-E72D297353CC}">
              <c16:uniqueId val="{00000000-C5C9-4A1D-BA50-A9B146D4363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15.29</c:v>
                </c:pt>
                <c:pt idx="3">
                  <c:v>17.809999999999999</c:v>
                </c:pt>
                <c:pt idx="4">
                  <c:v>27.46</c:v>
                </c:pt>
              </c:numCache>
            </c:numRef>
          </c:val>
          <c:smooth val="0"/>
          <c:extLst>
            <c:ext xmlns:c16="http://schemas.microsoft.com/office/drawing/2014/chart" uri="{C3380CC4-5D6E-409C-BE32-E72D297353CC}">
              <c16:uniqueId val="{00000001-C5C9-4A1D-BA50-A9B146D4363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B98-44D3-810F-97CBD122557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0.11</c:v>
                </c:pt>
                <c:pt idx="3">
                  <c:v>0.64</c:v>
                </c:pt>
                <c:pt idx="4">
                  <c:v>2.08</c:v>
                </c:pt>
              </c:numCache>
            </c:numRef>
          </c:val>
          <c:smooth val="0"/>
          <c:extLst>
            <c:ext xmlns:c16="http://schemas.microsoft.com/office/drawing/2014/chart" uri="{C3380CC4-5D6E-409C-BE32-E72D297353CC}">
              <c16:uniqueId val="{00000001-0B98-44D3-810F-97CBD122557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F77-4BA0-B201-0CA4B1D9FFA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9.42</c:v>
                </c:pt>
                <c:pt idx="3">
                  <c:v>11.49</c:v>
                </c:pt>
                <c:pt idx="4">
                  <c:v>5.41</c:v>
                </c:pt>
              </c:numCache>
            </c:numRef>
          </c:val>
          <c:smooth val="0"/>
          <c:extLst>
            <c:ext xmlns:c16="http://schemas.microsoft.com/office/drawing/2014/chart" uri="{C3380CC4-5D6E-409C-BE32-E72D297353CC}">
              <c16:uniqueId val="{00000001-9F77-4BA0-B201-0CA4B1D9FFA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40.24</c:v>
                </c:pt>
                <c:pt idx="3">
                  <c:v>42.95</c:v>
                </c:pt>
                <c:pt idx="4">
                  <c:v>44.78</c:v>
                </c:pt>
              </c:numCache>
            </c:numRef>
          </c:val>
          <c:extLst>
            <c:ext xmlns:c16="http://schemas.microsoft.com/office/drawing/2014/chart" uri="{C3380CC4-5D6E-409C-BE32-E72D297353CC}">
              <c16:uniqueId val="{00000000-70C6-4495-A5E8-F1B69A4DCEE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47.61</c:v>
                </c:pt>
                <c:pt idx="3">
                  <c:v>52.69</c:v>
                </c:pt>
                <c:pt idx="4">
                  <c:v>69.180000000000007</c:v>
                </c:pt>
              </c:numCache>
            </c:numRef>
          </c:val>
          <c:smooth val="0"/>
          <c:extLst>
            <c:ext xmlns:c16="http://schemas.microsoft.com/office/drawing/2014/chart" uri="{C3380CC4-5D6E-409C-BE32-E72D297353CC}">
              <c16:uniqueId val="{00000001-70C6-4495-A5E8-F1B69A4DCEE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2266.71</c:v>
                </c:pt>
                <c:pt idx="3">
                  <c:v>2210.02</c:v>
                </c:pt>
                <c:pt idx="4">
                  <c:v>2172.69</c:v>
                </c:pt>
              </c:numCache>
            </c:numRef>
          </c:val>
          <c:extLst>
            <c:ext xmlns:c16="http://schemas.microsoft.com/office/drawing/2014/chart" uri="{C3380CC4-5D6E-409C-BE32-E72D297353CC}">
              <c16:uniqueId val="{00000000-F375-464B-881D-28FD27F3DA3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1092.22</c:v>
                </c:pt>
                <c:pt idx="3">
                  <c:v>998.38</c:v>
                </c:pt>
                <c:pt idx="4">
                  <c:v>789.87</c:v>
                </c:pt>
              </c:numCache>
            </c:numRef>
          </c:val>
          <c:smooth val="0"/>
          <c:extLst>
            <c:ext xmlns:c16="http://schemas.microsoft.com/office/drawing/2014/chart" uri="{C3380CC4-5D6E-409C-BE32-E72D297353CC}">
              <c16:uniqueId val="{00000001-F375-464B-881D-28FD27F3DA3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98.02</c:v>
                </c:pt>
                <c:pt idx="3">
                  <c:v>99.68</c:v>
                </c:pt>
                <c:pt idx="4">
                  <c:v>98.03</c:v>
                </c:pt>
              </c:numCache>
            </c:numRef>
          </c:val>
          <c:extLst>
            <c:ext xmlns:c16="http://schemas.microsoft.com/office/drawing/2014/chart" uri="{C3380CC4-5D6E-409C-BE32-E72D297353CC}">
              <c16:uniqueId val="{00000000-06D9-4B62-9AA4-F4FA58B2F0A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97.53</c:v>
                </c:pt>
                <c:pt idx="3">
                  <c:v>95.92</c:v>
                </c:pt>
                <c:pt idx="4">
                  <c:v>98.06</c:v>
                </c:pt>
              </c:numCache>
            </c:numRef>
          </c:val>
          <c:smooth val="0"/>
          <c:extLst>
            <c:ext xmlns:c16="http://schemas.microsoft.com/office/drawing/2014/chart" uri="{C3380CC4-5D6E-409C-BE32-E72D297353CC}">
              <c16:uniqueId val="{00000001-06D9-4B62-9AA4-F4FA58B2F0A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176.92</c:v>
                </c:pt>
                <c:pt idx="3">
                  <c:v>174.42</c:v>
                </c:pt>
                <c:pt idx="4">
                  <c:v>177.95</c:v>
                </c:pt>
              </c:numCache>
            </c:numRef>
          </c:val>
          <c:extLst>
            <c:ext xmlns:c16="http://schemas.microsoft.com/office/drawing/2014/chart" uri="{C3380CC4-5D6E-409C-BE32-E72D297353CC}">
              <c16:uniqueId val="{00000000-B226-46C4-AF24-9C39E3C4692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155.83000000000001</c:v>
                </c:pt>
                <c:pt idx="3">
                  <c:v>156.75</c:v>
                </c:pt>
                <c:pt idx="4">
                  <c:v>157.37</c:v>
                </c:pt>
              </c:numCache>
            </c:numRef>
          </c:val>
          <c:smooth val="0"/>
          <c:extLst>
            <c:ext xmlns:c16="http://schemas.microsoft.com/office/drawing/2014/chart" uri="{C3380CC4-5D6E-409C-BE32-E72D297353CC}">
              <c16:uniqueId val="{00000001-B226-46C4-AF24-9C39E3C4692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5"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岩手県　奥州市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Bd1</v>
      </c>
      <c r="X8" s="40"/>
      <c r="Y8" s="40"/>
      <c r="Z8" s="40"/>
      <c r="AA8" s="40"/>
      <c r="AB8" s="40"/>
      <c r="AC8" s="40"/>
      <c r="AD8" s="41" t="str">
        <f>データ!$M$6</f>
        <v>非設置</v>
      </c>
      <c r="AE8" s="41"/>
      <c r="AF8" s="41"/>
      <c r="AG8" s="41"/>
      <c r="AH8" s="41"/>
      <c r="AI8" s="41"/>
      <c r="AJ8" s="41"/>
      <c r="AK8" s="3"/>
      <c r="AL8" s="42">
        <f>データ!S6</f>
        <v>111632</v>
      </c>
      <c r="AM8" s="42"/>
      <c r="AN8" s="42"/>
      <c r="AO8" s="42"/>
      <c r="AP8" s="42"/>
      <c r="AQ8" s="42"/>
      <c r="AR8" s="42"/>
      <c r="AS8" s="42"/>
      <c r="AT8" s="35">
        <f>データ!T6</f>
        <v>993.3</v>
      </c>
      <c r="AU8" s="35"/>
      <c r="AV8" s="35"/>
      <c r="AW8" s="35"/>
      <c r="AX8" s="35"/>
      <c r="AY8" s="35"/>
      <c r="AZ8" s="35"/>
      <c r="BA8" s="35"/>
      <c r="BB8" s="35">
        <f>データ!U6</f>
        <v>112.38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38.76</v>
      </c>
      <c r="J10" s="35"/>
      <c r="K10" s="35"/>
      <c r="L10" s="35"/>
      <c r="M10" s="35"/>
      <c r="N10" s="35"/>
      <c r="O10" s="35"/>
      <c r="P10" s="35">
        <f>データ!P6</f>
        <v>49.3</v>
      </c>
      <c r="Q10" s="35"/>
      <c r="R10" s="35"/>
      <c r="S10" s="35"/>
      <c r="T10" s="35"/>
      <c r="U10" s="35"/>
      <c r="V10" s="35"/>
      <c r="W10" s="35">
        <f>データ!Q6</f>
        <v>89.02</v>
      </c>
      <c r="X10" s="35"/>
      <c r="Y10" s="35"/>
      <c r="Z10" s="35"/>
      <c r="AA10" s="35"/>
      <c r="AB10" s="35"/>
      <c r="AC10" s="35"/>
      <c r="AD10" s="42">
        <f>データ!R6</f>
        <v>3300</v>
      </c>
      <c r="AE10" s="42"/>
      <c r="AF10" s="42"/>
      <c r="AG10" s="42"/>
      <c r="AH10" s="42"/>
      <c r="AI10" s="42"/>
      <c r="AJ10" s="42"/>
      <c r="AK10" s="2"/>
      <c r="AL10" s="42">
        <f>データ!V6</f>
        <v>54658</v>
      </c>
      <c r="AM10" s="42"/>
      <c r="AN10" s="42"/>
      <c r="AO10" s="42"/>
      <c r="AP10" s="42"/>
      <c r="AQ10" s="42"/>
      <c r="AR10" s="42"/>
      <c r="AS10" s="42"/>
      <c r="AT10" s="35">
        <f>データ!W6</f>
        <v>18.96</v>
      </c>
      <c r="AU10" s="35"/>
      <c r="AV10" s="35"/>
      <c r="AW10" s="35"/>
      <c r="AX10" s="35"/>
      <c r="AY10" s="35"/>
      <c r="AZ10" s="35"/>
      <c r="BA10" s="35"/>
      <c r="BB10" s="35">
        <f>データ!X6</f>
        <v>2882.81</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nehR6PV0M/jdZ9SyuNYPSwTKs8uHlTv6f533fDUVS1DIFW5CcM5aLPT5iwKcf6WryZwLjHci47NaOZfjHIlmyA==" saltValue="ODWgfJQt7JlMwoxfNkC4B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32158</v>
      </c>
      <c r="D6" s="19">
        <f t="shared" si="3"/>
        <v>46</v>
      </c>
      <c r="E6" s="19">
        <f t="shared" si="3"/>
        <v>17</v>
      </c>
      <c r="F6" s="19">
        <f t="shared" si="3"/>
        <v>1</v>
      </c>
      <c r="G6" s="19">
        <f t="shared" si="3"/>
        <v>0</v>
      </c>
      <c r="H6" s="19" t="str">
        <f t="shared" si="3"/>
        <v>岩手県　奥州市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38.76</v>
      </c>
      <c r="P6" s="20">
        <f t="shared" si="3"/>
        <v>49.3</v>
      </c>
      <c r="Q6" s="20">
        <f t="shared" si="3"/>
        <v>89.02</v>
      </c>
      <c r="R6" s="20">
        <f t="shared" si="3"/>
        <v>3300</v>
      </c>
      <c r="S6" s="20">
        <f t="shared" si="3"/>
        <v>111632</v>
      </c>
      <c r="T6" s="20">
        <f t="shared" si="3"/>
        <v>993.3</v>
      </c>
      <c r="U6" s="20">
        <f t="shared" si="3"/>
        <v>112.38</v>
      </c>
      <c r="V6" s="20">
        <f t="shared" si="3"/>
        <v>54658</v>
      </c>
      <c r="W6" s="20">
        <f t="shared" si="3"/>
        <v>18.96</v>
      </c>
      <c r="X6" s="20">
        <f t="shared" si="3"/>
        <v>2882.81</v>
      </c>
      <c r="Y6" s="21" t="str">
        <f>IF(Y7="",NA(),Y7)</f>
        <v>-</v>
      </c>
      <c r="Z6" s="21" t="str">
        <f t="shared" ref="Z6:AH6" si="4">IF(Z7="",NA(),Z7)</f>
        <v>-</v>
      </c>
      <c r="AA6" s="21">
        <f t="shared" si="4"/>
        <v>101.24</v>
      </c>
      <c r="AB6" s="21">
        <f t="shared" si="4"/>
        <v>101.34</v>
      </c>
      <c r="AC6" s="21">
        <f t="shared" si="4"/>
        <v>101.46</v>
      </c>
      <c r="AD6" s="21" t="str">
        <f t="shared" si="4"/>
        <v>-</v>
      </c>
      <c r="AE6" s="21" t="str">
        <f t="shared" si="4"/>
        <v>-</v>
      </c>
      <c r="AF6" s="21">
        <f t="shared" si="4"/>
        <v>109.91</v>
      </c>
      <c r="AG6" s="21">
        <f t="shared" si="4"/>
        <v>108.61</v>
      </c>
      <c r="AH6" s="21">
        <f t="shared" si="4"/>
        <v>107.49</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9.42</v>
      </c>
      <c r="AR6" s="21">
        <f t="shared" si="5"/>
        <v>11.49</v>
      </c>
      <c r="AS6" s="21">
        <f t="shared" si="5"/>
        <v>5.41</v>
      </c>
      <c r="AT6" s="20" t="str">
        <f>IF(AT7="","",IF(AT7="-","【-】","【"&amp;SUBSTITUTE(TEXT(AT7,"#,##0.00"),"-","△")&amp;"】"))</f>
        <v>【3.15】</v>
      </c>
      <c r="AU6" s="21" t="str">
        <f>IF(AU7="",NA(),AU7)</f>
        <v>-</v>
      </c>
      <c r="AV6" s="21" t="str">
        <f t="shared" ref="AV6:BD6" si="6">IF(AV7="",NA(),AV7)</f>
        <v>-</v>
      </c>
      <c r="AW6" s="21">
        <f t="shared" si="6"/>
        <v>40.24</v>
      </c>
      <c r="AX6" s="21">
        <f t="shared" si="6"/>
        <v>42.95</v>
      </c>
      <c r="AY6" s="21">
        <f t="shared" si="6"/>
        <v>44.78</v>
      </c>
      <c r="AZ6" s="21" t="str">
        <f t="shared" si="6"/>
        <v>-</v>
      </c>
      <c r="BA6" s="21" t="str">
        <f t="shared" si="6"/>
        <v>-</v>
      </c>
      <c r="BB6" s="21">
        <f t="shared" si="6"/>
        <v>47.61</v>
      </c>
      <c r="BC6" s="21">
        <f t="shared" si="6"/>
        <v>52.69</v>
      </c>
      <c r="BD6" s="21">
        <f t="shared" si="6"/>
        <v>69.180000000000007</v>
      </c>
      <c r="BE6" s="20" t="str">
        <f>IF(BE7="","",IF(BE7="-","【-】","【"&amp;SUBSTITUTE(TEXT(BE7,"#,##0.00"),"-","△")&amp;"】"))</f>
        <v>【73.44】</v>
      </c>
      <c r="BF6" s="21" t="str">
        <f>IF(BF7="",NA(),BF7)</f>
        <v>-</v>
      </c>
      <c r="BG6" s="21" t="str">
        <f t="shared" ref="BG6:BO6" si="7">IF(BG7="",NA(),BG7)</f>
        <v>-</v>
      </c>
      <c r="BH6" s="21">
        <f t="shared" si="7"/>
        <v>2266.71</v>
      </c>
      <c r="BI6" s="21">
        <f t="shared" si="7"/>
        <v>2210.02</v>
      </c>
      <c r="BJ6" s="21">
        <f t="shared" si="7"/>
        <v>2172.69</v>
      </c>
      <c r="BK6" s="21" t="str">
        <f t="shared" si="7"/>
        <v>-</v>
      </c>
      <c r="BL6" s="21" t="str">
        <f t="shared" si="7"/>
        <v>-</v>
      </c>
      <c r="BM6" s="21">
        <f t="shared" si="7"/>
        <v>1092.22</v>
      </c>
      <c r="BN6" s="21">
        <f t="shared" si="7"/>
        <v>998.38</v>
      </c>
      <c r="BO6" s="21">
        <f t="shared" si="7"/>
        <v>789.87</v>
      </c>
      <c r="BP6" s="20" t="str">
        <f>IF(BP7="","",IF(BP7="-","【-】","【"&amp;SUBSTITUTE(TEXT(BP7,"#,##0.00"),"-","△")&amp;"】"))</f>
        <v>【652.82】</v>
      </c>
      <c r="BQ6" s="21" t="str">
        <f>IF(BQ7="",NA(),BQ7)</f>
        <v>-</v>
      </c>
      <c r="BR6" s="21" t="str">
        <f t="shared" ref="BR6:BZ6" si="8">IF(BR7="",NA(),BR7)</f>
        <v>-</v>
      </c>
      <c r="BS6" s="21">
        <f t="shared" si="8"/>
        <v>98.02</v>
      </c>
      <c r="BT6" s="21">
        <f t="shared" si="8"/>
        <v>99.68</v>
      </c>
      <c r="BU6" s="21">
        <f t="shared" si="8"/>
        <v>98.03</v>
      </c>
      <c r="BV6" s="21" t="str">
        <f t="shared" si="8"/>
        <v>-</v>
      </c>
      <c r="BW6" s="21" t="str">
        <f t="shared" si="8"/>
        <v>-</v>
      </c>
      <c r="BX6" s="21">
        <f t="shared" si="8"/>
        <v>97.53</v>
      </c>
      <c r="BY6" s="21">
        <f t="shared" si="8"/>
        <v>95.92</v>
      </c>
      <c r="BZ6" s="21">
        <f t="shared" si="8"/>
        <v>98.06</v>
      </c>
      <c r="CA6" s="20" t="str">
        <f>IF(CA7="","",IF(CA7="-","【-】","【"&amp;SUBSTITUTE(TEXT(CA7,"#,##0.00"),"-","△")&amp;"】"))</f>
        <v>【97.61】</v>
      </c>
      <c r="CB6" s="21" t="str">
        <f>IF(CB7="",NA(),CB7)</f>
        <v>-</v>
      </c>
      <c r="CC6" s="21" t="str">
        <f t="shared" ref="CC6:CK6" si="9">IF(CC7="",NA(),CC7)</f>
        <v>-</v>
      </c>
      <c r="CD6" s="21">
        <f t="shared" si="9"/>
        <v>176.92</v>
      </c>
      <c r="CE6" s="21">
        <f t="shared" si="9"/>
        <v>174.42</v>
      </c>
      <c r="CF6" s="21">
        <f t="shared" si="9"/>
        <v>177.95</v>
      </c>
      <c r="CG6" s="21" t="str">
        <f t="shared" si="9"/>
        <v>-</v>
      </c>
      <c r="CH6" s="21" t="str">
        <f t="shared" si="9"/>
        <v>-</v>
      </c>
      <c r="CI6" s="21">
        <f t="shared" si="9"/>
        <v>155.83000000000001</v>
      </c>
      <c r="CJ6" s="21">
        <f t="shared" si="9"/>
        <v>156.75</v>
      </c>
      <c r="CK6" s="21">
        <f t="shared" si="9"/>
        <v>157.37</v>
      </c>
      <c r="CL6" s="20" t="str">
        <f>IF(CL7="","",IF(CL7="-","【-】","【"&amp;SUBSTITUTE(TEXT(CL7,"#,##0.00"),"-","△")&amp;"】"))</f>
        <v>【138.29】</v>
      </c>
      <c r="CM6" s="21" t="str">
        <f>IF(CM7="",NA(),CM7)</f>
        <v>-</v>
      </c>
      <c r="CN6" s="21" t="str">
        <f t="shared" ref="CN6:CV6" si="10">IF(CN7="",NA(),CN7)</f>
        <v>-</v>
      </c>
      <c r="CO6" s="21">
        <f t="shared" si="10"/>
        <v>54.57</v>
      </c>
      <c r="CP6" s="21">
        <f t="shared" si="10"/>
        <v>58.67</v>
      </c>
      <c r="CQ6" s="21">
        <f t="shared" si="10"/>
        <v>56.5</v>
      </c>
      <c r="CR6" s="21" t="str">
        <f t="shared" si="10"/>
        <v>-</v>
      </c>
      <c r="CS6" s="21" t="str">
        <f t="shared" si="10"/>
        <v>-</v>
      </c>
      <c r="CT6" s="21">
        <f t="shared" si="10"/>
        <v>61.51</v>
      </c>
      <c r="CU6" s="21">
        <f t="shared" si="10"/>
        <v>51.2</v>
      </c>
      <c r="CV6" s="21">
        <f t="shared" si="10"/>
        <v>64.14</v>
      </c>
      <c r="CW6" s="20" t="str">
        <f>IF(CW7="","",IF(CW7="-","【-】","【"&amp;SUBSTITUTE(TEXT(CW7,"#,##0.00"),"-","△")&amp;"】"))</f>
        <v>【59.10】</v>
      </c>
      <c r="CX6" s="21" t="str">
        <f>IF(CX7="",NA(),CX7)</f>
        <v>-</v>
      </c>
      <c r="CY6" s="21" t="str">
        <f t="shared" ref="CY6:DG6" si="11">IF(CY7="",NA(),CY7)</f>
        <v>-</v>
      </c>
      <c r="CZ6" s="21">
        <f t="shared" si="11"/>
        <v>80.34</v>
      </c>
      <c r="DA6" s="21">
        <f t="shared" si="11"/>
        <v>80.47</v>
      </c>
      <c r="DB6" s="21">
        <f t="shared" si="11"/>
        <v>80.959999999999994</v>
      </c>
      <c r="DC6" s="21" t="str">
        <f t="shared" si="11"/>
        <v>-</v>
      </c>
      <c r="DD6" s="21" t="str">
        <f t="shared" si="11"/>
        <v>-</v>
      </c>
      <c r="DE6" s="21">
        <f t="shared" si="11"/>
        <v>85.82</v>
      </c>
      <c r="DF6" s="21">
        <f t="shared" si="11"/>
        <v>85.03</v>
      </c>
      <c r="DG6" s="21">
        <f t="shared" si="11"/>
        <v>92.9</v>
      </c>
      <c r="DH6" s="20" t="str">
        <f>IF(DH7="","",IF(DH7="-","【-】","【"&amp;SUBSTITUTE(TEXT(DH7,"#,##0.00"),"-","△")&amp;"】"))</f>
        <v>【95.82】</v>
      </c>
      <c r="DI6" s="21" t="str">
        <f>IF(DI7="",NA(),DI7)</f>
        <v>-</v>
      </c>
      <c r="DJ6" s="21" t="str">
        <f t="shared" ref="DJ6:DR6" si="12">IF(DJ7="",NA(),DJ7)</f>
        <v>-</v>
      </c>
      <c r="DK6" s="21">
        <f t="shared" si="12"/>
        <v>3.01</v>
      </c>
      <c r="DL6" s="21">
        <f t="shared" si="12"/>
        <v>5.86</v>
      </c>
      <c r="DM6" s="21">
        <f t="shared" si="12"/>
        <v>8.58</v>
      </c>
      <c r="DN6" s="21" t="str">
        <f t="shared" si="12"/>
        <v>-</v>
      </c>
      <c r="DO6" s="21" t="str">
        <f t="shared" si="12"/>
        <v>-</v>
      </c>
      <c r="DP6" s="21">
        <f t="shared" si="12"/>
        <v>15.29</v>
      </c>
      <c r="DQ6" s="21">
        <f t="shared" si="12"/>
        <v>17.809999999999999</v>
      </c>
      <c r="DR6" s="21">
        <f t="shared" si="12"/>
        <v>27.46</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0.11</v>
      </c>
      <c r="EB6" s="21">
        <f t="shared" si="13"/>
        <v>0.64</v>
      </c>
      <c r="EC6" s="21">
        <f t="shared" si="13"/>
        <v>2.08</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0.15</v>
      </c>
      <c r="EM6" s="21">
        <f t="shared" si="14"/>
        <v>0.06</v>
      </c>
      <c r="EN6" s="21">
        <f t="shared" si="14"/>
        <v>0.13</v>
      </c>
      <c r="EO6" s="20" t="str">
        <f>IF(EO7="","",IF(EO7="-","【-】","【"&amp;SUBSTITUTE(TEXT(EO7,"#,##0.00"),"-","△")&amp;"】"))</f>
        <v>【0.23】</v>
      </c>
    </row>
    <row r="7" spans="1:148" s="22" customFormat="1" x14ac:dyDescent="0.2">
      <c r="A7" s="14"/>
      <c r="B7" s="23">
        <v>2022</v>
      </c>
      <c r="C7" s="23">
        <v>32158</v>
      </c>
      <c r="D7" s="23">
        <v>46</v>
      </c>
      <c r="E7" s="23">
        <v>17</v>
      </c>
      <c r="F7" s="23">
        <v>1</v>
      </c>
      <c r="G7" s="23">
        <v>0</v>
      </c>
      <c r="H7" s="23" t="s">
        <v>96</v>
      </c>
      <c r="I7" s="23" t="s">
        <v>97</v>
      </c>
      <c r="J7" s="23" t="s">
        <v>98</v>
      </c>
      <c r="K7" s="23" t="s">
        <v>99</v>
      </c>
      <c r="L7" s="23" t="s">
        <v>100</v>
      </c>
      <c r="M7" s="23" t="s">
        <v>101</v>
      </c>
      <c r="N7" s="24" t="s">
        <v>102</v>
      </c>
      <c r="O7" s="24">
        <v>38.76</v>
      </c>
      <c r="P7" s="24">
        <v>49.3</v>
      </c>
      <c r="Q7" s="24">
        <v>89.02</v>
      </c>
      <c r="R7" s="24">
        <v>3300</v>
      </c>
      <c r="S7" s="24">
        <v>111632</v>
      </c>
      <c r="T7" s="24">
        <v>993.3</v>
      </c>
      <c r="U7" s="24">
        <v>112.38</v>
      </c>
      <c r="V7" s="24">
        <v>54658</v>
      </c>
      <c r="W7" s="24">
        <v>18.96</v>
      </c>
      <c r="X7" s="24">
        <v>2882.81</v>
      </c>
      <c r="Y7" s="24" t="s">
        <v>102</v>
      </c>
      <c r="Z7" s="24" t="s">
        <v>102</v>
      </c>
      <c r="AA7" s="24">
        <v>101.24</v>
      </c>
      <c r="AB7" s="24">
        <v>101.34</v>
      </c>
      <c r="AC7" s="24">
        <v>101.46</v>
      </c>
      <c r="AD7" s="24" t="s">
        <v>102</v>
      </c>
      <c r="AE7" s="24" t="s">
        <v>102</v>
      </c>
      <c r="AF7" s="24">
        <v>109.91</v>
      </c>
      <c r="AG7" s="24">
        <v>108.61</v>
      </c>
      <c r="AH7" s="24">
        <v>107.49</v>
      </c>
      <c r="AI7" s="24">
        <v>106.11</v>
      </c>
      <c r="AJ7" s="24" t="s">
        <v>102</v>
      </c>
      <c r="AK7" s="24" t="s">
        <v>102</v>
      </c>
      <c r="AL7" s="24">
        <v>0</v>
      </c>
      <c r="AM7" s="24">
        <v>0</v>
      </c>
      <c r="AN7" s="24">
        <v>0</v>
      </c>
      <c r="AO7" s="24" t="s">
        <v>102</v>
      </c>
      <c r="AP7" s="24" t="s">
        <v>102</v>
      </c>
      <c r="AQ7" s="24">
        <v>9.42</v>
      </c>
      <c r="AR7" s="24">
        <v>11.49</v>
      </c>
      <c r="AS7" s="24">
        <v>5.41</v>
      </c>
      <c r="AT7" s="24">
        <v>3.15</v>
      </c>
      <c r="AU7" s="24" t="s">
        <v>102</v>
      </c>
      <c r="AV7" s="24" t="s">
        <v>102</v>
      </c>
      <c r="AW7" s="24">
        <v>40.24</v>
      </c>
      <c r="AX7" s="24">
        <v>42.95</v>
      </c>
      <c r="AY7" s="24">
        <v>44.78</v>
      </c>
      <c r="AZ7" s="24" t="s">
        <v>102</v>
      </c>
      <c r="BA7" s="24" t="s">
        <v>102</v>
      </c>
      <c r="BB7" s="24">
        <v>47.61</v>
      </c>
      <c r="BC7" s="24">
        <v>52.69</v>
      </c>
      <c r="BD7" s="24">
        <v>69.180000000000007</v>
      </c>
      <c r="BE7" s="24">
        <v>73.44</v>
      </c>
      <c r="BF7" s="24" t="s">
        <v>102</v>
      </c>
      <c r="BG7" s="24" t="s">
        <v>102</v>
      </c>
      <c r="BH7" s="24">
        <v>2266.71</v>
      </c>
      <c r="BI7" s="24">
        <v>2210.02</v>
      </c>
      <c r="BJ7" s="24">
        <v>2172.69</v>
      </c>
      <c r="BK7" s="24" t="s">
        <v>102</v>
      </c>
      <c r="BL7" s="24" t="s">
        <v>102</v>
      </c>
      <c r="BM7" s="24">
        <v>1092.22</v>
      </c>
      <c r="BN7" s="24">
        <v>998.38</v>
      </c>
      <c r="BO7" s="24">
        <v>789.87</v>
      </c>
      <c r="BP7" s="24">
        <v>652.82000000000005</v>
      </c>
      <c r="BQ7" s="24" t="s">
        <v>102</v>
      </c>
      <c r="BR7" s="24" t="s">
        <v>102</v>
      </c>
      <c r="BS7" s="24">
        <v>98.02</v>
      </c>
      <c r="BT7" s="24">
        <v>99.68</v>
      </c>
      <c r="BU7" s="24">
        <v>98.03</v>
      </c>
      <c r="BV7" s="24" t="s">
        <v>102</v>
      </c>
      <c r="BW7" s="24" t="s">
        <v>102</v>
      </c>
      <c r="BX7" s="24">
        <v>97.53</v>
      </c>
      <c r="BY7" s="24">
        <v>95.92</v>
      </c>
      <c r="BZ7" s="24">
        <v>98.06</v>
      </c>
      <c r="CA7" s="24">
        <v>97.61</v>
      </c>
      <c r="CB7" s="24" t="s">
        <v>102</v>
      </c>
      <c r="CC7" s="24" t="s">
        <v>102</v>
      </c>
      <c r="CD7" s="24">
        <v>176.92</v>
      </c>
      <c r="CE7" s="24">
        <v>174.42</v>
      </c>
      <c r="CF7" s="24">
        <v>177.95</v>
      </c>
      <c r="CG7" s="24" t="s">
        <v>102</v>
      </c>
      <c r="CH7" s="24" t="s">
        <v>102</v>
      </c>
      <c r="CI7" s="24">
        <v>155.83000000000001</v>
      </c>
      <c r="CJ7" s="24">
        <v>156.75</v>
      </c>
      <c r="CK7" s="24">
        <v>157.37</v>
      </c>
      <c r="CL7" s="24">
        <v>138.29</v>
      </c>
      <c r="CM7" s="24" t="s">
        <v>102</v>
      </c>
      <c r="CN7" s="24" t="s">
        <v>102</v>
      </c>
      <c r="CO7" s="24">
        <v>54.57</v>
      </c>
      <c r="CP7" s="24">
        <v>58.67</v>
      </c>
      <c r="CQ7" s="24">
        <v>56.5</v>
      </c>
      <c r="CR7" s="24" t="s">
        <v>102</v>
      </c>
      <c r="CS7" s="24" t="s">
        <v>102</v>
      </c>
      <c r="CT7" s="24">
        <v>61.51</v>
      </c>
      <c r="CU7" s="24">
        <v>51.2</v>
      </c>
      <c r="CV7" s="24">
        <v>64.14</v>
      </c>
      <c r="CW7" s="24">
        <v>59.1</v>
      </c>
      <c r="CX7" s="24" t="s">
        <v>102</v>
      </c>
      <c r="CY7" s="24" t="s">
        <v>102</v>
      </c>
      <c r="CZ7" s="24">
        <v>80.34</v>
      </c>
      <c r="DA7" s="24">
        <v>80.47</v>
      </c>
      <c r="DB7" s="24">
        <v>80.959999999999994</v>
      </c>
      <c r="DC7" s="24" t="s">
        <v>102</v>
      </c>
      <c r="DD7" s="24" t="s">
        <v>102</v>
      </c>
      <c r="DE7" s="24">
        <v>85.82</v>
      </c>
      <c r="DF7" s="24">
        <v>85.03</v>
      </c>
      <c r="DG7" s="24">
        <v>92.9</v>
      </c>
      <c r="DH7" s="24">
        <v>95.82</v>
      </c>
      <c r="DI7" s="24" t="s">
        <v>102</v>
      </c>
      <c r="DJ7" s="24" t="s">
        <v>102</v>
      </c>
      <c r="DK7" s="24">
        <v>3.01</v>
      </c>
      <c r="DL7" s="24">
        <v>5.86</v>
      </c>
      <c r="DM7" s="24">
        <v>8.58</v>
      </c>
      <c r="DN7" s="24" t="s">
        <v>102</v>
      </c>
      <c r="DO7" s="24" t="s">
        <v>102</v>
      </c>
      <c r="DP7" s="24">
        <v>15.29</v>
      </c>
      <c r="DQ7" s="24">
        <v>17.809999999999999</v>
      </c>
      <c r="DR7" s="24">
        <v>27.46</v>
      </c>
      <c r="DS7" s="24">
        <v>39.74</v>
      </c>
      <c r="DT7" s="24" t="s">
        <v>102</v>
      </c>
      <c r="DU7" s="24" t="s">
        <v>102</v>
      </c>
      <c r="DV7" s="24">
        <v>0</v>
      </c>
      <c r="DW7" s="24">
        <v>0</v>
      </c>
      <c r="DX7" s="24">
        <v>0</v>
      </c>
      <c r="DY7" s="24" t="s">
        <v>102</v>
      </c>
      <c r="DZ7" s="24" t="s">
        <v>102</v>
      </c>
      <c r="EA7" s="24">
        <v>0.11</v>
      </c>
      <c r="EB7" s="24">
        <v>0.64</v>
      </c>
      <c r="EC7" s="24">
        <v>2.08</v>
      </c>
      <c r="ED7" s="24">
        <v>7.62</v>
      </c>
      <c r="EE7" s="24" t="s">
        <v>102</v>
      </c>
      <c r="EF7" s="24" t="s">
        <v>102</v>
      </c>
      <c r="EG7" s="24">
        <v>0</v>
      </c>
      <c r="EH7" s="24">
        <v>0</v>
      </c>
      <c r="EI7" s="24">
        <v>0</v>
      </c>
      <c r="EJ7" s="24" t="s">
        <v>102</v>
      </c>
      <c r="EK7" s="24" t="s">
        <v>102</v>
      </c>
      <c r="EL7" s="24">
        <v>0.15</v>
      </c>
      <c r="EM7" s="24">
        <v>0.06</v>
      </c>
      <c r="EN7" s="24">
        <v>0.13</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ous11541</cp:lastModifiedBy>
  <cp:lastPrinted>2024-01-26T05:31:47Z</cp:lastPrinted>
  <dcterms:created xsi:type="dcterms:W3CDTF">2023-12-12T00:42:32Z</dcterms:created>
  <dcterms:modified xsi:type="dcterms:W3CDTF">2024-01-26T11:13:33Z</dcterms:modified>
  <cp:category>
  </cp:category>
</cp:coreProperties>
</file>