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STR-SHARE01.domninohe.local\E030_簡易水道課\●【 財政課 】\【1月】経営比較分析表\R05 〆1.23\01　240117_経営比較分析\"/>
    </mc:Choice>
  </mc:AlternateContent>
  <xr:revisionPtr revIDLastSave="0" documentId="13_ncr:1_{C65AFECC-58FA-47AD-8297-696C315179E7}" xr6:coauthVersionLast="40" xr6:coauthVersionMax="40" xr10:uidLastSave="{00000000-0000-0000-0000-000000000000}"/>
  <workbookProtection workbookAlgorithmName="SHA-512" workbookHashValue="oEi1fEYWwMovGcqHO9poWj7PJjOUe2FSNEMwwySuK8sQ5D6Uim9DuTQyCnP4bOYZrP/3W4W+Sp99lhaUOD9mBA==" workbookSaltValue="rfXjviHx8SCrEBL+Uv6PrA==" workbookSpinCount="100000" lockStructure="1"/>
  <bookViews>
    <workbookView xWindow="-120" yWindow="-120" windowWidth="29040" windowHeight="15840"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I10" i="4" s="1"/>
  <c r="N6" i="5"/>
  <c r="M6" i="5"/>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J85" i="4"/>
  <c r="E85" i="4"/>
  <c r="BB10" i="4"/>
  <c r="AT10" i="4"/>
  <c r="AL10" i="4"/>
  <c r="W10" i="4"/>
  <c r="B10" i="4"/>
  <c r="AT8" i="4"/>
  <c r="AD8" i="4"/>
  <c r="P8" i="4"/>
  <c r="B8" i="4"/>
</calcChain>
</file>

<file path=xl/sharedStrings.xml><?xml version="1.0" encoding="utf-8"?>
<sst xmlns="http://schemas.openxmlformats.org/spreadsheetml/2006/main" count="233" uniqueCount="118">
  <si>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</si>
  <si>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</si>
  <si>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</si>
  <si>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</si>
  <si>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</si>
  <si>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</si>
  <si>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</si>
  <si>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</si>
  <si>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</si>
  <si>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</si>
  <si>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</si>
  <si>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</si>
  <si>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</si>
  <si>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</si>
  <si>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</si>
  <si>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</si>
  <si>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</si>
  <si>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</si>
  <si>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</si>
  <si>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</si>
  <si>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</si>
  <si>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</si>
  <si>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</si>
  <si>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</si>
  <si>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</si>
  <si>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</si>
  <si>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</si>
  <si>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</si>
  <si>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</si>
  <si>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</si>
  <si>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</si>
  <si>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</si>
  <si>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</si>
  <si>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</si>
  <si>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</si>
  <si>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</si>
  <si>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</si>
  <si>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</si>
  <si>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</si>
  <si>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</si>
  <si>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</si>
  <si>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</si>
  <si>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</si>
  <si>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</si>
  <si>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</si>
  <si>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</si>
  <si>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</si>
  <si>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</si>
  <si>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</si>
  <si>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</si>
  <si>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</si>
  <si>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</si>
  <si>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</si>
  <si>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</si>
  <si>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</si>
  <si>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</si>
  <si>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</si>
  <si>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</si>
  <si>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</si>
  <si>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</si>
  <si>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</si>
  <si>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</si>
  <si>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</si>
  <si>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</si>
  <si>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</si>
  <si>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</si>
  <si>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</si>
  <si>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</si>
  <si>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</si>
  <si>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</si>
  <si>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</si>
  <si>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</si>
  <si>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</si>
  <si>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</si>
  <si>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</si>
  <si>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</si>
  <si>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</si>
  <si>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</si>
  <si>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</si>
  <si>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</si>
  <si>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</si>
  <si>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</si>
  <si>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</si>
  <si>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</si>
  <si>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</si>
  <si>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</si>
  <si>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</si>
  <si>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</si>
  <si>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</si>
  <si>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</si>
  <si>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</si>
  <si>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</si>
  <si>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</si>
  <si>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</si>
  <si>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</si>
  <si>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</si>
  <si>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二戸市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</si>
  <si>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</si>
  <si>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</si>
  <si>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</si>
  <si>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</si>
  <si>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</si>
  <si>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</si>
  <si>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</si>
  <si>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</si>
  <si>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</si>
  <si>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</si>
  <si>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</si>
  <si>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</si>
  <si>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</si>
  <si>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</si>
  <si>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</si>
  <si>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</si>
  <si>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</si>
  <si>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</si>
  <si>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本市の簡易水道は、財務基盤が脆弱なことから、単独での経営維持は困難であるが、第三者委託の継続等経営の効率化と普及率、有収率の向上等、経営基盤の強化を図りながら簡易水道事業の経営維持に努める。</t>
    <phoneticPr fontId="4"/>
  </si>
  <si>
    <t>　事業着手が早い地区では、施設完成から約30年を経過しているが、管路の法定耐用年数を経過したものはなく、現状で管路更新の実績は無い。
　今後は、安全な水道水を供給するために適切な保守点検を行い、耐用年数を経過した機械設備は、水道施設更新計画を整備し、計画的な更新を行うとともに、設備の長寿命化を図るための部品交換を適正に行う必要がある。</t>
    <phoneticPr fontId="4"/>
  </si>
  <si>
    <t xml:space="preserve">　収益的収支比率は、昨年度比較で改善され、全国平均・類似団体平均値よりも高くなったが、収益に占める一般会計からの繰入の割合が大きいことが要因であり、経費節減や水道加入率の増加等、継続的な経営改善努力により、低い料金回収率や、高い給水原価の改善にも繋げる必要がある。
　企業債残高対給水益比率は、全国平均・類似団体平均より低い傾向となっている。今後もこの水準を維持するため、水道施設更新計画を整備し、計画的に更新を進める必要がある。
　料金回収率は、全国平均・類似団体平均値よりも低く、料金改定を行うことで改善する必要があるものの、県内でも一番の高料金である上水道と同様の料金設定としているため、上水道料金改定と併せて検討する必要がある。
　給水原価は、全国平均・類似団体平均より高い傾向にあるが、償還金・施設管理負担金の固定費が約８割を占めており大幅な削減は困難な状況である。引き続き経費削減と収益確保のため加入率の低い斗米地区への加入促進に努めていく。
　施設利用率は、全国平均・類似団体平均より低い状況となっており、ダウンサイジング等の検討が必要である。
　有収率は、全国平均・類似団体平均より高くなっているものの、減少傾向が続いており、配水管等漏水調査を行いながら有収率向上に繋げる必要がある。
</t>
    <rPh sb="186" eb="188">
      <t>スイドウ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</si>
</sst>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094-4A6B-A582-A5C30ACE9F98}"/>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0.39</c:v>
                </c:pt>
                <c:pt idx="2">
                  <c:v>0.61</c:v>
                </c:pt>
                <c:pt idx="3">
                  <c:v>0.4</c:v>
                </c:pt>
                <c:pt idx="4">
                  <c:v>0.59</c:v>
                </c:pt>
              </c:numCache>
            </c:numRef>
          </c:val>
          <c:smooth val="0"/>
          <c:extLst>
            <c:ext xmlns:c16="http://schemas.microsoft.com/office/drawing/2014/chart" uri="{C3380CC4-5D6E-409C-BE32-E72D297353CC}">
              <c16:uniqueId val="{00000001-4094-4A6B-A582-A5C30ACE9F98}"/>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24.21</c:v>
                </c:pt>
                <c:pt idx="1">
                  <c:v>23.49</c:v>
                </c:pt>
                <c:pt idx="2">
                  <c:v>24.17</c:v>
                </c:pt>
                <c:pt idx="3">
                  <c:v>25.31</c:v>
                </c:pt>
                <c:pt idx="4">
                  <c:v>25.37</c:v>
                </c:pt>
              </c:numCache>
            </c:numRef>
          </c:val>
          <c:extLst>
            <c:ext xmlns:c16="http://schemas.microsoft.com/office/drawing/2014/chart" uri="{C3380CC4-5D6E-409C-BE32-E72D297353CC}">
              <c16:uniqueId val="{00000000-103B-46FF-B75C-708C368EB98E}"/>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48.26</c:v>
                </c:pt>
                <c:pt idx="1">
                  <c:v>48.01</c:v>
                </c:pt>
                <c:pt idx="2">
                  <c:v>49.08</c:v>
                </c:pt>
                <c:pt idx="3">
                  <c:v>51.46</c:v>
                </c:pt>
                <c:pt idx="4">
                  <c:v>51.84</c:v>
                </c:pt>
              </c:numCache>
            </c:numRef>
          </c:val>
          <c:smooth val="0"/>
          <c:extLst>
            <c:ext xmlns:c16="http://schemas.microsoft.com/office/drawing/2014/chart" uri="{C3380CC4-5D6E-409C-BE32-E72D297353CC}">
              <c16:uniqueId val="{00000001-103B-46FF-B75C-708C368EB98E}"/>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79.290000000000006</c:v>
                </c:pt>
                <c:pt idx="1">
                  <c:v>80.61</c:v>
                </c:pt>
                <c:pt idx="2">
                  <c:v>77.88</c:v>
                </c:pt>
                <c:pt idx="3">
                  <c:v>75.709999999999994</c:v>
                </c:pt>
                <c:pt idx="4">
                  <c:v>73.459999999999994</c:v>
                </c:pt>
              </c:numCache>
            </c:numRef>
          </c:val>
          <c:extLst>
            <c:ext xmlns:c16="http://schemas.microsoft.com/office/drawing/2014/chart" uri="{C3380CC4-5D6E-409C-BE32-E72D297353CC}">
              <c16:uniqueId val="{00000000-3695-45E2-A07F-7D68238B3254}"/>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72.72</c:v>
                </c:pt>
                <c:pt idx="1">
                  <c:v>72.75</c:v>
                </c:pt>
                <c:pt idx="2">
                  <c:v>71.27</c:v>
                </c:pt>
                <c:pt idx="3">
                  <c:v>68.58</c:v>
                </c:pt>
                <c:pt idx="4">
                  <c:v>67.94</c:v>
                </c:pt>
              </c:numCache>
            </c:numRef>
          </c:val>
          <c:smooth val="0"/>
          <c:extLst>
            <c:ext xmlns:c16="http://schemas.microsoft.com/office/drawing/2014/chart" uri="{C3380CC4-5D6E-409C-BE32-E72D297353CC}">
              <c16:uniqueId val="{00000001-3695-45E2-A07F-7D68238B3254}"/>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79.260000000000005</c:v>
                </c:pt>
                <c:pt idx="1">
                  <c:v>79.510000000000005</c:v>
                </c:pt>
                <c:pt idx="2">
                  <c:v>78.25</c:v>
                </c:pt>
                <c:pt idx="3">
                  <c:v>75.91</c:v>
                </c:pt>
                <c:pt idx="4">
                  <c:v>78.55</c:v>
                </c:pt>
              </c:numCache>
            </c:numRef>
          </c:val>
          <c:extLst>
            <c:ext xmlns:c16="http://schemas.microsoft.com/office/drawing/2014/chart" uri="{C3380CC4-5D6E-409C-BE32-E72D297353CC}">
              <c16:uniqueId val="{00000000-9BD7-4390-BBFC-6F08D8C79986}"/>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73.25</c:v>
                </c:pt>
                <c:pt idx="1">
                  <c:v>75.06</c:v>
                </c:pt>
                <c:pt idx="2">
                  <c:v>73.22</c:v>
                </c:pt>
                <c:pt idx="3">
                  <c:v>69.05</c:v>
                </c:pt>
                <c:pt idx="4">
                  <c:v>67.02</c:v>
                </c:pt>
              </c:numCache>
            </c:numRef>
          </c:val>
          <c:smooth val="0"/>
          <c:extLst>
            <c:ext xmlns:c16="http://schemas.microsoft.com/office/drawing/2014/chart" uri="{C3380CC4-5D6E-409C-BE32-E72D297353CC}">
              <c16:uniqueId val="{00000001-9BD7-4390-BBFC-6F08D8C79986}"/>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031-4F24-AC48-16BB2FF20BBB}"/>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31-4F24-AC48-16BB2FF20BBB}"/>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82-4549-B00A-4A7B13487553}"/>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82-4549-B00A-4A7B13487553}"/>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7F-4780-8032-5CCFD2E71918}"/>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7F-4780-8032-5CCFD2E71918}"/>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EE0-4C7C-9FFC-BB048B707C3A}"/>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E0-4C7C-9FFC-BB048B707C3A}"/>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607.16999999999996</c:v>
                </c:pt>
                <c:pt idx="1">
                  <c:v>549.11</c:v>
                </c:pt>
                <c:pt idx="2">
                  <c:v>476.64</c:v>
                </c:pt>
                <c:pt idx="3">
                  <c:v>524.12</c:v>
                </c:pt>
                <c:pt idx="4">
                  <c:v>558.9</c:v>
                </c:pt>
              </c:numCache>
            </c:numRef>
          </c:val>
          <c:extLst>
            <c:ext xmlns:c16="http://schemas.microsoft.com/office/drawing/2014/chart" uri="{C3380CC4-5D6E-409C-BE32-E72D297353CC}">
              <c16:uniqueId val="{00000000-FED5-483A-9AD9-AAD38ADA19D8}"/>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1274.21</c:v>
                </c:pt>
                <c:pt idx="1">
                  <c:v>1183.92</c:v>
                </c:pt>
                <c:pt idx="2">
                  <c:v>1128.72</c:v>
                </c:pt>
                <c:pt idx="3">
                  <c:v>1125.25</c:v>
                </c:pt>
                <c:pt idx="4">
                  <c:v>1157.05</c:v>
                </c:pt>
              </c:numCache>
            </c:numRef>
          </c:val>
          <c:smooth val="0"/>
          <c:extLst>
            <c:ext xmlns:c16="http://schemas.microsoft.com/office/drawing/2014/chart" uri="{C3380CC4-5D6E-409C-BE32-E72D297353CC}">
              <c16:uniqueId val="{00000001-FED5-483A-9AD9-AAD38ADA19D8}"/>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33.79</c:v>
                </c:pt>
                <c:pt idx="1">
                  <c:v>32.799999999999997</c:v>
                </c:pt>
                <c:pt idx="2">
                  <c:v>34.159999999999997</c:v>
                </c:pt>
                <c:pt idx="3">
                  <c:v>36.1</c:v>
                </c:pt>
                <c:pt idx="4">
                  <c:v>30.7</c:v>
                </c:pt>
              </c:numCache>
            </c:numRef>
          </c:val>
          <c:extLst>
            <c:ext xmlns:c16="http://schemas.microsoft.com/office/drawing/2014/chart" uri="{C3380CC4-5D6E-409C-BE32-E72D297353CC}">
              <c16:uniqueId val="{00000000-7E95-426F-AB53-D454BEA60E69}"/>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41.25</c:v>
                </c:pt>
                <c:pt idx="1">
                  <c:v>42.5</c:v>
                </c:pt>
                <c:pt idx="2">
                  <c:v>41.84</c:v>
                </c:pt>
                <c:pt idx="3">
                  <c:v>41.44</c:v>
                </c:pt>
                <c:pt idx="4">
                  <c:v>37.65</c:v>
                </c:pt>
              </c:numCache>
            </c:numRef>
          </c:val>
          <c:smooth val="0"/>
          <c:extLst>
            <c:ext xmlns:c16="http://schemas.microsoft.com/office/drawing/2014/chart" uri="{C3380CC4-5D6E-409C-BE32-E72D297353CC}">
              <c16:uniqueId val="{00000001-7E95-426F-AB53-D454BEA60E69}"/>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892.44</c:v>
                </c:pt>
                <c:pt idx="1">
                  <c:v>918.34</c:v>
                </c:pt>
                <c:pt idx="2">
                  <c:v>900.06</c:v>
                </c:pt>
                <c:pt idx="3">
                  <c:v>847.19</c:v>
                </c:pt>
                <c:pt idx="4">
                  <c:v>1001.25</c:v>
                </c:pt>
              </c:numCache>
            </c:numRef>
          </c:val>
          <c:extLst>
            <c:ext xmlns:c16="http://schemas.microsoft.com/office/drawing/2014/chart" uri="{C3380CC4-5D6E-409C-BE32-E72D297353CC}">
              <c16:uniqueId val="{00000000-89EC-485E-8DDA-C6A4DB6D6AA7}"/>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383.25</c:v>
                </c:pt>
                <c:pt idx="1">
                  <c:v>377.72</c:v>
                </c:pt>
                <c:pt idx="2">
                  <c:v>390.47</c:v>
                </c:pt>
                <c:pt idx="3">
                  <c:v>403.61</c:v>
                </c:pt>
                <c:pt idx="4">
                  <c:v>442.82</c:v>
                </c:pt>
              </c:numCache>
            </c:numRef>
          </c:val>
          <c:smooth val="0"/>
          <c:extLst>
            <c:ext xmlns:c16="http://schemas.microsoft.com/office/drawing/2014/chart" uri="{C3380CC4-5D6E-409C-BE32-E72D297353CC}">
              <c16:uniqueId val="{00000001-89EC-485E-8DDA-C6A4DB6D6AA7}"/>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F1" zoomScaleNormal="100" workbookViewId="0">
      <selection activeCell="BL14" sqref="BL14:BZ15"/>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7" t="str">
        <f>データ!H6</f>
        <v>岩手県　二戸市</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8" t="s">
        <v>9</v>
      </c>
      <c r="BM7" s="69"/>
      <c r="BN7" s="69"/>
      <c r="BO7" s="69"/>
      <c r="BP7" s="69"/>
      <c r="BQ7" s="69"/>
      <c r="BR7" s="69"/>
      <c r="BS7" s="69"/>
      <c r="BT7" s="69"/>
      <c r="BU7" s="69"/>
      <c r="BV7" s="69"/>
      <c r="BW7" s="69"/>
      <c r="BX7" s="69"/>
      <c r="BY7" s="70"/>
    </row>
    <row r="8" spans="1:78" ht="18.75" customHeight="1" x14ac:dyDescent="0.15">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D4</v>
      </c>
      <c r="X8" s="65"/>
      <c r="Y8" s="65"/>
      <c r="Z8" s="65"/>
      <c r="AA8" s="65"/>
      <c r="AB8" s="65"/>
      <c r="AC8" s="65"/>
      <c r="AD8" s="65" t="str">
        <f>データ!$M$6</f>
        <v>非設置</v>
      </c>
      <c r="AE8" s="65"/>
      <c r="AF8" s="65"/>
      <c r="AG8" s="65"/>
      <c r="AH8" s="65"/>
      <c r="AI8" s="65"/>
      <c r="AJ8" s="65"/>
      <c r="AK8" s="2"/>
      <c r="AL8" s="60">
        <f>データ!$R$6</f>
        <v>25138</v>
      </c>
      <c r="AM8" s="60"/>
      <c r="AN8" s="60"/>
      <c r="AO8" s="60"/>
      <c r="AP8" s="60"/>
      <c r="AQ8" s="60"/>
      <c r="AR8" s="60"/>
      <c r="AS8" s="60"/>
      <c r="AT8" s="36">
        <f>データ!$S$6</f>
        <v>420.42</v>
      </c>
      <c r="AU8" s="36"/>
      <c r="AV8" s="36"/>
      <c r="AW8" s="36"/>
      <c r="AX8" s="36"/>
      <c r="AY8" s="36"/>
      <c r="AZ8" s="36"/>
      <c r="BA8" s="36"/>
      <c r="BB8" s="36">
        <f>データ!$T$6</f>
        <v>59.79</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x14ac:dyDescent="0.15">
      <c r="A10" s="2"/>
      <c r="B10" s="36" t="str">
        <f>データ!$N$6</f>
        <v>-</v>
      </c>
      <c r="C10" s="36"/>
      <c r="D10" s="36"/>
      <c r="E10" s="36"/>
      <c r="F10" s="36"/>
      <c r="G10" s="36"/>
      <c r="H10" s="36"/>
      <c r="I10" s="36" t="str">
        <f>データ!$O$6</f>
        <v>該当数値なし</v>
      </c>
      <c r="J10" s="36"/>
      <c r="K10" s="36"/>
      <c r="L10" s="36"/>
      <c r="M10" s="36"/>
      <c r="N10" s="36"/>
      <c r="O10" s="36"/>
      <c r="P10" s="36">
        <f>データ!$P$6</f>
        <v>6.85</v>
      </c>
      <c r="Q10" s="36"/>
      <c r="R10" s="36"/>
      <c r="S10" s="36"/>
      <c r="T10" s="36"/>
      <c r="U10" s="36"/>
      <c r="V10" s="36"/>
      <c r="W10" s="60">
        <f>データ!$Q$6</f>
        <v>5032</v>
      </c>
      <c r="X10" s="60"/>
      <c r="Y10" s="60"/>
      <c r="Z10" s="60"/>
      <c r="AA10" s="60"/>
      <c r="AB10" s="60"/>
      <c r="AC10" s="60"/>
      <c r="AD10" s="2"/>
      <c r="AE10" s="2"/>
      <c r="AF10" s="2"/>
      <c r="AG10" s="2"/>
      <c r="AH10" s="2"/>
      <c r="AI10" s="2"/>
      <c r="AJ10" s="2"/>
      <c r="AK10" s="2"/>
      <c r="AL10" s="60">
        <f>データ!$U$6</f>
        <v>1700</v>
      </c>
      <c r="AM10" s="60"/>
      <c r="AN10" s="60"/>
      <c r="AO10" s="60"/>
      <c r="AP10" s="60"/>
      <c r="AQ10" s="60"/>
      <c r="AR10" s="60"/>
      <c r="AS10" s="60"/>
      <c r="AT10" s="36">
        <f>データ!$V$6</f>
        <v>19.72</v>
      </c>
      <c r="AU10" s="36"/>
      <c r="AV10" s="36"/>
      <c r="AW10" s="36"/>
      <c r="AX10" s="36"/>
      <c r="AY10" s="36"/>
      <c r="AZ10" s="36"/>
      <c r="BA10" s="36"/>
      <c r="BB10" s="36">
        <f>データ!$W$6</f>
        <v>86.21</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117</v>
      </c>
      <c r="BM16" s="38"/>
      <c r="BN16" s="38"/>
      <c r="BO16" s="38"/>
      <c r="BP16" s="38"/>
      <c r="BQ16" s="38"/>
      <c r="BR16" s="38"/>
      <c r="BS16" s="38"/>
      <c r="BT16" s="38"/>
      <c r="BU16" s="38"/>
      <c r="BV16" s="38"/>
      <c r="BW16" s="38"/>
      <c r="BX16" s="38"/>
      <c r="BY16" s="38"/>
      <c r="BZ16" s="3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24.7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24.7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24.7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116</v>
      </c>
      <c r="BM47" s="38"/>
      <c r="BN47" s="38"/>
      <c r="BO47" s="38"/>
      <c r="BP47" s="38"/>
      <c r="BQ47" s="38"/>
      <c r="BR47" s="38"/>
      <c r="BS47" s="38"/>
      <c r="BT47" s="38"/>
      <c r="BU47" s="38"/>
      <c r="BV47" s="38"/>
      <c r="BW47" s="38"/>
      <c r="BX47" s="38"/>
      <c r="BY47" s="38"/>
      <c r="BZ47" s="3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x14ac:dyDescent="0.15">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115</v>
      </c>
      <c r="BM66" s="38"/>
      <c r="BN66" s="38"/>
      <c r="BO66" s="38"/>
      <c r="BP66" s="38"/>
      <c r="BQ66" s="38"/>
      <c r="BR66" s="38"/>
      <c r="BS66" s="38"/>
      <c r="BT66" s="38"/>
      <c r="BU66" s="38"/>
      <c r="BV66" s="38"/>
      <c r="BW66" s="38"/>
      <c r="BX66" s="38"/>
      <c r="BY66" s="38"/>
      <c r="BZ66" s="3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42</v>
      </c>
      <c r="N85" s="13" t="s">
        <v>42</v>
      </c>
      <c r="O85" s="13" t="str">
        <f>データ!EN6</f>
        <v>【0.52】</v>
      </c>
    </row>
  </sheetData>
  <sheetProtection algorithmName="SHA-512" hashValue="eh2s75Y2ap7ovNrVHzGcFpQRUW9YO+BI6VJuYoqmVyywqZvjHm8GNaGleNrsk8iCDmEGYHvwISOlG1nxzlqvOA==" saltValue="YwMq4Op/iyGBi2mUMkt38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5546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2022</v>
      </c>
      <c r="C6" s="20">
        <f t="shared" ref="C6:W6" si="3">C7</f>
        <v>32131</v>
      </c>
      <c r="D6" s="20">
        <f t="shared" si="3"/>
        <v>47</v>
      </c>
      <c r="E6" s="20">
        <f t="shared" si="3"/>
        <v>1</v>
      </c>
      <c r="F6" s="20">
        <f t="shared" si="3"/>
        <v>0</v>
      </c>
      <c r="G6" s="20">
        <f t="shared" si="3"/>
        <v>0</v>
      </c>
      <c r="H6" s="20" t="str">
        <f t="shared" si="3"/>
        <v>岩手県　二戸市</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6.85</v>
      </c>
      <c r="Q6" s="21">
        <f t="shared" si="3"/>
        <v>5032</v>
      </c>
      <c r="R6" s="21">
        <f t="shared" si="3"/>
        <v>25138</v>
      </c>
      <c r="S6" s="21">
        <f t="shared" si="3"/>
        <v>420.42</v>
      </c>
      <c r="T6" s="21">
        <f t="shared" si="3"/>
        <v>59.79</v>
      </c>
      <c r="U6" s="21">
        <f t="shared" si="3"/>
        <v>1700</v>
      </c>
      <c r="V6" s="21">
        <f t="shared" si="3"/>
        <v>19.72</v>
      </c>
      <c r="W6" s="21">
        <f t="shared" si="3"/>
        <v>86.21</v>
      </c>
      <c r="X6" s="22">
        <f>IF(X7="",NA(),X7)</f>
        <v>79.260000000000005</v>
      </c>
      <c r="Y6" s="22">
        <f t="shared" ref="Y6:AG6" si="4">IF(Y7="",NA(),Y7)</f>
        <v>79.510000000000005</v>
      </c>
      <c r="Z6" s="22">
        <f t="shared" si="4"/>
        <v>78.25</v>
      </c>
      <c r="AA6" s="22">
        <f t="shared" si="4"/>
        <v>75.91</v>
      </c>
      <c r="AB6" s="22">
        <f t="shared" si="4"/>
        <v>78.55</v>
      </c>
      <c r="AC6" s="22">
        <f t="shared" si="4"/>
        <v>73.25</v>
      </c>
      <c r="AD6" s="22">
        <f t="shared" si="4"/>
        <v>75.06</v>
      </c>
      <c r="AE6" s="22">
        <f t="shared" si="4"/>
        <v>73.22</v>
      </c>
      <c r="AF6" s="22">
        <f t="shared" si="4"/>
        <v>69.05</v>
      </c>
      <c r="AG6" s="22">
        <f t="shared" si="4"/>
        <v>67.02</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607.16999999999996</v>
      </c>
      <c r="BF6" s="22">
        <f t="shared" ref="BF6:BN6" si="7">IF(BF7="",NA(),BF7)</f>
        <v>549.11</v>
      </c>
      <c r="BG6" s="22">
        <f t="shared" si="7"/>
        <v>476.64</v>
      </c>
      <c r="BH6" s="22">
        <f t="shared" si="7"/>
        <v>524.12</v>
      </c>
      <c r="BI6" s="22">
        <f t="shared" si="7"/>
        <v>558.9</v>
      </c>
      <c r="BJ6" s="22">
        <f t="shared" si="7"/>
        <v>1274.21</v>
      </c>
      <c r="BK6" s="22">
        <f t="shared" si="7"/>
        <v>1183.92</v>
      </c>
      <c r="BL6" s="22">
        <f t="shared" si="7"/>
        <v>1128.72</v>
      </c>
      <c r="BM6" s="22">
        <f t="shared" si="7"/>
        <v>1125.25</v>
      </c>
      <c r="BN6" s="22">
        <f t="shared" si="7"/>
        <v>1157.05</v>
      </c>
      <c r="BO6" s="21" t="str">
        <f>IF(BO7="","",IF(BO7="-","【-】","【"&amp;SUBSTITUTE(TEXT(BO7,"#,##0.00"),"-","△")&amp;"】"))</f>
        <v>【982.48】</v>
      </c>
      <c r="BP6" s="22">
        <f>IF(BP7="",NA(),BP7)</f>
        <v>33.79</v>
      </c>
      <c r="BQ6" s="22">
        <f t="shared" ref="BQ6:BY6" si="8">IF(BQ7="",NA(),BQ7)</f>
        <v>32.799999999999997</v>
      </c>
      <c r="BR6" s="22">
        <f t="shared" si="8"/>
        <v>34.159999999999997</v>
      </c>
      <c r="BS6" s="22">
        <f t="shared" si="8"/>
        <v>36.1</v>
      </c>
      <c r="BT6" s="22">
        <f t="shared" si="8"/>
        <v>30.7</v>
      </c>
      <c r="BU6" s="22">
        <f t="shared" si="8"/>
        <v>41.25</v>
      </c>
      <c r="BV6" s="22">
        <f t="shared" si="8"/>
        <v>42.5</v>
      </c>
      <c r="BW6" s="22">
        <f t="shared" si="8"/>
        <v>41.84</v>
      </c>
      <c r="BX6" s="22">
        <f t="shared" si="8"/>
        <v>41.44</v>
      </c>
      <c r="BY6" s="22">
        <f t="shared" si="8"/>
        <v>37.65</v>
      </c>
      <c r="BZ6" s="21" t="str">
        <f>IF(BZ7="","",IF(BZ7="-","【-】","【"&amp;SUBSTITUTE(TEXT(BZ7,"#,##0.00"),"-","△")&amp;"】"))</f>
        <v>【50.61】</v>
      </c>
      <c r="CA6" s="22">
        <f>IF(CA7="",NA(),CA7)</f>
        <v>892.44</v>
      </c>
      <c r="CB6" s="22">
        <f t="shared" ref="CB6:CJ6" si="9">IF(CB7="",NA(),CB7)</f>
        <v>918.34</v>
      </c>
      <c r="CC6" s="22">
        <f t="shared" si="9"/>
        <v>900.06</v>
      </c>
      <c r="CD6" s="22">
        <f t="shared" si="9"/>
        <v>847.19</v>
      </c>
      <c r="CE6" s="22">
        <f t="shared" si="9"/>
        <v>1001.25</v>
      </c>
      <c r="CF6" s="22">
        <f t="shared" si="9"/>
        <v>383.25</v>
      </c>
      <c r="CG6" s="22">
        <f t="shared" si="9"/>
        <v>377.72</v>
      </c>
      <c r="CH6" s="22">
        <f t="shared" si="9"/>
        <v>390.47</v>
      </c>
      <c r="CI6" s="22">
        <f t="shared" si="9"/>
        <v>403.61</v>
      </c>
      <c r="CJ6" s="22">
        <f t="shared" si="9"/>
        <v>442.82</v>
      </c>
      <c r="CK6" s="21" t="str">
        <f>IF(CK7="","",IF(CK7="-","【-】","【"&amp;SUBSTITUTE(TEXT(CK7,"#,##0.00"),"-","△")&amp;"】"))</f>
        <v>【320.83】</v>
      </c>
      <c r="CL6" s="22">
        <f>IF(CL7="",NA(),CL7)</f>
        <v>24.21</v>
      </c>
      <c r="CM6" s="22">
        <f t="shared" ref="CM6:CU6" si="10">IF(CM7="",NA(),CM7)</f>
        <v>23.49</v>
      </c>
      <c r="CN6" s="22">
        <f t="shared" si="10"/>
        <v>24.17</v>
      </c>
      <c r="CO6" s="22">
        <f t="shared" si="10"/>
        <v>25.31</v>
      </c>
      <c r="CP6" s="22">
        <f t="shared" si="10"/>
        <v>25.37</v>
      </c>
      <c r="CQ6" s="22">
        <f t="shared" si="10"/>
        <v>48.26</v>
      </c>
      <c r="CR6" s="22">
        <f t="shared" si="10"/>
        <v>48.01</v>
      </c>
      <c r="CS6" s="22">
        <f t="shared" si="10"/>
        <v>49.08</v>
      </c>
      <c r="CT6" s="22">
        <f t="shared" si="10"/>
        <v>51.46</v>
      </c>
      <c r="CU6" s="22">
        <f t="shared" si="10"/>
        <v>51.84</v>
      </c>
      <c r="CV6" s="21" t="str">
        <f>IF(CV7="","",IF(CV7="-","【-】","【"&amp;SUBSTITUTE(TEXT(CV7,"#,##0.00"),"-","△")&amp;"】"))</f>
        <v>【56.15】</v>
      </c>
      <c r="CW6" s="22">
        <f>IF(CW7="",NA(),CW7)</f>
        <v>79.290000000000006</v>
      </c>
      <c r="CX6" s="22">
        <f t="shared" ref="CX6:DF6" si="11">IF(CX7="",NA(),CX7)</f>
        <v>80.61</v>
      </c>
      <c r="CY6" s="22">
        <f t="shared" si="11"/>
        <v>77.88</v>
      </c>
      <c r="CZ6" s="22">
        <f t="shared" si="11"/>
        <v>75.709999999999994</v>
      </c>
      <c r="DA6" s="22">
        <f t="shared" si="11"/>
        <v>73.459999999999994</v>
      </c>
      <c r="DB6" s="22">
        <f t="shared" si="11"/>
        <v>72.72</v>
      </c>
      <c r="DC6" s="22">
        <f t="shared" si="11"/>
        <v>72.75</v>
      </c>
      <c r="DD6" s="22">
        <f t="shared" si="11"/>
        <v>71.27</v>
      </c>
      <c r="DE6" s="22">
        <f t="shared" si="11"/>
        <v>68.58</v>
      </c>
      <c r="DF6" s="22">
        <f t="shared" si="11"/>
        <v>67.94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0.62</v>
      </c>
      <c r="EJ6" s="22">
        <f t="shared" si="14"/>
        <v>0.39</v>
      </c>
      <c r="EK6" s="22">
        <f t="shared" si="14"/>
        <v>0.61</v>
      </c>
      <c r="EL6" s="22">
        <f t="shared" si="14"/>
        <v>0.4</v>
      </c>
      <c r="EM6" s="22">
        <f t="shared" si="14"/>
        <v>0.59</v>
      </c>
      <c r="EN6" s="21" t="str">
        <f>IF(EN7="","",IF(EN7="-","【-】","【"&amp;SUBSTITUTE(TEXT(EN7,"#,##0.00"),"-","△")&amp;"】"))</f>
        <v>【0.52】</v>
      </c>
    </row>
    <row r="7" spans="1:144" s="23" customFormat="1" x14ac:dyDescent="0.15">
      <c r="A7" s="15"/>
      <c r="B7" s="24">
        <v>2022</v>
      </c>
      <c r="C7" s="24">
        <v>32131</v>
      </c>
      <c r="D7" s="24">
        <v>47</v>
      </c>
      <c r="E7" s="24">
        <v>1</v>
      </c>
      <c r="F7" s="24">
        <v>0</v>
      </c>
      <c r="G7" s="24">
        <v>0</v>
      </c>
      <c r="H7" s="24" t="s">
        <v>96</v>
      </c>
      <c r="I7" s="24" t="s">
        <v>97</v>
      </c>
      <c r="J7" s="24" t="s">
        <v>98</v>
      </c>
      <c r="K7" s="24" t="s">
        <v>99</v>
      </c>
      <c r="L7" s="24" t="s">
        <v>100</v>
      </c>
      <c r="M7" s="24" t="s">
        <v>101</v>
      </c>
      <c r="N7" s="25" t="s">
        <v>102</v>
      </c>
      <c r="O7" s="25" t="s">
        <v>103</v>
      </c>
      <c r="P7" s="25">
        <v>6.85</v>
      </c>
      <c r="Q7" s="25">
        <v>5032</v>
      </c>
      <c r="R7" s="25">
        <v>25138</v>
      </c>
      <c r="S7" s="25">
        <v>420.42</v>
      </c>
      <c r="T7" s="25">
        <v>59.79</v>
      </c>
      <c r="U7" s="25">
        <v>1700</v>
      </c>
      <c r="V7" s="25">
        <v>19.72</v>
      </c>
      <c r="W7" s="25">
        <v>86.21</v>
      </c>
      <c r="X7" s="25">
        <v>79.260000000000005</v>
      </c>
      <c r="Y7" s="25">
        <v>79.510000000000005</v>
      </c>
      <c r="Z7" s="25">
        <v>78.25</v>
      </c>
      <c r="AA7" s="25">
        <v>75.91</v>
      </c>
      <c r="AB7" s="25">
        <v>78.55</v>
      </c>
      <c r="AC7" s="25">
        <v>73.25</v>
      </c>
      <c r="AD7" s="25">
        <v>75.06</v>
      </c>
      <c r="AE7" s="25">
        <v>73.22</v>
      </c>
      <c r="AF7" s="25">
        <v>69.05</v>
      </c>
      <c r="AG7" s="25">
        <v>67.02</v>
      </c>
      <c r="AH7" s="25">
        <v>73</v>
      </c>
      <c r="AI7" s="25"/>
      <c r="AJ7" s="25"/>
      <c r="AK7" s="25"/>
      <c r="AL7" s="25"/>
      <c r="AM7" s="25"/>
      <c r="AN7" s="25"/>
      <c r="AO7" s="25"/>
      <c r="AP7" s="25"/>
      <c r="AQ7" s="25"/>
      <c r="AR7" s="25"/>
      <c r="AS7" s="25"/>
      <c r="AT7" s="25"/>
      <c r="AU7" s="25"/>
      <c r="AV7" s="25"/>
      <c r="AW7" s="25"/>
      <c r="AX7" s="25"/>
      <c r="AY7" s="25"/>
      <c r="AZ7" s="25"/>
      <c r="BA7" s="25"/>
      <c r="BB7" s="25"/>
      <c r="BC7" s="25"/>
      <c r="BD7" s="25"/>
      <c r="BE7" s="25">
        <v>607.16999999999996</v>
      </c>
      <c r="BF7" s="25">
        <v>549.11</v>
      </c>
      <c r="BG7" s="25">
        <v>476.64</v>
      </c>
      <c r="BH7" s="25">
        <v>524.12</v>
      </c>
      <c r="BI7" s="25">
        <v>558.9</v>
      </c>
      <c r="BJ7" s="25">
        <v>1274.21</v>
      </c>
      <c r="BK7" s="25">
        <v>1183.92</v>
      </c>
      <c r="BL7" s="25">
        <v>1128.72</v>
      </c>
      <c r="BM7" s="25">
        <v>1125.25</v>
      </c>
      <c r="BN7" s="25">
        <v>1157.05</v>
      </c>
      <c r="BO7" s="25">
        <v>982.48</v>
      </c>
      <c r="BP7" s="25">
        <v>33.79</v>
      </c>
      <c r="BQ7" s="25">
        <v>32.799999999999997</v>
      </c>
      <c r="BR7" s="25">
        <v>34.159999999999997</v>
      </c>
      <c r="BS7" s="25">
        <v>36.1</v>
      </c>
      <c r="BT7" s="25">
        <v>30.7</v>
      </c>
      <c r="BU7" s="25">
        <v>41.25</v>
      </c>
      <c r="BV7" s="25">
        <v>42.5</v>
      </c>
      <c r="BW7" s="25">
        <v>41.84</v>
      </c>
      <c r="BX7" s="25">
        <v>41.44</v>
      </c>
      <c r="BY7" s="25">
        <v>37.65</v>
      </c>
      <c r="BZ7" s="25">
        <v>50.61</v>
      </c>
      <c r="CA7" s="25">
        <v>892.44</v>
      </c>
      <c r="CB7" s="25">
        <v>918.34</v>
      </c>
      <c r="CC7" s="25">
        <v>900.06</v>
      </c>
      <c r="CD7" s="25">
        <v>847.19</v>
      </c>
      <c r="CE7" s="25">
        <v>1001.25</v>
      </c>
      <c r="CF7" s="25">
        <v>383.25</v>
      </c>
      <c r="CG7" s="25">
        <v>377.72</v>
      </c>
      <c r="CH7" s="25">
        <v>390.47</v>
      </c>
      <c r="CI7" s="25">
        <v>403.61</v>
      </c>
      <c r="CJ7" s="25">
        <v>442.82</v>
      </c>
      <c r="CK7" s="25">
        <v>320.83</v>
      </c>
      <c r="CL7" s="25">
        <v>24.21</v>
      </c>
      <c r="CM7" s="25">
        <v>23.49</v>
      </c>
      <c r="CN7" s="25">
        <v>24.17</v>
      </c>
      <c r="CO7" s="25">
        <v>25.31</v>
      </c>
      <c r="CP7" s="25">
        <v>25.37</v>
      </c>
      <c r="CQ7" s="25">
        <v>48.26</v>
      </c>
      <c r="CR7" s="25">
        <v>48.01</v>
      </c>
      <c r="CS7" s="25">
        <v>49.08</v>
      </c>
      <c r="CT7" s="25">
        <v>51.46</v>
      </c>
      <c r="CU7" s="25">
        <v>51.84</v>
      </c>
      <c r="CV7" s="25">
        <v>56.15</v>
      </c>
      <c r="CW7" s="25">
        <v>79.290000000000006</v>
      </c>
      <c r="CX7" s="25">
        <v>80.61</v>
      </c>
      <c r="CY7" s="25">
        <v>77.88</v>
      </c>
      <c r="CZ7" s="25">
        <v>75.709999999999994</v>
      </c>
      <c r="DA7" s="25">
        <v>73.459999999999994</v>
      </c>
      <c r="DB7" s="25">
        <v>72.72</v>
      </c>
      <c r="DC7" s="25">
        <v>72.75</v>
      </c>
      <c r="DD7" s="25">
        <v>71.27</v>
      </c>
      <c r="DE7" s="25">
        <v>68.58</v>
      </c>
      <c r="DF7" s="25">
        <v>67.94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0.62</v>
      </c>
      <c r="EJ7" s="25">
        <v>0.39</v>
      </c>
      <c r="EK7" s="25">
        <v>0.61</v>
      </c>
      <c r="EL7" s="25">
        <v>0.4</v>
      </c>
      <c r="EM7" s="25">
        <v>0.59</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109</v>
      </c>
    </row>
    <row r="12" spans="1:144" x14ac:dyDescent="0.15">
      <c r="B12">
        <v>1</v>
      </c>
      <c r="C12">
        <v>1</v>
      </c>
      <c r="D12">
        <v>2</v>
      </c>
      <c r="E12">
        <v>3</v>
      </c>
      <c r="F12">
        <v>4</v>
      </c>
      <c r="G12" t="s">
        <v>110</v>
      </c>
    </row>
    <row r="13" spans="1:144" x14ac:dyDescent="0.15">
      <c r="B13" t="s">
        <v>111</v>
      </c>
      <c r="C13" t="s">
        <v>112</v>
      </c>
      <c r="D13" t="s">
        <v>112</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工藤 善康</cp:lastModifiedBy>
  <cp:lastPrinted>2024-02-01T06:09:50Z</cp:lastPrinted>
  <dcterms:created xsi:type="dcterms:W3CDTF">2023-12-05T01:04:46Z</dcterms:created>
  <dcterms:modified xsi:type="dcterms:W3CDTF">2024-02-01T06:09:52Z</dcterms:modified>
  <cp:category>
  </cp:category>
</cp:coreProperties>
</file>