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r-lgshare.lg.vill.noda.iwate.jp\99共有\地域整備課\下水班\☆南川正ｋｉｎｇ☆\下水道担当\下水道\●決算統計\経営比較分析表\R4経営比較分析表\"/>
    </mc:Choice>
  </mc:AlternateContent>
  <workbookProtection workbookAlgorithmName="SHA-512" workbookHashValue="wNOl9CmiAGPkYTw6uevXwuhPoXETDioCuE8JQh4r4i6nsXMhbWp9Prez52epds6eKVsLuudRsrB1mcuRF7ZS3A==" workbookSaltValue="VxluqJpED/OPPFtUs26Q0g==" workbookSpinCount="100000" lockStructure="1"/>
  <bookViews>
    <workbookView xWindow="0" yWindow="0" windowWidth="23040" windowHeight="9168"/>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<sst xmlns="http://schemas.openxmlformats.org/spreadsheetml/2006/main" count="236" uniqueCount="120">
  <si>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</si>
  <si>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</si>
  <si>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</si>
  <si>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</si>
  <si>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</si>
  <si>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</si>
  <si>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</si>
  <si>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</si>
  <si>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</si>
  <si>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</si>
  <si>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</si>
  <si>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</si>
  <si>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</si>
  <si>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</si>
  <si>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</si>
  <si>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</si>
  <si>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</si>
  <si>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</si>
  <si>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</si>
  <si>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</si>
  <si>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</si>
  <si>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</si>
  <si>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</si>
  <si>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</si>
  <si>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</si>
  <si>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</si>
  <si>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</si>
  <si>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</si>
  <si>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</si>
  <si>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</si>
  <si>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</si>
  <si>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</si>
  <si>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</si>
  <si>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</si>
  <si>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</si>
  <si>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</si>
  <si>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</si>
  <si>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</si>
  <si>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</si>
  <si>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</si>
  <si>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</si>
  <si>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</si>
  <si>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</si>
  <si>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</si>
  <si>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</si>
  <si>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</si>
  <si>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</si>
  <si>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</si>
  <si>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</si>
  <si>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</si>
  <si>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</si>
  <si>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</si>
  <si>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</si>
  <si>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</si>
  <si>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</si>
  <si>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</si>
  <si>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</si>
  <si>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</si>
  <si>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</si>
  <si>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</si>
  <si>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</si>
  <si>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</si>
  <si>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</si>
  <si>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</si>
  <si>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</si>
  <si>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</si>
  <si>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</si>
  <si>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</si>
  <si>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</si>
  <si>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</si>
  <si>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</si>
  <si>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</si>
  <si>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</si>
  <si>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</si>
  <si>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</si>
  <si>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</si>
  <si>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</si>
  <si>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</si>
  <si>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</si>
  <si>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</si>
  <si>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</si>
  <si>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</si>
  <si>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</si>
  <si>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</si>
  <si>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</si>
  <si>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</si>
  <si>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</si>
  <si>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</si>
  <si>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</si>
  <si>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</si>
  <si>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</si>
  <si>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</si>
  <si>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</si>
  <si>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</si>
  <si>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</si>
  <si>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</si>
  <si>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</si>
  <si>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</si>
  <si>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</si>
  <si>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野田村</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</si>
  <si>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</si>
  <si>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</si>
  <si>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</si>
  <si>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</si>
  <si>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</si>
  <si>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</si>
  <si>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</si>
  <si>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</si>
  <si>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</si>
  <si>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</si>
  <si>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</si>
  <si>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</si>
  <si>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</si>
  <si>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</si>
  <si>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</si>
  <si>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</si>
  <si>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</si>
  <si>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収益的収支比率は、地方債償還金の増及び総収益の減が比率の減の原因と考えられます。
　企業債残高対事業規模比率は、類似団体平均より高い状態でありますが、今度の償還により、下がるものと見込まれます。
　経費回収率は、類似団体平均と同程度でありますが、地方債の償還には、一般財源の繰入に依存せざるを得ないため、今後も可能な限りの経営改善に努めます。
　汚水処理原価は、類似団体平均を上回っているため、経営改善等により、適正化に努めます。
　施設利用率は、類似団体平均を下回っております。人口減少による要因もありますが、接続率の更なる向上に努めます。
　水洗化率は、類似団体平均と同程度でありますが、更なる経費回収率の向上及び汚水処理原価の適正化のため、接続推進に努めます。</t>
    <rPh sb="1" eb="8">
      <t>シュウエキテキシュウシヒリツ</t>
    </rPh>
    <rPh sb="10" eb="16">
      <t>チホウサイショウカンキン</t>
    </rPh>
    <rPh sb="17" eb="18">
      <t>ゾウ</t>
    </rPh>
    <rPh sb="18" eb="19">
      <t>オヨ</t>
    </rPh>
    <rPh sb="20" eb="23">
      <t>ソウシュウエキ</t>
    </rPh>
    <rPh sb="43" eb="55">
      <t>キギョウサイザンダカタイジギョウキボヒリツ</t>
    </rPh>
    <rPh sb="57" eb="63">
      <t>ルイジダンタイヘイキン</t>
    </rPh>
    <rPh sb="65" eb="66">
      <t>タカ</t>
    </rPh>
    <rPh sb="67" eb="69">
      <t>ジョウタイ</t>
    </rPh>
    <rPh sb="76" eb="78">
      <t>コンド</t>
    </rPh>
    <rPh sb="79" eb="81">
      <t>ショウカン</t>
    </rPh>
    <rPh sb="85" eb="86">
      <t>サ</t>
    </rPh>
    <rPh sb="91" eb="93">
      <t>ミコ</t>
    </rPh>
    <rPh sb="100" eb="105">
      <t>ケイヒカイシュウリツ</t>
    </rPh>
    <rPh sb="107" eb="113">
      <t>ルイジダンタイヘイキン</t>
    </rPh>
    <rPh sb="114" eb="117">
      <t>ドウテイド</t>
    </rPh>
    <rPh sb="124" eb="127">
      <t>チホウサイ</t>
    </rPh>
    <rPh sb="128" eb="130">
      <t>ショウカン</t>
    </rPh>
    <rPh sb="133" eb="137">
      <t>イッパンザイゲン</t>
    </rPh>
    <rPh sb="138" eb="140">
      <t>クリイレ</t>
    </rPh>
    <rPh sb="141" eb="143">
      <t>イゾン</t>
    </rPh>
    <rPh sb="147" eb="148">
      <t>エ</t>
    </rPh>
    <rPh sb="153" eb="155">
      <t>コンゴ</t>
    </rPh>
    <rPh sb="156" eb="158">
      <t>カノウ</t>
    </rPh>
    <rPh sb="159" eb="160">
      <t>カギ</t>
    </rPh>
    <rPh sb="162" eb="166">
      <t>ケイエイカイゼン</t>
    </rPh>
    <rPh sb="167" eb="168">
      <t>ツト</t>
    </rPh>
    <rPh sb="174" eb="180">
      <t>オスイショリゲンカ</t>
    </rPh>
    <rPh sb="182" eb="188">
      <t>ルイジダンタイヘイキン</t>
    </rPh>
    <rPh sb="189" eb="191">
      <t>ウワマワ</t>
    </rPh>
    <rPh sb="198" eb="202">
      <t>ケイエイカイゼン</t>
    </rPh>
    <rPh sb="202" eb="203">
      <t>トウ</t>
    </rPh>
    <rPh sb="207" eb="210">
      <t>テキセイカ</t>
    </rPh>
    <rPh sb="211" eb="212">
      <t>ツト</t>
    </rPh>
    <rPh sb="218" eb="223">
      <t>シセツリヨウリツ</t>
    </rPh>
    <rPh sb="225" eb="231">
      <t>ルイジダンタイヘイキン</t>
    </rPh>
    <rPh sb="232" eb="234">
      <t>シタマワ</t>
    </rPh>
    <rPh sb="241" eb="245">
      <t>ジンコウゲンショウ</t>
    </rPh>
    <rPh sb="248" eb="250">
      <t>ヨウイン</t>
    </rPh>
    <rPh sb="257" eb="260">
      <t>セツゾクリツ</t>
    </rPh>
    <rPh sb="261" eb="262">
      <t>サラ</t>
    </rPh>
    <rPh sb="264" eb="266">
      <t>コウジョウ</t>
    </rPh>
    <rPh sb="267" eb="268">
      <t>ツト</t>
    </rPh>
    <rPh sb="274" eb="278">
      <t>スイセンカリツ</t>
    </rPh>
    <rPh sb="280" eb="286">
      <t>ルイジダンタイヘイキン</t>
    </rPh>
    <rPh sb="287" eb="290">
      <t>ドウテイド</t>
    </rPh>
    <rPh sb="297" eb="298">
      <t>サラ</t>
    </rPh>
    <rPh sb="300" eb="305">
      <t>ケイヒカイシュウリツ</t>
    </rPh>
    <rPh sb="306" eb="308">
      <t>コウジョウ</t>
    </rPh>
    <rPh sb="308" eb="309">
      <t>オヨ</t>
    </rPh>
    <rPh sb="310" eb="316">
      <t>オスイショリゲンカ</t>
    </rPh>
    <rPh sb="317" eb="320">
      <t>テキセイカ</t>
    </rPh>
    <rPh sb="324" eb="328">
      <t>セツゾクスイシン</t>
    </rPh>
    <rPh sb="329" eb="330">
      <t>ツト</t>
    </rPh>
    <phoneticPr fontId="4"/>
  </si>
  <si>
    <t>　災害復旧事業により、施設が新設及び改修されておりますが、適期の老朽化対策に努めます。</t>
    <rPh sb="1" eb="7">
      <t>サイガイフッキュウジギョウ</t>
    </rPh>
    <rPh sb="11" eb="13">
      <t>シセツ</t>
    </rPh>
    <rPh sb="14" eb="17">
      <t>シンセツオヨ</t>
    </rPh>
    <rPh sb="18" eb="20">
      <t>カイシュウ</t>
    </rPh>
    <rPh sb="29" eb="31">
      <t>テキキ</t>
    </rPh>
    <rPh sb="32" eb="37">
      <t>ロウキュウカタイサク</t>
    </rPh>
    <rPh sb="38" eb="39">
      <t>ツト</t>
    </rPh>
    <phoneticPr fontId="4"/>
  </si>
  <si>
    <t>　集落排水処理施設は、水環境を守るために必要不可欠な施設です。
　将来にわたり継続的に維持するために、適正な使用料収入の確保及び汚水処理経費の削減に努め、経営の健全化を図ります。</t>
    <rPh sb="1" eb="9">
      <t>シュウラクハイスイショリシセツ</t>
    </rPh>
    <rPh sb="11" eb="14">
      <t>ミズカンキョウ</t>
    </rPh>
    <rPh sb="15" eb="16">
      <t>マモ</t>
    </rPh>
    <rPh sb="20" eb="25">
      <t>ヒツヨウフカケツ</t>
    </rPh>
    <rPh sb="26" eb="28">
      <t>シセツ</t>
    </rPh>
    <rPh sb="33" eb="35">
      <t>ショウライ</t>
    </rPh>
    <rPh sb="39" eb="42">
      <t>ケイゾクテキ</t>
    </rPh>
    <rPh sb="43" eb="45">
      <t>イジ</t>
    </rPh>
    <rPh sb="51" eb="53">
      <t>テキセイ</t>
    </rPh>
    <rPh sb="54" eb="59">
      <t>シヨウリョウシュウニュウ</t>
    </rPh>
    <rPh sb="60" eb="62">
      <t>カクホ</t>
    </rPh>
    <rPh sb="62" eb="63">
      <t>オヨ</t>
    </rPh>
    <rPh sb="64" eb="70">
      <t>オスイショリケイヒ</t>
    </rPh>
    <rPh sb="71" eb="73">
      <t>サクゲン</t>
    </rPh>
    <rPh sb="74" eb="75">
      <t>ツト</t>
    </rPh>
    <rPh sb="77" eb="79">
      <t>ケイエイ</t>
    </rPh>
    <rPh sb="80" eb="83">
      <t>ケンゼンカ</t>
    </rPh>
    <rPh sb="84" eb="85">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</si>
</sst>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D3-43F1-AEA8-85D1B2E64F0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c:v>0.01</c:v>
                </c:pt>
                <c:pt idx="3">
                  <c:v>1.6</c:v>
                </c:pt>
                <c:pt idx="4">
                  <c:v>0.01</c:v>
                </c:pt>
              </c:numCache>
            </c:numRef>
          </c:val>
          <c:smooth val="0"/>
          <c:extLst>
            <c:ext xmlns:c16="http://schemas.microsoft.com/office/drawing/2014/chart" uri="{C3380CC4-5D6E-409C-BE32-E72D297353CC}">
              <c16:uniqueId val="{00000001-0AD3-43F1-AEA8-85D1B2E64F0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10.14</c:v>
                </c:pt>
                <c:pt idx="1">
                  <c:v>12.16</c:v>
                </c:pt>
                <c:pt idx="2">
                  <c:v>10.81</c:v>
                </c:pt>
                <c:pt idx="3">
                  <c:v>10.81</c:v>
                </c:pt>
                <c:pt idx="4">
                  <c:v>10.14</c:v>
                </c:pt>
              </c:numCache>
            </c:numRef>
          </c:val>
          <c:extLst>
            <c:ext xmlns:c16="http://schemas.microsoft.com/office/drawing/2014/chart" uri="{C3380CC4-5D6E-409C-BE32-E72D297353CC}">
              <c16:uniqueId val="{00000000-5608-41EF-9B38-106F03F84C4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32.479999999999997</c:v>
                </c:pt>
                <c:pt idx="3">
                  <c:v>30.19</c:v>
                </c:pt>
                <c:pt idx="4">
                  <c:v>28.77</c:v>
                </c:pt>
              </c:numCache>
            </c:numRef>
          </c:val>
          <c:smooth val="0"/>
          <c:extLst>
            <c:ext xmlns:c16="http://schemas.microsoft.com/office/drawing/2014/chart" uri="{C3380CC4-5D6E-409C-BE32-E72D297353CC}">
              <c16:uniqueId val="{00000001-5608-41EF-9B38-106F03F84C4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92.31</c:v>
                </c:pt>
                <c:pt idx="1">
                  <c:v>84.11</c:v>
                </c:pt>
                <c:pt idx="2">
                  <c:v>81.55</c:v>
                </c:pt>
                <c:pt idx="3">
                  <c:v>80.39</c:v>
                </c:pt>
                <c:pt idx="4">
                  <c:v>79.38</c:v>
                </c:pt>
              </c:numCache>
            </c:numRef>
          </c:val>
          <c:extLst>
            <c:ext xmlns:c16="http://schemas.microsoft.com/office/drawing/2014/chart" uri="{C3380CC4-5D6E-409C-BE32-E72D297353CC}">
              <c16:uniqueId val="{00000000-062A-41B9-AB4C-9D447A77DA9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79.2</c:v>
                </c:pt>
                <c:pt idx="3">
                  <c:v>79.09</c:v>
                </c:pt>
                <c:pt idx="4">
                  <c:v>78.900000000000006</c:v>
                </c:pt>
              </c:numCache>
            </c:numRef>
          </c:val>
          <c:smooth val="0"/>
          <c:extLst>
            <c:ext xmlns:c16="http://schemas.microsoft.com/office/drawing/2014/chart" uri="{C3380CC4-5D6E-409C-BE32-E72D297353CC}">
              <c16:uniqueId val="{00000001-062A-41B9-AB4C-9D447A77DA9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57.19</c:v>
                </c:pt>
                <c:pt idx="1">
                  <c:v>52.4</c:v>
                </c:pt>
                <c:pt idx="2">
                  <c:v>59.77</c:v>
                </c:pt>
                <c:pt idx="3">
                  <c:v>57.66</c:v>
                </c:pt>
                <c:pt idx="4">
                  <c:v>58.16</c:v>
                </c:pt>
              </c:numCache>
            </c:numRef>
          </c:val>
          <c:extLst>
            <c:ext xmlns:c16="http://schemas.microsoft.com/office/drawing/2014/chart" uri="{C3380CC4-5D6E-409C-BE32-E72D297353CC}">
              <c16:uniqueId val="{00000000-D7AA-48AC-977D-A912EAD5C57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AA-48AC-977D-A912EAD5C57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89-4C2A-975B-B0021625F5A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89-4C2A-975B-B0021625F5A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D2-4EAC-9663-2471EA51D4B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D2-4EAC-9663-2471EA51D4B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18-484A-B432-3363E3917E4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18-484A-B432-3363E3917E4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A2-4A93-A52B-35C540336F6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A2-4A93-A52B-35C540336F6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4202.49</c:v>
                </c:pt>
                <c:pt idx="1">
                  <c:v>3740.84</c:v>
                </c:pt>
                <c:pt idx="2">
                  <c:v>3473.54</c:v>
                </c:pt>
                <c:pt idx="3">
                  <c:v>3043.13</c:v>
                </c:pt>
                <c:pt idx="4">
                  <c:v>2761.72</c:v>
                </c:pt>
              </c:numCache>
            </c:numRef>
          </c:val>
          <c:extLst>
            <c:ext xmlns:c16="http://schemas.microsoft.com/office/drawing/2014/chart" uri="{C3380CC4-5D6E-409C-BE32-E72D297353CC}">
              <c16:uniqueId val="{00000000-2CD1-4431-AB09-4E68DC01A9C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998.42</c:v>
                </c:pt>
                <c:pt idx="3">
                  <c:v>1095.52</c:v>
                </c:pt>
                <c:pt idx="4">
                  <c:v>1056.55</c:v>
                </c:pt>
              </c:numCache>
            </c:numRef>
          </c:val>
          <c:smooth val="0"/>
          <c:extLst>
            <c:ext xmlns:c16="http://schemas.microsoft.com/office/drawing/2014/chart" uri="{C3380CC4-5D6E-409C-BE32-E72D297353CC}">
              <c16:uniqueId val="{00000001-2CD1-4431-AB09-4E68DC01A9C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43.25</c:v>
                </c:pt>
                <c:pt idx="1">
                  <c:v>36.93</c:v>
                </c:pt>
                <c:pt idx="2">
                  <c:v>47.62</c:v>
                </c:pt>
                <c:pt idx="3">
                  <c:v>21.66</c:v>
                </c:pt>
                <c:pt idx="4">
                  <c:v>40.729999999999997</c:v>
                </c:pt>
              </c:numCache>
            </c:numRef>
          </c:val>
          <c:extLst>
            <c:ext xmlns:c16="http://schemas.microsoft.com/office/drawing/2014/chart" uri="{C3380CC4-5D6E-409C-BE32-E72D297353CC}">
              <c16:uniqueId val="{00000000-10D0-4814-8CC4-0962FF73EE7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41.41</c:v>
                </c:pt>
                <c:pt idx="3">
                  <c:v>39.64</c:v>
                </c:pt>
                <c:pt idx="4">
                  <c:v>40</c:v>
                </c:pt>
              </c:numCache>
            </c:numRef>
          </c:val>
          <c:smooth val="0"/>
          <c:extLst>
            <c:ext xmlns:c16="http://schemas.microsoft.com/office/drawing/2014/chart" uri="{C3380CC4-5D6E-409C-BE32-E72D297353CC}">
              <c16:uniqueId val="{00000001-10D0-4814-8CC4-0962FF73EE7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434.22</c:v>
                </c:pt>
                <c:pt idx="1">
                  <c:v>541.57000000000005</c:v>
                </c:pt>
                <c:pt idx="2">
                  <c:v>414.77</c:v>
                </c:pt>
                <c:pt idx="3">
                  <c:v>919.08</c:v>
                </c:pt>
                <c:pt idx="4">
                  <c:v>482.72</c:v>
                </c:pt>
              </c:numCache>
            </c:numRef>
          </c:val>
          <c:extLst>
            <c:ext xmlns:c16="http://schemas.microsoft.com/office/drawing/2014/chart" uri="{C3380CC4-5D6E-409C-BE32-E72D297353CC}">
              <c16:uniqueId val="{00000000-2646-4583-AA39-6CE91E1E810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417.56</c:v>
                </c:pt>
                <c:pt idx="3">
                  <c:v>449.72</c:v>
                </c:pt>
                <c:pt idx="4">
                  <c:v>437.27</c:v>
                </c:pt>
              </c:numCache>
            </c:numRef>
          </c:val>
          <c:smooth val="0"/>
          <c:extLst>
            <c:ext xmlns:c16="http://schemas.microsoft.com/office/drawing/2014/chart" uri="{C3380CC4-5D6E-409C-BE32-E72D297353CC}">
              <c16:uniqueId val="{00000001-2646-4583-AA39-6CE91E1E810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36" zoomScale="70" zoomScaleNormal="7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岩手県　野田村</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法非適用</v>
      </c>
      <c r="C8" s="66"/>
      <c r="D8" s="66"/>
      <c r="E8" s="66"/>
      <c r="F8" s="66"/>
      <c r="G8" s="66"/>
      <c r="H8" s="66"/>
      <c r="I8" s="66" t="str">
        <f>データ!J6</f>
        <v>下水道事業</v>
      </c>
      <c r="J8" s="66"/>
      <c r="K8" s="66"/>
      <c r="L8" s="66"/>
      <c r="M8" s="66"/>
      <c r="N8" s="66"/>
      <c r="O8" s="66"/>
      <c r="P8" s="66" t="str">
        <f>データ!K6</f>
        <v>漁業集落排水</v>
      </c>
      <c r="Q8" s="66"/>
      <c r="R8" s="66"/>
      <c r="S8" s="66"/>
      <c r="T8" s="66"/>
      <c r="U8" s="66"/>
      <c r="V8" s="66"/>
      <c r="W8" s="66" t="str">
        <f>データ!L6</f>
        <v>H2</v>
      </c>
      <c r="X8" s="66"/>
      <c r="Y8" s="66"/>
      <c r="Z8" s="66"/>
      <c r="AA8" s="66"/>
      <c r="AB8" s="66"/>
      <c r="AC8" s="66"/>
      <c r="AD8" s="67" t="str">
        <f>データ!$M$6</f>
        <v>非設置</v>
      </c>
      <c r="AE8" s="67"/>
      <c r="AF8" s="67"/>
      <c r="AG8" s="67"/>
      <c r="AH8" s="67"/>
      <c r="AI8" s="67"/>
      <c r="AJ8" s="67"/>
      <c r="AK8" s="3"/>
      <c r="AL8" s="55">
        <f>データ!S6</f>
        <v>4105</v>
      </c>
      <c r="AM8" s="55"/>
      <c r="AN8" s="55"/>
      <c r="AO8" s="55"/>
      <c r="AP8" s="55"/>
      <c r="AQ8" s="55"/>
      <c r="AR8" s="55"/>
      <c r="AS8" s="55"/>
      <c r="AT8" s="54">
        <f>データ!T6</f>
        <v>80.8</v>
      </c>
      <c r="AU8" s="54"/>
      <c r="AV8" s="54"/>
      <c r="AW8" s="54"/>
      <c r="AX8" s="54"/>
      <c r="AY8" s="54"/>
      <c r="AZ8" s="54"/>
      <c r="BA8" s="54"/>
      <c r="BB8" s="54">
        <f>データ!U6</f>
        <v>50.8</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t="str">
        <f>データ!O6</f>
        <v>該当数値なし</v>
      </c>
      <c r="J10" s="54"/>
      <c r="K10" s="54"/>
      <c r="L10" s="54"/>
      <c r="M10" s="54"/>
      <c r="N10" s="54"/>
      <c r="O10" s="54"/>
      <c r="P10" s="54">
        <f>データ!P6</f>
        <v>2.37</v>
      </c>
      <c r="Q10" s="54"/>
      <c r="R10" s="54"/>
      <c r="S10" s="54"/>
      <c r="T10" s="54"/>
      <c r="U10" s="54"/>
      <c r="V10" s="54"/>
      <c r="W10" s="54">
        <f>データ!Q6</f>
        <v>73.22</v>
      </c>
      <c r="X10" s="54"/>
      <c r="Y10" s="54"/>
      <c r="Z10" s="54"/>
      <c r="AA10" s="54"/>
      <c r="AB10" s="54"/>
      <c r="AC10" s="54"/>
      <c r="AD10" s="55">
        <f>データ!R6</f>
        <v>3300</v>
      </c>
      <c r="AE10" s="55"/>
      <c r="AF10" s="55"/>
      <c r="AG10" s="55"/>
      <c r="AH10" s="55"/>
      <c r="AI10" s="55"/>
      <c r="AJ10" s="55"/>
      <c r="AK10" s="2"/>
      <c r="AL10" s="55">
        <f>データ!V6</f>
        <v>97</v>
      </c>
      <c r="AM10" s="55"/>
      <c r="AN10" s="55"/>
      <c r="AO10" s="55"/>
      <c r="AP10" s="55"/>
      <c r="AQ10" s="55"/>
      <c r="AR10" s="55"/>
      <c r="AS10" s="55"/>
      <c r="AT10" s="54">
        <f>データ!W6</f>
        <v>0.15</v>
      </c>
      <c r="AU10" s="54"/>
      <c r="AV10" s="54"/>
      <c r="AW10" s="54"/>
      <c r="AX10" s="54"/>
      <c r="AY10" s="54"/>
      <c r="AZ10" s="54"/>
      <c r="BA10" s="54"/>
      <c r="BB10" s="54">
        <f>データ!X6</f>
        <v>646.66999999999996</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【974.72】</v>
      </c>
      <c r="I86" s="12" t="str">
        <f>データ!CA6</f>
        <v>【44.22】</v>
      </c>
      <c r="J86" s="12" t="str">
        <f>データ!CL6</f>
        <v>【392.85】</v>
      </c>
      <c r="K86" s="12" t="str">
        <f>データ!CW6</f>
        <v>【32.23】</v>
      </c>
      <c r="L86" s="12" t="str">
        <f>データ!DH6</f>
        <v>【80.63】</v>
      </c>
      <c r="M86" s="12" t="s">
        <v>44</v>
      </c>
      <c r="N86" s="12" t="s">
        <v>45</v>
      </c>
      <c r="O86" s="12" t="str">
        <f>データ!EO6</f>
        <v>【0.01】</v>
      </c>
    </row>
  </sheetData>
  <sheetProtection algorithmName="SHA-512" hashValue="kLC0FW3Y/JMfpHVYIUiiYpI7tAdejpIexpQTX670tMcgGZfncOytwZRrGsO0sRH9WxT4l6v4DzeOtCf030JMCw==" saltValue="u5pGgJdQaL+fMJ3+uiQ2M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2021</v>
      </c>
      <c r="C6" s="19">
        <f t="shared" ref="C6:X6" si="3">C7</f>
        <v>35033</v>
      </c>
      <c r="D6" s="19">
        <f t="shared" si="3"/>
        <v>47</v>
      </c>
      <c r="E6" s="19">
        <f t="shared" si="3"/>
        <v>17</v>
      </c>
      <c r="F6" s="19">
        <f t="shared" si="3"/>
        <v>6</v>
      </c>
      <c r="G6" s="19">
        <f t="shared" si="3"/>
        <v>0</v>
      </c>
      <c r="H6" s="19" t="str">
        <f t="shared" si="3"/>
        <v>岩手県　野田村</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2.37</v>
      </c>
      <c r="Q6" s="20">
        <f t="shared" si="3"/>
        <v>73.22</v>
      </c>
      <c r="R6" s="20">
        <f t="shared" si="3"/>
        <v>3300</v>
      </c>
      <c r="S6" s="20">
        <f t="shared" si="3"/>
        <v>4105</v>
      </c>
      <c r="T6" s="20">
        <f t="shared" si="3"/>
        <v>80.8</v>
      </c>
      <c r="U6" s="20">
        <f t="shared" si="3"/>
        <v>50.8</v>
      </c>
      <c r="V6" s="20">
        <f t="shared" si="3"/>
        <v>97</v>
      </c>
      <c r="W6" s="20">
        <f t="shared" si="3"/>
        <v>0.15</v>
      </c>
      <c r="X6" s="20">
        <f t="shared" si="3"/>
        <v>646.66999999999996</v>
      </c>
      <c r="Y6" s="21">
        <f>IF(Y7="",NA(),Y7)</f>
        <v>57.19</v>
      </c>
      <c r="Z6" s="21">
        <f t="shared" ref="Z6:AH6" si="4">IF(Z7="",NA(),Z7)</f>
        <v>52.4</v>
      </c>
      <c r="AA6" s="21">
        <f t="shared" si="4"/>
        <v>59.77</v>
      </c>
      <c r="AB6" s="21">
        <f t="shared" si="4"/>
        <v>57.66</v>
      </c>
      <c r="AC6" s="21">
        <f t="shared" si="4"/>
        <v>58.16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4202.49</v>
      </c>
      <c r="BG6" s="21">
        <f t="shared" ref="BG6:BO6" si="7">IF(BG7="",NA(),BG7)</f>
        <v>3740.84</v>
      </c>
      <c r="BH6" s="21">
        <f t="shared" si="7"/>
        <v>3473.54</v>
      </c>
      <c r="BI6" s="21">
        <f t="shared" si="7"/>
        <v>3043.13</v>
      </c>
      <c r="BJ6" s="21">
        <f t="shared" si="7"/>
        <v>2761.72</v>
      </c>
      <c r="BK6" s="21">
        <f t="shared" si="7"/>
        <v>1060.8599999999999</v>
      </c>
      <c r="BL6" s="21">
        <f t="shared" si="7"/>
        <v>1006.65</v>
      </c>
      <c r="BM6" s="21">
        <f t="shared" si="7"/>
        <v>998.42</v>
      </c>
      <c r="BN6" s="21">
        <f t="shared" si="7"/>
        <v>1095.52</v>
      </c>
      <c r="BO6" s="21">
        <f t="shared" si="7"/>
        <v>1056.55</v>
      </c>
      <c r="BP6" s="20" t="str">
        <f>IF(BP7="","",IF(BP7="-","【-】","【"&amp;SUBSTITUTE(TEXT(BP7,"#,##0.00"),"-","△")&amp;"】"))</f>
        <v>【974.72】</v>
      </c>
      <c r="BQ6" s="21">
        <f>IF(BQ7="",NA(),BQ7)</f>
        <v>43.25</v>
      </c>
      <c r="BR6" s="21">
        <f t="shared" ref="BR6:BZ6" si="8">IF(BR7="",NA(),BR7)</f>
        <v>36.93</v>
      </c>
      <c r="BS6" s="21">
        <f t="shared" si="8"/>
        <v>47.62</v>
      </c>
      <c r="BT6" s="21">
        <f t="shared" si="8"/>
        <v>21.66</v>
      </c>
      <c r="BU6" s="21">
        <f t="shared" si="8"/>
        <v>40.729999999999997</v>
      </c>
      <c r="BV6" s="21">
        <f t="shared" si="8"/>
        <v>45.81</v>
      </c>
      <c r="BW6" s="21">
        <f t="shared" si="8"/>
        <v>43.43</v>
      </c>
      <c r="BX6" s="21">
        <f t="shared" si="8"/>
        <v>41.41</v>
      </c>
      <c r="BY6" s="21">
        <f t="shared" si="8"/>
        <v>39.64</v>
      </c>
      <c r="BZ6" s="21">
        <f t="shared" si="8"/>
        <v>40</v>
      </c>
      <c r="CA6" s="20" t="str">
        <f>IF(CA7="","",IF(CA7="-","【-】","【"&amp;SUBSTITUTE(TEXT(CA7,"#,##0.00"),"-","△")&amp;"】"))</f>
        <v>【44.22】</v>
      </c>
      <c r="CB6" s="21">
        <f>IF(CB7="",NA(),CB7)</f>
        <v>434.22</v>
      </c>
      <c r="CC6" s="21">
        <f t="shared" ref="CC6:CK6" si="9">IF(CC7="",NA(),CC7)</f>
        <v>541.57000000000005</v>
      </c>
      <c r="CD6" s="21">
        <f t="shared" si="9"/>
        <v>414.77</v>
      </c>
      <c r="CE6" s="21">
        <f t="shared" si="9"/>
        <v>919.08</v>
      </c>
      <c r="CF6" s="21">
        <f t="shared" si="9"/>
        <v>482.72</v>
      </c>
      <c r="CG6" s="21">
        <f t="shared" si="9"/>
        <v>383.92</v>
      </c>
      <c r="CH6" s="21">
        <f t="shared" si="9"/>
        <v>400.44</v>
      </c>
      <c r="CI6" s="21">
        <f t="shared" si="9"/>
        <v>417.56</v>
      </c>
      <c r="CJ6" s="21">
        <f t="shared" si="9"/>
        <v>449.72</v>
      </c>
      <c r="CK6" s="21">
        <f t="shared" si="9"/>
        <v>437.27</v>
      </c>
      <c r="CL6" s="20" t="str">
        <f>IF(CL7="","",IF(CL7="-","【-】","【"&amp;SUBSTITUTE(TEXT(CL7,"#,##0.00"),"-","△")&amp;"】"))</f>
        <v>【392.85】</v>
      </c>
      <c r="CM6" s="21">
        <f>IF(CM7="",NA(),CM7)</f>
        <v>10.14</v>
      </c>
      <c r="CN6" s="21">
        <f t="shared" ref="CN6:CV6" si="10">IF(CN7="",NA(),CN7)</f>
        <v>12.16</v>
      </c>
      <c r="CO6" s="21">
        <f t="shared" si="10"/>
        <v>10.81</v>
      </c>
      <c r="CP6" s="21">
        <f t="shared" si="10"/>
        <v>10.81</v>
      </c>
      <c r="CQ6" s="21">
        <f t="shared" si="10"/>
        <v>10.14</v>
      </c>
      <c r="CR6" s="21">
        <f t="shared" si="10"/>
        <v>33.21</v>
      </c>
      <c r="CS6" s="21">
        <f t="shared" si="10"/>
        <v>32.229999999999997</v>
      </c>
      <c r="CT6" s="21">
        <f t="shared" si="10"/>
        <v>32.479999999999997</v>
      </c>
      <c r="CU6" s="21">
        <f t="shared" si="10"/>
        <v>30.19</v>
      </c>
      <c r="CV6" s="21">
        <f t="shared" si="10"/>
        <v>28.77</v>
      </c>
      <c r="CW6" s="20" t="str">
        <f>IF(CW7="","",IF(CW7="-","【-】","【"&amp;SUBSTITUTE(TEXT(CW7,"#,##0.00"),"-","△")&amp;"】"))</f>
        <v>【32.23】</v>
      </c>
      <c r="CX6" s="21">
        <f>IF(CX7="",NA(),CX7)</f>
        <v>92.31</v>
      </c>
      <c r="CY6" s="21">
        <f t="shared" ref="CY6:DG6" si="11">IF(CY7="",NA(),CY7)</f>
        <v>84.11</v>
      </c>
      <c r="CZ6" s="21">
        <f t="shared" si="11"/>
        <v>81.55</v>
      </c>
      <c r="DA6" s="21">
        <f t="shared" si="11"/>
        <v>80.39</v>
      </c>
      <c r="DB6" s="21">
        <f t="shared" si="11"/>
        <v>79.38</v>
      </c>
      <c r="DC6" s="21">
        <f t="shared" si="11"/>
        <v>79.98</v>
      </c>
      <c r="DD6" s="21">
        <f t="shared" si="11"/>
        <v>80.8</v>
      </c>
      <c r="DE6" s="21">
        <f t="shared" si="11"/>
        <v>79.2</v>
      </c>
      <c r="DF6" s="21">
        <f t="shared" si="11"/>
        <v>79.09</v>
      </c>
      <c r="DG6" s="21">
        <f t="shared" si="11"/>
        <v>78.900000000000006</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0.02</v>
      </c>
      <c r="EL6" s="21">
        <f t="shared" si="14"/>
        <v>0.01</v>
      </c>
      <c r="EM6" s="21">
        <f t="shared" si="14"/>
        <v>1.6</v>
      </c>
      <c r="EN6" s="21">
        <f t="shared" si="14"/>
        <v>0.01</v>
      </c>
      <c r="EO6" s="20" t="str">
        <f>IF(EO7="","",IF(EO7="-","【-】","【"&amp;SUBSTITUTE(TEXT(EO7,"#,##0.00"),"-","△")&amp;"】"))</f>
        <v>【0.01】</v>
      </c>
    </row>
    <row r="7" spans="1:145" s="22" customFormat="1" x14ac:dyDescent="0.2">
      <c r="A7" s="14"/>
      <c r="B7" s="23">
        <v>2021</v>
      </c>
      <c r="C7" s="23">
        <v>35033</v>
      </c>
      <c r="D7" s="23">
        <v>47</v>
      </c>
      <c r="E7" s="23">
        <v>17</v>
      </c>
      <c r="F7" s="23">
        <v>6</v>
      </c>
      <c r="G7" s="23">
        <v>0</v>
      </c>
      <c r="H7" s="23" t="s">
        <v>99</v>
      </c>
      <c r="I7" s="23" t="s">
        <v>100</v>
      </c>
      <c r="J7" s="23" t="s">
        <v>101</v>
      </c>
      <c r="K7" s="23" t="s">
        <v>102</v>
      </c>
      <c r="L7" s="23" t="s">
        <v>103</v>
      </c>
      <c r="M7" s="23" t="s">
        <v>104</v>
      </c>
      <c r="N7" s="24" t="s">
        <v>105</v>
      </c>
      <c r="O7" s="24" t="s">
        <v>106</v>
      </c>
      <c r="P7" s="24">
        <v>2.37</v>
      </c>
      <c r="Q7" s="24">
        <v>73.22</v>
      </c>
      <c r="R7" s="24">
        <v>3300</v>
      </c>
      <c r="S7" s="24">
        <v>4105</v>
      </c>
      <c r="T7" s="24">
        <v>80.8</v>
      </c>
      <c r="U7" s="24">
        <v>50.8</v>
      </c>
      <c r="V7" s="24">
        <v>97</v>
      </c>
      <c r="W7" s="24">
        <v>0.15</v>
      </c>
      <c r="X7" s="24">
        <v>646.66999999999996</v>
      </c>
      <c r="Y7" s="24">
        <v>57.19</v>
      </c>
      <c r="Z7" s="24">
        <v>52.4</v>
      </c>
      <c r="AA7" s="24">
        <v>59.77</v>
      </c>
      <c r="AB7" s="24">
        <v>57.66</v>
      </c>
      <c r="AC7" s="24">
        <v>58.16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4202.49</v>
      </c>
      <c r="BG7" s="24">
        <v>3740.84</v>
      </c>
      <c r="BH7" s="24">
        <v>3473.54</v>
      </c>
      <c r="BI7" s="24">
        <v>3043.13</v>
      </c>
      <c r="BJ7" s="24">
        <v>2761.72</v>
      </c>
      <c r="BK7" s="24">
        <v>1060.8599999999999</v>
      </c>
      <c r="BL7" s="24">
        <v>1006.65</v>
      </c>
      <c r="BM7" s="24">
        <v>998.42</v>
      </c>
      <c r="BN7" s="24">
        <v>1095.52</v>
      </c>
      <c r="BO7" s="24">
        <v>1056.55</v>
      </c>
      <c r="BP7" s="24">
        <v>974.72</v>
      </c>
      <c r="BQ7" s="24">
        <v>43.25</v>
      </c>
      <c r="BR7" s="24">
        <v>36.93</v>
      </c>
      <c r="BS7" s="24">
        <v>47.62</v>
      </c>
      <c r="BT7" s="24">
        <v>21.66</v>
      </c>
      <c r="BU7" s="24">
        <v>40.729999999999997</v>
      </c>
      <c r="BV7" s="24">
        <v>45.81</v>
      </c>
      <c r="BW7" s="24">
        <v>43.43</v>
      </c>
      <c r="BX7" s="24">
        <v>41.41</v>
      </c>
      <c r="BY7" s="24">
        <v>39.64</v>
      </c>
      <c r="BZ7" s="24">
        <v>40</v>
      </c>
      <c r="CA7" s="24">
        <v>44.22</v>
      </c>
      <c r="CB7" s="24">
        <v>434.22</v>
      </c>
      <c r="CC7" s="24">
        <v>541.57000000000005</v>
      </c>
      <c r="CD7" s="24">
        <v>414.77</v>
      </c>
      <c r="CE7" s="24">
        <v>919.08</v>
      </c>
      <c r="CF7" s="24">
        <v>482.72</v>
      </c>
      <c r="CG7" s="24">
        <v>383.92</v>
      </c>
      <c r="CH7" s="24">
        <v>400.44</v>
      </c>
      <c r="CI7" s="24">
        <v>417.56</v>
      </c>
      <c r="CJ7" s="24">
        <v>449.72</v>
      </c>
      <c r="CK7" s="24">
        <v>437.27</v>
      </c>
      <c r="CL7" s="24">
        <v>392.85</v>
      </c>
      <c r="CM7" s="24">
        <v>10.14</v>
      </c>
      <c r="CN7" s="24">
        <v>12.16</v>
      </c>
      <c r="CO7" s="24">
        <v>10.81</v>
      </c>
      <c r="CP7" s="24">
        <v>10.81</v>
      </c>
      <c r="CQ7" s="24">
        <v>10.14</v>
      </c>
      <c r="CR7" s="24">
        <v>33.21</v>
      </c>
      <c r="CS7" s="24">
        <v>32.229999999999997</v>
      </c>
      <c r="CT7" s="24">
        <v>32.479999999999997</v>
      </c>
      <c r="CU7" s="24">
        <v>30.19</v>
      </c>
      <c r="CV7" s="24">
        <v>28.77</v>
      </c>
      <c r="CW7" s="24">
        <v>32.229999999999997</v>
      </c>
      <c r="CX7" s="24">
        <v>92.31</v>
      </c>
      <c r="CY7" s="24">
        <v>84.11</v>
      </c>
      <c r="CZ7" s="24">
        <v>81.55</v>
      </c>
      <c r="DA7" s="24">
        <v>80.39</v>
      </c>
      <c r="DB7" s="24">
        <v>79.38</v>
      </c>
      <c r="DC7" s="24">
        <v>79.98</v>
      </c>
      <c r="DD7" s="24">
        <v>80.8</v>
      </c>
      <c r="DE7" s="24">
        <v>79.2</v>
      </c>
      <c r="DF7" s="24">
        <v>79.09</v>
      </c>
      <c r="DG7" s="24">
        <v>78.900000000000006</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0.02</v>
      </c>
      <c r="EL7" s="24">
        <v>0.01</v>
      </c>
      <c r="EM7" s="24">
        <v>1.6</v>
      </c>
      <c r="EN7" s="24">
        <v>0.01</v>
      </c>
      <c r="EO7" s="24">
        <v>0.01</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112</v>
      </c>
    </row>
    <row r="12" spans="1:145" x14ac:dyDescent="0.2">
      <c r="B12">
        <v>1</v>
      </c>
      <c r="C12">
        <v>1</v>
      </c>
      <c r="D12">
        <v>1</v>
      </c>
      <c r="E12">
        <v>2</v>
      </c>
      <c r="F12">
        <v>3</v>
      </c>
      <c r="G12" t="s">
        <v>113</v>
      </c>
    </row>
    <row r="13" spans="1:145" x14ac:dyDescent="0.2">
      <c r="B13" t="s">
        <v>114</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間明 渉</cp:lastModifiedBy>
  <dcterms:created xsi:type="dcterms:W3CDTF">2022-12-01T02:02:43Z</dcterms:created>
  <dcterms:modified xsi:type="dcterms:W3CDTF">2023-01-19T04:10:40Z</dcterms:modified>
  <cp:category/>
</cp:coreProperties>
</file>