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4\02経営比較分析表\03市町村→県\01市町村提出\●21金ケ崎町\"/>
    </mc:Choice>
  </mc:AlternateContent>
  <workbookProtection workbookAlgorithmName="SHA-512" workbookHashValue="R2Kg30QOz5ZHKUDB3YGKJJltvzfCHvBzmvnKXcCa8S4s5B3vflCBu6CZqZV738IUdeGGwTi8rpypPfpdL4Ubhg==" workbookSaltValue="lcJhqcmvp7jPJLG8TBEwl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D10" i="4"/>
  <c r="W10" i="4"/>
  <c r="P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<sst xmlns="http://schemas.openxmlformats.org/spreadsheetml/2006/main" count="231" uniqueCount="115">
  <si>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</si>
  <si>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</si>
  <si>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</si>
  <si>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</si>
  <si>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</si>
  <si>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</si>
  <si>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</si>
  <si>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</si>
  <si>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</si>
  <si>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</si>
  <si>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</si>
  <si>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</si>
  <si>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</si>
  <si>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</si>
  <si>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</si>
  <si>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</si>
  <si>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</si>
  <si>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</si>
  <si>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</si>
  <si>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</si>
  <si>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</si>
  <si>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</si>
  <si>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</si>
  <si>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</si>
  <si>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</si>
  <si>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</si>
  <si>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</si>
  <si>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</si>
  <si>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</si>
  <si>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</si>
  <si>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</si>
  <si>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</si>
  <si>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</si>
  <si>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</si>
  <si>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</si>
  <si>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</si>
  <si>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</si>
  <si>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</si>
  <si>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</si>
  <si>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</si>
  <si>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</si>
  <si>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</si>
  <si>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</si>
  <si>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</si>
  <si>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</si>
  <si>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</si>
  <si>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</si>
  <si>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</si>
  <si>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</si>
  <si>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</si>
  <si>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</si>
  <si>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</si>
  <si>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</si>
  <si>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</si>
  <si>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</si>
  <si>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</si>
  <si>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</si>
  <si>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</si>
  <si>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</si>
  <si>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</si>
  <si>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</si>
  <si>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</si>
  <si>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</si>
  <si>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</si>
  <si>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</si>
  <si>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</si>
  <si>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</si>
  <si>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</si>
  <si>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</si>
  <si>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</si>
  <si>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</si>
  <si>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</si>
  <si>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</si>
  <si>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</si>
  <si>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</si>
  <si>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</si>
  <si>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</si>
  <si>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</si>
  <si>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</si>
  <si>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</si>
  <si>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</si>
  <si>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</si>
  <si>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</si>
  <si>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</si>
  <si>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</si>
  <si>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</si>
  <si>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</si>
  <si>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</si>
  <si>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</si>
  <si>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</si>
  <si>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</si>
  <si>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</si>
  <si>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</si>
  <si>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</si>
  <si>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</si>
  <si>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金ケ崎町</t>
  </si>
  <si>
    <t>法適用</t>
  </si>
  <si>
    <t>下水道事業</t>
  </si>
  <si>
    <t>農業集落排水</t>
  </si>
  <si>
    <t>F1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</si>
  <si>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</si>
  <si>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</si>
  <si>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</si>
  <si>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</si>
  <si>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</si>
  <si>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</si>
  <si>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</si>
  <si>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</si>
  <si>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</si>
  <si>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</si>
  <si>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</si>
  <si>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</si>
  <si>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昭和61年度から整備を開始し、30年以上経過する管路があるが、大規模な改築、更新を実施するほどの劣化の確認には至っていない。
　①有形固定資産減価償却率、③管渠改善率は、共に類似団体を下回り、悪化の傾向がみられる。
　次期下水道事業計画変更(R4-R5)において、公共下水道への接続により、段階的に処理場を廃止し、ライフサイクルコストの低減を検討する。
</t>
    <rPh sb="1" eb="3">
      <t>ショウワ</t>
    </rPh>
    <rPh sb="5" eb="7">
      <t>ネンド</t>
    </rPh>
    <rPh sb="9" eb="11">
      <t>セイビ</t>
    </rPh>
    <rPh sb="12" eb="14">
      <t>カイシ</t>
    </rPh>
    <rPh sb="18" eb="21">
      <t>ネンイジョウ</t>
    </rPh>
    <rPh sb="21" eb="23">
      <t>ケイカ</t>
    </rPh>
    <rPh sb="25" eb="27">
      <t>カンロ</t>
    </rPh>
    <rPh sb="32" eb="35">
      <t>ダイキボ</t>
    </rPh>
    <rPh sb="36" eb="38">
      <t>カイチク</t>
    </rPh>
    <rPh sb="39" eb="41">
      <t>コウシン</t>
    </rPh>
    <rPh sb="42" eb="44">
      <t>ジッシ</t>
    </rPh>
    <rPh sb="49" eb="51">
      <t>レッカ</t>
    </rPh>
    <rPh sb="52" eb="54">
      <t>カクニン</t>
    </rPh>
    <rPh sb="56" eb="57">
      <t>イタ</t>
    </rPh>
    <rPh sb="66" eb="68">
      <t>ユウケイ</t>
    </rPh>
    <rPh sb="68" eb="70">
      <t>コテイ</t>
    </rPh>
    <rPh sb="70" eb="72">
      <t>シサン</t>
    </rPh>
    <rPh sb="72" eb="74">
      <t>ゲンカ</t>
    </rPh>
    <rPh sb="74" eb="76">
      <t>ショウキャク</t>
    </rPh>
    <rPh sb="76" eb="77">
      <t>リツ</t>
    </rPh>
    <rPh sb="79" eb="81">
      <t>カンキョ</t>
    </rPh>
    <rPh sb="81" eb="83">
      <t>カイゼン</t>
    </rPh>
    <rPh sb="110" eb="112">
      <t>ジキ</t>
    </rPh>
    <rPh sb="112" eb="115">
      <t>ゲスイドウ</t>
    </rPh>
    <rPh sb="115" eb="117">
      <t>ジギョウ</t>
    </rPh>
    <rPh sb="117" eb="119">
      <t>ケイカク</t>
    </rPh>
    <rPh sb="119" eb="121">
      <t>ヘンコウ</t>
    </rPh>
    <rPh sb="133" eb="138">
      <t>コウキョウ</t>
    </rPh>
    <rPh sb="140" eb="142">
      <t>セツゾク</t>
    </rPh>
    <rPh sb="146" eb="149">
      <t>ダンカイテキ</t>
    </rPh>
    <rPh sb="150" eb="153">
      <t>ショリジョウ</t>
    </rPh>
    <rPh sb="154" eb="156">
      <t>ハイシ</t>
    </rPh>
    <rPh sb="169" eb="171">
      <t>テイゲン</t>
    </rPh>
    <rPh sb="172" eb="174">
      <t>ケントウ</t>
    </rPh>
    <phoneticPr fontId="4"/>
  </si>
  <si>
    <t>　料金収入のみでは、企業債の償還ができないことから、料金収入より多額の一般会計繰入金により、収支均衡を図っている。
 「金ケ崎町下水道事業中期経営計画」に基づき、令和２年４月に料金改定を実施したところ、指標の改善傾向がみられる。
　今後も同計画に基づき、管理費用や改築更新に係る費用増、将来的な人口減少による使用料の減少を考慮し長期的な管理計画、経営及び料金改定等を行なっていく必要がある。
　</t>
    <rPh sb="1" eb="3">
      <t>リョウキン</t>
    </rPh>
    <rPh sb="3" eb="5">
      <t>シュウニュウ</t>
    </rPh>
    <rPh sb="10" eb="12">
      <t>キギョウ</t>
    </rPh>
    <rPh sb="12" eb="13">
      <t>サイ</t>
    </rPh>
    <rPh sb="14" eb="16">
      <t>ショウカン</t>
    </rPh>
    <rPh sb="26" eb="28">
      <t>リョウキン</t>
    </rPh>
    <rPh sb="28" eb="30">
      <t>シュウニュウ</t>
    </rPh>
    <rPh sb="32" eb="34">
      <t>タガク</t>
    </rPh>
    <rPh sb="35" eb="37">
      <t>イッパン</t>
    </rPh>
    <rPh sb="37" eb="39">
      <t>カイケイ</t>
    </rPh>
    <rPh sb="39" eb="41">
      <t>クリイレ</t>
    </rPh>
    <rPh sb="41" eb="42">
      <t>キン</t>
    </rPh>
    <rPh sb="46" eb="48">
      <t>シュウシ</t>
    </rPh>
    <rPh sb="48" eb="50">
      <t>キンコウ</t>
    </rPh>
    <rPh sb="51" eb="52">
      <t>ハカ</t>
    </rPh>
    <rPh sb="137" eb="138">
      <t>カカ</t>
    </rPh>
    <rPh sb="189" eb="191">
      <t>ヒツヨウ</t>
    </rPh>
    <phoneticPr fontId="4"/>
  </si>
  <si>
    <t xml:space="preserve">
①　経常収支比率は、料金改定により128.01％と前年を2.38％上回ったものの、使用料収入を超える繰入金により収支の均衡を図っている。
③　流動比率は、料金改定により27.07％と前年に比べ6.87％改善されたが、安定性に欠ける。
④　企業債残高対事業規模費率については、企業債の発行は多額となっており、一方で料金設定が低くなっているため比率が高くなっている。令和２年度の料金改定により、減少傾向が見込まれる。
⑤　経費回収率は100.24%と全国平均より高い水準であるが、繰入金により収支の均衡を図っていることから、健全な経営に努めていく。
⑥　汚水処理原価は全国平均程度であり、今後もコスト軽減に努めていく。
⑧　水洗化率は、全国平均を上回っており、住宅需要により微増傾向となっている。
</t>
    <rPh sb="3" eb="5">
      <t>ケイジョウ</t>
    </rPh>
    <rPh sb="5" eb="7">
      <t>シュウシ</t>
    </rPh>
    <rPh sb="7" eb="9">
      <t>ヒリツ</t>
    </rPh>
    <rPh sb="11" eb="13">
      <t>リョウキン</t>
    </rPh>
    <rPh sb="13" eb="15">
      <t>カイテイ</t>
    </rPh>
    <rPh sb="26" eb="28">
      <t>ゼンネン</t>
    </rPh>
    <rPh sb="34" eb="36">
      <t>ウワマワ</t>
    </rPh>
    <rPh sb="42" eb="45">
      <t>シヨウリョウ</t>
    </rPh>
    <rPh sb="45" eb="47">
      <t>シュウニュウ</t>
    </rPh>
    <rPh sb="48" eb="49">
      <t>コ</t>
    </rPh>
    <rPh sb="51" eb="53">
      <t>クリイレ</t>
    </rPh>
    <rPh sb="53" eb="54">
      <t>キン</t>
    </rPh>
    <rPh sb="57" eb="59">
      <t>シュウシ</t>
    </rPh>
    <rPh sb="60" eb="62">
      <t>キンコウ</t>
    </rPh>
    <rPh sb="63" eb="64">
      <t>ハカ</t>
    </rPh>
    <rPh sb="72" eb="74">
      <t>リュウドウ</t>
    </rPh>
    <rPh sb="74" eb="76">
      <t>ヒリツ</t>
    </rPh>
    <rPh sb="78" eb="80">
      <t>リョウキン</t>
    </rPh>
    <rPh sb="80" eb="82">
      <t>カイテイ</t>
    </rPh>
    <rPh sb="92" eb="94">
      <t>ゼンネン</t>
    </rPh>
    <rPh sb="95" eb="96">
      <t>クラ</t>
    </rPh>
    <rPh sb="102" eb="104">
      <t>カイゼン</t>
    </rPh>
    <rPh sb="109" eb="112">
      <t>アンテイセイ</t>
    </rPh>
    <rPh sb="113" eb="114">
      <t>カ</t>
    </rPh>
    <rPh sb="182" eb="184">
      <t>レイワ</t>
    </rPh>
    <rPh sb="185" eb="187">
      <t>ネンド</t>
    </rPh>
    <rPh sb="188" eb="190">
      <t>リョウキン</t>
    </rPh>
    <rPh sb="190" eb="192">
      <t>カイテイ</t>
    </rPh>
    <rPh sb="196" eb="198">
      <t>ゲンショウ</t>
    </rPh>
    <rPh sb="198" eb="200">
      <t>ケイコウ</t>
    </rPh>
    <rPh sb="201" eb="203">
      <t>ミコ</t>
    </rPh>
    <rPh sb="226" eb="228">
      <t>ヘイキン</t>
    </rPh>
    <rPh sb="239" eb="241">
      <t>クリイレ</t>
    </rPh>
    <rPh sb="241" eb="242">
      <t>キン</t>
    </rPh>
    <rPh sb="245" eb="247">
      <t>シュウシ</t>
    </rPh>
    <rPh sb="248" eb="250">
      <t>キンコウ</t>
    </rPh>
    <rPh sb="251" eb="252">
      <t>ハカ</t>
    </rPh>
    <rPh sb="287" eb="289">
      <t>テイド</t>
    </rPh>
    <rPh sb="311" eb="314">
      <t>スイセンカ</t>
    </rPh>
    <rPh sb="314" eb="315">
      <t>リツ</t>
    </rPh>
    <rPh sb="317" eb="319">
      <t>ゼンコク</t>
    </rPh>
    <rPh sb="319" eb="321">
      <t>ヘイキン</t>
    </rPh>
    <rPh sb="322" eb="324">
      <t>ウワマワ</t>
    </rPh>
    <rPh sb="329" eb="331">
      <t>ジュウタク</t>
    </rPh>
    <rPh sb="331" eb="333">
      <t>ジュヨウ</t>
    </rPh>
    <rPh sb="336" eb="338">
      <t>ビゾウ</t>
    </rPh>
    <rPh sb="338" eb="340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</si>
</sst>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0-46EA-949D-382394FC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0-46EA-949D-382394FC3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87.58</c:v>
                </c:pt>
                <c:pt idx="1">
                  <c:v>76.349999999999994</c:v>
                </c:pt>
                <c:pt idx="2">
                  <c:v>54.12</c:v>
                </c:pt>
                <c:pt idx="3">
                  <c:v>47.66</c:v>
                </c:pt>
                <c:pt idx="4">
                  <c:v>55.13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897-ACDB-835FB80D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54.06</c:v>
                </c:pt>
                <c:pt idx="3">
                  <c:v>55.26</c:v>
                </c:pt>
                <c:pt idx="4">
                  <c:v>54.54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8-4897-ACDB-835FB80D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94.86</c:v>
                </c:pt>
                <c:pt idx="1">
                  <c:v>95.4</c:v>
                </c:pt>
                <c:pt idx="2">
                  <c:v>95.54</c:v>
                </c:pt>
                <c:pt idx="3">
                  <c:v>95.73</c:v>
                </c:pt>
                <c:pt idx="4">
                  <c:v>95.72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F-4DC3-9E5A-958E94E9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90.11</c:v>
                </c:pt>
                <c:pt idx="3">
                  <c:v>90.52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7F-4DC3-9E5A-958E94E9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110.05</c:v>
                </c:pt>
                <c:pt idx="1">
                  <c:v>112.59</c:v>
                </c:pt>
                <c:pt idx="2">
                  <c:v>116.24</c:v>
                </c:pt>
                <c:pt idx="3">
                  <c:v>125.63</c:v>
                </c:pt>
                <c:pt idx="4">
                  <c:v>128.01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C-4F27-B40A-4FDA1F05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100.95</c:v>
                </c:pt>
                <c:pt idx="1">
                  <c:v>101.77</c:v>
                </c:pt>
                <c:pt idx="2">
                  <c:v>101.91</c:v>
                </c:pt>
                <c:pt idx="3">
                  <c:v>103.09</c:v>
                </c:pt>
                <c:pt idx="4">
                  <c:v>102.11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C-4F27-B40A-4FDA1F05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3.52</c:v>
                </c:pt>
                <c:pt idx="1">
                  <c:v>7.01</c:v>
                </c:pt>
                <c:pt idx="2">
                  <c:v>10.06</c:v>
                </c:pt>
                <c:pt idx="3">
                  <c:v>13.1</c:v>
                </c:pt>
                <c:pt idx="4">
                  <c:v>13.74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7-446F-B513-607EE9B8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24.87</c:v>
                </c:pt>
                <c:pt idx="1">
                  <c:v>24.13</c:v>
                </c:pt>
                <c:pt idx="2">
                  <c:v>28.19</c:v>
                </c:pt>
                <c:pt idx="3">
                  <c:v>24.8</c:v>
                </c:pt>
                <c:pt idx="4">
                  <c:v>28.12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07-446F-B513-607EE9B89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3A-414C-841B-F0939875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3A-414C-841B-F0939875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6-4272-83B4-8F67A819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224.04</c:v>
                </c:pt>
                <c:pt idx="1">
                  <c:v>227.4</c:v>
                </c:pt>
                <c:pt idx="2">
                  <c:v>127.98</c:v>
                </c:pt>
                <c:pt idx="3">
                  <c:v>101.24</c:v>
                </c:pt>
                <c:pt idx="4">
                  <c:v>124.9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6-4272-83B4-8F67A8198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12.9</c:v>
                </c:pt>
                <c:pt idx="1">
                  <c:v>11.77</c:v>
                </c:pt>
                <c:pt idx="2">
                  <c:v>11.16</c:v>
                </c:pt>
                <c:pt idx="3">
                  <c:v>20.2</c:v>
                </c:pt>
                <c:pt idx="4">
                  <c:v>27.07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C-4FB2-AF21-6516639B7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29.91</c:v>
                </c:pt>
                <c:pt idx="1">
                  <c:v>29.54</c:v>
                </c:pt>
                <c:pt idx="2">
                  <c:v>44.14</c:v>
                </c:pt>
                <c:pt idx="3">
                  <c:v>37.24</c:v>
                </c:pt>
                <c:pt idx="4">
                  <c:v>33.58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9C-4FB2-AF21-6516639B7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3646.57</c:v>
                </c:pt>
                <c:pt idx="1">
                  <c:v>3484.6</c:v>
                </c:pt>
                <c:pt idx="2">
                  <c:v>3393.09</c:v>
                </c:pt>
                <c:pt idx="3">
                  <c:v>2672.46</c:v>
                </c:pt>
                <c:pt idx="4">
                  <c:v>2460.58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8-4B0E-869C-48C345767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654.71</c:v>
                </c:pt>
                <c:pt idx="3">
                  <c:v>783.8</c:v>
                </c:pt>
                <c:pt idx="4">
                  <c:v>778.81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08-4B0E-869C-48C345767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95.29</c:v>
                </c:pt>
                <c:pt idx="1">
                  <c:v>100.41</c:v>
                </c:pt>
                <c:pt idx="2">
                  <c:v>97.24</c:v>
                </c:pt>
                <c:pt idx="3">
                  <c:v>99.65</c:v>
                </c:pt>
                <c:pt idx="4">
                  <c:v>100.24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F-4998-9F9A-0BBBC497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65.37</c:v>
                </c:pt>
                <c:pt idx="3">
                  <c:v>68.11</c:v>
                </c:pt>
                <c:pt idx="4">
                  <c:v>67.23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F-4998-9F9A-0BBBC497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220.13</c:v>
                </c:pt>
                <c:pt idx="1">
                  <c:v>208.41</c:v>
                </c:pt>
                <c:pt idx="2">
                  <c:v>215.09</c:v>
                </c:pt>
                <c:pt idx="3">
                  <c:v>249.86</c:v>
                </c:pt>
                <c:pt idx="4">
                  <c:v>252.99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B-4871-8B74-FA98A1A2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228.99</c:v>
                </c:pt>
                <c:pt idx="3">
                  <c:v>222.41</c:v>
                </c:pt>
                <c:pt idx="4">
                  <c:v>228.21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8B-4871-8B74-FA98A1A24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岩手県　金ケ崎町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15419</v>
      </c>
      <c r="AM8" s="42"/>
      <c r="AN8" s="42"/>
      <c r="AO8" s="42"/>
      <c r="AP8" s="42"/>
      <c r="AQ8" s="42"/>
      <c r="AR8" s="42"/>
      <c r="AS8" s="42"/>
      <c r="AT8" s="35">
        <f>データ!T6</f>
        <v>179.76</v>
      </c>
      <c r="AU8" s="35"/>
      <c r="AV8" s="35"/>
      <c r="AW8" s="35"/>
      <c r="AX8" s="35"/>
      <c r="AY8" s="35"/>
      <c r="AZ8" s="35"/>
      <c r="BA8" s="35"/>
      <c r="BB8" s="35">
        <f>データ!U6</f>
        <v>85.78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54.37</v>
      </c>
      <c r="J10" s="35"/>
      <c r="K10" s="35"/>
      <c r="L10" s="35"/>
      <c r="M10" s="35"/>
      <c r="N10" s="35"/>
      <c r="O10" s="35"/>
      <c r="P10" s="35">
        <f>データ!P6</f>
        <v>31.19</v>
      </c>
      <c r="Q10" s="35"/>
      <c r="R10" s="35"/>
      <c r="S10" s="35"/>
      <c r="T10" s="35"/>
      <c r="U10" s="35"/>
      <c r="V10" s="35"/>
      <c r="W10" s="35">
        <f>データ!Q6</f>
        <v>89.06</v>
      </c>
      <c r="X10" s="35"/>
      <c r="Y10" s="35"/>
      <c r="Z10" s="35"/>
      <c r="AA10" s="35"/>
      <c r="AB10" s="35"/>
      <c r="AC10" s="35"/>
      <c r="AD10" s="42">
        <f>データ!R6</f>
        <v>5060</v>
      </c>
      <c r="AE10" s="42"/>
      <c r="AF10" s="42"/>
      <c r="AG10" s="42"/>
      <c r="AH10" s="42"/>
      <c r="AI10" s="42"/>
      <c r="AJ10" s="42"/>
      <c r="AK10" s="2"/>
      <c r="AL10" s="42">
        <f>データ!V6</f>
        <v>4762</v>
      </c>
      <c r="AM10" s="42"/>
      <c r="AN10" s="42"/>
      <c r="AO10" s="42"/>
      <c r="AP10" s="42"/>
      <c r="AQ10" s="42"/>
      <c r="AR10" s="42"/>
      <c r="AS10" s="42"/>
      <c r="AT10" s="35">
        <f>データ!W6</f>
        <v>12.68</v>
      </c>
      <c r="AU10" s="35"/>
      <c r="AV10" s="35"/>
      <c r="AW10" s="35"/>
      <c r="AX10" s="35"/>
      <c r="AY10" s="35"/>
      <c r="AZ10" s="35"/>
      <c r="BA10" s="35"/>
      <c r="BB10" s="35">
        <f>データ!X6</f>
        <v>375.55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112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113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2" t="s">
        <v>30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VVvLwbcwIqX9R0qG3+GL+7uj9R6PwDArhmeK3JxxtVp2en+VKXkZI9YdTmrTNMt/qiTavC8IsATguMZQniXbUw==" saltValue="UApNxPg2UkHea4hsR1kLs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4" t="s">
        <v>52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80" t="s">
        <v>53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28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8" x14ac:dyDescent="0.15">
      <c r="A4" s="14" t="s">
        <v>54</v>
      </c>
      <c r="B4" s="16"/>
      <c r="C4" s="16"/>
      <c r="D4" s="16"/>
      <c r="E4" s="16"/>
      <c r="F4" s="16"/>
      <c r="G4" s="16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55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56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57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58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59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60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61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62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63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64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65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8" x14ac:dyDescent="0.15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15">
      <c r="A6" s="14" t="s">
        <v>94</v>
      </c>
      <c r="B6" s="19">
        <f>B7</f>
        <v>2021</v>
      </c>
      <c r="C6" s="19">
        <f t="shared" ref="C6:X6" si="3">C7</f>
        <v>33812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岩手県　金ケ崎町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>
        <f t="shared" si="3"/>
        <v>54.37</v>
      </c>
      <c r="P6" s="20">
        <f t="shared" si="3"/>
        <v>31.19</v>
      </c>
      <c r="Q6" s="20">
        <f t="shared" si="3"/>
        <v>89.06</v>
      </c>
      <c r="R6" s="20">
        <f t="shared" si="3"/>
        <v>5060</v>
      </c>
      <c r="S6" s="20">
        <f t="shared" si="3"/>
        <v>15419</v>
      </c>
      <c r="T6" s="20">
        <f t="shared" si="3"/>
        <v>179.76</v>
      </c>
      <c r="U6" s="20">
        <f t="shared" si="3"/>
        <v>85.78</v>
      </c>
      <c r="V6" s="20">
        <f t="shared" si="3"/>
        <v>4762</v>
      </c>
      <c r="W6" s="20">
        <f t="shared" si="3"/>
        <v>12.68</v>
      </c>
      <c r="X6" s="20">
        <f t="shared" si="3"/>
        <v>375.55</v>
      </c>
      <c r="Y6" s="21">
        <f>IF(Y7="",NA(),Y7)</f>
        <v>110.05</v>
      </c>
      <c r="Z6" s="21">
        <f t="shared" ref="Z6:AH6" si="4">IF(Z7="",NA(),Z7)</f>
        <v>112.59</v>
      </c>
      <c r="AA6" s="21">
        <f t="shared" si="4"/>
        <v>116.24</v>
      </c>
      <c r="AB6" s="21">
        <f t="shared" si="4"/>
        <v>125.63</v>
      </c>
      <c r="AC6" s="21">
        <f t="shared" si="4"/>
        <v>128.01</v>
      </c>
      <c r="AD6" s="21">
        <f t="shared" si="4"/>
        <v>100.95</v>
      </c>
      <c r="AE6" s="21">
        <f t="shared" si="4"/>
        <v>101.77</v>
      </c>
      <c r="AF6" s="21">
        <f t="shared" si="4"/>
        <v>101.91</v>
      </c>
      <c r="AG6" s="21">
        <f t="shared" si="4"/>
        <v>103.09</v>
      </c>
      <c r="AH6" s="21">
        <f t="shared" si="4"/>
        <v>102.11</v>
      </c>
      <c r="AI6" s="20" t="str">
        <f>IF(AI7="","",IF(AI7="-","【-】","【"&amp;SUBSTITUTE(TEXT(AI7,"#,##0.00"),"-","△")&amp;"】"))</f>
        <v>【104.16】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224.04</v>
      </c>
      <c r="AP6" s="21">
        <f t="shared" si="5"/>
        <v>227.4</v>
      </c>
      <c r="AQ6" s="21">
        <f t="shared" si="5"/>
        <v>127.98</v>
      </c>
      <c r="AR6" s="21">
        <f t="shared" si="5"/>
        <v>101.24</v>
      </c>
      <c r="AS6" s="21">
        <f t="shared" si="5"/>
        <v>124.9</v>
      </c>
      <c r="AT6" s="20" t="str">
        <f>IF(AT7="","",IF(AT7="-","【-】","【"&amp;SUBSTITUTE(TEXT(AT7,"#,##0.00"),"-","△")&amp;"】"))</f>
        <v>【128.23】</v>
      </c>
      <c r="AU6" s="21">
        <f>IF(AU7="",NA(),AU7)</f>
        <v>12.9</v>
      </c>
      <c r="AV6" s="21">
        <f t="shared" ref="AV6:BD6" si="6">IF(AV7="",NA(),AV7)</f>
        <v>11.77</v>
      </c>
      <c r="AW6" s="21">
        <f t="shared" si="6"/>
        <v>11.16</v>
      </c>
      <c r="AX6" s="21">
        <f t="shared" si="6"/>
        <v>20.2</v>
      </c>
      <c r="AY6" s="21">
        <f t="shared" si="6"/>
        <v>27.07</v>
      </c>
      <c r="AZ6" s="21">
        <f t="shared" si="6"/>
        <v>29.91</v>
      </c>
      <c r="BA6" s="21">
        <f t="shared" si="6"/>
        <v>29.54</v>
      </c>
      <c r="BB6" s="21">
        <f t="shared" si="6"/>
        <v>44.14</v>
      </c>
      <c r="BC6" s="21">
        <f t="shared" si="6"/>
        <v>37.24</v>
      </c>
      <c r="BD6" s="21">
        <f t="shared" si="6"/>
        <v>33.58</v>
      </c>
      <c r="BE6" s="20" t="str">
        <f>IF(BE7="","",IF(BE7="-","【-】","【"&amp;SUBSTITUTE(TEXT(BE7,"#,##0.00"),"-","△")&amp;"】"))</f>
        <v>【34.77】</v>
      </c>
      <c r="BF6" s="21">
        <f>IF(BF7="",NA(),BF7)</f>
        <v>3646.57</v>
      </c>
      <c r="BG6" s="21">
        <f t="shared" ref="BG6:BO6" si="7">IF(BG7="",NA(),BG7)</f>
        <v>3484.6</v>
      </c>
      <c r="BH6" s="21">
        <f t="shared" si="7"/>
        <v>3393.09</v>
      </c>
      <c r="BI6" s="21">
        <f t="shared" si="7"/>
        <v>2672.46</v>
      </c>
      <c r="BJ6" s="21">
        <f t="shared" si="7"/>
        <v>2460.58</v>
      </c>
      <c r="BK6" s="21">
        <f t="shared" si="7"/>
        <v>855.8</v>
      </c>
      <c r="BL6" s="21">
        <f t="shared" si="7"/>
        <v>789.46</v>
      </c>
      <c r="BM6" s="21">
        <f t="shared" si="7"/>
        <v>654.71</v>
      </c>
      <c r="BN6" s="21">
        <f t="shared" si="7"/>
        <v>783.8</v>
      </c>
      <c r="BO6" s="21">
        <f t="shared" si="7"/>
        <v>778.81</v>
      </c>
      <c r="BP6" s="20" t="str">
        <f>IF(BP7="","",IF(BP7="-","【-】","【"&amp;SUBSTITUTE(TEXT(BP7,"#,##0.00"),"-","△")&amp;"】"))</f>
        <v>【786.37】</v>
      </c>
      <c r="BQ6" s="21">
        <f>IF(BQ7="",NA(),BQ7)</f>
        <v>95.29</v>
      </c>
      <c r="BR6" s="21">
        <f t="shared" ref="BR6:BZ6" si="8">IF(BR7="",NA(),BR7)</f>
        <v>100.41</v>
      </c>
      <c r="BS6" s="21">
        <f t="shared" si="8"/>
        <v>97.24</v>
      </c>
      <c r="BT6" s="21">
        <f t="shared" si="8"/>
        <v>99.65</v>
      </c>
      <c r="BU6" s="21">
        <f t="shared" si="8"/>
        <v>100.24</v>
      </c>
      <c r="BV6" s="21">
        <f t="shared" si="8"/>
        <v>59.8</v>
      </c>
      <c r="BW6" s="21">
        <f t="shared" si="8"/>
        <v>57.77</v>
      </c>
      <c r="BX6" s="21">
        <f t="shared" si="8"/>
        <v>65.37</v>
      </c>
      <c r="BY6" s="21">
        <f t="shared" si="8"/>
        <v>68.11</v>
      </c>
      <c r="BZ6" s="21">
        <f t="shared" si="8"/>
        <v>67.23</v>
      </c>
      <c r="CA6" s="20" t="str">
        <f>IF(CA7="","",IF(CA7="-","【-】","【"&amp;SUBSTITUTE(TEXT(CA7,"#,##0.00"),"-","△")&amp;"】"))</f>
        <v>【60.65】</v>
      </c>
      <c r="CB6" s="21">
        <f>IF(CB7="",NA(),CB7)</f>
        <v>220.13</v>
      </c>
      <c r="CC6" s="21">
        <f t="shared" ref="CC6:CK6" si="9">IF(CC7="",NA(),CC7)</f>
        <v>208.41</v>
      </c>
      <c r="CD6" s="21">
        <f t="shared" si="9"/>
        <v>215.09</v>
      </c>
      <c r="CE6" s="21">
        <f t="shared" si="9"/>
        <v>249.86</v>
      </c>
      <c r="CF6" s="21">
        <f t="shared" si="9"/>
        <v>252.99</v>
      </c>
      <c r="CG6" s="21">
        <f t="shared" si="9"/>
        <v>263.76</v>
      </c>
      <c r="CH6" s="21">
        <f t="shared" si="9"/>
        <v>274.35000000000002</v>
      </c>
      <c r="CI6" s="21">
        <f t="shared" si="9"/>
        <v>228.99</v>
      </c>
      <c r="CJ6" s="21">
        <f t="shared" si="9"/>
        <v>222.41</v>
      </c>
      <c r="CK6" s="21">
        <f t="shared" si="9"/>
        <v>228.21</v>
      </c>
      <c r="CL6" s="20" t="str">
        <f>IF(CL7="","",IF(CL7="-","【-】","【"&amp;SUBSTITUTE(TEXT(CL7,"#,##0.00"),"-","△")&amp;"】"))</f>
        <v>【256.97】</v>
      </c>
      <c r="CM6" s="21">
        <f>IF(CM7="",NA(),CM7)</f>
        <v>87.58</v>
      </c>
      <c r="CN6" s="21">
        <f t="shared" ref="CN6:CV6" si="10">IF(CN7="",NA(),CN7)</f>
        <v>76.349999999999994</v>
      </c>
      <c r="CO6" s="21">
        <f t="shared" si="10"/>
        <v>54.12</v>
      </c>
      <c r="CP6" s="21">
        <f t="shared" si="10"/>
        <v>47.66</v>
      </c>
      <c r="CQ6" s="21">
        <f t="shared" si="10"/>
        <v>55.13</v>
      </c>
      <c r="CR6" s="21">
        <f t="shared" si="10"/>
        <v>51.75</v>
      </c>
      <c r="CS6" s="21">
        <f t="shared" si="10"/>
        <v>50.68</v>
      </c>
      <c r="CT6" s="21">
        <f t="shared" si="10"/>
        <v>54.06</v>
      </c>
      <c r="CU6" s="21">
        <f t="shared" si="10"/>
        <v>55.26</v>
      </c>
      <c r="CV6" s="21">
        <f t="shared" si="10"/>
        <v>54.54</v>
      </c>
      <c r="CW6" s="20" t="str">
        <f>IF(CW7="","",IF(CW7="-","【-】","【"&amp;SUBSTITUTE(TEXT(CW7,"#,##0.00"),"-","△")&amp;"】"))</f>
        <v>【61.14】</v>
      </c>
      <c r="CX6" s="21">
        <f>IF(CX7="",NA(),CX7)</f>
        <v>94.86</v>
      </c>
      <c r="CY6" s="21">
        <f t="shared" ref="CY6:DG6" si="11">IF(CY7="",NA(),CY7)</f>
        <v>95.4</v>
      </c>
      <c r="CZ6" s="21">
        <f t="shared" si="11"/>
        <v>95.54</v>
      </c>
      <c r="DA6" s="21">
        <f t="shared" si="11"/>
        <v>95.73</v>
      </c>
      <c r="DB6" s="21">
        <f t="shared" si="11"/>
        <v>95.72</v>
      </c>
      <c r="DC6" s="21">
        <f t="shared" si="11"/>
        <v>84.84</v>
      </c>
      <c r="DD6" s="21">
        <f t="shared" si="11"/>
        <v>84.86</v>
      </c>
      <c r="DE6" s="21">
        <f t="shared" si="11"/>
        <v>90.11</v>
      </c>
      <c r="DF6" s="21">
        <f t="shared" si="11"/>
        <v>90.52</v>
      </c>
      <c r="DG6" s="21">
        <f t="shared" si="11"/>
        <v>90.3</v>
      </c>
      <c r="DH6" s="20" t="str">
        <f>IF(DH7="","",IF(DH7="-","【-】","【"&amp;SUBSTITUTE(TEXT(DH7,"#,##0.00"),"-","△")&amp;"】"))</f>
        <v>【86.91】</v>
      </c>
      <c r="DI6" s="21">
        <f>IF(DI7="",NA(),DI7)</f>
        <v>3.52</v>
      </c>
      <c r="DJ6" s="21">
        <f t="shared" ref="DJ6:DR6" si="12">IF(DJ7="",NA(),DJ7)</f>
        <v>7.01</v>
      </c>
      <c r="DK6" s="21">
        <f t="shared" si="12"/>
        <v>10.06</v>
      </c>
      <c r="DL6" s="21">
        <f t="shared" si="12"/>
        <v>13.1</v>
      </c>
      <c r="DM6" s="21">
        <f t="shared" si="12"/>
        <v>13.74</v>
      </c>
      <c r="DN6" s="21">
        <f t="shared" si="12"/>
        <v>24.87</v>
      </c>
      <c r="DO6" s="21">
        <f t="shared" si="12"/>
        <v>24.13</v>
      </c>
      <c r="DP6" s="21">
        <f t="shared" si="12"/>
        <v>28.19</v>
      </c>
      <c r="DQ6" s="21">
        <f t="shared" si="12"/>
        <v>24.8</v>
      </c>
      <c r="DR6" s="21">
        <f t="shared" si="12"/>
        <v>28.12</v>
      </c>
      <c r="DS6" s="20" t="str">
        <f>IF(DS7="","",IF(DS7="-","【-】","【"&amp;SUBSTITUTE(TEXT(DS7,"#,##0.00"),"-","△")&amp;"】"))</f>
        <v>【24.95】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0.02</v>
      </c>
      <c r="EN6" s="21">
        <f t="shared" si="14"/>
        <v>0.01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33812</v>
      </c>
      <c r="D7" s="23">
        <v>46</v>
      </c>
      <c r="E7" s="23">
        <v>17</v>
      </c>
      <c r="F7" s="23">
        <v>5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54.37</v>
      </c>
      <c r="P7" s="24">
        <v>31.19</v>
      </c>
      <c r="Q7" s="24">
        <v>89.06</v>
      </c>
      <c r="R7" s="24">
        <v>5060</v>
      </c>
      <c r="S7" s="24">
        <v>15419</v>
      </c>
      <c r="T7" s="24">
        <v>179.76</v>
      </c>
      <c r="U7" s="24">
        <v>85.78</v>
      </c>
      <c r="V7" s="24">
        <v>4762</v>
      </c>
      <c r="W7" s="24">
        <v>12.68</v>
      </c>
      <c r="X7" s="24">
        <v>375.55</v>
      </c>
      <c r="Y7" s="24">
        <v>110.05</v>
      </c>
      <c r="Z7" s="24">
        <v>112.59</v>
      </c>
      <c r="AA7" s="24">
        <v>116.24</v>
      </c>
      <c r="AB7" s="24">
        <v>125.63</v>
      </c>
      <c r="AC7" s="24">
        <v>128.01</v>
      </c>
      <c r="AD7" s="24">
        <v>100.95</v>
      </c>
      <c r="AE7" s="24">
        <v>101.77</v>
      </c>
      <c r="AF7" s="24">
        <v>101.91</v>
      </c>
      <c r="AG7" s="24">
        <v>103.09</v>
      </c>
      <c r="AH7" s="24">
        <v>102.11</v>
      </c>
      <c r="AI7" s="24">
        <v>104.16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224.04</v>
      </c>
      <c r="AP7" s="24">
        <v>227.4</v>
      </c>
      <c r="AQ7" s="24">
        <v>127.98</v>
      </c>
      <c r="AR7" s="24">
        <v>101.24</v>
      </c>
      <c r="AS7" s="24">
        <v>124.9</v>
      </c>
      <c r="AT7" s="24">
        <v>128.22999999999999</v>
      </c>
      <c r="AU7" s="24">
        <v>12.9</v>
      </c>
      <c r="AV7" s="24">
        <v>11.77</v>
      </c>
      <c r="AW7" s="24">
        <v>11.16</v>
      </c>
      <c r="AX7" s="24">
        <v>20.2</v>
      </c>
      <c r="AY7" s="24">
        <v>27.07</v>
      </c>
      <c r="AZ7" s="24">
        <v>29.91</v>
      </c>
      <c r="BA7" s="24">
        <v>29.54</v>
      </c>
      <c r="BB7" s="24">
        <v>44.14</v>
      </c>
      <c r="BC7" s="24">
        <v>37.24</v>
      </c>
      <c r="BD7" s="24">
        <v>33.58</v>
      </c>
      <c r="BE7" s="24">
        <v>34.770000000000003</v>
      </c>
      <c r="BF7" s="24">
        <v>3646.57</v>
      </c>
      <c r="BG7" s="24">
        <v>3484.6</v>
      </c>
      <c r="BH7" s="24">
        <v>3393.09</v>
      </c>
      <c r="BI7" s="24">
        <v>2672.46</v>
      </c>
      <c r="BJ7" s="24">
        <v>2460.58</v>
      </c>
      <c r="BK7" s="24">
        <v>855.8</v>
      </c>
      <c r="BL7" s="24">
        <v>789.46</v>
      </c>
      <c r="BM7" s="24">
        <v>654.71</v>
      </c>
      <c r="BN7" s="24">
        <v>783.8</v>
      </c>
      <c r="BO7" s="24">
        <v>778.81</v>
      </c>
      <c r="BP7" s="24">
        <v>786.37</v>
      </c>
      <c r="BQ7" s="24">
        <v>95.29</v>
      </c>
      <c r="BR7" s="24">
        <v>100.41</v>
      </c>
      <c r="BS7" s="24">
        <v>97.24</v>
      </c>
      <c r="BT7" s="24">
        <v>99.65</v>
      </c>
      <c r="BU7" s="24">
        <v>100.24</v>
      </c>
      <c r="BV7" s="24">
        <v>59.8</v>
      </c>
      <c r="BW7" s="24">
        <v>57.77</v>
      </c>
      <c r="BX7" s="24">
        <v>65.37</v>
      </c>
      <c r="BY7" s="24">
        <v>68.11</v>
      </c>
      <c r="BZ7" s="24">
        <v>67.23</v>
      </c>
      <c r="CA7" s="24">
        <v>60.65</v>
      </c>
      <c r="CB7" s="24">
        <v>220.13</v>
      </c>
      <c r="CC7" s="24">
        <v>208.41</v>
      </c>
      <c r="CD7" s="24">
        <v>215.09</v>
      </c>
      <c r="CE7" s="24">
        <v>249.86</v>
      </c>
      <c r="CF7" s="24">
        <v>252.99</v>
      </c>
      <c r="CG7" s="24">
        <v>263.76</v>
      </c>
      <c r="CH7" s="24">
        <v>274.35000000000002</v>
      </c>
      <c r="CI7" s="24">
        <v>228.99</v>
      </c>
      <c r="CJ7" s="24">
        <v>222.41</v>
      </c>
      <c r="CK7" s="24">
        <v>228.21</v>
      </c>
      <c r="CL7" s="24">
        <v>256.97000000000003</v>
      </c>
      <c r="CM7" s="24">
        <v>87.58</v>
      </c>
      <c r="CN7" s="24">
        <v>76.349999999999994</v>
      </c>
      <c r="CO7" s="24">
        <v>54.12</v>
      </c>
      <c r="CP7" s="24">
        <v>47.66</v>
      </c>
      <c r="CQ7" s="24">
        <v>55.13</v>
      </c>
      <c r="CR7" s="24">
        <v>51.75</v>
      </c>
      <c r="CS7" s="24">
        <v>50.68</v>
      </c>
      <c r="CT7" s="24">
        <v>54.06</v>
      </c>
      <c r="CU7" s="24">
        <v>55.26</v>
      </c>
      <c r="CV7" s="24">
        <v>54.54</v>
      </c>
      <c r="CW7" s="24">
        <v>61.14</v>
      </c>
      <c r="CX7" s="24">
        <v>94.86</v>
      </c>
      <c r="CY7" s="24">
        <v>95.4</v>
      </c>
      <c r="CZ7" s="24">
        <v>95.54</v>
      </c>
      <c r="DA7" s="24">
        <v>95.73</v>
      </c>
      <c r="DB7" s="24">
        <v>95.72</v>
      </c>
      <c r="DC7" s="24">
        <v>84.84</v>
      </c>
      <c r="DD7" s="24">
        <v>84.86</v>
      </c>
      <c r="DE7" s="24">
        <v>90.11</v>
      </c>
      <c r="DF7" s="24">
        <v>90.52</v>
      </c>
      <c r="DG7" s="24">
        <v>90.3</v>
      </c>
      <c r="DH7" s="24">
        <v>86.91</v>
      </c>
      <c r="DI7" s="24">
        <v>3.52</v>
      </c>
      <c r="DJ7" s="24">
        <v>7.01</v>
      </c>
      <c r="DK7" s="24">
        <v>10.06</v>
      </c>
      <c r="DL7" s="24">
        <v>13.1</v>
      </c>
      <c r="DM7" s="24">
        <v>13.74</v>
      </c>
      <c r="DN7" s="24">
        <v>24.87</v>
      </c>
      <c r="DO7" s="24">
        <v>24.13</v>
      </c>
      <c r="DP7" s="24">
        <v>28.19</v>
      </c>
      <c r="DQ7" s="24">
        <v>24.8</v>
      </c>
      <c r="DR7" s="24">
        <v>28.12</v>
      </c>
      <c r="DS7" s="24">
        <v>24.95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0.02</v>
      </c>
      <c r="EN7" s="24">
        <v>0.01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15">
      <c r="B13" t="s">
        <v>109</v>
      </c>
      <c r="C13" t="s">
        <v>109</v>
      </c>
      <c r="D13" t="s">
        <v>110</v>
      </c>
      <c r="E13" t="s">
        <v>110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099969</cp:lastModifiedBy>
  <cp:lastPrinted>2023-01-19T02:50:30Z</cp:lastPrinted>
  <dcterms:created xsi:type="dcterms:W3CDTF">2022-12-01T01:32:17Z</dcterms:created>
  <dcterms:modified xsi:type="dcterms:W3CDTF">2023-02-10T04:10:34Z</dcterms:modified>
  <cp:category/>
</cp:coreProperties>
</file>