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2下水道\■02_決算統計（企業会計・特別会計・経営比較分析表）\■■041-1経営比較分析表（財政課）\令和３年度決算\提出用\"/>
    </mc:Choice>
  </mc:AlternateContent>
  <workbookProtection workbookAlgorithmName="SHA-512" workbookHashValue="0WzY0CaQkyVRXHd524PpKWqQegg7bDT1HSD+TmzijOL+klJxTbX5BDH91xjue4JmcKX1FCVJcLSvB5ydHe6tmA==" workbookSaltValue="oQx26H7c89OKeoiou6AtU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<sst xmlns="http://schemas.openxmlformats.org/spreadsheetml/2006/main" count="247" uniqueCount="120">
  <si>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</si>
  <si>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</si>
  <si>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</si>
  <si>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</si>
  <si>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</si>
  <si>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</si>
  <si>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</si>
  <si>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</si>
  <si>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</si>
  <si>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</si>
  <si>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</si>
  <si>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</si>
  <si>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</si>
  <si>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</si>
  <si>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</si>
  <si>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</si>
  <si>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</si>
  <si>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</si>
  <si>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</si>
  <si>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</si>
  <si>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</si>
  <si>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</si>
  <si>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</si>
  <si>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</si>
  <si>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</si>
  <si>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</si>
  <si>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</si>
  <si>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</si>
  <si>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</si>
  <si>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</si>
  <si>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</si>
  <si>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</si>
  <si>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</si>
  <si>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</si>
  <si>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</si>
  <si>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</si>
  <si>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</si>
  <si>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</si>
  <si>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</si>
  <si>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</si>
  <si>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</si>
  <si>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</si>
  <si>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</si>
  <si>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</si>
  <si>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</si>
  <si>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</si>
  <si>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</si>
  <si>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</si>
  <si>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</si>
  <si>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</si>
  <si>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</si>
  <si>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</si>
  <si>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</si>
  <si>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</si>
  <si>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</si>
  <si>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</si>
  <si>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</si>
  <si>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</si>
  <si>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</si>
  <si>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</si>
  <si>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</si>
  <si>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</si>
  <si>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</si>
  <si>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</si>
  <si>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</si>
  <si>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</si>
  <si>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</si>
  <si>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</si>
  <si>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</si>
  <si>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</si>
  <si>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</si>
  <si>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</si>
  <si>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</si>
  <si>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</si>
  <si>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</si>
  <si>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</si>
  <si>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</si>
  <si>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</si>
  <si>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</si>
  <si>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</si>
  <si>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</si>
  <si>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</si>
  <si>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</si>
  <si>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</si>
  <si>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</si>
  <si>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</si>
  <si>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</si>
  <si>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</si>
  <si>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</si>
  <si>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</si>
  <si>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</si>
  <si>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</si>
  <si>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</si>
  <si>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</si>
  <si>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</si>
  <si>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</si>
  <si>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</si>
  <si>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</si>
  <si>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宮古市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</si>
  <si>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</si>
  <si>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</si>
  <si>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</si>
  <si>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</si>
  <si>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</si>
  <si>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</si>
  <si>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</si>
  <si>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</si>
  <si>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</si>
  <si>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</si>
  <si>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</si>
  <si>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</si>
  <si>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</si>
  <si>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</si>
  <si>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</si>
  <si>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</si>
  <si>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</si>
  <si>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</si>
  <si>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費用に対する収益の割合を表す指標です。R02は100%を上回りましたが、R03は100%を下回りました。更なる費用の削減等経営改善に向けた取組みが必要です。
④企業債残高対事業規模比率
　使用料収入に対する企業債残高の割合を表す指標です。R03は企業債残高が増加したことから、類似団体平均値を上回っています。
⑤経費回収率
　経費をどの程度使用料収入で賄えているかを表した指標です。100%未満となっていますが、類似団体より高い割合で経費を回収している状況が続いています。
⑥汚水処理原価
　汚水１㎥当たりの処理費用を表す指標です。R03はやや増加しましたが、類似団体より低く抑えられています。
⑦施設利用率
　施設の処理能力に対する処理水量を表す指標で、施設の利用状況等を表す指標です。R03は処理能力が増加したことから、類似団体に比べて低い割合となっています。
⑧水洗化率
　水洗便所を設置している人口の割合を表した指標です。各年度とも100％で類似団体より高い割合となっています。</t>
    <phoneticPr fontId="4"/>
  </si>
  <si>
    <t>③管渠改善率
　該当数値はありませんが、設置後10年程度経過した浄化槽は、経年劣化により機器等の修繕が発生しています。浄化槽はH19に市営に移行しており、年々修繕費が増加しています。</t>
    <phoneticPr fontId="4"/>
  </si>
  <si>
    <t>　使用料収入だけでは維持管理費等を賄えないため、一般会計からの繰入金を充てています。経費回収率、水洗化率が類似団体平均値より高い割合となっていることや、汚水処理原価が類似団体より低いことなどから、類似団体との比較では良好な経営状況にありますが、維持管理経費が増加傾向にあることから、その削減に努め経営の安定を図ることが必要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</si>
</sst>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F-48A6-8AD9-0C19EC29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F-48A6-8AD9-0C19EC29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55.34</c:v>
                </c:pt>
                <c:pt idx="1">
                  <c:v>55.36</c:v>
                </c:pt>
                <c:pt idx="2">
                  <c:v>54.77</c:v>
                </c:pt>
                <c:pt idx="3">
                  <c:v>58.72</c:v>
                </c:pt>
                <c:pt idx="4">
                  <c:v>56.91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9-491D-8E4D-E07AED2B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55.96</c:v>
                </c:pt>
                <c:pt idx="3">
                  <c:v>56.45</c:v>
                </c:pt>
                <c:pt idx="4">
                  <c:v>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99-491D-8E4D-E07AED2B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A-4454-9FC6-18F3836C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60.12</c:v>
                </c:pt>
                <c:pt idx="3">
                  <c:v>54.99</c:v>
                </c:pt>
                <c:pt idx="4">
                  <c:v>66.430000000000007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A-4454-9FC6-18F3836C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98.67</c:v>
                </c:pt>
                <c:pt idx="1">
                  <c:v>100.79</c:v>
                </c:pt>
                <c:pt idx="2">
                  <c:v>100.13</c:v>
                </c:pt>
                <c:pt idx="3">
                  <c:v>100.18</c:v>
                </c:pt>
                <c:pt idx="4">
                  <c:v>99.33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D-4BDA-BE19-3F0A4B0D0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D-4BDA-BE19-3F0A4B0D0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6-4AED-B9D2-BA327709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6-4AED-B9D2-BA327709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3-432F-9DD2-2A3565C61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3-432F-9DD2-2A3565C61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5-40A9-A8FE-F5401310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5-40A9-A8FE-F5401310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4-4AB7-99A0-CC5F7816C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4-4AB7-99A0-CC5F7816C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419.24</c:v>
                </c:pt>
                <c:pt idx="1">
                  <c:v>423.7</c:v>
                </c:pt>
                <c:pt idx="2">
                  <c:v>427.52</c:v>
                </c:pt>
                <c:pt idx="3">
                  <c:v>375.67</c:v>
                </c:pt>
                <c:pt idx="4">
                  <c:v>1038.2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D-4185-842B-E8964945C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421.25</c:v>
                </c:pt>
                <c:pt idx="3">
                  <c:v>398.42</c:v>
                </c:pt>
                <c:pt idx="4">
                  <c:v>393.35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D-4185-842B-E8964945C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83.64</c:v>
                </c:pt>
                <c:pt idx="1">
                  <c:v>75.39</c:v>
                </c:pt>
                <c:pt idx="2">
                  <c:v>67.41</c:v>
                </c:pt>
                <c:pt idx="3">
                  <c:v>72.34</c:v>
                </c:pt>
                <c:pt idx="4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3-40F7-B695-FBA4A91C5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53.23</c:v>
                </c:pt>
                <c:pt idx="3">
                  <c:v>50.7</c:v>
                </c:pt>
                <c:pt idx="4">
                  <c:v>48.13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3-40F7-B695-FBA4A91C5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201.17</c:v>
                </c:pt>
                <c:pt idx="1">
                  <c:v>223.74</c:v>
                </c:pt>
                <c:pt idx="2">
                  <c:v>253.64</c:v>
                </c:pt>
                <c:pt idx="3">
                  <c:v>244.23</c:v>
                </c:pt>
                <c:pt idx="4">
                  <c:v>268.62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A-435A-8401-E03B67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283.3</c:v>
                </c:pt>
                <c:pt idx="3">
                  <c:v>289.81</c:v>
                </c:pt>
                <c:pt idx="4">
                  <c:v>301.54000000000002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A-435A-8401-E03B67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R1" zoomScale="120" zoomScaleNormal="120" workbookViewId="0">
      <selection activeCell="BL11" sqref="BL11:BZ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岩手県　宮古市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特定地域生活排水処理</v>
      </c>
      <c r="Q8" s="66"/>
      <c r="R8" s="66"/>
      <c r="S8" s="66"/>
      <c r="T8" s="66"/>
      <c r="U8" s="66"/>
      <c r="V8" s="66"/>
      <c r="W8" s="66" t="str">
        <f>データ!L6</f>
        <v>K3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49274</v>
      </c>
      <c r="AM8" s="55"/>
      <c r="AN8" s="55"/>
      <c r="AO8" s="55"/>
      <c r="AP8" s="55"/>
      <c r="AQ8" s="55"/>
      <c r="AR8" s="55"/>
      <c r="AS8" s="55"/>
      <c r="AT8" s="54">
        <f>データ!T6</f>
        <v>1259.1500000000001</v>
      </c>
      <c r="AU8" s="54"/>
      <c r="AV8" s="54"/>
      <c r="AW8" s="54"/>
      <c r="AX8" s="54"/>
      <c r="AY8" s="54"/>
      <c r="AZ8" s="54"/>
      <c r="BA8" s="54"/>
      <c r="BB8" s="54">
        <f>データ!U6</f>
        <v>39.130000000000003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9.3000000000000007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3080</v>
      </c>
      <c r="AE10" s="55"/>
      <c r="AF10" s="55"/>
      <c r="AG10" s="55"/>
      <c r="AH10" s="55"/>
      <c r="AI10" s="55"/>
      <c r="AJ10" s="55"/>
      <c r="AK10" s="2"/>
      <c r="AL10" s="55">
        <f>データ!V6</f>
        <v>4535</v>
      </c>
      <c r="AM10" s="55"/>
      <c r="AN10" s="55"/>
      <c r="AO10" s="55"/>
      <c r="AP10" s="55"/>
      <c r="AQ10" s="55"/>
      <c r="AR10" s="55"/>
      <c r="AS10" s="55"/>
      <c r="AT10" s="54">
        <f>データ!W6</f>
        <v>1246</v>
      </c>
      <c r="AU10" s="54"/>
      <c r="AV10" s="54"/>
      <c r="AW10" s="54"/>
      <c r="AX10" s="54"/>
      <c r="AY10" s="54"/>
      <c r="AZ10" s="54"/>
      <c r="BA10" s="54"/>
      <c r="BB10" s="54">
        <f>データ!X6</f>
        <v>3.64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spXW3tqcVvhHzqOj0Q5an/VfFH4lNlcAjXBA0KnvV/KNcjABdE1gOJIo9yt7bgs3L6U17li8xkopQTbPTUUIjw==" saltValue="sjBzT9T8BBIRperW+D7zs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32026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岩手県　宮古市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9.3000000000000007</v>
      </c>
      <c r="Q6" s="20">
        <f t="shared" si="3"/>
        <v>100</v>
      </c>
      <c r="R6" s="20">
        <f t="shared" si="3"/>
        <v>3080</v>
      </c>
      <c r="S6" s="20">
        <f t="shared" si="3"/>
        <v>49274</v>
      </c>
      <c r="T6" s="20">
        <f t="shared" si="3"/>
        <v>1259.1500000000001</v>
      </c>
      <c r="U6" s="20">
        <f t="shared" si="3"/>
        <v>39.130000000000003</v>
      </c>
      <c r="V6" s="20">
        <f t="shared" si="3"/>
        <v>4535</v>
      </c>
      <c r="W6" s="20">
        <f t="shared" si="3"/>
        <v>1246</v>
      </c>
      <c r="X6" s="20">
        <f t="shared" si="3"/>
        <v>3.64</v>
      </c>
      <c r="Y6" s="21">
        <f>IF(Y7="",NA(),Y7)</f>
        <v>98.67</v>
      </c>
      <c r="Z6" s="21">
        <f t="shared" ref="Z6:AH6" si="4">IF(Z7="",NA(),Z7)</f>
        <v>100.79</v>
      </c>
      <c r="AA6" s="21">
        <f t="shared" si="4"/>
        <v>100.13</v>
      </c>
      <c r="AB6" s="21">
        <f t="shared" si="4"/>
        <v>100.18</v>
      </c>
      <c r="AC6" s="21">
        <f t="shared" si="4"/>
        <v>99.33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419.24</v>
      </c>
      <c r="BG6" s="21">
        <f t="shared" ref="BG6:BO6" si="7">IF(BG7="",NA(),BG7)</f>
        <v>423.7</v>
      </c>
      <c r="BH6" s="21">
        <f t="shared" si="7"/>
        <v>427.52</v>
      </c>
      <c r="BI6" s="21">
        <f t="shared" si="7"/>
        <v>375.67</v>
      </c>
      <c r="BJ6" s="21">
        <f t="shared" si="7"/>
        <v>1038.2</v>
      </c>
      <c r="BK6" s="21">
        <f t="shared" si="7"/>
        <v>407.42</v>
      </c>
      <c r="BL6" s="21">
        <f t="shared" si="7"/>
        <v>386.46</v>
      </c>
      <c r="BM6" s="21">
        <f t="shared" si="7"/>
        <v>421.25</v>
      </c>
      <c r="BN6" s="21">
        <f t="shared" si="7"/>
        <v>398.42</v>
      </c>
      <c r="BO6" s="21">
        <f t="shared" si="7"/>
        <v>393.35</v>
      </c>
      <c r="BP6" s="20" t="str">
        <f>IF(BP7="","",IF(BP7="-","【-】","【"&amp;SUBSTITUTE(TEXT(BP7,"#,##0.00"),"-","△")&amp;"】"))</f>
        <v>【310.14】</v>
      </c>
      <c r="BQ6" s="21">
        <f>IF(BQ7="",NA(),BQ7)</f>
        <v>83.64</v>
      </c>
      <c r="BR6" s="21">
        <f t="shared" ref="BR6:BZ6" si="8">IF(BR7="",NA(),BR7)</f>
        <v>75.39</v>
      </c>
      <c r="BS6" s="21">
        <f t="shared" si="8"/>
        <v>67.41</v>
      </c>
      <c r="BT6" s="21">
        <f t="shared" si="8"/>
        <v>72.34</v>
      </c>
      <c r="BU6" s="21">
        <f t="shared" si="8"/>
        <v>65.5</v>
      </c>
      <c r="BV6" s="21">
        <f t="shared" si="8"/>
        <v>57.08</v>
      </c>
      <c r="BW6" s="21">
        <f t="shared" si="8"/>
        <v>55.85</v>
      </c>
      <c r="BX6" s="21">
        <f t="shared" si="8"/>
        <v>53.23</v>
      </c>
      <c r="BY6" s="21">
        <f t="shared" si="8"/>
        <v>50.7</v>
      </c>
      <c r="BZ6" s="21">
        <f t="shared" si="8"/>
        <v>48.13</v>
      </c>
      <c r="CA6" s="20" t="str">
        <f>IF(CA7="","",IF(CA7="-","【-】","【"&amp;SUBSTITUTE(TEXT(CA7,"#,##0.00"),"-","△")&amp;"】"))</f>
        <v>【57.71】</v>
      </c>
      <c r="CB6" s="21">
        <f>IF(CB7="",NA(),CB7)</f>
        <v>201.17</v>
      </c>
      <c r="CC6" s="21">
        <f t="shared" ref="CC6:CK6" si="9">IF(CC7="",NA(),CC7)</f>
        <v>223.74</v>
      </c>
      <c r="CD6" s="21">
        <f t="shared" si="9"/>
        <v>253.64</v>
      </c>
      <c r="CE6" s="21">
        <f t="shared" si="9"/>
        <v>244.23</v>
      </c>
      <c r="CF6" s="21">
        <f t="shared" si="9"/>
        <v>268.62</v>
      </c>
      <c r="CG6" s="21">
        <f t="shared" si="9"/>
        <v>286.86</v>
      </c>
      <c r="CH6" s="21">
        <f t="shared" si="9"/>
        <v>287.91000000000003</v>
      </c>
      <c r="CI6" s="21">
        <f t="shared" si="9"/>
        <v>283.3</v>
      </c>
      <c r="CJ6" s="21">
        <f t="shared" si="9"/>
        <v>289.81</v>
      </c>
      <c r="CK6" s="21">
        <f t="shared" si="9"/>
        <v>301.54000000000002</v>
      </c>
      <c r="CL6" s="20" t="str">
        <f>IF(CL7="","",IF(CL7="-","【-】","【"&amp;SUBSTITUTE(TEXT(CL7,"#,##0.00"),"-","△")&amp;"】"))</f>
        <v>【286.17】</v>
      </c>
      <c r="CM6" s="21">
        <f>IF(CM7="",NA(),CM7)</f>
        <v>55.34</v>
      </c>
      <c r="CN6" s="21">
        <f t="shared" ref="CN6:CV6" si="10">IF(CN7="",NA(),CN7)</f>
        <v>55.36</v>
      </c>
      <c r="CO6" s="21">
        <f t="shared" si="10"/>
        <v>54.77</v>
      </c>
      <c r="CP6" s="21">
        <f t="shared" si="10"/>
        <v>58.72</v>
      </c>
      <c r="CQ6" s="21">
        <f t="shared" si="10"/>
        <v>56.91</v>
      </c>
      <c r="CR6" s="21">
        <f t="shared" si="10"/>
        <v>57.22</v>
      </c>
      <c r="CS6" s="21">
        <f t="shared" si="10"/>
        <v>54.93</v>
      </c>
      <c r="CT6" s="21">
        <f t="shared" si="10"/>
        <v>55.96</v>
      </c>
      <c r="CU6" s="21">
        <f t="shared" si="10"/>
        <v>56.45</v>
      </c>
      <c r="CV6" s="21">
        <f t="shared" si="10"/>
        <v>58.26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67.290000000000006</v>
      </c>
      <c r="DD6" s="21">
        <f t="shared" si="11"/>
        <v>65.569999999999993</v>
      </c>
      <c r="DE6" s="21">
        <f t="shared" si="11"/>
        <v>60.12</v>
      </c>
      <c r="DF6" s="21">
        <f t="shared" si="11"/>
        <v>54.99</v>
      </c>
      <c r="DG6" s="21">
        <f t="shared" si="11"/>
        <v>66.430000000000007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32026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9.3000000000000007</v>
      </c>
      <c r="Q7" s="24">
        <v>100</v>
      </c>
      <c r="R7" s="24">
        <v>3080</v>
      </c>
      <c r="S7" s="24">
        <v>49274</v>
      </c>
      <c r="T7" s="24">
        <v>1259.1500000000001</v>
      </c>
      <c r="U7" s="24">
        <v>39.130000000000003</v>
      </c>
      <c r="V7" s="24">
        <v>4535</v>
      </c>
      <c r="W7" s="24">
        <v>1246</v>
      </c>
      <c r="X7" s="24">
        <v>3.64</v>
      </c>
      <c r="Y7" s="24">
        <v>98.67</v>
      </c>
      <c r="Z7" s="24">
        <v>100.79</v>
      </c>
      <c r="AA7" s="24">
        <v>100.13</v>
      </c>
      <c r="AB7" s="24">
        <v>100.18</v>
      </c>
      <c r="AC7" s="24">
        <v>99.33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419.24</v>
      </c>
      <c r="BG7" s="24">
        <v>423.7</v>
      </c>
      <c r="BH7" s="24">
        <v>427.52</v>
      </c>
      <c r="BI7" s="24">
        <v>375.67</v>
      </c>
      <c r="BJ7" s="24">
        <v>1038.2</v>
      </c>
      <c r="BK7" s="24">
        <v>407.42</v>
      </c>
      <c r="BL7" s="24">
        <v>386.46</v>
      </c>
      <c r="BM7" s="24">
        <v>421.25</v>
      </c>
      <c r="BN7" s="24">
        <v>398.42</v>
      </c>
      <c r="BO7" s="24">
        <v>393.35</v>
      </c>
      <c r="BP7" s="24">
        <v>310.14</v>
      </c>
      <c r="BQ7" s="24">
        <v>83.64</v>
      </c>
      <c r="BR7" s="24">
        <v>75.39</v>
      </c>
      <c r="BS7" s="24">
        <v>67.41</v>
      </c>
      <c r="BT7" s="24">
        <v>72.34</v>
      </c>
      <c r="BU7" s="24">
        <v>65.5</v>
      </c>
      <c r="BV7" s="24">
        <v>57.08</v>
      </c>
      <c r="BW7" s="24">
        <v>55.85</v>
      </c>
      <c r="BX7" s="24">
        <v>53.23</v>
      </c>
      <c r="BY7" s="24">
        <v>50.7</v>
      </c>
      <c r="BZ7" s="24">
        <v>48.13</v>
      </c>
      <c r="CA7" s="24">
        <v>57.71</v>
      </c>
      <c r="CB7" s="24">
        <v>201.17</v>
      </c>
      <c r="CC7" s="24">
        <v>223.74</v>
      </c>
      <c r="CD7" s="24">
        <v>253.64</v>
      </c>
      <c r="CE7" s="24">
        <v>244.23</v>
      </c>
      <c r="CF7" s="24">
        <v>268.62</v>
      </c>
      <c r="CG7" s="24">
        <v>286.86</v>
      </c>
      <c r="CH7" s="24">
        <v>287.91000000000003</v>
      </c>
      <c r="CI7" s="24">
        <v>283.3</v>
      </c>
      <c r="CJ7" s="24">
        <v>289.81</v>
      </c>
      <c r="CK7" s="24">
        <v>301.54000000000002</v>
      </c>
      <c r="CL7" s="24">
        <v>286.17</v>
      </c>
      <c r="CM7" s="24">
        <v>55.34</v>
      </c>
      <c r="CN7" s="24">
        <v>55.36</v>
      </c>
      <c r="CO7" s="24">
        <v>54.77</v>
      </c>
      <c r="CP7" s="24">
        <v>58.72</v>
      </c>
      <c r="CQ7" s="24">
        <v>56.91</v>
      </c>
      <c r="CR7" s="24">
        <v>57.22</v>
      </c>
      <c r="CS7" s="24">
        <v>54.93</v>
      </c>
      <c r="CT7" s="24">
        <v>55.96</v>
      </c>
      <c r="CU7" s="24">
        <v>56.45</v>
      </c>
      <c r="CV7" s="24">
        <v>58.26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67.290000000000006</v>
      </c>
      <c r="DD7" s="24">
        <v>65.569999999999993</v>
      </c>
      <c r="DE7" s="24">
        <v>60.12</v>
      </c>
      <c r="DF7" s="24">
        <v>54.99</v>
      </c>
      <c r="DG7" s="24">
        <v>66.430000000000007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2022-12-01T02:05:51Z</dcterms:created>
  <dcterms:modified xsi:type="dcterms:W3CDTF">2023-01-22T04:15:09Z</dcterms:modified>
  <cp:category/>
</cp:coreProperties>
</file>