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WCzujVbWequBdZY+4bKV00zvJUjaaTYibOobQpo3p6rx025aL81tIrNhZEPuyPR73NHwGMIpMU/1x7b1TAm8Jw==" workbookSaltValue="SHIMkxjk+HtVbboEXNyrMQ==" workbookSpinCount="100000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<sst xmlns="http://schemas.openxmlformats.org/spreadsheetml/2006/main" xmlns:r="http://schemas.openxmlformats.org/officeDocument/2006/relationships" count="107" uniqueCount="107">
  <si>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</si>
  <si>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</si>
  <si>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</si>
  <si>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</si>
  <si>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</si>
  <si>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</si>
  <si>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</si>
  <si>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</si>
  <si>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</si>
  <si>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</si>
  <si>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</si>
  <si>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</si>
  <si>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</si>
  <si>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</si>
  <si>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</si>
  <si>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</si>
  <si>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</si>
  <si>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</si>
  <si>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</si>
  <si>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</si>
  <si>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</si>
  <si>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</si>
  <si>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</si>
  <si>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</si>
  <si>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</si>
  <si>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</si>
  <si>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</si>
  <si>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現在給水人口(人)</t>
  </si>
  <si>
    <t>小項目</t>
    <rPh sb="0" eb="3">
      <t>ショウコウモク</t>
    </rPh>
    <phoneticPr fontId="1"/>
  </si>
  <si>
    <t>1⑥</t>
  </si>
  <si>
    <t>基本情報</t>
    <rPh sb="0" eb="2">
      <t>キホン</t>
    </rPh>
    <rPh sb="2" eb="4">
      <t>ジョウホウ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</si>
  <si>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</si>
  <si>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－</t>
  </si>
  <si>
    <t>2①</t>
  </si>
  <si>
    <t>類似団体平均値（平均値）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</si>
  <si>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</si>
  <si>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</si>
  <si>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平成30年度全国平均</t>
  </si>
  <si>
    <t>分析欄</t>
    <rPh sb="0" eb="2">
      <t>ブンセキ</t>
    </rPh>
    <rPh sb="2" eb="3">
      <t>ラン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</si>
  <si>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</si>
  <si>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</si>
  <si>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1. 経営の健全性・効率性について</t>
  </si>
  <si>
    <t>1④</t>
  </si>
  <si>
    <t>①有形固定資産減価償却率は、類似団体平均値よりも高い水準で推移している。老朽資産の更新を進めていく。
②管路経年化率は、類似団体平均値を上回っている。管種や埋設地質等を考慮しながら延命化を図りつつ、必要な更新を進めていく。
③管路更新率は、類似団体平均値よりも低い水準で推移している。管路の総延長が類似団体と比較して長いため、更新率は低くなる傾向だが、令和元年度から国庫補助事業を活用し、基幹管路の更新を進めている。</t>
    <rPh sb="36" eb="38">
      <t>ロウキュウ</t>
    </rPh>
    <rPh sb="38" eb="40">
      <t>シサン</t>
    </rPh>
    <rPh sb="68" eb="70">
      <t>ウワマワ</t>
    </rPh>
    <rPh sb="142" eb="144">
      <t>カンロ</t>
    </rPh>
    <rPh sb="145" eb="148">
      <t>ソウエンチョウ</t>
    </rPh>
    <rPh sb="149" eb="151">
      <t>ルイジ</t>
    </rPh>
    <rPh sb="151" eb="153">
      <t>ダンタイ</t>
    </rPh>
    <rPh sb="154" eb="156">
      <t>ヒカク</t>
    </rPh>
    <rPh sb="158" eb="159">
      <t>ナガ</t>
    </rPh>
    <rPh sb="163" eb="165">
      <t>コウシン</t>
    </rPh>
    <rPh sb="165" eb="166">
      <t>リツ</t>
    </rPh>
    <rPh sb="167" eb="168">
      <t>ヒク</t>
    </rPh>
    <rPh sb="171" eb="173">
      <t>ケイコウ</t>
    </rPh>
    <rPh sb="176" eb="178">
      <t>レイワ</t>
    </rPh>
    <rPh sb="178" eb="181">
      <t>ガンネンド</t>
    </rPh>
    <rPh sb="194" eb="196">
      <t>キカン</t>
    </rPh>
    <rPh sb="196" eb="198">
      <t>カンロ</t>
    </rPh>
    <phoneticPr fontId="1"/>
  </si>
  <si>
    <t>2. 老朽化の状況について</t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</si>
  <si>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</si>
  <si>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</si>
  <si>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</si>
  <si>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</si>
  <si>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</si>
  <si>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</si>
  <si>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</si>
  <si>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</si>
  <si>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</si>
  <si>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</si>
  <si>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</si>
  <si>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</si>
  <si>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</si>
  <si>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①経常収支比率は、類似団体平均値に比べて高い水準で推移している。
②累積欠損金は発生していない。
③流動比率は、100％以上で推移しており支払能力に問題はないが、類似団体平均値は下回っている。
④企業債残高対給水収益比率は、類似団体平均値より低い水準で推移している。
⑤料金回収率は、100％以上で推移しており、給水費用を給水収益で賄えている。類似団体平均値よりも高い水準で推移している。
⑥給水原価は、有収率の向上や、経営努力による経費削減により類似団体平均値を下回った。
⑦施設利用率は、類似団体平均値よりも低い水準で推移している。浄水施設が２か所あり、それぞれ配水能力に余力があることが主な要因である。
⑧有収率は、類似団体平均値よりも高い水準で推移している。今後も漏水調査を継続し、無効水量の削減に努める。</t>
    <rPh sb="69" eb="71">
      <t>シハライ</t>
    </rPh>
    <rPh sb="71" eb="73">
      <t>ノウリョク</t>
    </rPh>
    <rPh sb="74" eb="76">
      <t>モンダイ</t>
    </rPh>
    <rPh sb="81" eb="83">
      <t>ルイジ</t>
    </rPh>
    <rPh sb="83" eb="85">
      <t>ダンタイ</t>
    </rPh>
    <rPh sb="85" eb="87">
      <t>ヘイキン</t>
    </rPh>
    <rPh sb="87" eb="88">
      <t>チ</t>
    </rPh>
    <rPh sb="89" eb="91">
      <t>シタマワ</t>
    </rPh>
    <rPh sb="156" eb="158">
      <t>キュウスイ</t>
    </rPh>
    <rPh sb="158" eb="160">
      <t>ヒヨウ</t>
    </rPh>
    <rPh sb="161" eb="163">
      <t>キュウスイ</t>
    </rPh>
    <rPh sb="163" eb="165">
      <t>シュウエキ</t>
    </rPh>
    <rPh sb="166" eb="167">
      <t>マカナ</t>
    </rPh>
    <rPh sb="187" eb="189">
      <t>スイイ</t>
    </rPh>
    <rPh sb="206" eb="208">
      <t>コウジョウ</t>
    </rPh>
    <rPh sb="232" eb="234">
      <t>シタマワ</t>
    </rPh>
    <rPh sb="345" eb="347">
      <t>ムコウ</t>
    </rPh>
    <rPh sb="347" eb="349">
      <t>スイリョウ</t>
    </rPh>
    <rPh sb="350" eb="352">
      <t>サクゲン</t>
    </rPh>
    <rPh sb="353" eb="354">
      <t>ツト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</si>
  <si>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</si>
  <si>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</si>
  <si>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</si>
  <si>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</si>
  <si>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</si>
  <si>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</si>
  <si>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</si>
  <si>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</si>
  <si>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</si>
  <si>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</si>
  <si>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</si>
  <si>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</si>
  <si>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</si>
  <si>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</si>
  <si>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</si>
  <si>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</si>
  <si>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</si>
  <si>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</si>
  <si>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</si>
  <si>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</si>
  <si>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</si>
  <si>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</si>
  <si>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</si>
  <si>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</si>
  <si>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</si>
  <si>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</si>
  <si>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</si>
  <si>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</si>
  <si>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</si>
  <si>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</si>
  <si>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</si>
  <si>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</si>
  <si>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</si>
  <si>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</si>
  <si>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</si>
  <si>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</si>
  <si>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岩手県　一戸町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</si>
  <si>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</si>
  <si>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</si>
  <si>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</si>
  <si>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</si>
  <si>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</si>
  <si>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</si>
  <si>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</si>
  <si>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</si>
  <si>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</si>
  <si>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</si>
  <si>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平成30年度の経営状況は、経常収支比率が類似団体平均値を15ポイント近く上回るなど、健全経営であった。また、給水原価が類似団体平均を下回るなど、経営努力が数字として表れた。今後は給水人口の減少による収益の減少を見込み、戦略的な経営を進めていく。
　施設については、償却期間を超えた施設が平成29年度から増え、管路経年化率が悪化した。施設や設備の延命化を図りながら、必要な更新を行っていく。</t>
    <rPh sb="1" eb="2">
      <t>ヒラ</t>
    </rPh>
    <rPh sb="2" eb="3">
      <t>ナル</t>
    </rPh>
    <rPh sb="5" eb="7">
      <t>ネンド</t>
    </rPh>
    <rPh sb="14" eb="16">
      <t>ケイジョウ</t>
    </rPh>
    <rPh sb="16" eb="18">
      <t>シュウシ</t>
    </rPh>
    <rPh sb="18" eb="20">
      <t>ヒリツ</t>
    </rPh>
    <rPh sb="21" eb="23">
      <t>ルイジ</t>
    </rPh>
    <rPh sb="23" eb="25">
      <t>ダンタイ</t>
    </rPh>
    <rPh sb="25" eb="27">
      <t>ヘイキン</t>
    </rPh>
    <rPh sb="27" eb="28">
      <t>チ</t>
    </rPh>
    <rPh sb="35" eb="36">
      <t>チカ</t>
    </rPh>
    <rPh sb="37" eb="39">
      <t>ウワマワ</t>
    </rPh>
    <rPh sb="43" eb="45">
      <t>ケンゼン</t>
    </rPh>
    <rPh sb="45" eb="47">
      <t>ケイエイ</t>
    </rPh>
    <rPh sb="55" eb="57">
      <t>キュウスイ</t>
    </rPh>
    <rPh sb="57" eb="59">
      <t>ゲンカ</t>
    </rPh>
    <rPh sb="60" eb="62">
      <t>ルイジ</t>
    </rPh>
    <rPh sb="62" eb="64">
      <t>ダンタイ</t>
    </rPh>
    <rPh sb="64" eb="66">
      <t>ヘイキン</t>
    </rPh>
    <rPh sb="67" eb="69">
      <t>シタマワ</t>
    </rPh>
    <rPh sb="73" eb="75">
      <t>ケイエイ</t>
    </rPh>
    <rPh sb="75" eb="77">
      <t>ドリョク</t>
    </rPh>
    <rPh sb="78" eb="80">
      <t>スウジ</t>
    </rPh>
    <rPh sb="83" eb="84">
      <t>アラワ</t>
    </rPh>
    <rPh sb="87" eb="89">
      <t>コンゴ</t>
    </rPh>
    <rPh sb="90" eb="92">
      <t>キュウスイ</t>
    </rPh>
    <rPh sb="92" eb="94">
      <t>ジンコウ</t>
    </rPh>
    <rPh sb="95" eb="97">
      <t>ゲンショウ</t>
    </rPh>
    <rPh sb="100" eb="102">
      <t>シュウエキ</t>
    </rPh>
    <rPh sb="106" eb="108">
      <t>ミコ</t>
    </rPh>
    <rPh sb="110" eb="113">
      <t>センリャクテキ</t>
    </rPh>
    <rPh sb="144" eb="146">
      <t>ヘイセイ</t>
    </rPh>
    <rPh sb="155" eb="157">
      <t>カンロ</t>
    </rPh>
    <rPh sb="157" eb="160">
      <t>ケイネンカ</t>
    </rPh>
    <rPh sb="160" eb="161">
      <t>リツ</t>
    </rPh>
    <rPh sb="167" eb="169">
      <t>シセツ</t>
    </rPh>
    <rPh sb="170" eb="172">
      <t>セツビ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</si>
</sst>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80" formatCode="#,##0.00;&quot;△ &quot;#,##0.00"/>
    <numFmt numFmtId="176" formatCode="#,##0.00;&quot;△&quot;#,##0.00"/>
    <numFmt numFmtId="179" formatCode="#,##0.00;&quot;△&quot;#,##0.00;&quot;-&quot;"/>
    <numFmt numFmtId="177" formatCode="#,##0;&quot;△&quot;#,##0"/>
    <numFmt numFmtId="178" formatCode="ge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9" xfId="0" applyNumberFormat="1" applyFont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>
      <alignment vertical="center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NumberFormat="1" applyFill="1" applyBorder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78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1" applyNumberFormat="1" applyFont="1" applyFill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79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0" fontId="0" fillId="0" borderId="0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8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0.31</c:v>
                </c:pt>
                <c:pt idx="2" formatCode="#,##0.00;&quot;△&quot;#,##0.00">
                  <c:v>0</c:v>
                </c:pt>
                <c:pt idx="3">
                  <c:v>0.21</c:v>
                </c:pt>
                <c:pt idx="4">
                  <c:v>3.e-002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46.26</c:v>
                </c:pt>
                <c:pt idx="1">
                  <c:v>46.45</c:v>
                </c:pt>
                <c:pt idx="2">
                  <c:v>52.78</c:v>
                </c:pt>
                <c:pt idx="3">
                  <c:v>53.94</c:v>
                </c:pt>
                <c:pt idx="4">
                  <c:v>52.58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87.02</c:v>
                </c:pt>
                <c:pt idx="1">
                  <c:v>93.74</c:v>
                </c:pt>
                <c:pt idx="2">
                  <c:v>85.19</c:v>
                </c:pt>
                <c:pt idx="3">
                  <c:v>85.06</c:v>
                </c:pt>
                <c:pt idx="4">
                  <c:v>85.92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113.64</c:v>
                </c:pt>
                <c:pt idx="1">
                  <c:v>115.92</c:v>
                </c:pt>
                <c:pt idx="2">
                  <c:v>123.43</c:v>
                </c:pt>
                <c:pt idx="3">
                  <c:v>119.25</c:v>
                </c:pt>
                <c:pt idx="4">
                  <c:v>123.96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49.53</c:v>
                </c:pt>
                <c:pt idx="1">
                  <c:v>50.6</c:v>
                </c:pt>
                <c:pt idx="2">
                  <c:v>51.9</c:v>
                </c:pt>
                <c:pt idx="3">
                  <c:v>52.48</c:v>
                </c:pt>
                <c:pt idx="4">
                  <c:v>53.63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3.76</c:v>
                </c:pt>
                <c:pt idx="1">
                  <c:v>4.3</c:v>
                </c:pt>
                <c:pt idx="2">
                  <c:v>5.58</c:v>
                </c:pt>
                <c:pt idx="3">
                  <c:v>12.34</c:v>
                </c:pt>
                <c:pt idx="4">
                  <c:v>15.98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439.47</c:v>
                </c:pt>
                <c:pt idx="1">
                  <c:v>460.55</c:v>
                </c:pt>
                <c:pt idx="2">
                  <c:v>460.95</c:v>
                </c:pt>
                <c:pt idx="3">
                  <c:v>205.51</c:v>
                </c:pt>
                <c:pt idx="4">
                  <c:v>252.07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423.15</c:v>
                </c:pt>
                <c:pt idx="1">
                  <c:v>393.91</c:v>
                </c:pt>
                <c:pt idx="2">
                  <c:v>345.03</c:v>
                </c:pt>
                <c:pt idx="3">
                  <c:v>387.05</c:v>
                </c:pt>
                <c:pt idx="4">
                  <c:v>381.69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111.33</c:v>
                </c:pt>
                <c:pt idx="1">
                  <c:v>114.42</c:v>
                </c:pt>
                <c:pt idx="2">
                  <c:v>123.78</c:v>
                </c:pt>
                <c:pt idx="3">
                  <c:v>118.73</c:v>
                </c:pt>
                <c:pt idx="4">
                  <c:v>124.21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219.73</c:v>
                </c:pt>
                <c:pt idx="1">
                  <c:v>197.72</c:v>
                </c:pt>
                <c:pt idx="2">
                  <c:v>187.71</c:v>
                </c:pt>
                <c:pt idx="3">
                  <c:v>191.36</c:v>
                </c:pt>
                <c:pt idx="4">
                  <c:v>184.24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【112.83】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【1.05】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【261.93】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【270.46】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【167.11】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【103.91】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【48.85】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1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zoomScale="115" zoomScaleNormal="115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岩手県　一戸町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2"/>
      <c r="AE6" s="32"/>
      <c r="AF6" s="32"/>
      <c r="AG6" s="32"/>
      <c r="AH6" s="18"/>
      <c r="AI6" s="18"/>
      <c r="AJ6" s="18"/>
      <c r="AK6" s="18"/>
      <c r="AL6" s="18"/>
      <c r="AM6" s="18"/>
      <c r="AN6" s="1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13"/>
      <c r="D7" s="13"/>
      <c r="E7" s="13"/>
      <c r="F7" s="13"/>
      <c r="G7" s="13"/>
      <c r="H7" s="13"/>
      <c r="I7" s="5" t="s">
        <v>13</v>
      </c>
      <c r="J7" s="13"/>
      <c r="K7" s="13"/>
      <c r="L7" s="13"/>
      <c r="M7" s="13"/>
      <c r="N7" s="13"/>
      <c r="O7" s="24"/>
      <c r="P7" s="27" t="s">
        <v>6</v>
      </c>
      <c r="Q7" s="27"/>
      <c r="R7" s="27"/>
      <c r="S7" s="27"/>
      <c r="T7" s="27"/>
      <c r="U7" s="27"/>
      <c r="V7" s="27"/>
      <c r="W7" s="27" t="s">
        <v>14</v>
      </c>
      <c r="X7" s="27"/>
      <c r="Y7" s="27"/>
      <c r="Z7" s="27"/>
      <c r="AA7" s="27"/>
      <c r="AB7" s="27"/>
      <c r="AC7" s="27"/>
      <c r="AD7" s="27" t="s">
        <v>5</v>
      </c>
      <c r="AE7" s="27"/>
      <c r="AF7" s="27"/>
      <c r="AG7" s="27"/>
      <c r="AH7" s="27"/>
      <c r="AI7" s="27"/>
      <c r="AJ7" s="27"/>
      <c r="AK7" s="18"/>
      <c r="AL7" s="27" t="s">
        <v>17</v>
      </c>
      <c r="AM7" s="27"/>
      <c r="AN7" s="27"/>
      <c r="AO7" s="27"/>
      <c r="AP7" s="27"/>
      <c r="AQ7" s="27"/>
      <c r="AR7" s="27"/>
      <c r="AS7" s="27"/>
      <c r="AT7" s="5" t="s">
        <v>11</v>
      </c>
      <c r="AU7" s="13"/>
      <c r="AV7" s="13"/>
      <c r="AW7" s="13"/>
      <c r="AX7" s="13"/>
      <c r="AY7" s="13"/>
      <c r="AZ7" s="13"/>
      <c r="BA7" s="13"/>
      <c r="BB7" s="27" t="s">
        <v>18</v>
      </c>
      <c r="BC7" s="27"/>
      <c r="BD7" s="27"/>
      <c r="BE7" s="27"/>
      <c r="BF7" s="27"/>
      <c r="BG7" s="27"/>
      <c r="BH7" s="27"/>
      <c r="BI7" s="27"/>
      <c r="BJ7" s="3"/>
      <c r="BK7" s="3"/>
      <c r="BL7" s="37" t="s">
        <v>19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61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5"/>
      <c r="P8" s="28" t="str">
        <f>データ!$K$6</f>
        <v>末端給水事業</v>
      </c>
      <c r="Q8" s="28"/>
      <c r="R8" s="28"/>
      <c r="S8" s="28"/>
      <c r="T8" s="28"/>
      <c r="U8" s="28"/>
      <c r="V8" s="28"/>
      <c r="W8" s="28" t="str">
        <f>データ!$L$6</f>
        <v>A7</v>
      </c>
      <c r="X8" s="28"/>
      <c r="Y8" s="28"/>
      <c r="Z8" s="28"/>
      <c r="AA8" s="28"/>
      <c r="AB8" s="28"/>
      <c r="AC8" s="28"/>
      <c r="AD8" s="28" t="str">
        <f>データ!$M$6</f>
        <v>非設置</v>
      </c>
      <c r="AE8" s="28"/>
      <c r="AF8" s="28"/>
      <c r="AG8" s="28"/>
      <c r="AH8" s="28"/>
      <c r="AI8" s="28"/>
      <c r="AJ8" s="28"/>
      <c r="AK8" s="18"/>
      <c r="AL8" s="31">
        <f>データ!$R$6</f>
        <v>12570</v>
      </c>
      <c r="AM8" s="31"/>
      <c r="AN8" s="31"/>
      <c r="AO8" s="31"/>
      <c r="AP8" s="31"/>
      <c r="AQ8" s="31"/>
      <c r="AR8" s="31"/>
      <c r="AS8" s="31"/>
      <c r="AT8" s="7">
        <f>データ!$S$6</f>
        <v>300.02999999999997</v>
      </c>
      <c r="AU8" s="15"/>
      <c r="AV8" s="15"/>
      <c r="AW8" s="15"/>
      <c r="AX8" s="15"/>
      <c r="AY8" s="15"/>
      <c r="AZ8" s="15"/>
      <c r="BA8" s="15"/>
      <c r="BB8" s="29">
        <f>データ!$T$6</f>
        <v>41.9</v>
      </c>
      <c r="BC8" s="29"/>
      <c r="BD8" s="29"/>
      <c r="BE8" s="29"/>
      <c r="BF8" s="29"/>
      <c r="BG8" s="29"/>
      <c r="BH8" s="29"/>
      <c r="BI8" s="29"/>
      <c r="BJ8" s="3"/>
      <c r="BK8" s="3"/>
      <c r="BL8" s="38" t="s">
        <v>12</v>
      </c>
      <c r="BM8" s="48"/>
      <c r="BN8" s="55" t="s">
        <v>21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62"/>
    </row>
    <row r="9" spans="1:78" ht="18.75" customHeight="1">
      <c r="A9" s="2"/>
      <c r="B9" s="5" t="s">
        <v>23</v>
      </c>
      <c r="C9" s="13"/>
      <c r="D9" s="13"/>
      <c r="E9" s="13"/>
      <c r="F9" s="13"/>
      <c r="G9" s="13"/>
      <c r="H9" s="13"/>
      <c r="I9" s="5" t="s">
        <v>24</v>
      </c>
      <c r="J9" s="13"/>
      <c r="K9" s="13"/>
      <c r="L9" s="13"/>
      <c r="M9" s="13"/>
      <c r="N9" s="13"/>
      <c r="O9" s="24"/>
      <c r="P9" s="27" t="s">
        <v>26</v>
      </c>
      <c r="Q9" s="27"/>
      <c r="R9" s="27"/>
      <c r="S9" s="27"/>
      <c r="T9" s="27"/>
      <c r="U9" s="27"/>
      <c r="V9" s="27"/>
      <c r="W9" s="27" t="s">
        <v>22</v>
      </c>
      <c r="X9" s="27"/>
      <c r="Y9" s="27"/>
      <c r="Z9" s="27"/>
      <c r="AA9" s="27"/>
      <c r="AB9" s="27"/>
      <c r="AC9" s="27"/>
      <c r="AD9" s="2"/>
      <c r="AE9" s="2"/>
      <c r="AF9" s="2"/>
      <c r="AG9" s="2"/>
      <c r="AH9" s="18"/>
      <c r="AI9" s="18"/>
      <c r="AJ9" s="18"/>
      <c r="AK9" s="18"/>
      <c r="AL9" s="27" t="s">
        <v>27</v>
      </c>
      <c r="AM9" s="27"/>
      <c r="AN9" s="27"/>
      <c r="AO9" s="27"/>
      <c r="AP9" s="27"/>
      <c r="AQ9" s="27"/>
      <c r="AR9" s="27"/>
      <c r="AS9" s="27"/>
      <c r="AT9" s="5" t="s">
        <v>31</v>
      </c>
      <c r="AU9" s="13"/>
      <c r="AV9" s="13"/>
      <c r="AW9" s="13"/>
      <c r="AX9" s="13"/>
      <c r="AY9" s="13"/>
      <c r="AZ9" s="13"/>
      <c r="BA9" s="13"/>
      <c r="BB9" s="27" t="s">
        <v>16</v>
      </c>
      <c r="BC9" s="27"/>
      <c r="BD9" s="27"/>
      <c r="BE9" s="27"/>
      <c r="BF9" s="27"/>
      <c r="BG9" s="27"/>
      <c r="BH9" s="27"/>
      <c r="BI9" s="27"/>
      <c r="BJ9" s="3"/>
      <c r="BK9" s="3"/>
      <c r="BL9" s="39" t="s">
        <v>32</v>
      </c>
      <c r="BM9" s="49"/>
      <c r="BN9" s="56" t="s">
        <v>34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63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73.67</v>
      </c>
      <c r="J10" s="15"/>
      <c r="K10" s="15"/>
      <c r="L10" s="15"/>
      <c r="M10" s="15"/>
      <c r="N10" s="15"/>
      <c r="O10" s="26"/>
      <c r="P10" s="29">
        <f>データ!$P$6</f>
        <v>82.35</v>
      </c>
      <c r="Q10" s="29"/>
      <c r="R10" s="29"/>
      <c r="S10" s="29"/>
      <c r="T10" s="29"/>
      <c r="U10" s="29"/>
      <c r="V10" s="29"/>
      <c r="W10" s="31">
        <f>データ!$Q$6</f>
        <v>4200</v>
      </c>
      <c r="X10" s="31"/>
      <c r="Y10" s="31"/>
      <c r="Z10" s="31"/>
      <c r="AA10" s="31"/>
      <c r="AB10" s="31"/>
      <c r="AC10" s="31"/>
      <c r="AD10" s="2"/>
      <c r="AE10" s="2"/>
      <c r="AF10" s="2"/>
      <c r="AG10" s="2"/>
      <c r="AH10" s="18"/>
      <c r="AI10" s="18"/>
      <c r="AJ10" s="18"/>
      <c r="AK10" s="18"/>
      <c r="AL10" s="31">
        <f>データ!$U$6</f>
        <v>10193</v>
      </c>
      <c r="AM10" s="31"/>
      <c r="AN10" s="31"/>
      <c r="AO10" s="31"/>
      <c r="AP10" s="31"/>
      <c r="AQ10" s="31"/>
      <c r="AR10" s="31"/>
      <c r="AS10" s="31"/>
      <c r="AT10" s="7">
        <f>データ!$V$6</f>
        <v>76.75</v>
      </c>
      <c r="AU10" s="15"/>
      <c r="AV10" s="15"/>
      <c r="AW10" s="15"/>
      <c r="AX10" s="15"/>
      <c r="AY10" s="15"/>
      <c r="AZ10" s="15"/>
      <c r="BA10" s="15"/>
      <c r="BB10" s="29">
        <f>データ!$W$6</f>
        <v>132.81</v>
      </c>
      <c r="BC10" s="29"/>
      <c r="BD10" s="29"/>
      <c r="BE10" s="29"/>
      <c r="BF10" s="29"/>
      <c r="BG10" s="29"/>
      <c r="BH10" s="29"/>
      <c r="BI10" s="29"/>
      <c r="BJ10" s="2"/>
      <c r="BK10" s="2"/>
      <c r="BL10" s="40" t="s">
        <v>36</v>
      </c>
      <c r="BM10" s="50"/>
      <c r="BN10" s="57" t="s">
        <v>37</v>
      </c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1" t="s">
        <v>38</v>
      </c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13.5" customHeight="1">
      <c r="A14" s="2"/>
      <c r="B14" s="8" t="s">
        <v>40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3"/>
      <c r="BK14" s="2"/>
      <c r="BL14" s="43" t="s">
        <v>41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65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4"/>
      <c r="BK15" s="2"/>
      <c r="BL15" s="44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66"/>
    </row>
    <row r="16" spans="1:78" ht="13.5" customHeight="1">
      <c r="A16" s="2"/>
      <c r="B16" s="1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5"/>
      <c r="BK16" s="2"/>
      <c r="BL16" s="45" t="s">
        <v>58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67"/>
    </row>
    <row r="17" spans="1:78" ht="13.5" customHeight="1">
      <c r="A17" s="2"/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5"/>
      <c r="BK17" s="2"/>
      <c r="BL17" s="45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67"/>
    </row>
    <row r="18" spans="1:78" ht="13.5" customHeight="1">
      <c r="A18" s="2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35"/>
      <c r="BK18" s="2"/>
      <c r="BL18" s="45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67"/>
    </row>
    <row r="19" spans="1:78" ht="13.5" customHeight="1">
      <c r="A19" s="2"/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5"/>
      <c r="BK19" s="2"/>
      <c r="BL19" s="45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67"/>
    </row>
    <row r="20" spans="1:78" ht="13.5" customHeight="1">
      <c r="A20" s="2"/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5"/>
      <c r="BK20" s="2"/>
      <c r="BL20" s="45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67"/>
    </row>
    <row r="21" spans="1:78" ht="13.5" customHeight="1">
      <c r="A21" s="2"/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5"/>
      <c r="BK21" s="2"/>
      <c r="BL21" s="45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67"/>
    </row>
    <row r="22" spans="1:78" ht="13.5" customHeight="1">
      <c r="A22" s="2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35"/>
      <c r="BK22" s="2"/>
      <c r="BL22" s="45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67"/>
    </row>
    <row r="23" spans="1:78" ht="13.5" customHeight="1">
      <c r="A23" s="2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35"/>
      <c r="BK23" s="2"/>
      <c r="BL23" s="45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67"/>
    </row>
    <row r="24" spans="1:78" ht="13.5" customHeight="1">
      <c r="A24" s="2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35"/>
      <c r="BK24" s="2"/>
      <c r="BL24" s="45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67"/>
    </row>
    <row r="25" spans="1:78" ht="13.5" customHeight="1">
      <c r="A25" s="2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35"/>
      <c r="BK25" s="2"/>
      <c r="BL25" s="45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67"/>
    </row>
    <row r="26" spans="1:78" ht="13.5" customHeight="1">
      <c r="A26" s="2"/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35"/>
      <c r="BK26" s="2"/>
      <c r="BL26" s="45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67"/>
    </row>
    <row r="27" spans="1:78" ht="13.5" customHeight="1">
      <c r="A27" s="2"/>
      <c r="B27" s="1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5"/>
      <c r="BK27" s="2"/>
      <c r="BL27" s="45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67"/>
    </row>
    <row r="28" spans="1:78" ht="13.5" customHeight="1">
      <c r="A28" s="2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35"/>
      <c r="BK28" s="2"/>
      <c r="BL28" s="45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67"/>
    </row>
    <row r="29" spans="1:78" ht="13.5" customHeight="1">
      <c r="A29" s="2"/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35"/>
      <c r="BK29" s="2"/>
      <c r="BL29" s="45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67"/>
    </row>
    <row r="30" spans="1:78" ht="13.5" customHeight="1">
      <c r="A30" s="2"/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5"/>
      <c r="BK30" s="2"/>
      <c r="BL30" s="45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67"/>
    </row>
    <row r="31" spans="1:78" ht="13.5" customHeight="1">
      <c r="A31" s="2"/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5"/>
      <c r="BK31" s="2"/>
      <c r="BL31" s="45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67"/>
    </row>
    <row r="32" spans="1:78" ht="13.5" customHeight="1">
      <c r="A32" s="2"/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5"/>
      <c r="BK32" s="2"/>
      <c r="BL32" s="45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67"/>
    </row>
    <row r="33" spans="1:78" ht="13.5" customHeight="1">
      <c r="A33" s="2"/>
      <c r="B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5"/>
      <c r="BK33" s="2"/>
      <c r="BL33" s="45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67"/>
    </row>
    <row r="34" spans="1:78" ht="13.5" customHeight="1">
      <c r="A34" s="2"/>
      <c r="B34" s="1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3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5"/>
      <c r="BK34" s="2"/>
      <c r="BL34" s="45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67"/>
    </row>
    <row r="35" spans="1:78" ht="13.5" customHeight="1">
      <c r="A35" s="2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3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3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35"/>
      <c r="BK35" s="2"/>
      <c r="BL35" s="45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67"/>
    </row>
    <row r="36" spans="1:78" ht="13.5" customHeight="1">
      <c r="A36" s="2"/>
      <c r="B36" s="1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35"/>
      <c r="BK36" s="2"/>
      <c r="BL36" s="45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67"/>
    </row>
    <row r="37" spans="1:78" ht="13.5" customHeight="1">
      <c r="A37" s="2"/>
      <c r="B37" s="1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35"/>
      <c r="BK37" s="2"/>
      <c r="BL37" s="45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67"/>
    </row>
    <row r="38" spans="1:78" ht="13.5" customHeight="1">
      <c r="A38" s="2"/>
      <c r="B38" s="1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35"/>
      <c r="BK38" s="2"/>
      <c r="BL38" s="45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67"/>
    </row>
    <row r="39" spans="1:78" ht="13.5" customHeight="1">
      <c r="A39" s="2"/>
      <c r="B39" s="1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35"/>
      <c r="BK39" s="2"/>
      <c r="BL39" s="45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67"/>
    </row>
    <row r="40" spans="1:78" ht="13.5" customHeight="1">
      <c r="A40" s="2"/>
      <c r="B40" s="1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35"/>
      <c r="BK40" s="2"/>
      <c r="BL40" s="45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67"/>
    </row>
    <row r="41" spans="1:78" ht="13.5" customHeight="1">
      <c r="A41" s="2"/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35"/>
      <c r="BK41" s="2"/>
      <c r="BL41" s="45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67"/>
    </row>
    <row r="42" spans="1:78" ht="13.5" customHeight="1">
      <c r="A42" s="2"/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35"/>
      <c r="BK42" s="2"/>
      <c r="BL42" s="45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67"/>
    </row>
    <row r="43" spans="1:78" ht="13.5" customHeight="1">
      <c r="A43" s="2"/>
      <c r="B43" s="1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35"/>
      <c r="BK43" s="2"/>
      <c r="BL43" s="45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67"/>
    </row>
    <row r="44" spans="1:78" ht="13.5" customHeight="1">
      <c r="A44" s="2"/>
      <c r="B44" s="1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35"/>
      <c r="BK44" s="2"/>
      <c r="BL44" s="45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67"/>
    </row>
    <row r="45" spans="1:78" ht="13.5" customHeight="1">
      <c r="A45" s="2"/>
      <c r="B45" s="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35"/>
      <c r="BK45" s="2"/>
      <c r="BL45" s="43" t="s">
        <v>44</v>
      </c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65"/>
    </row>
    <row r="46" spans="1:78" ht="13.5" customHeight="1">
      <c r="A46" s="2"/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35"/>
      <c r="BK46" s="2"/>
      <c r="BL46" s="44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66"/>
    </row>
    <row r="47" spans="1:78" ht="13.5" customHeight="1">
      <c r="A47" s="2"/>
      <c r="B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35"/>
      <c r="BK47" s="2"/>
      <c r="BL47" s="45" t="s">
        <v>43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67"/>
    </row>
    <row r="48" spans="1:78" ht="13.5" customHeight="1">
      <c r="A48" s="2"/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35"/>
      <c r="BK48" s="2"/>
      <c r="BL48" s="45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67"/>
    </row>
    <row r="49" spans="1:78" ht="13.5" customHeight="1">
      <c r="A49" s="2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35"/>
      <c r="BK49" s="2"/>
      <c r="BL49" s="45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67"/>
    </row>
    <row r="50" spans="1:78" ht="13.5" customHeight="1">
      <c r="A50" s="2"/>
      <c r="B50" s="1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35"/>
      <c r="BK50" s="2"/>
      <c r="BL50" s="45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67"/>
    </row>
    <row r="51" spans="1:78" ht="13.5" customHeight="1">
      <c r="A51" s="2"/>
      <c r="B51" s="1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35"/>
      <c r="BK51" s="2"/>
      <c r="BL51" s="45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67"/>
    </row>
    <row r="52" spans="1:78" ht="13.5" customHeight="1">
      <c r="A52" s="2"/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35"/>
      <c r="BK52" s="2"/>
      <c r="BL52" s="45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67"/>
    </row>
    <row r="53" spans="1:78" ht="13.5" customHeight="1">
      <c r="A53" s="2"/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35"/>
      <c r="BK53" s="2"/>
      <c r="BL53" s="45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67"/>
    </row>
    <row r="54" spans="1:78" ht="13.5" customHeight="1">
      <c r="A54" s="2"/>
      <c r="B54" s="1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35"/>
      <c r="BK54" s="2"/>
      <c r="BL54" s="45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67"/>
    </row>
    <row r="55" spans="1:78" ht="13.5" customHeight="1">
      <c r="A55" s="2"/>
      <c r="B55" s="1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35"/>
      <c r="BK55" s="2"/>
      <c r="BL55" s="45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67"/>
    </row>
    <row r="56" spans="1:78" ht="13.5" customHeight="1">
      <c r="A56" s="2"/>
      <c r="B56" s="1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3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3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35"/>
      <c r="BK56" s="2"/>
      <c r="BL56" s="45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67"/>
    </row>
    <row r="57" spans="1:78" ht="13.5" customHeight="1">
      <c r="A57" s="2"/>
      <c r="B57" s="1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3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3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3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35"/>
      <c r="BK57" s="2"/>
      <c r="BL57" s="45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67"/>
    </row>
    <row r="58" spans="1:78" ht="13.5" customHeight="1">
      <c r="A58" s="2"/>
      <c r="B58" s="1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3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3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35"/>
      <c r="BK58" s="2"/>
      <c r="BL58" s="45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67"/>
    </row>
    <row r="59" spans="1:78" ht="13.5" customHeight="1">
      <c r="A59" s="2"/>
      <c r="B59" s="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36"/>
      <c r="BK59" s="2"/>
      <c r="BL59" s="45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67"/>
    </row>
    <row r="60" spans="1:78" ht="13.5" customHeight="1">
      <c r="A60" s="2"/>
      <c r="B60" s="9" t="s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4"/>
      <c r="BK60" s="2"/>
      <c r="BL60" s="45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67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4"/>
      <c r="BK61" s="2"/>
      <c r="BL61" s="45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67"/>
    </row>
    <row r="62" spans="1:78" ht="13.5" customHeight="1">
      <c r="A62" s="2"/>
      <c r="B62" s="1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35"/>
      <c r="BK62" s="2"/>
      <c r="BL62" s="45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67"/>
    </row>
    <row r="63" spans="1:78" ht="13.5" customHeight="1">
      <c r="A63" s="2"/>
      <c r="B63" s="1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35"/>
      <c r="BK63" s="2"/>
      <c r="BL63" s="45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67"/>
    </row>
    <row r="64" spans="1:78" ht="13.5" customHeight="1">
      <c r="A64" s="2"/>
      <c r="B64" s="1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35"/>
      <c r="BK64" s="2"/>
      <c r="BL64" s="43" t="s">
        <v>9</v>
      </c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65"/>
    </row>
    <row r="65" spans="1:78" ht="13.5" customHeight="1">
      <c r="A65" s="2"/>
      <c r="B65" s="1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35"/>
      <c r="BK65" s="2"/>
      <c r="BL65" s="44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66"/>
    </row>
    <row r="66" spans="1:78" ht="13.5" customHeight="1">
      <c r="A66" s="2"/>
      <c r="B66" s="1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35"/>
      <c r="BK66" s="2"/>
      <c r="BL66" s="45" t="s">
        <v>106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67"/>
    </row>
    <row r="67" spans="1:78" ht="13.5" customHeight="1">
      <c r="A67" s="2"/>
      <c r="B67" s="1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35"/>
      <c r="BK67" s="2"/>
      <c r="BL67" s="45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67"/>
    </row>
    <row r="68" spans="1:78" ht="13.5" customHeight="1">
      <c r="A68" s="2"/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35"/>
      <c r="BK68" s="2"/>
      <c r="BL68" s="45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67"/>
    </row>
    <row r="69" spans="1:78" ht="13.5" customHeight="1">
      <c r="A69" s="2"/>
      <c r="B69" s="1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35"/>
      <c r="BK69" s="2"/>
      <c r="BL69" s="45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67"/>
    </row>
    <row r="70" spans="1:78" ht="13.5" customHeight="1">
      <c r="A70" s="2"/>
      <c r="B70" s="1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35"/>
      <c r="BK70" s="2"/>
      <c r="BL70" s="45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67"/>
    </row>
    <row r="71" spans="1:78" ht="13.5" customHeight="1">
      <c r="A71" s="2"/>
      <c r="B71" s="1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35"/>
      <c r="BK71" s="2"/>
      <c r="BL71" s="45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67"/>
    </row>
    <row r="72" spans="1:78" ht="13.5" customHeight="1">
      <c r="A72" s="2"/>
      <c r="B72" s="1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35"/>
      <c r="BK72" s="2"/>
      <c r="BL72" s="45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67"/>
    </row>
    <row r="73" spans="1:78" ht="13.5" customHeight="1">
      <c r="A73" s="2"/>
      <c r="B73" s="1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35"/>
      <c r="BK73" s="2"/>
      <c r="BL73" s="45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67"/>
    </row>
    <row r="74" spans="1:78" ht="13.5" customHeight="1">
      <c r="A74" s="2"/>
      <c r="B74" s="1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35"/>
      <c r="BK74" s="2"/>
      <c r="BL74" s="45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67"/>
    </row>
    <row r="75" spans="1:78" ht="13.5" customHeight="1">
      <c r="A75" s="2"/>
      <c r="B75" s="1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35"/>
      <c r="BK75" s="2"/>
      <c r="BL75" s="45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67"/>
    </row>
    <row r="76" spans="1:78" ht="13.5" customHeight="1">
      <c r="A76" s="2"/>
      <c r="B76" s="1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35"/>
      <c r="BK76" s="2"/>
      <c r="BL76" s="45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67"/>
    </row>
    <row r="77" spans="1:78" ht="13.5" customHeight="1">
      <c r="A77" s="2"/>
      <c r="B77" s="1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35"/>
      <c r="BK77" s="2"/>
      <c r="BL77" s="45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67"/>
    </row>
    <row r="78" spans="1:78" ht="13.5" customHeight="1">
      <c r="A78" s="2"/>
      <c r="B78" s="1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35"/>
      <c r="BK78" s="2"/>
      <c r="BL78" s="45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67"/>
    </row>
    <row r="79" spans="1:78" ht="13.5" customHeight="1">
      <c r="A79" s="2"/>
      <c r="B79" s="1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30"/>
      <c r="V79" s="3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30"/>
      <c r="AP79" s="3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8"/>
      <c r="BJ79" s="35"/>
      <c r="BK79" s="2"/>
      <c r="BL79" s="45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67"/>
    </row>
    <row r="80" spans="1:78" ht="13.5" customHeight="1">
      <c r="A80" s="2"/>
      <c r="B80" s="1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30"/>
      <c r="V80" s="3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30"/>
      <c r="AP80" s="3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8"/>
      <c r="BJ80" s="35"/>
      <c r="BK80" s="2"/>
      <c r="BL80" s="45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67"/>
    </row>
    <row r="81" spans="1:78" ht="13.5" customHeight="1">
      <c r="A81" s="2"/>
      <c r="B81" s="1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18"/>
      <c r="V81" s="18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18"/>
      <c r="AP81" s="18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18"/>
      <c r="BJ81" s="35"/>
      <c r="BK81" s="2"/>
      <c r="BL81" s="45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67"/>
    </row>
    <row r="82" spans="1:78" ht="13.5" customHeight="1">
      <c r="A82" s="2"/>
      <c r="B82" s="1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36"/>
      <c r="BK82" s="2"/>
      <c r="BL82" s="46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68"/>
    </row>
    <row r="83" spans="1:78">
      <c r="C83" s="23"/>
    </row>
    <row r="84" spans="1:78" hidden="1">
      <c r="B84" s="12" t="s">
        <v>45</v>
      </c>
      <c r="C84" s="12"/>
      <c r="D84" s="12"/>
      <c r="E84" s="12" t="s">
        <v>47</v>
      </c>
      <c r="F84" s="12" t="s">
        <v>49</v>
      </c>
      <c r="G84" s="12" t="s">
        <v>50</v>
      </c>
      <c r="H84" s="12" t="s">
        <v>42</v>
      </c>
      <c r="I84" s="12" t="s">
        <v>8</v>
      </c>
      <c r="J84" s="12" t="s">
        <v>29</v>
      </c>
      <c r="K84" s="12" t="s">
        <v>51</v>
      </c>
      <c r="L84" s="12" t="s">
        <v>53</v>
      </c>
      <c r="M84" s="12" t="s">
        <v>33</v>
      </c>
      <c r="N84" s="12" t="s">
        <v>55</v>
      </c>
      <c r="O84" s="12" t="s">
        <v>57</v>
      </c>
    </row>
    <row r="85" spans="1:78" hidden="1">
      <c r="B85" s="12"/>
      <c r="C85" s="12"/>
      <c r="D85" s="12"/>
      <c r="E85" s="12" t="str">
        <f>データ!AH6</f>
        <v>【112.83】</v>
      </c>
      <c r="F85" s="12" t="str">
        <f>データ!AS6</f>
        <v>【1.05】</v>
      </c>
      <c r="G85" s="12" t="str">
        <f>データ!BD6</f>
        <v>【261.93】</v>
      </c>
      <c r="H85" s="12" t="str">
        <f>データ!BO6</f>
        <v>【270.46】</v>
      </c>
      <c r="I85" s="12" t="str">
        <f>データ!BZ6</f>
        <v>【103.91】</v>
      </c>
      <c r="J85" s="12" t="str">
        <f>データ!CK6</f>
        <v>【167.11】</v>
      </c>
      <c r="K85" s="12" t="str">
        <f>データ!CV6</f>
        <v>【60.27】</v>
      </c>
      <c r="L85" s="12" t="str">
        <f>データ!DG6</f>
        <v>【89.92】</v>
      </c>
      <c r="M85" s="12" t="str">
        <f>データ!DR6</f>
        <v>【48.85】</v>
      </c>
      <c r="N85" s="12" t="str">
        <f>データ!EC6</f>
        <v>【17.80】</v>
      </c>
      <c r="O85" s="12" t="str">
        <f>データ!EN6</f>
        <v>【0.70】</v>
      </c>
    </row>
  </sheetData>
  <sheetProtection algorithmName="SHA-512" hashValue="BA7uRSHDiMiZc5e9lBLe46/GQljcroYHV4CRo1Ii33pbsVTXunz+nydq63ne/YkUZsrhM0WRVlw9QaYtyMYj2A==" saltValue="jt3y5znshDWmVhPHmqVtXg==" spinCount="100000" sheet="1" objects="1" scenarios="1" formatCells="0" formatColumns="0" formatRows="0"/>
  <mergeCells count="44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48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>
        <v>1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/>
      <c r="AI1" s="78">
        <v>1</v>
      </c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/>
      <c r="AT1" s="78">
        <v>1</v>
      </c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/>
      <c r="BE1" s="78">
        <v>1</v>
      </c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/>
      <c r="BP1" s="78">
        <v>1</v>
      </c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/>
      <c r="CA1" s="78">
        <v>1</v>
      </c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/>
      <c r="CL1" s="78">
        <v>1</v>
      </c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/>
      <c r="CW1" s="78">
        <v>1</v>
      </c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/>
      <c r="DH1" s="78">
        <v>1</v>
      </c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/>
      <c r="DS1" s="78">
        <v>1</v>
      </c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/>
      <c r="ED1" s="78">
        <v>1</v>
      </c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/>
    </row>
    <row r="2" spans="1:144">
      <c r="A2" s="70" t="s">
        <v>59</v>
      </c>
      <c r="B2" s="70">
        <f t="shared" ref="B2:EN2" si="0">COLUMN()-1</f>
        <v>1</v>
      </c>
      <c r="C2" s="70">
        <f t="shared" si="0"/>
        <v>2</v>
      </c>
      <c r="D2" s="70">
        <f t="shared" si="0"/>
        <v>3</v>
      </c>
      <c r="E2" s="70">
        <f t="shared" si="0"/>
        <v>4</v>
      </c>
      <c r="F2" s="70">
        <f t="shared" si="0"/>
        <v>5</v>
      </c>
      <c r="G2" s="70">
        <f t="shared" si="0"/>
        <v>6</v>
      </c>
      <c r="H2" s="70">
        <f t="shared" si="0"/>
        <v>7</v>
      </c>
      <c r="I2" s="70">
        <f t="shared" si="0"/>
        <v>8</v>
      </c>
      <c r="J2" s="70">
        <f t="shared" si="0"/>
        <v>9</v>
      </c>
      <c r="K2" s="70">
        <f t="shared" si="0"/>
        <v>10</v>
      </c>
      <c r="L2" s="70">
        <f t="shared" si="0"/>
        <v>11</v>
      </c>
      <c r="M2" s="70">
        <f t="shared" si="0"/>
        <v>12</v>
      </c>
      <c r="N2" s="70">
        <f t="shared" si="0"/>
        <v>13</v>
      </c>
      <c r="O2" s="70">
        <f t="shared" si="0"/>
        <v>14</v>
      </c>
      <c r="P2" s="70">
        <f t="shared" si="0"/>
        <v>15</v>
      </c>
      <c r="Q2" s="70">
        <f t="shared" si="0"/>
        <v>16</v>
      </c>
      <c r="R2" s="70">
        <f t="shared" si="0"/>
        <v>17</v>
      </c>
      <c r="S2" s="70">
        <f t="shared" si="0"/>
        <v>18</v>
      </c>
      <c r="T2" s="70">
        <f t="shared" si="0"/>
        <v>19</v>
      </c>
      <c r="U2" s="70">
        <f t="shared" si="0"/>
        <v>20</v>
      </c>
      <c r="V2" s="70">
        <f t="shared" si="0"/>
        <v>21</v>
      </c>
      <c r="W2" s="70">
        <f t="shared" si="0"/>
        <v>22</v>
      </c>
      <c r="X2" s="70">
        <f t="shared" si="0"/>
        <v>23</v>
      </c>
      <c r="Y2" s="70">
        <f t="shared" si="0"/>
        <v>24</v>
      </c>
      <c r="Z2" s="70">
        <f t="shared" si="0"/>
        <v>25</v>
      </c>
      <c r="AA2" s="70">
        <f t="shared" si="0"/>
        <v>26</v>
      </c>
      <c r="AB2" s="70">
        <f t="shared" si="0"/>
        <v>27</v>
      </c>
      <c r="AC2" s="70">
        <f t="shared" si="0"/>
        <v>28</v>
      </c>
      <c r="AD2" s="70">
        <f t="shared" si="0"/>
        <v>29</v>
      </c>
      <c r="AE2" s="70">
        <f t="shared" si="0"/>
        <v>30</v>
      </c>
      <c r="AF2" s="70">
        <f t="shared" si="0"/>
        <v>31</v>
      </c>
      <c r="AG2" s="70">
        <f t="shared" si="0"/>
        <v>32</v>
      </c>
      <c r="AH2" s="70">
        <f t="shared" si="0"/>
        <v>33</v>
      </c>
      <c r="AI2" s="70">
        <f t="shared" si="0"/>
        <v>34</v>
      </c>
      <c r="AJ2" s="70">
        <f t="shared" si="0"/>
        <v>35</v>
      </c>
      <c r="AK2" s="70">
        <f t="shared" si="0"/>
        <v>36</v>
      </c>
      <c r="AL2" s="70">
        <f t="shared" si="0"/>
        <v>37</v>
      </c>
      <c r="AM2" s="70">
        <f t="shared" si="0"/>
        <v>38</v>
      </c>
      <c r="AN2" s="70">
        <f t="shared" si="0"/>
        <v>39</v>
      </c>
      <c r="AO2" s="70">
        <f t="shared" si="0"/>
        <v>40</v>
      </c>
      <c r="AP2" s="70">
        <f t="shared" si="0"/>
        <v>41</v>
      </c>
      <c r="AQ2" s="70">
        <f t="shared" si="0"/>
        <v>42</v>
      </c>
      <c r="AR2" s="70">
        <f t="shared" si="0"/>
        <v>43</v>
      </c>
      <c r="AS2" s="70">
        <f t="shared" si="0"/>
        <v>44</v>
      </c>
      <c r="AT2" s="70">
        <f t="shared" si="0"/>
        <v>45</v>
      </c>
      <c r="AU2" s="70">
        <f t="shared" si="0"/>
        <v>46</v>
      </c>
      <c r="AV2" s="70">
        <f t="shared" si="0"/>
        <v>47</v>
      </c>
      <c r="AW2" s="70">
        <f t="shared" si="0"/>
        <v>48</v>
      </c>
      <c r="AX2" s="70">
        <f t="shared" si="0"/>
        <v>49</v>
      </c>
      <c r="AY2" s="70">
        <f t="shared" si="0"/>
        <v>50</v>
      </c>
      <c r="AZ2" s="70">
        <f t="shared" si="0"/>
        <v>51</v>
      </c>
      <c r="BA2" s="70">
        <f t="shared" si="0"/>
        <v>52</v>
      </c>
      <c r="BB2" s="70">
        <f t="shared" si="0"/>
        <v>53</v>
      </c>
      <c r="BC2" s="70">
        <f t="shared" si="0"/>
        <v>54</v>
      </c>
      <c r="BD2" s="70">
        <f t="shared" si="0"/>
        <v>55</v>
      </c>
      <c r="BE2" s="70">
        <f t="shared" si="0"/>
        <v>56</v>
      </c>
      <c r="BF2" s="70">
        <f t="shared" si="0"/>
        <v>57</v>
      </c>
      <c r="BG2" s="70">
        <f t="shared" si="0"/>
        <v>58</v>
      </c>
      <c r="BH2" s="70">
        <f t="shared" si="0"/>
        <v>59</v>
      </c>
      <c r="BI2" s="70">
        <f t="shared" si="0"/>
        <v>60</v>
      </c>
      <c r="BJ2" s="70">
        <f t="shared" si="0"/>
        <v>61</v>
      </c>
      <c r="BK2" s="70">
        <f t="shared" si="0"/>
        <v>62</v>
      </c>
      <c r="BL2" s="70">
        <f t="shared" si="0"/>
        <v>63</v>
      </c>
      <c r="BM2" s="70">
        <f t="shared" si="0"/>
        <v>64</v>
      </c>
      <c r="BN2" s="70">
        <f t="shared" si="0"/>
        <v>65</v>
      </c>
      <c r="BO2" s="70">
        <f t="shared" si="0"/>
        <v>66</v>
      </c>
      <c r="BP2" s="70">
        <f t="shared" si="0"/>
        <v>67</v>
      </c>
      <c r="BQ2" s="70">
        <f t="shared" si="0"/>
        <v>68</v>
      </c>
      <c r="BR2" s="70">
        <f t="shared" si="0"/>
        <v>69</v>
      </c>
      <c r="BS2" s="70">
        <f t="shared" si="0"/>
        <v>70</v>
      </c>
      <c r="BT2" s="70">
        <f t="shared" si="0"/>
        <v>71</v>
      </c>
      <c r="BU2" s="70">
        <f t="shared" si="0"/>
        <v>72</v>
      </c>
      <c r="BV2" s="70">
        <f t="shared" si="0"/>
        <v>73</v>
      </c>
      <c r="BW2" s="70">
        <f t="shared" si="0"/>
        <v>74</v>
      </c>
      <c r="BX2" s="70">
        <f t="shared" si="0"/>
        <v>75</v>
      </c>
      <c r="BY2" s="70">
        <f t="shared" si="0"/>
        <v>76</v>
      </c>
      <c r="BZ2" s="70">
        <f t="shared" si="0"/>
        <v>77</v>
      </c>
      <c r="CA2" s="70">
        <f t="shared" si="0"/>
        <v>78</v>
      </c>
      <c r="CB2" s="70">
        <f t="shared" si="0"/>
        <v>79</v>
      </c>
      <c r="CC2" s="70">
        <f t="shared" si="0"/>
        <v>80</v>
      </c>
      <c r="CD2" s="70">
        <f t="shared" si="0"/>
        <v>81</v>
      </c>
      <c r="CE2" s="70">
        <f t="shared" si="0"/>
        <v>82</v>
      </c>
      <c r="CF2" s="70">
        <f t="shared" si="0"/>
        <v>83</v>
      </c>
      <c r="CG2" s="70">
        <f t="shared" si="0"/>
        <v>84</v>
      </c>
      <c r="CH2" s="70">
        <f t="shared" si="0"/>
        <v>85</v>
      </c>
      <c r="CI2" s="70">
        <f t="shared" si="0"/>
        <v>86</v>
      </c>
      <c r="CJ2" s="70">
        <f t="shared" si="0"/>
        <v>87</v>
      </c>
      <c r="CK2" s="70">
        <f t="shared" si="0"/>
        <v>88</v>
      </c>
      <c r="CL2" s="70">
        <f t="shared" si="0"/>
        <v>89</v>
      </c>
      <c r="CM2" s="70">
        <f t="shared" si="0"/>
        <v>90</v>
      </c>
      <c r="CN2" s="70">
        <f t="shared" si="0"/>
        <v>91</v>
      </c>
      <c r="CO2" s="70">
        <f t="shared" si="0"/>
        <v>92</v>
      </c>
      <c r="CP2" s="70">
        <f t="shared" si="0"/>
        <v>93</v>
      </c>
      <c r="CQ2" s="70">
        <f t="shared" si="0"/>
        <v>94</v>
      </c>
      <c r="CR2" s="70">
        <f t="shared" si="0"/>
        <v>95</v>
      </c>
      <c r="CS2" s="70">
        <f t="shared" si="0"/>
        <v>96</v>
      </c>
      <c r="CT2" s="70">
        <f t="shared" si="0"/>
        <v>97</v>
      </c>
      <c r="CU2" s="70">
        <f t="shared" si="0"/>
        <v>98</v>
      </c>
      <c r="CV2" s="70">
        <f t="shared" si="0"/>
        <v>99</v>
      </c>
      <c r="CW2" s="70">
        <f t="shared" si="0"/>
        <v>100</v>
      </c>
      <c r="CX2" s="70">
        <f t="shared" si="0"/>
        <v>101</v>
      </c>
      <c r="CY2" s="70">
        <f t="shared" si="0"/>
        <v>102</v>
      </c>
      <c r="CZ2" s="70">
        <f t="shared" si="0"/>
        <v>103</v>
      </c>
      <c r="DA2" s="70">
        <f t="shared" si="0"/>
        <v>104</v>
      </c>
      <c r="DB2" s="70">
        <f t="shared" si="0"/>
        <v>105</v>
      </c>
      <c r="DC2" s="70">
        <f t="shared" si="0"/>
        <v>106</v>
      </c>
      <c r="DD2" s="70">
        <f t="shared" si="0"/>
        <v>107</v>
      </c>
      <c r="DE2" s="70">
        <f t="shared" si="0"/>
        <v>108</v>
      </c>
      <c r="DF2" s="70">
        <f t="shared" si="0"/>
        <v>109</v>
      </c>
      <c r="DG2" s="70">
        <f t="shared" si="0"/>
        <v>110</v>
      </c>
      <c r="DH2" s="70">
        <f t="shared" si="0"/>
        <v>111</v>
      </c>
      <c r="DI2" s="70">
        <f t="shared" si="0"/>
        <v>112</v>
      </c>
      <c r="DJ2" s="70">
        <f t="shared" si="0"/>
        <v>113</v>
      </c>
      <c r="DK2" s="70">
        <f t="shared" si="0"/>
        <v>114</v>
      </c>
      <c r="DL2" s="70">
        <f t="shared" si="0"/>
        <v>115</v>
      </c>
      <c r="DM2" s="70">
        <f t="shared" si="0"/>
        <v>116</v>
      </c>
      <c r="DN2" s="70">
        <f t="shared" si="0"/>
        <v>117</v>
      </c>
      <c r="DO2" s="70">
        <f t="shared" si="0"/>
        <v>118</v>
      </c>
      <c r="DP2" s="70">
        <f t="shared" si="0"/>
        <v>119</v>
      </c>
      <c r="DQ2" s="70">
        <f t="shared" si="0"/>
        <v>120</v>
      </c>
      <c r="DR2" s="70">
        <f t="shared" si="0"/>
        <v>121</v>
      </c>
      <c r="DS2" s="70">
        <f t="shared" si="0"/>
        <v>122</v>
      </c>
      <c r="DT2" s="70">
        <f t="shared" si="0"/>
        <v>123</v>
      </c>
      <c r="DU2" s="70">
        <f t="shared" si="0"/>
        <v>124</v>
      </c>
      <c r="DV2" s="70">
        <f t="shared" si="0"/>
        <v>125</v>
      </c>
      <c r="DW2" s="70">
        <f t="shared" si="0"/>
        <v>126</v>
      </c>
      <c r="DX2" s="70">
        <f t="shared" si="0"/>
        <v>127</v>
      </c>
      <c r="DY2" s="70">
        <f t="shared" si="0"/>
        <v>128</v>
      </c>
      <c r="DZ2" s="70">
        <f t="shared" si="0"/>
        <v>129</v>
      </c>
      <c r="EA2" s="70">
        <f t="shared" si="0"/>
        <v>130</v>
      </c>
      <c r="EB2" s="70">
        <f t="shared" si="0"/>
        <v>131</v>
      </c>
      <c r="EC2" s="70">
        <f t="shared" si="0"/>
        <v>132</v>
      </c>
      <c r="ED2" s="70">
        <f t="shared" si="0"/>
        <v>133</v>
      </c>
      <c r="EE2" s="70">
        <f t="shared" si="0"/>
        <v>134</v>
      </c>
      <c r="EF2" s="70">
        <f t="shared" si="0"/>
        <v>135</v>
      </c>
      <c r="EG2" s="70">
        <f t="shared" si="0"/>
        <v>136</v>
      </c>
      <c r="EH2" s="70">
        <f t="shared" si="0"/>
        <v>137</v>
      </c>
      <c r="EI2" s="70">
        <f t="shared" si="0"/>
        <v>138</v>
      </c>
      <c r="EJ2" s="70">
        <f t="shared" si="0"/>
        <v>139</v>
      </c>
      <c r="EK2" s="70">
        <f t="shared" si="0"/>
        <v>140</v>
      </c>
      <c r="EL2" s="70">
        <f t="shared" si="0"/>
        <v>141</v>
      </c>
      <c r="EM2" s="70">
        <f t="shared" si="0"/>
        <v>142</v>
      </c>
      <c r="EN2" s="70">
        <f t="shared" si="0"/>
        <v>143</v>
      </c>
    </row>
    <row r="3" spans="1:144">
      <c r="A3" s="70" t="s">
        <v>20</v>
      </c>
      <c r="B3" s="72" t="s">
        <v>52</v>
      </c>
      <c r="C3" s="72" t="s">
        <v>61</v>
      </c>
      <c r="D3" s="72" t="s">
        <v>62</v>
      </c>
      <c r="E3" s="72" t="s">
        <v>4</v>
      </c>
      <c r="F3" s="72" t="s">
        <v>3</v>
      </c>
      <c r="G3" s="72" t="s">
        <v>25</v>
      </c>
      <c r="H3" s="79" t="s">
        <v>30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6"/>
      <c r="X3" s="88" t="s">
        <v>56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10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>
      <c r="A4" s="70" t="s">
        <v>63</v>
      </c>
      <c r="B4" s="73"/>
      <c r="C4" s="73"/>
      <c r="D4" s="73"/>
      <c r="E4" s="73"/>
      <c r="F4" s="73"/>
      <c r="G4" s="73"/>
      <c r="H4" s="80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7"/>
      <c r="X4" s="89" t="s">
        <v>54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46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39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64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35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66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1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67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68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65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69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>
      <c r="A5" s="70" t="s">
        <v>28</v>
      </c>
      <c r="B5" s="74"/>
      <c r="C5" s="74"/>
      <c r="D5" s="74"/>
      <c r="E5" s="74"/>
      <c r="F5" s="74"/>
      <c r="G5" s="74"/>
      <c r="H5" s="81" t="s">
        <v>60</v>
      </c>
      <c r="I5" s="81" t="s">
        <v>70</v>
      </c>
      <c r="J5" s="81" t="s">
        <v>71</v>
      </c>
      <c r="K5" s="81" t="s">
        <v>72</v>
      </c>
      <c r="L5" s="81" t="s">
        <v>73</v>
      </c>
      <c r="M5" s="81" t="s">
        <v>5</v>
      </c>
      <c r="N5" s="81" t="s">
        <v>74</v>
      </c>
      <c r="O5" s="81" t="s">
        <v>75</v>
      </c>
      <c r="P5" s="81" t="s">
        <v>76</v>
      </c>
      <c r="Q5" s="81" t="s">
        <v>77</v>
      </c>
      <c r="R5" s="81" t="s">
        <v>78</v>
      </c>
      <c r="S5" s="81" t="s">
        <v>79</v>
      </c>
      <c r="T5" s="81" t="s">
        <v>0</v>
      </c>
      <c r="U5" s="81" t="s">
        <v>80</v>
      </c>
      <c r="V5" s="81" t="s">
        <v>81</v>
      </c>
      <c r="W5" s="81" t="s">
        <v>82</v>
      </c>
      <c r="X5" s="81" t="s">
        <v>83</v>
      </c>
      <c r="Y5" s="81" t="s">
        <v>84</v>
      </c>
      <c r="Z5" s="81" t="s">
        <v>85</v>
      </c>
      <c r="AA5" s="81" t="s">
        <v>86</v>
      </c>
      <c r="AB5" s="81" t="s">
        <v>87</v>
      </c>
      <c r="AC5" s="81" t="s">
        <v>89</v>
      </c>
      <c r="AD5" s="81" t="s">
        <v>90</v>
      </c>
      <c r="AE5" s="81" t="s">
        <v>91</v>
      </c>
      <c r="AF5" s="81" t="s">
        <v>92</v>
      </c>
      <c r="AG5" s="81" t="s">
        <v>93</v>
      </c>
      <c r="AH5" s="81" t="s">
        <v>45</v>
      </c>
      <c r="AI5" s="81" t="s">
        <v>83</v>
      </c>
      <c r="AJ5" s="81" t="s">
        <v>84</v>
      </c>
      <c r="AK5" s="81" t="s">
        <v>85</v>
      </c>
      <c r="AL5" s="81" t="s">
        <v>86</v>
      </c>
      <c r="AM5" s="81" t="s">
        <v>87</v>
      </c>
      <c r="AN5" s="81" t="s">
        <v>89</v>
      </c>
      <c r="AO5" s="81" t="s">
        <v>90</v>
      </c>
      <c r="AP5" s="81" t="s">
        <v>91</v>
      </c>
      <c r="AQ5" s="81" t="s">
        <v>92</v>
      </c>
      <c r="AR5" s="81" t="s">
        <v>93</v>
      </c>
      <c r="AS5" s="81" t="s">
        <v>88</v>
      </c>
      <c r="AT5" s="81" t="s">
        <v>83</v>
      </c>
      <c r="AU5" s="81" t="s">
        <v>84</v>
      </c>
      <c r="AV5" s="81" t="s">
        <v>85</v>
      </c>
      <c r="AW5" s="81" t="s">
        <v>86</v>
      </c>
      <c r="AX5" s="81" t="s">
        <v>87</v>
      </c>
      <c r="AY5" s="81" t="s">
        <v>89</v>
      </c>
      <c r="AZ5" s="81" t="s">
        <v>90</v>
      </c>
      <c r="BA5" s="81" t="s">
        <v>91</v>
      </c>
      <c r="BB5" s="81" t="s">
        <v>92</v>
      </c>
      <c r="BC5" s="81" t="s">
        <v>93</v>
      </c>
      <c r="BD5" s="81" t="s">
        <v>88</v>
      </c>
      <c r="BE5" s="81" t="s">
        <v>83</v>
      </c>
      <c r="BF5" s="81" t="s">
        <v>84</v>
      </c>
      <c r="BG5" s="81" t="s">
        <v>85</v>
      </c>
      <c r="BH5" s="81" t="s">
        <v>86</v>
      </c>
      <c r="BI5" s="81" t="s">
        <v>87</v>
      </c>
      <c r="BJ5" s="81" t="s">
        <v>89</v>
      </c>
      <c r="BK5" s="81" t="s">
        <v>90</v>
      </c>
      <c r="BL5" s="81" t="s">
        <v>91</v>
      </c>
      <c r="BM5" s="81" t="s">
        <v>92</v>
      </c>
      <c r="BN5" s="81" t="s">
        <v>93</v>
      </c>
      <c r="BO5" s="81" t="s">
        <v>88</v>
      </c>
      <c r="BP5" s="81" t="s">
        <v>83</v>
      </c>
      <c r="BQ5" s="81" t="s">
        <v>84</v>
      </c>
      <c r="BR5" s="81" t="s">
        <v>85</v>
      </c>
      <c r="BS5" s="81" t="s">
        <v>86</v>
      </c>
      <c r="BT5" s="81" t="s">
        <v>87</v>
      </c>
      <c r="BU5" s="81" t="s">
        <v>89</v>
      </c>
      <c r="BV5" s="81" t="s">
        <v>90</v>
      </c>
      <c r="BW5" s="81" t="s">
        <v>91</v>
      </c>
      <c r="BX5" s="81" t="s">
        <v>92</v>
      </c>
      <c r="BY5" s="81" t="s">
        <v>93</v>
      </c>
      <c r="BZ5" s="81" t="s">
        <v>88</v>
      </c>
      <c r="CA5" s="81" t="s">
        <v>83</v>
      </c>
      <c r="CB5" s="81" t="s">
        <v>84</v>
      </c>
      <c r="CC5" s="81" t="s">
        <v>85</v>
      </c>
      <c r="CD5" s="81" t="s">
        <v>86</v>
      </c>
      <c r="CE5" s="81" t="s">
        <v>87</v>
      </c>
      <c r="CF5" s="81" t="s">
        <v>89</v>
      </c>
      <c r="CG5" s="81" t="s">
        <v>90</v>
      </c>
      <c r="CH5" s="81" t="s">
        <v>91</v>
      </c>
      <c r="CI5" s="81" t="s">
        <v>92</v>
      </c>
      <c r="CJ5" s="81" t="s">
        <v>93</v>
      </c>
      <c r="CK5" s="81" t="s">
        <v>88</v>
      </c>
      <c r="CL5" s="81" t="s">
        <v>83</v>
      </c>
      <c r="CM5" s="81" t="s">
        <v>84</v>
      </c>
      <c r="CN5" s="81" t="s">
        <v>85</v>
      </c>
      <c r="CO5" s="81" t="s">
        <v>86</v>
      </c>
      <c r="CP5" s="81" t="s">
        <v>87</v>
      </c>
      <c r="CQ5" s="81" t="s">
        <v>89</v>
      </c>
      <c r="CR5" s="81" t="s">
        <v>90</v>
      </c>
      <c r="CS5" s="81" t="s">
        <v>91</v>
      </c>
      <c r="CT5" s="81" t="s">
        <v>92</v>
      </c>
      <c r="CU5" s="81" t="s">
        <v>93</v>
      </c>
      <c r="CV5" s="81" t="s">
        <v>88</v>
      </c>
      <c r="CW5" s="81" t="s">
        <v>83</v>
      </c>
      <c r="CX5" s="81" t="s">
        <v>84</v>
      </c>
      <c r="CY5" s="81" t="s">
        <v>85</v>
      </c>
      <c r="CZ5" s="81" t="s">
        <v>86</v>
      </c>
      <c r="DA5" s="81" t="s">
        <v>87</v>
      </c>
      <c r="DB5" s="81" t="s">
        <v>89</v>
      </c>
      <c r="DC5" s="81" t="s">
        <v>90</v>
      </c>
      <c r="DD5" s="81" t="s">
        <v>91</v>
      </c>
      <c r="DE5" s="81" t="s">
        <v>92</v>
      </c>
      <c r="DF5" s="81" t="s">
        <v>93</v>
      </c>
      <c r="DG5" s="81" t="s">
        <v>88</v>
      </c>
      <c r="DH5" s="81" t="s">
        <v>83</v>
      </c>
      <c r="DI5" s="81" t="s">
        <v>84</v>
      </c>
      <c r="DJ5" s="81" t="s">
        <v>85</v>
      </c>
      <c r="DK5" s="81" t="s">
        <v>86</v>
      </c>
      <c r="DL5" s="81" t="s">
        <v>87</v>
      </c>
      <c r="DM5" s="81" t="s">
        <v>89</v>
      </c>
      <c r="DN5" s="81" t="s">
        <v>90</v>
      </c>
      <c r="DO5" s="81" t="s">
        <v>91</v>
      </c>
      <c r="DP5" s="81" t="s">
        <v>92</v>
      </c>
      <c r="DQ5" s="81" t="s">
        <v>93</v>
      </c>
      <c r="DR5" s="81" t="s">
        <v>88</v>
      </c>
      <c r="DS5" s="81" t="s">
        <v>83</v>
      </c>
      <c r="DT5" s="81" t="s">
        <v>84</v>
      </c>
      <c r="DU5" s="81" t="s">
        <v>85</v>
      </c>
      <c r="DV5" s="81" t="s">
        <v>86</v>
      </c>
      <c r="DW5" s="81" t="s">
        <v>87</v>
      </c>
      <c r="DX5" s="81" t="s">
        <v>89</v>
      </c>
      <c r="DY5" s="81" t="s">
        <v>90</v>
      </c>
      <c r="DZ5" s="81" t="s">
        <v>91</v>
      </c>
      <c r="EA5" s="81" t="s">
        <v>92</v>
      </c>
      <c r="EB5" s="81" t="s">
        <v>93</v>
      </c>
      <c r="EC5" s="81" t="s">
        <v>88</v>
      </c>
      <c r="ED5" s="81" t="s">
        <v>83</v>
      </c>
      <c r="EE5" s="81" t="s">
        <v>84</v>
      </c>
      <c r="EF5" s="81" t="s">
        <v>85</v>
      </c>
      <c r="EG5" s="81" t="s">
        <v>86</v>
      </c>
      <c r="EH5" s="81" t="s">
        <v>87</v>
      </c>
      <c r="EI5" s="81" t="s">
        <v>89</v>
      </c>
      <c r="EJ5" s="81" t="s">
        <v>90</v>
      </c>
      <c r="EK5" s="81" t="s">
        <v>91</v>
      </c>
      <c r="EL5" s="81" t="s">
        <v>92</v>
      </c>
      <c r="EM5" s="81" t="s">
        <v>93</v>
      </c>
      <c r="EN5" s="81" t="s">
        <v>88</v>
      </c>
    </row>
    <row r="6" spans="1:144" s="69" customFormat="1">
      <c r="A6" s="70" t="s">
        <v>94</v>
      </c>
      <c r="B6" s="75">
        <f t="shared" ref="B6:W6" si="1">B7</f>
        <v>2018</v>
      </c>
      <c r="C6" s="75">
        <f t="shared" si="1"/>
        <v>35246</v>
      </c>
      <c r="D6" s="75">
        <f t="shared" si="1"/>
        <v>46</v>
      </c>
      <c r="E6" s="75">
        <f t="shared" si="1"/>
        <v>1</v>
      </c>
      <c r="F6" s="75">
        <f t="shared" si="1"/>
        <v>0</v>
      </c>
      <c r="G6" s="75">
        <f t="shared" si="1"/>
        <v>1</v>
      </c>
      <c r="H6" s="75" t="str">
        <f t="shared" si="1"/>
        <v>岩手県　一戸町</v>
      </c>
      <c r="I6" s="75" t="str">
        <f t="shared" si="1"/>
        <v>法適用</v>
      </c>
      <c r="J6" s="75" t="str">
        <f t="shared" si="1"/>
        <v>水道事業</v>
      </c>
      <c r="K6" s="75" t="str">
        <f t="shared" si="1"/>
        <v>末端給水事業</v>
      </c>
      <c r="L6" s="75" t="str">
        <f t="shared" si="1"/>
        <v>A7</v>
      </c>
      <c r="M6" s="75" t="str">
        <f t="shared" si="1"/>
        <v>非設置</v>
      </c>
      <c r="N6" s="84" t="str">
        <f t="shared" si="1"/>
        <v>-</v>
      </c>
      <c r="O6" s="84">
        <f t="shared" si="1"/>
        <v>73.67</v>
      </c>
      <c r="P6" s="84">
        <f t="shared" si="1"/>
        <v>82.35</v>
      </c>
      <c r="Q6" s="84">
        <f t="shared" si="1"/>
        <v>4200</v>
      </c>
      <c r="R6" s="84">
        <f t="shared" si="1"/>
        <v>12570</v>
      </c>
      <c r="S6" s="84">
        <f t="shared" si="1"/>
        <v>300.02999999999997</v>
      </c>
      <c r="T6" s="84">
        <f t="shared" si="1"/>
        <v>41.9</v>
      </c>
      <c r="U6" s="84">
        <f t="shared" si="1"/>
        <v>10193</v>
      </c>
      <c r="V6" s="84">
        <f t="shared" si="1"/>
        <v>76.75</v>
      </c>
      <c r="W6" s="84">
        <f t="shared" si="1"/>
        <v>132.81</v>
      </c>
      <c r="X6" s="90">
        <f t="shared" ref="X6:AG6" si="2">IF(X7="",NA(),X7)</f>
        <v>113.64</v>
      </c>
      <c r="Y6" s="90">
        <f t="shared" si="2"/>
        <v>115.92</v>
      </c>
      <c r="Z6" s="90">
        <f t="shared" si="2"/>
        <v>123.43</v>
      </c>
      <c r="AA6" s="90">
        <f t="shared" si="2"/>
        <v>119.25</v>
      </c>
      <c r="AB6" s="90">
        <f t="shared" si="2"/>
        <v>123.96</v>
      </c>
      <c r="AC6" s="90">
        <f t="shared" si="2"/>
        <v>109.49</v>
      </c>
      <c r="AD6" s="90">
        <f t="shared" si="2"/>
        <v>111.06</v>
      </c>
      <c r="AE6" s="90">
        <f t="shared" si="2"/>
        <v>111.34</v>
      </c>
      <c r="AF6" s="90">
        <f t="shared" si="2"/>
        <v>110.02</v>
      </c>
      <c r="AG6" s="90">
        <f t="shared" si="2"/>
        <v>108.76</v>
      </c>
      <c r="AH6" s="84" t="str">
        <f>IF(AH7="","",IF(AH7="-","【-】","【"&amp;SUBSTITUTE(TEXT(AH7,"#,##0.00"),"-","△")&amp;"】"))</f>
        <v>【112.83】</v>
      </c>
      <c r="AI6" s="84">
        <f t="shared" ref="AI6:AR6" si="3">IF(AI7="",NA(),AI7)</f>
        <v>0</v>
      </c>
      <c r="AJ6" s="84">
        <f t="shared" si="3"/>
        <v>0</v>
      </c>
      <c r="AK6" s="84">
        <f t="shared" si="3"/>
        <v>0</v>
      </c>
      <c r="AL6" s="84">
        <f t="shared" si="3"/>
        <v>0</v>
      </c>
      <c r="AM6" s="84">
        <f t="shared" si="3"/>
        <v>0</v>
      </c>
      <c r="AN6" s="90">
        <f t="shared" si="3"/>
        <v>9.49</v>
      </c>
      <c r="AO6" s="90">
        <f t="shared" si="3"/>
        <v>9.35</v>
      </c>
      <c r="AP6" s="90">
        <f t="shared" si="3"/>
        <v>10.130000000000001</v>
      </c>
      <c r="AQ6" s="90">
        <f t="shared" si="3"/>
        <v>7.31</v>
      </c>
      <c r="AR6" s="90">
        <f t="shared" si="3"/>
        <v>7.48</v>
      </c>
      <c r="AS6" s="84" t="str">
        <f>IF(AS7="","",IF(AS7="-","【-】","【"&amp;SUBSTITUTE(TEXT(AS7,"#,##0.00"),"-","△")&amp;"】"))</f>
        <v>【1.05】</v>
      </c>
      <c r="AT6" s="90">
        <f t="shared" ref="AT6:BC6" si="4">IF(AT7="",NA(),AT7)</f>
        <v>439.47</v>
      </c>
      <c r="AU6" s="90">
        <f t="shared" si="4"/>
        <v>460.55</v>
      </c>
      <c r="AV6" s="90">
        <f t="shared" si="4"/>
        <v>460.95</v>
      </c>
      <c r="AW6" s="90">
        <f t="shared" si="4"/>
        <v>205.51</v>
      </c>
      <c r="AX6" s="90">
        <f t="shared" si="4"/>
        <v>252.07</v>
      </c>
      <c r="AY6" s="90">
        <f t="shared" si="4"/>
        <v>406.37</v>
      </c>
      <c r="AZ6" s="90">
        <f t="shared" si="4"/>
        <v>398.29</v>
      </c>
      <c r="BA6" s="90">
        <f t="shared" si="4"/>
        <v>388.67</v>
      </c>
      <c r="BB6" s="90">
        <f t="shared" si="4"/>
        <v>355.27</v>
      </c>
      <c r="BC6" s="90">
        <f t="shared" si="4"/>
        <v>359.7</v>
      </c>
      <c r="BD6" s="84" t="str">
        <f>IF(BD7="","",IF(BD7="-","【-】","【"&amp;SUBSTITUTE(TEXT(BD7,"#,##0.00"),"-","△")&amp;"】"))</f>
        <v>【261.93】</v>
      </c>
      <c r="BE6" s="90">
        <f t="shared" ref="BE6:BN6" si="5">IF(BE7="",NA(),BE7)</f>
        <v>423.15</v>
      </c>
      <c r="BF6" s="90">
        <f t="shared" si="5"/>
        <v>393.91</v>
      </c>
      <c r="BG6" s="90">
        <f t="shared" si="5"/>
        <v>345.03</v>
      </c>
      <c r="BH6" s="90">
        <f t="shared" si="5"/>
        <v>387.05</v>
      </c>
      <c r="BI6" s="90">
        <f t="shared" si="5"/>
        <v>381.69</v>
      </c>
      <c r="BJ6" s="90">
        <f t="shared" si="5"/>
        <v>442.54</v>
      </c>
      <c r="BK6" s="90">
        <f t="shared" si="5"/>
        <v>431</v>
      </c>
      <c r="BL6" s="90">
        <f t="shared" si="5"/>
        <v>422.5</v>
      </c>
      <c r="BM6" s="90">
        <f t="shared" si="5"/>
        <v>458.27</v>
      </c>
      <c r="BN6" s="90">
        <f t="shared" si="5"/>
        <v>447.01</v>
      </c>
      <c r="BO6" s="84" t="str">
        <f>IF(BO7="","",IF(BO7="-","【-】","【"&amp;SUBSTITUTE(TEXT(BO7,"#,##0.00"),"-","△")&amp;"】"))</f>
        <v>【270.46】</v>
      </c>
      <c r="BP6" s="90">
        <f t="shared" ref="BP6:BY6" si="6">IF(BP7="",NA(),BP7)</f>
        <v>111.33</v>
      </c>
      <c r="BQ6" s="90">
        <f t="shared" si="6"/>
        <v>114.42</v>
      </c>
      <c r="BR6" s="90">
        <f t="shared" si="6"/>
        <v>123.78</v>
      </c>
      <c r="BS6" s="90">
        <f t="shared" si="6"/>
        <v>118.73</v>
      </c>
      <c r="BT6" s="90">
        <f t="shared" si="6"/>
        <v>124.21</v>
      </c>
      <c r="BU6" s="90">
        <f t="shared" si="6"/>
        <v>98.6</v>
      </c>
      <c r="BV6" s="90">
        <f t="shared" si="6"/>
        <v>100.82</v>
      </c>
      <c r="BW6" s="90">
        <f t="shared" si="6"/>
        <v>101.64</v>
      </c>
      <c r="BX6" s="90">
        <f t="shared" si="6"/>
        <v>96.77</v>
      </c>
      <c r="BY6" s="90">
        <f t="shared" si="6"/>
        <v>95.81</v>
      </c>
      <c r="BZ6" s="84" t="str">
        <f>IF(BZ7="","",IF(BZ7="-","【-】","【"&amp;SUBSTITUTE(TEXT(BZ7,"#,##0.00"),"-","△")&amp;"】"))</f>
        <v>【103.91】</v>
      </c>
      <c r="CA6" s="90">
        <f t="shared" ref="CA6:CJ6" si="7">IF(CA7="",NA(),CA7)</f>
        <v>219.73</v>
      </c>
      <c r="CB6" s="90">
        <f t="shared" si="7"/>
        <v>197.72</v>
      </c>
      <c r="CC6" s="90">
        <f t="shared" si="7"/>
        <v>187.71</v>
      </c>
      <c r="CD6" s="90">
        <f t="shared" si="7"/>
        <v>191.36</v>
      </c>
      <c r="CE6" s="90">
        <f t="shared" si="7"/>
        <v>184.24</v>
      </c>
      <c r="CF6" s="90">
        <f t="shared" si="7"/>
        <v>181.67</v>
      </c>
      <c r="CG6" s="90">
        <f t="shared" si="7"/>
        <v>179.55</v>
      </c>
      <c r="CH6" s="90">
        <f t="shared" si="7"/>
        <v>179.16</v>
      </c>
      <c r="CI6" s="90">
        <f t="shared" si="7"/>
        <v>187.18</v>
      </c>
      <c r="CJ6" s="90">
        <f t="shared" si="7"/>
        <v>189.58</v>
      </c>
      <c r="CK6" s="84" t="str">
        <f>IF(CK7="","",IF(CK7="-","【-】","【"&amp;SUBSTITUTE(TEXT(CK7,"#,##0.00"),"-","△")&amp;"】"))</f>
        <v>【167.11】</v>
      </c>
      <c r="CL6" s="90">
        <f t="shared" ref="CL6:CU6" si="8">IF(CL7="",NA(),CL7)</f>
        <v>46.26</v>
      </c>
      <c r="CM6" s="90">
        <f t="shared" si="8"/>
        <v>46.45</v>
      </c>
      <c r="CN6" s="90">
        <f t="shared" si="8"/>
        <v>52.78</v>
      </c>
      <c r="CO6" s="90">
        <f t="shared" si="8"/>
        <v>53.94</v>
      </c>
      <c r="CP6" s="90">
        <f t="shared" si="8"/>
        <v>52.58</v>
      </c>
      <c r="CQ6" s="90">
        <f t="shared" si="8"/>
        <v>53.61</v>
      </c>
      <c r="CR6" s="90">
        <f t="shared" si="8"/>
        <v>53.52</v>
      </c>
      <c r="CS6" s="90">
        <f t="shared" si="8"/>
        <v>54.24</v>
      </c>
      <c r="CT6" s="90">
        <f t="shared" si="8"/>
        <v>55.88</v>
      </c>
      <c r="CU6" s="90">
        <f t="shared" si="8"/>
        <v>55.22</v>
      </c>
      <c r="CV6" s="84" t="str">
        <f>IF(CV7="","",IF(CV7="-","【-】","【"&amp;SUBSTITUTE(TEXT(CV7,"#,##0.00"),"-","△")&amp;"】"))</f>
        <v>【60.27】</v>
      </c>
      <c r="CW6" s="90">
        <f t="shared" ref="CW6:DF6" si="9">IF(CW7="",NA(),CW7)</f>
        <v>87.02</v>
      </c>
      <c r="CX6" s="90">
        <f t="shared" si="9"/>
        <v>93.74</v>
      </c>
      <c r="CY6" s="90">
        <f t="shared" si="9"/>
        <v>85.19</v>
      </c>
      <c r="CZ6" s="90">
        <f t="shared" si="9"/>
        <v>85.06</v>
      </c>
      <c r="DA6" s="90">
        <f t="shared" si="9"/>
        <v>85.92</v>
      </c>
      <c r="DB6" s="90">
        <f t="shared" si="9"/>
        <v>81.31</v>
      </c>
      <c r="DC6" s="90">
        <f t="shared" si="9"/>
        <v>81.459999999999994</v>
      </c>
      <c r="DD6" s="90">
        <f t="shared" si="9"/>
        <v>81.680000000000007</v>
      </c>
      <c r="DE6" s="90">
        <f t="shared" si="9"/>
        <v>80.989999999999995</v>
      </c>
      <c r="DF6" s="90">
        <f t="shared" si="9"/>
        <v>80.930000000000007</v>
      </c>
      <c r="DG6" s="84" t="str">
        <f>IF(DG7="","",IF(DG7="-","【-】","【"&amp;SUBSTITUTE(TEXT(DG7,"#,##0.00"),"-","△")&amp;"】"))</f>
        <v>【89.92】</v>
      </c>
      <c r="DH6" s="90">
        <f t="shared" ref="DH6:DQ6" si="10">IF(DH7="",NA(),DH7)</f>
        <v>49.53</v>
      </c>
      <c r="DI6" s="90">
        <f t="shared" si="10"/>
        <v>50.6</v>
      </c>
      <c r="DJ6" s="90">
        <f t="shared" si="10"/>
        <v>51.9</v>
      </c>
      <c r="DK6" s="90">
        <f t="shared" si="10"/>
        <v>52.48</v>
      </c>
      <c r="DL6" s="90">
        <f t="shared" si="10"/>
        <v>53.63</v>
      </c>
      <c r="DM6" s="90">
        <f t="shared" si="10"/>
        <v>46.67</v>
      </c>
      <c r="DN6" s="90">
        <f t="shared" si="10"/>
        <v>47.7</v>
      </c>
      <c r="DO6" s="90">
        <f t="shared" si="10"/>
        <v>48.14</v>
      </c>
      <c r="DP6" s="90">
        <f t="shared" si="10"/>
        <v>46.61</v>
      </c>
      <c r="DQ6" s="90">
        <f t="shared" si="10"/>
        <v>47.97</v>
      </c>
      <c r="DR6" s="84" t="str">
        <f>IF(DR7="","",IF(DR7="-","【-】","【"&amp;SUBSTITUTE(TEXT(DR7,"#,##0.00"),"-","△")&amp;"】"))</f>
        <v>【48.85】</v>
      </c>
      <c r="DS6" s="90">
        <f t="shared" ref="DS6:EB6" si="11">IF(DS7="",NA(),DS7)</f>
        <v>3.76</v>
      </c>
      <c r="DT6" s="90">
        <f t="shared" si="11"/>
        <v>4.3</v>
      </c>
      <c r="DU6" s="90">
        <f t="shared" si="11"/>
        <v>5.58</v>
      </c>
      <c r="DV6" s="90">
        <f t="shared" si="11"/>
        <v>12.34</v>
      </c>
      <c r="DW6" s="90">
        <f t="shared" si="11"/>
        <v>15.98</v>
      </c>
      <c r="DX6" s="90">
        <f t="shared" si="11"/>
        <v>10.029999999999999</v>
      </c>
      <c r="DY6" s="90">
        <f t="shared" si="11"/>
        <v>7.26</v>
      </c>
      <c r="DZ6" s="90">
        <f t="shared" si="11"/>
        <v>11.13</v>
      </c>
      <c r="EA6" s="90">
        <f t="shared" si="11"/>
        <v>10.84</v>
      </c>
      <c r="EB6" s="90">
        <f t="shared" si="11"/>
        <v>15.33</v>
      </c>
      <c r="EC6" s="84" t="str">
        <f>IF(EC7="","",IF(EC7="-","【-】","【"&amp;SUBSTITUTE(TEXT(EC7,"#,##0.00"),"-","△")&amp;"】"))</f>
        <v>【17.80】</v>
      </c>
      <c r="ED6" s="90">
        <f t="shared" ref="ED6:EM6" si="12">IF(ED7="",NA(),ED7)</f>
        <v>0.16</v>
      </c>
      <c r="EE6" s="90">
        <f t="shared" si="12"/>
        <v>0.31</v>
      </c>
      <c r="EF6" s="84">
        <f t="shared" si="12"/>
        <v>0</v>
      </c>
      <c r="EG6" s="90">
        <f t="shared" si="12"/>
        <v>0.21</v>
      </c>
      <c r="EH6" s="90">
        <f t="shared" si="12"/>
        <v>3.e-002</v>
      </c>
      <c r="EI6" s="90">
        <f t="shared" si="12"/>
        <v>0.68</v>
      </c>
      <c r="EJ6" s="90">
        <f t="shared" si="12"/>
        <v>1.65</v>
      </c>
      <c r="EK6" s="90">
        <f t="shared" si="12"/>
        <v>0.47</v>
      </c>
      <c r="EL6" s="90">
        <f t="shared" si="12"/>
        <v>0.39</v>
      </c>
      <c r="EM6" s="90">
        <f t="shared" si="12"/>
        <v>0.43</v>
      </c>
      <c r="EN6" s="84" t="str">
        <f>IF(EN7="","",IF(EN7="-","【-】","【"&amp;SUBSTITUTE(TEXT(EN7,"#,##0.00"),"-","△")&amp;"】"))</f>
        <v>【0.70】</v>
      </c>
    </row>
    <row r="7" spans="1:144" s="69" customFormat="1">
      <c r="A7" s="70"/>
      <c r="B7" s="76">
        <v>2018</v>
      </c>
      <c r="C7" s="76">
        <v>35246</v>
      </c>
      <c r="D7" s="76">
        <v>46</v>
      </c>
      <c r="E7" s="76">
        <v>1</v>
      </c>
      <c r="F7" s="76">
        <v>0</v>
      </c>
      <c r="G7" s="76">
        <v>1</v>
      </c>
      <c r="H7" s="76" t="s">
        <v>95</v>
      </c>
      <c r="I7" s="76" t="s">
        <v>96</v>
      </c>
      <c r="J7" s="76" t="s">
        <v>97</v>
      </c>
      <c r="K7" s="76" t="s">
        <v>98</v>
      </c>
      <c r="L7" s="76" t="s">
        <v>99</v>
      </c>
      <c r="M7" s="76" t="s">
        <v>15</v>
      </c>
      <c r="N7" s="85" t="s">
        <v>100</v>
      </c>
      <c r="O7" s="85">
        <v>73.67</v>
      </c>
      <c r="P7" s="85">
        <v>82.35</v>
      </c>
      <c r="Q7" s="85">
        <v>4200</v>
      </c>
      <c r="R7" s="85">
        <v>12570</v>
      </c>
      <c r="S7" s="85">
        <v>300.02999999999997</v>
      </c>
      <c r="T7" s="85">
        <v>41.9</v>
      </c>
      <c r="U7" s="85">
        <v>10193</v>
      </c>
      <c r="V7" s="85">
        <v>76.75</v>
      </c>
      <c r="W7" s="85">
        <v>132.81</v>
      </c>
      <c r="X7" s="85">
        <v>113.64</v>
      </c>
      <c r="Y7" s="85">
        <v>115.92</v>
      </c>
      <c r="Z7" s="85">
        <v>123.43</v>
      </c>
      <c r="AA7" s="85">
        <v>119.25</v>
      </c>
      <c r="AB7" s="85">
        <v>123.96</v>
      </c>
      <c r="AC7" s="85">
        <v>109.49</v>
      </c>
      <c r="AD7" s="85">
        <v>111.06</v>
      </c>
      <c r="AE7" s="85">
        <v>111.34</v>
      </c>
      <c r="AF7" s="85">
        <v>110.02</v>
      </c>
      <c r="AG7" s="85">
        <v>108.76</v>
      </c>
      <c r="AH7" s="85">
        <v>112.83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9.49</v>
      </c>
      <c r="AO7" s="85">
        <v>9.35</v>
      </c>
      <c r="AP7" s="85">
        <v>10.130000000000001</v>
      </c>
      <c r="AQ7" s="85">
        <v>7.31</v>
      </c>
      <c r="AR7" s="85">
        <v>7.48</v>
      </c>
      <c r="AS7" s="85">
        <v>1.05</v>
      </c>
      <c r="AT7" s="85">
        <v>439.47</v>
      </c>
      <c r="AU7" s="85">
        <v>460.55</v>
      </c>
      <c r="AV7" s="85">
        <v>460.95</v>
      </c>
      <c r="AW7" s="85">
        <v>205.51</v>
      </c>
      <c r="AX7" s="85">
        <v>252.07</v>
      </c>
      <c r="AY7" s="85">
        <v>406.37</v>
      </c>
      <c r="AZ7" s="85">
        <v>398.29</v>
      </c>
      <c r="BA7" s="85">
        <v>388.67</v>
      </c>
      <c r="BB7" s="85">
        <v>355.27</v>
      </c>
      <c r="BC7" s="85">
        <v>359.7</v>
      </c>
      <c r="BD7" s="85">
        <v>261.93</v>
      </c>
      <c r="BE7" s="85">
        <v>423.15</v>
      </c>
      <c r="BF7" s="85">
        <v>393.91</v>
      </c>
      <c r="BG7" s="85">
        <v>345.03</v>
      </c>
      <c r="BH7" s="85">
        <v>387.05</v>
      </c>
      <c r="BI7" s="85">
        <v>381.69</v>
      </c>
      <c r="BJ7" s="85">
        <v>442.54</v>
      </c>
      <c r="BK7" s="85">
        <v>431</v>
      </c>
      <c r="BL7" s="85">
        <v>422.5</v>
      </c>
      <c r="BM7" s="85">
        <v>458.27</v>
      </c>
      <c r="BN7" s="85">
        <v>447.01</v>
      </c>
      <c r="BO7" s="85">
        <v>270.45999999999998</v>
      </c>
      <c r="BP7" s="85">
        <v>111.33</v>
      </c>
      <c r="BQ7" s="85">
        <v>114.42</v>
      </c>
      <c r="BR7" s="85">
        <v>123.78</v>
      </c>
      <c r="BS7" s="85">
        <v>118.73</v>
      </c>
      <c r="BT7" s="85">
        <v>124.21</v>
      </c>
      <c r="BU7" s="85">
        <v>98.6</v>
      </c>
      <c r="BV7" s="85">
        <v>100.82</v>
      </c>
      <c r="BW7" s="85">
        <v>101.64</v>
      </c>
      <c r="BX7" s="85">
        <v>96.77</v>
      </c>
      <c r="BY7" s="85">
        <v>95.81</v>
      </c>
      <c r="BZ7" s="85">
        <v>103.91</v>
      </c>
      <c r="CA7" s="85">
        <v>219.73</v>
      </c>
      <c r="CB7" s="85">
        <v>197.72</v>
      </c>
      <c r="CC7" s="85">
        <v>187.71</v>
      </c>
      <c r="CD7" s="85">
        <v>191.36</v>
      </c>
      <c r="CE7" s="85">
        <v>184.24</v>
      </c>
      <c r="CF7" s="85">
        <v>181.67</v>
      </c>
      <c r="CG7" s="85">
        <v>179.55</v>
      </c>
      <c r="CH7" s="85">
        <v>179.16</v>
      </c>
      <c r="CI7" s="85">
        <v>187.18</v>
      </c>
      <c r="CJ7" s="85">
        <v>189.58</v>
      </c>
      <c r="CK7" s="85">
        <v>167.11</v>
      </c>
      <c r="CL7" s="85">
        <v>46.26</v>
      </c>
      <c r="CM7" s="85">
        <v>46.45</v>
      </c>
      <c r="CN7" s="85">
        <v>52.78</v>
      </c>
      <c r="CO7" s="85">
        <v>53.94</v>
      </c>
      <c r="CP7" s="85">
        <v>52.58</v>
      </c>
      <c r="CQ7" s="85">
        <v>53.61</v>
      </c>
      <c r="CR7" s="85">
        <v>53.52</v>
      </c>
      <c r="CS7" s="85">
        <v>54.24</v>
      </c>
      <c r="CT7" s="85">
        <v>55.88</v>
      </c>
      <c r="CU7" s="85">
        <v>55.22</v>
      </c>
      <c r="CV7" s="85">
        <v>60.27</v>
      </c>
      <c r="CW7" s="85">
        <v>87.02</v>
      </c>
      <c r="CX7" s="85">
        <v>93.74</v>
      </c>
      <c r="CY7" s="85">
        <v>85.19</v>
      </c>
      <c r="CZ7" s="85">
        <v>85.06</v>
      </c>
      <c r="DA7" s="85">
        <v>85.92</v>
      </c>
      <c r="DB7" s="85">
        <v>81.31</v>
      </c>
      <c r="DC7" s="85">
        <v>81.459999999999994</v>
      </c>
      <c r="DD7" s="85">
        <v>81.680000000000007</v>
      </c>
      <c r="DE7" s="85">
        <v>80.989999999999995</v>
      </c>
      <c r="DF7" s="85">
        <v>80.930000000000007</v>
      </c>
      <c r="DG7" s="85">
        <v>89.92</v>
      </c>
      <c r="DH7" s="85">
        <v>49.53</v>
      </c>
      <c r="DI7" s="85">
        <v>50.6</v>
      </c>
      <c r="DJ7" s="85">
        <v>51.9</v>
      </c>
      <c r="DK7" s="85">
        <v>52.48</v>
      </c>
      <c r="DL7" s="85">
        <v>53.63</v>
      </c>
      <c r="DM7" s="85">
        <v>46.67</v>
      </c>
      <c r="DN7" s="85">
        <v>47.7</v>
      </c>
      <c r="DO7" s="85">
        <v>48.14</v>
      </c>
      <c r="DP7" s="85">
        <v>46.61</v>
      </c>
      <c r="DQ7" s="85">
        <v>47.97</v>
      </c>
      <c r="DR7" s="85">
        <v>48.85</v>
      </c>
      <c r="DS7" s="85">
        <v>3.76</v>
      </c>
      <c r="DT7" s="85">
        <v>4.3</v>
      </c>
      <c r="DU7" s="85">
        <v>5.58</v>
      </c>
      <c r="DV7" s="85">
        <v>12.34</v>
      </c>
      <c r="DW7" s="85">
        <v>15.98</v>
      </c>
      <c r="DX7" s="85">
        <v>10.029999999999999</v>
      </c>
      <c r="DY7" s="85">
        <v>7.26</v>
      </c>
      <c r="DZ7" s="85">
        <v>11.13</v>
      </c>
      <c r="EA7" s="85">
        <v>10.84</v>
      </c>
      <c r="EB7" s="85">
        <v>15.33</v>
      </c>
      <c r="EC7" s="85">
        <v>17.8</v>
      </c>
      <c r="ED7" s="85">
        <v>0.16</v>
      </c>
      <c r="EE7" s="85">
        <v>0.31</v>
      </c>
      <c r="EF7" s="85">
        <v>0</v>
      </c>
      <c r="EG7" s="85">
        <v>0.21</v>
      </c>
      <c r="EH7" s="85">
        <v>3.e-002</v>
      </c>
      <c r="EI7" s="85">
        <v>0.68</v>
      </c>
      <c r="EJ7" s="85">
        <v>1.65</v>
      </c>
      <c r="EK7" s="85">
        <v>0.47</v>
      </c>
      <c r="EL7" s="85">
        <v>0.39</v>
      </c>
      <c r="EM7" s="85">
        <v>0.43</v>
      </c>
      <c r="EN7" s="85">
        <v>0.7</v>
      </c>
    </row>
    <row r="8" spans="1:144"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2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2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2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2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2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2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2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2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2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2"/>
    </row>
    <row r="9" spans="1:144">
      <c r="A9" s="71"/>
      <c r="B9" s="71" t="s">
        <v>101</v>
      </c>
      <c r="C9" s="71" t="s">
        <v>102</v>
      </c>
      <c r="D9" s="71" t="s">
        <v>103</v>
      </c>
      <c r="E9" s="71" t="s">
        <v>104</v>
      </c>
      <c r="F9" s="71" t="s">
        <v>105</v>
      </c>
      <c r="X9" s="91"/>
      <c r="Y9" s="91"/>
      <c r="Z9" s="91"/>
      <c r="AA9" s="91"/>
      <c r="AB9" s="91"/>
      <c r="AC9" s="91"/>
      <c r="AD9" s="91"/>
      <c r="AE9" s="91"/>
      <c r="AF9" s="91"/>
      <c r="AG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D9" s="91"/>
      <c r="EE9" s="91"/>
      <c r="EF9" s="91"/>
      <c r="EG9" s="91"/>
      <c r="EH9" s="91"/>
      <c r="EI9" s="91"/>
      <c r="EJ9" s="91"/>
      <c r="EK9" s="91"/>
      <c r="EL9" s="91"/>
      <c r="EM9" s="91"/>
    </row>
    <row r="10" spans="1:144">
      <c r="A10" s="71" t="s">
        <v>52</v>
      </c>
      <c r="B10" s="77">
        <f>DATEVALUE($B$6-4&amp;"年1月1日")</f>
        <v>41640</v>
      </c>
      <c r="C10" s="77">
        <f>DATEVALUE($B$6-3&amp;"年1月1日")</f>
        <v>42005</v>
      </c>
      <c r="D10" s="77">
        <f>DATEVALUE($B$6-2&amp;"年1月1日")</f>
        <v>42370</v>
      </c>
      <c r="E10" s="77">
        <f>DATEVALUE($B$6-1&amp;"年1月1日")</f>
        <v>42736</v>
      </c>
      <c r="F10" s="77">
        <f>DATEVALUE($B$6&amp;"年1月1日")</f>
        <v>43101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工藤 直幸</cp:lastModifiedBy>
  <dcterms:created xsi:type="dcterms:W3CDTF">2019-12-05T04:09:03Z</dcterms:created>
  <dcterms:modified xsi:type="dcterms:W3CDTF">2020-01-23T03:34:34Z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2020-01-23T03:34:34Z</vt:filetime>
  </property>
</Properties>
</file>