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rlg\各課フォルダ\水処理センター\02_総　務\02_1　経営方針・経営計画\公営企業経営比較分析\H31(R1)\【経営比較分析表】2018_033812_46_010\"/>
    </mc:Choice>
  </mc:AlternateContent>
  <workbookProtection workbookAlgorithmName="SHA-512" workbookHashValue="/Uj/dbp75Z4YESUkEQHA9c5V2U5XUN7KXLsipWB5llnYHcZ+fR3rR4mWwykZNps0p5XRbThD6vMnwQE1P1ztJg==" workbookSaltValue="pyeFntxCOCpVSQH4my0dL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<sst xmlns="http://schemas.openxmlformats.org/spreadsheetml/2006/main" count="220" uniqueCount="107">
  <si>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</si>
  <si>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</si>
  <si>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</si>
  <si>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</si>
  <si>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</si>
  <si>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</si>
  <si>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</si>
  <si>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</si>
  <si>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</si>
  <si>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</si>
  <si>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</si>
  <si>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</si>
  <si>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</si>
  <si>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</si>
  <si>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</si>
  <si>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</si>
  <si>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</si>
  <si>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</si>
  <si>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</si>
  <si>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</si>
  <si>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</si>
  <si>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</si>
  <si>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</si>
  <si>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</si>
  <si>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</si>
  <si>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</si>
  <si>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</si>
  <si>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</si>
  <si>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</si>
  <si>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</si>
  <si>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</si>
  <si>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</si>
  <si>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</si>
  <si>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</si>
  <si>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</si>
  <si>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</si>
  <si>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</si>
  <si>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</si>
  <si>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</si>
  <si>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</si>
  <si>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</si>
  <si>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</si>
  <si>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</si>
  <si>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</si>
  <si>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</si>
  <si>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</si>
  <si>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</si>
  <si>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</si>
  <si>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</si>
  <si>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</si>
  <si>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</si>
  <si>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</si>
  <si>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</si>
  <si>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</si>
  <si>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</si>
  <si>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</si>
  <si>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</si>
  <si>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</si>
  <si>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</si>
  <si>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</si>
  <si>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</si>
  <si>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</si>
  <si>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</si>
  <si>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</si>
  <si>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</si>
  <si>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</si>
  <si>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</si>
  <si>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</si>
  <si>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</si>
  <si>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</si>
  <si>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</si>
  <si>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</si>
  <si>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</si>
  <si>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</si>
  <si>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</si>
  <si>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</si>
  <si>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</si>
  <si>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</si>
  <si>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</si>
  <si>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</si>
  <si>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</si>
  <si>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</si>
  <si>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</si>
  <si>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</si>
  <si>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</si>
  <si>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</si>
  <si>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</si>
  <si>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</si>
  <si>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</si>
  <si>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</si>
  <si>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</si>
  <si>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</si>
  <si>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金ケ崎町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</si>
  <si>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</si>
  <si>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</si>
  <si>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</si>
  <si>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</si>
  <si>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</si>
  <si>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</si>
  <si>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</si>
  <si>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</si>
  <si>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</si>
  <si>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</si>
  <si>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</si>
  <si>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全国の類似団体と比較して健全な指標を維持できていることから、安定した経営が行われているといえる。
　しかし、今後給水人口の減少や節水傾向が進み、水需要は減少していくことが見込まれる一方、施設の老朽化への計画的な対応が必要になってくる。今後10年を見通して策定する基本構想による効率的な施設利用と計画的な更新などにより、健全経営を維持していく必要がある。</t>
    <phoneticPr fontId="4"/>
  </si>
  <si>
    <t>　経常収支比率は100％を超えており累積欠損金も発生しておらず経常黒字を維持した経営を行っている。
　流動比率に関しては、類似団体や全国平均より高い水準となっており、企業債残高対給水収益比率についても、類似団体及び全国平均を大きく下回り、減少傾向にある。今後も企業債残高の削減に努めていく。
　給水原価は類似団体及び全国平均を下回り、供給単価は給水原価を上回っており収入を確保できている。さらに、料金回収率が100％を超え、給水費用を料金収入により賄えている状況からも、健全経営を維持できているといえる。
　施設利用率については工業用等の水需要が減少しているため休止施設が多くなっている。休止施設への費用削減及び廃止に向け検討を行っていく必要がある。
　有収率については、漏水の影響により全国平均を下回っているため、老朽管の更新等により漏水防止を徹底し改善に努める。</t>
    <rPh sb="1" eb="3">
      <t>ケイジョウ</t>
    </rPh>
    <rPh sb="3" eb="5">
      <t>シュウシ</t>
    </rPh>
    <rPh sb="5" eb="7">
      <t>ヒリツ</t>
    </rPh>
    <rPh sb="13" eb="14">
      <t>コ</t>
    </rPh>
    <rPh sb="31" eb="35">
      <t>ケイジョウクロジ</t>
    </rPh>
    <rPh sb="36" eb="38">
      <t>イジ</t>
    </rPh>
    <rPh sb="40" eb="42">
      <t>ケイエイ</t>
    </rPh>
    <rPh sb="43" eb="44">
      <t>オコナ</t>
    </rPh>
    <rPh sb="358" eb="360">
      <t>ロウキュウ</t>
    </rPh>
    <rPh sb="360" eb="361">
      <t>カン</t>
    </rPh>
    <rPh sb="362" eb="364">
      <t>コウシン</t>
    </rPh>
    <rPh sb="364" eb="365">
      <t>トウ</t>
    </rPh>
    <phoneticPr fontId="4"/>
  </si>
  <si>
    <t>　管路経年化率は、全国平均を下回っているが、類似団体を上回っている。
　減価償却率も全国平均及び類似団体を上回っており、更新時期が迫ってきている。
　以上のことから計画的な施設の更新に向け検討を行っていく必要がある。</t>
    <rPh sb="1" eb="3">
      <t>カンロ</t>
    </rPh>
    <rPh sb="3" eb="5">
      <t>ケイネン</t>
    </rPh>
    <rPh sb="5" eb="6">
      <t>カ</t>
    </rPh>
    <rPh sb="6" eb="7">
      <t>リツ</t>
    </rPh>
    <rPh sb="9" eb="11">
      <t>ゼンコク</t>
    </rPh>
    <rPh sb="11" eb="13">
      <t>ヘイキン</t>
    </rPh>
    <rPh sb="14" eb="16">
      <t>シタマワ</t>
    </rPh>
    <rPh sb="22" eb="24">
      <t>ルイジ</t>
    </rPh>
    <rPh sb="24" eb="26">
      <t>ダンタイ</t>
    </rPh>
    <rPh sb="27" eb="29">
      <t>ウワマワ</t>
    </rPh>
    <rPh sb="36" eb="38">
      <t>ゲンカ</t>
    </rPh>
    <rPh sb="38" eb="40">
      <t>ショウキャク</t>
    </rPh>
    <rPh sb="40" eb="41">
      <t>リツ</t>
    </rPh>
    <rPh sb="42" eb="44">
      <t>ゼンコク</t>
    </rPh>
    <rPh sb="44" eb="46">
      <t>ヘイキン</t>
    </rPh>
    <rPh sb="46" eb="47">
      <t>オヨ</t>
    </rPh>
    <rPh sb="48" eb="50">
      <t>ルイジ</t>
    </rPh>
    <rPh sb="50" eb="52">
      <t>ダンタイ</t>
    </rPh>
    <rPh sb="53" eb="55">
      <t>ウワマワ</t>
    </rPh>
    <rPh sb="60" eb="62">
      <t>コウシン</t>
    </rPh>
    <rPh sb="62" eb="64">
      <t>ジキ</t>
    </rPh>
    <rPh sb="65" eb="66">
      <t>セマ</t>
    </rPh>
    <rPh sb="75" eb="77">
      <t>イジョウ</t>
    </rPh>
    <rPh sb="82" eb="85">
      <t>ケイカクテキ</t>
    </rPh>
    <rPh sb="86" eb="88">
      <t>シセツ</t>
    </rPh>
    <rPh sb="89" eb="91">
      <t>コウシン</t>
    </rPh>
    <rPh sb="92" eb="93">
      <t>ム</t>
    </rPh>
    <rPh sb="94" eb="96">
      <t>ケントウ</t>
    </rPh>
    <rPh sb="97" eb="98">
      <t>オコナ</t>
    </rPh>
    <rPh sb="102" eb="10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</si>
</sst>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0.66</c:v>
                </c:pt>
                <c:pt idx="1">
                  <c:v>0</c:v>
                </c:pt>
                <c:pt idx="2">
                  <c:v>0</c:v>
                </c:pt>
                <c:pt idx="3" formatCode="#,##0.00;&quot;△&quot;#,##0.00;&quot;-&quot;">
                  <c:v>0.46</c:v>
                </c:pt>
                <c:pt idx="4" formatCode="#,##0.00;&quot;△&quot;#,##0.00;&quot;-&quot;">
                  <c:v>0.05</c:v>
                </c:pt>
              </c:numCache>
            </c:numRef>
          </c:val>
          <c:extLst>
            <c:ext xmlns:c16="http://schemas.microsoft.com/office/drawing/2014/chart" uri="{C3380CC4-5D6E-409C-BE32-E72D297353CC}">
              <c16:uniqueId val="{00000000-20D2-466F-9BF6-ECC504A5CBF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20D2-466F-9BF6-ECC504A5CBF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45.96</c:v>
                </c:pt>
                <c:pt idx="1">
                  <c:v>51.63</c:v>
                </c:pt>
                <c:pt idx="2">
                  <c:v>51.72</c:v>
                </c:pt>
                <c:pt idx="3">
                  <c:v>51.16</c:v>
                </c:pt>
                <c:pt idx="4">
                  <c:v>51.06</c:v>
                </c:pt>
              </c:numCache>
            </c:numRef>
          </c:val>
          <c:extLst>
            <c:ext xmlns:c16="http://schemas.microsoft.com/office/drawing/2014/chart" uri="{C3380CC4-5D6E-409C-BE32-E72D297353CC}">
              <c16:uniqueId val="{00000000-7B49-478C-93A9-5EE6A944ACC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7B49-478C-93A9-5EE6A944ACC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90.01</c:v>
                </c:pt>
                <c:pt idx="1">
                  <c:v>80.260000000000005</c:v>
                </c:pt>
                <c:pt idx="2">
                  <c:v>85.22</c:v>
                </c:pt>
                <c:pt idx="3">
                  <c:v>85.69</c:v>
                </c:pt>
                <c:pt idx="4">
                  <c:v>85.79</c:v>
                </c:pt>
              </c:numCache>
            </c:numRef>
          </c:val>
          <c:extLst>
            <c:ext xmlns:c16="http://schemas.microsoft.com/office/drawing/2014/chart" uri="{C3380CC4-5D6E-409C-BE32-E72D297353CC}">
              <c16:uniqueId val="{00000000-34E6-4EF1-B1F8-7658DD444C2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34E6-4EF1-B1F8-7658DD444C2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107.56</c:v>
                </c:pt>
                <c:pt idx="1">
                  <c:v>115</c:v>
                </c:pt>
                <c:pt idx="2">
                  <c:v>115.62</c:v>
                </c:pt>
                <c:pt idx="3">
                  <c:v>113.7</c:v>
                </c:pt>
                <c:pt idx="4">
                  <c:v>111.04</c:v>
                </c:pt>
              </c:numCache>
            </c:numRef>
          </c:val>
          <c:extLst>
            <c:ext xmlns:c16="http://schemas.microsoft.com/office/drawing/2014/chart" uri="{C3380CC4-5D6E-409C-BE32-E72D297353CC}">
              <c16:uniqueId val="{00000000-3EF0-4BC7-B1BE-4019313CA6C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3EF0-4BC7-B1BE-4019313CA6C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57.67</c:v>
                </c:pt>
                <c:pt idx="1">
                  <c:v>58.41</c:v>
                </c:pt>
                <c:pt idx="2">
                  <c:v>59.25</c:v>
                </c:pt>
                <c:pt idx="3">
                  <c:v>60.5</c:v>
                </c:pt>
                <c:pt idx="4">
                  <c:v>61.73</c:v>
                </c:pt>
              </c:numCache>
            </c:numRef>
          </c:val>
          <c:extLst>
            <c:ext xmlns:c16="http://schemas.microsoft.com/office/drawing/2014/chart" uri="{C3380CC4-5D6E-409C-BE32-E72D297353CC}">
              <c16:uniqueId val="{00000000-896B-43FD-BE7C-971EC1CBAD9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896B-43FD-BE7C-971EC1CBAD9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5.2</c:v>
                </c:pt>
                <c:pt idx="1">
                  <c:v>0</c:v>
                </c:pt>
                <c:pt idx="2" formatCode="#,##0.00;&quot;△&quot;#,##0.00;&quot;-&quot;">
                  <c:v>0.86</c:v>
                </c:pt>
                <c:pt idx="3" formatCode="#,##0.00;&quot;△&quot;#,##0.00;&quot;-&quot;">
                  <c:v>13.39</c:v>
                </c:pt>
                <c:pt idx="4" formatCode="#,##0.00;&quot;△&quot;#,##0.00;&quot;-&quot;">
                  <c:v>15.65</c:v>
                </c:pt>
              </c:numCache>
            </c:numRef>
          </c:val>
          <c:extLst>
            <c:ext xmlns:c16="http://schemas.microsoft.com/office/drawing/2014/chart" uri="{C3380CC4-5D6E-409C-BE32-E72D297353CC}">
              <c16:uniqueId val="{00000000-4811-41DB-82E9-E8940BE955C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4811-41DB-82E9-E8940BE955C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92-453B-A1E9-F4158B2AC88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5B92-453B-A1E9-F4158B2AC88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324.75</c:v>
                </c:pt>
                <c:pt idx="1">
                  <c:v>355.44</c:v>
                </c:pt>
                <c:pt idx="2">
                  <c:v>597.69000000000005</c:v>
                </c:pt>
                <c:pt idx="3">
                  <c:v>873.4</c:v>
                </c:pt>
                <c:pt idx="4">
                  <c:v>574.64</c:v>
                </c:pt>
              </c:numCache>
            </c:numRef>
          </c:val>
          <c:extLst>
            <c:ext xmlns:c16="http://schemas.microsoft.com/office/drawing/2014/chart" uri="{C3380CC4-5D6E-409C-BE32-E72D297353CC}">
              <c16:uniqueId val="{00000000-5A05-4190-AD4E-55DC709C997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5A05-4190-AD4E-55DC709C997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43.09</c:v>
                </c:pt>
                <c:pt idx="1">
                  <c:v>21.32</c:v>
                </c:pt>
                <c:pt idx="2">
                  <c:v>9.67</c:v>
                </c:pt>
                <c:pt idx="3">
                  <c:v>4.16</c:v>
                </c:pt>
                <c:pt idx="4">
                  <c:v>3.4</c:v>
                </c:pt>
              </c:numCache>
            </c:numRef>
          </c:val>
          <c:extLst>
            <c:ext xmlns:c16="http://schemas.microsoft.com/office/drawing/2014/chart" uri="{C3380CC4-5D6E-409C-BE32-E72D297353CC}">
              <c16:uniqueId val="{00000000-16EE-48FA-96F2-16DD691AAD9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16EE-48FA-96F2-16DD691AAD9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104.51</c:v>
                </c:pt>
                <c:pt idx="1">
                  <c:v>109.02</c:v>
                </c:pt>
                <c:pt idx="2">
                  <c:v>109.03</c:v>
                </c:pt>
                <c:pt idx="3">
                  <c:v>107.27</c:v>
                </c:pt>
                <c:pt idx="4">
                  <c:v>104.49</c:v>
                </c:pt>
              </c:numCache>
            </c:numRef>
          </c:val>
          <c:extLst>
            <c:ext xmlns:c16="http://schemas.microsoft.com/office/drawing/2014/chart" uri="{C3380CC4-5D6E-409C-BE32-E72D297353CC}">
              <c16:uniqueId val="{00000000-6BA8-4B48-BE21-A9AC78399B2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6BA8-4B48-BE21-A9AC78399B2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125.63</c:v>
                </c:pt>
                <c:pt idx="1">
                  <c:v>120.64</c:v>
                </c:pt>
                <c:pt idx="2">
                  <c:v>120.56</c:v>
                </c:pt>
                <c:pt idx="3">
                  <c:v>122.65</c:v>
                </c:pt>
                <c:pt idx="4">
                  <c:v>126.03</c:v>
                </c:pt>
              </c:numCache>
            </c:numRef>
          </c:val>
          <c:extLst>
            <c:ext xmlns:c16="http://schemas.microsoft.com/office/drawing/2014/chart" uri="{C3380CC4-5D6E-409C-BE32-E72D297353CC}">
              <c16:uniqueId val="{00000000-DC0D-4A26-91BD-4714273058E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DC0D-4A26-91BD-4714273058E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T25" zoomScaleNormal="100" workbookViewId="0">
      <selection activeCell="CA47" sqref="CA4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岩手県　金ケ崎町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15644</v>
      </c>
      <c r="AM8" s="70"/>
      <c r="AN8" s="70"/>
      <c r="AO8" s="70"/>
      <c r="AP8" s="70"/>
      <c r="AQ8" s="70"/>
      <c r="AR8" s="70"/>
      <c r="AS8" s="70"/>
      <c r="AT8" s="66">
        <f>データ!$S$6</f>
        <v>179.76</v>
      </c>
      <c r="AU8" s="67"/>
      <c r="AV8" s="67"/>
      <c r="AW8" s="67"/>
      <c r="AX8" s="67"/>
      <c r="AY8" s="67"/>
      <c r="AZ8" s="67"/>
      <c r="BA8" s="67"/>
      <c r="BB8" s="69">
        <f>データ!$T$6</f>
        <v>87.03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c r="A10" s="2"/>
      <c r="B10" s="66" t="str">
        <f>データ!$N$6</f>
        <v>-</v>
      </c>
      <c r="C10" s="67"/>
      <c r="D10" s="67"/>
      <c r="E10" s="67"/>
      <c r="F10" s="67"/>
      <c r="G10" s="67"/>
      <c r="H10" s="67"/>
      <c r="I10" s="66">
        <f>データ!$O$6</f>
        <v>97.22</v>
      </c>
      <c r="J10" s="67"/>
      <c r="K10" s="67"/>
      <c r="L10" s="67"/>
      <c r="M10" s="67"/>
      <c r="N10" s="67"/>
      <c r="O10" s="68"/>
      <c r="P10" s="69">
        <f>データ!$P$6</f>
        <v>97.69</v>
      </c>
      <c r="Q10" s="69"/>
      <c r="R10" s="69"/>
      <c r="S10" s="69"/>
      <c r="T10" s="69"/>
      <c r="U10" s="69"/>
      <c r="V10" s="69"/>
      <c r="W10" s="70">
        <f>データ!$Q$6</f>
        <v>2516</v>
      </c>
      <c r="X10" s="70"/>
      <c r="Y10" s="70"/>
      <c r="Z10" s="70"/>
      <c r="AA10" s="70"/>
      <c r="AB10" s="70"/>
      <c r="AC10" s="70"/>
      <c r="AD10" s="2"/>
      <c r="AE10" s="2"/>
      <c r="AF10" s="2"/>
      <c r="AG10" s="2"/>
      <c r="AH10" s="4"/>
      <c r="AI10" s="4"/>
      <c r="AJ10" s="4"/>
      <c r="AK10" s="4"/>
      <c r="AL10" s="70">
        <f>データ!$U$6</f>
        <v>15210</v>
      </c>
      <c r="AM10" s="70"/>
      <c r="AN10" s="70"/>
      <c r="AO10" s="70"/>
      <c r="AP10" s="70"/>
      <c r="AQ10" s="70"/>
      <c r="AR10" s="70"/>
      <c r="AS10" s="70"/>
      <c r="AT10" s="66">
        <f>データ!$V$6</f>
        <v>63.31</v>
      </c>
      <c r="AU10" s="67"/>
      <c r="AV10" s="67"/>
      <c r="AW10" s="67"/>
      <c r="AX10" s="67"/>
      <c r="AY10" s="67"/>
      <c r="AZ10" s="67"/>
      <c r="BA10" s="67"/>
      <c r="BB10" s="69">
        <f>データ!$W$6</f>
        <v>240.25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104</v>
      </c>
      <c r="BM66" s="51"/>
      <c r="BN66" s="51"/>
      <c r="BO66" s="51"/>
      <c r="BP66" s="51"/>
      <c r="BQ66" s="51"/>
      <c r="BR66" s="51"/>
      <c r="BS66" s="51"/>
      <c r="BT66" s="51"/>
      <c r="BU66" s="51"/>
      <c r="BV66" s="51"/>
      <c r="BW66" s="51"/>
      <c r="BX66" s="51"/>
      <c r="BY66" s="51"/>
      <c r="BZ66" s="52"/>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iO6sKv9ASfU5hPQfQc9eaLHAJOY0gMlxrHE6THLGpaK28wsHHuncOE+JpzK4PgXCSjXv83pvamJlxQ25VtwqqA==" saltValue="x8IuY6C9WEK6WFPhXXkWr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c r="A6" s="29" t="s">
        <v>91</v>
      </c>
      <c r="B6" s="34">
        <f>B7</f>
        <v>2018</v>
      </c>
      <c r="C6" s="34">
        <f t="shared" ref="C6:W6" si="3">C7</f>
        <v>33812</v>
      </c>
      <c r="D6" s="34">
        <f t="shared" si="3"/>
        <v>46</v>
      </c>
      <c r="E6" s="34">
        <f t="shared" si="3"/>
        <v>1</v>
      </c>
      <c r="F6" s="34">
        <f t="shared" si="3"/>
        <v>0</v>
      </c>
      <c r="G6" s="34">
        <f t="shared" si="3"/>
        <v>1</v>
      </c>
      <c r="H6" s="34" t="str">
        <f t="shared" si="3"/>
        <v>岩手県　金ケ崎町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97.22</v>
      </c>
      <c r="P6" s="35">
        <f t="shared" si="3"/>
        <v>97.69</v>
      </c>
      <c r="Q6" s="35">
        <f t="shared" si="3"/>
        <v>2516</v>
      </c>
      <c r="R6" s="35">
        <f t="shared" si="3"/>
        <v>15644</v>
      </c>
      <c r="S6" s="35">
        <f t="shared" si="3"/>
        <v>179.76</v>
      </c>
      <c r="T6" s="35">
        <f t="shared" si="3"/>
        <v>87.03</v>
      </c>
      <c r="U6" s="35">
        <f t="shared" si="3"/>
        <v>15210</v>
      </c>
      <c r="V6" s="35">
        <f t="shared" si="3"/>
        <v>63.31</v>
      </c>
      <c r="W6" s="35">
        <f t="shared" si="3"/>
        <v>240.25</v>
      </c>
      <c r="X6" s="36">
        <f>IF(X7="",NA(),X7)</f>
        <v>107.56</v>
      </c>
      <c r="Y6" s="36">
        <f t="shared" ref="Y6:AG6" si="4">IF(Y7="",NA(),Y7)</f>
        <v>115</v>
      </c>
      <c r="Z6" s="36">
        <f t="shared" si="4"/>
        <v>115.62</v>
      </c>
      <c r="AA6" s="36">
        <f t="shared" si="4"/>
        <v>113.7</v>
      </c>
      <c r="AB6" s="36">
        <f t="shared" si="4"/>
        <v>111.04</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324.75</v>
      </c>
      <c r="AU6" s="36">
        <f t="shared" ref="AU6:BC6" si="6">IF(AU7="",NA(),AU7)</f>
        <v>355.44</v>
      </c>
      <c r="AV6" s="36">
        <f t="shared" si="6"/>
        <v>597.69000000000005</v>
      </c>
      <c r="AW6" s="36">
        <f t="shared" si="6"/>
        <v>873.4</v>
      </c>
      <c r="AX6" s="36">
        <f t="shared" si="6"/>
        <v>574.64</v>
      </c>
      <c r="AY6" s="36">
        <f t="shared" si="6"/>
        <v>381.53</v>
      </c>
      <c r="AZ6" s="36">
        <f t="shared" si="6"/>
        <v>391.54</v>
      </c>
      <c r="BA6" s="36">
        <f t="shared" si="6"/>
        <v>384.34</v>
      </c>
      <c r="BB6" s="36">
        <f t="shared" si="6"/>
        <v>359.47</v>
      </c>
      <c r="BC6" s="36">
        <f t="shared" si="6"/>
        <v>369.69</v>
      </c>
      <c r="BD6" s="35" t="str">
        <f>IF(BD7="","",IF(BD7="-","【-】","【"&amp;SUBSTITUTE(TEXT(BD7,"#,##0.00"),"-","△")&amp;"】"))</f>
        <v>【261.93】</v>
      </c>
      <c r="BE6" s="36">
        <f>IF(BE7="",NA(),BE7)</f>
        <v>43.09</v>
      </c>
      <c r="BF6" s="36">
        <f t="shared" ref="BF6:BN6" si="7">IF(BF7="",NA(),BF7)</f>
        <v>21.32</v>
      </c>
      <c r="BG6" s="36">
        <f t="shared" si="7"/>
        <v>9.67</v>
      </c>
      <c r="BH6" s="36">
        <f t="shared" si="7"/>
        <v>4.16</v>
      </c>
      <c r="BI6" s="36">
        <f t="shared" si="7"/>
        <v>3.4</v>
      </c>
      <c r="BJ6" s="36">
        <f t="shared" si="7"/>
        <v>393.27</v>
      </c>
      <c r="BK6" s="36">
        <f t="shared" si="7"/>
        <v>386.97</v>
      </c>
      <c r="BL6" s="36">
        <f t="shared" si="7"/>
        <v>380.58</v>
      </c>
      <c r="BM6" s="36">
        <f t="shared" si="7"/>
        <v>401.79</v>
      </c>
      <c r="BN6" s="36">
        <f t="shared" si="7"/>
        <v>402.99</v>
      </c>
      <c r="BO6" s="35" t="str">
        <f>IF(BO7="","",IF(BO7="-","【-】","【"&amp;SUBSTITUTE(TEXT(BO7,"#,##0.00"),"-","△")&amp;"】"))</f>
        <v>【270.46】</v>
      </c>
      <c r="BP6" s="36">
        <f>IF(BP7="",NA(),BP7)</f>
        <v>104.51</v>
      </c>
      <c r="BQ6" s="36">
        <f t="shared" ref="BQ6:BY6" si="8">IF(BQ7="",NA(),BQ7)</f>
        <v>109.02</v>
      </c>
      <c r="BR6" s="36">
        <f t="shared" si="8"/>
        <v>109.03</v>
      </c>
      <c r="BS6" s="36">
        <f t="shared" si="8"/>
        <v>107.27</v>
      </c>
      <c r="BT6" s="36">
        <f t="shared" si="8"/>
        <v>104.49</v>
      </c>
      <c r="BU6" s="36">
        <f t="shared" si="8"/>
        <v>100.47</v>
      </c>
      <c r="BV6" s="36">
        <f t="shared" si="8"/>
        <v>101.72</v>
      </c>
      <c r="BW6" s="36">
        <f t="shared" si="8"/>
        <v>102.38</v>
      </c>
      <c r="BX6" s="36">
        <f t="shared" si="8"/>
        <v>100.12</v>
      </c>
      <c r="BY6" s="36">
        <f t="shared" si="8"/>
        <v>98.66</v>
      </c>
      <c r="BZ6" s="35" t="str">
        <f>IF(BZ7="","",IF(BZ7="-","【-】","【"&amp;SUBSTITUTE(TEXT(BZ7,"#,##0.00"),"-","△")&amp;"】"))</f>
        <v>【103.91】</v>
      </c>
      <c r="CA6" s="36">
        <f>IF(CA7="",NA(),CA7)</f>
        <v>125.63</v>
      </c>
      <c r="CB6" s="36">
        <f t="shared" ref="CB6:CJ6" si="9">IF(CB7="",NA(),CB7)</f>
        <v>120.64</v>
      </c>
      <c r="CC6" s="36">
        <f t="shared" si="9"/>
        <v>120.56</v>
      </c>
      <c r="CD6" s="36">
        <f t="shared" si="9"/>
        <v>122.65</v>
      </c>
      <c r="CE6" s="36">
        <f t="shared" si="9"/>
        <v>126.03</v>
      </c>
      <c r="CF6" s="36">
        <f t="shared" si="9"/>
        <v>169.82</v>
      </c>
      <c r="CG6" s="36">
        <f t="shared" si="9"/>
        <v>168.2</v>
      </c>
      <c r="CH6" s="36">
        <f t="shared" si="9"/>
        <v>168.67</v>
      </c>
      <c r="CI6" s="36">
        <f t="shared" si="9"/>
        <v>174.97</v>
      </c>
      <c r="CJ6" s="36">
        <f t="shared" si="9"/>
        <v>178.59</v>
      </c>
      <c r="CK6" s="35" t="str">
        <f>IF(CK7="","",IF(CK7="-","【-】","【"&amp;SUBSTITUTE(TEXT(CK7,"#,##0.00"),"-","△")&amp;"】"))</f>
        <v>【167.11】</v>
      </c>
      <c r="CL6" s="36">
        <f>IF(CL7="",NA(),CL7)</f>
        <v>45.96</v>
      </c>
      <c r="CM6" s="36">
        <f t="shared" ref="CM6:CU6" si="10">IF(CM7="",NA(),CM7)</f>
        <v>51.63</v>
      </c>
      <c r="CN6" s="36">
        <f t="shared" si="10"/>
        <v>51.72</v>
      </c>
      <c r="CO6" s="36">
        <f t="shared" si="10"/>
        <v>51.16</v>
      </c>
      <c r="CP6" s="36">
        <f t="shared" si="10"/>
        <v>51.06</v>
      </c>
      <c r="CQ6" s="36">
        <f t="shared" si="10"/>
        <v>55.13</v>
      </c>
      <c r="CR6" s="36">
        <f t="shared" si="10"/>
        <v>54.77</v>
      </c>
      <c r="CS6" s="36">
        <f t="shared" si="10"/>
        <v>54.92</v>
      </c>
      <c r="CT6" s="36">
        <f t="shared" si="10"/>
        <v>55.63</v>
      </c>
      <c r="CU6" s="36">
        <f t="shared" si="10"/>
        <v>55.03</v>
      </c>
      <c r="CV6" s="35" t="str">
        <f>IF(CV7="","",IF(CV7="-","【-】","【"&amp;SUBSTITUTE(TEXT(CV7,"#,##0.00"),"-","△")&amp;"】"))</f>
        <v>【60.27】</v>
      </c>
      <c r="CW6" s="36">
        <f>IF(CW7="",NA(),CW7)</f>
        <v>90.01</v>
      </c>
      <c r="CX6" s="36">
        <f t="shared" ref="CX6:DF6" si="11">IF(CX7="",NA(),CX7)</f>
        <v>80.260000000000005</v>
      </c>
      <c r="CY6" s="36">
        <f t="shared" si="11"/>
        <v>85.22</v>
      </c>
      <c r="CZ6" s="36">
        <f t="shared" si="11"/>
        <v>85.69</v>
      </c>
      <c r="DA6" s="36">
        <f t="shared" si="11"/>
        <v>85.79</v>
      </c>
      <c r="DB6" s="36">
        <f t="shared" si="11"/>
        <v>83</v>
      </c>
      <c r="DC6" s="36">
        <f t="shared" si="11"/>
        <v>82.89</v>
      </c>
      <c r="DD6" s="36">
        <f t="shared" si="11"/>
        <v>82.66</v>
      </c>
      <c r="DE6" s="36">
        <f t="shared" si="11"/>
        <v>82.04</v>
      </c>
      <c r="DF6" s="36">
        <f t="shared" si="11"/>
        <v>81.900000000000006</v>
      </c>
      <c r="DG6" s="35" t="str">
        <f>IF(DG7="","",IF(DG7="-","【-】","【"&amp;SUBSTITUTE(TEXT(DG7,"#,##0.00"),"-","△")&amp;"】"))</f>
        <v>【89.92】</v>
      </c>
      <c r="DH6" s="36">
        <f>IF(DH7="",NA(),DH7)</f>
        <v>57.67</v>
      </c>
      <c r="DI6" s="36">
        <f t="shared" ref="DI6:DQ6" si="12">IF(DI7="",NA(),DI7)</f>
        <v>58.41</v>
      </c>
      <c r="DJ6" s="36">
        <f t="shared" si="12"/>
        <v>59.25</v>
      </c>
      <c r="DK6" s="36">
        <f t="shared" si="12"/>
        <v>60.5</v>
      </c>
      <c r="DL6" s="36">
        <f t="shared" si="12"/>
        <v>61.73</v>
      </c>
      <c r="DM6" s="36">
        <f t="shared" si="12"/>
        <v>46.66</v>
      </c>
      <c r="DN6" s="36">
        <f t="shared" si="12"/>
        <v>47.46</v>
      </c>
      <c r="DO6" s="36">
        <f t="shared" si="12"/>
        <v>48.49</v>
      </c>
      <c r="DP6" s="36">
        <f t="shared" si="12"/>
        <v>48.05</v>
      </c>
      <c r="DQ6" s="36">
        <f t="shared" si="12"/>
        <v>48.87</v>
      </c>
      <c r="DR6" s="35" t="str">
        <f>IF(DR7="","",IF(DR7="-","【-】","【"&amp;SUBSTITUTE(TEXT(DR7,"#,##0.00"),"-","△")&amp;"】"))</f>
        <v>【48.85】</v>
      </c>
      <c r="DS6" s="36">
        <f>IF(DS7="",NA(),DS7)</f>
        <v>5.2</v>
      </c>
      <c r="DT6" s="35">
        <f t="shared" ref="DT6:EB6" si="13">IF(DT7="",NA(),DT7)</f>
        <v>0</v>
      </c>
      <c r="DU6" s="36">
        <f t="shared" si="13"/>
        <v>0.86</v>
      </c>
      <c r="DV6" s="36">
        <f t="shared" si="13"/>
        <v>13.39</v>
      </c>
      <c r="DW6" s="36">
        <f t="shared" si="13"/>
        <v>15.65</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0.66</v>
      </c>
      <c r="EE6" s="35">
        <f t="shared" ref="EE6:EM6" si="14">IF(EE7="",NA(),EE7)</f>
        <v>0</v>
      </c>
      <c r="EF6" s="35">
        <f t="shared" si="14"/>
        <v>0</v>
      </c>
      <c r="EG6" s="36">
        <f t="shared" si="14"/>
        <v>0.46</v>
      </c>
      <c r="EH6" s="36">
        <f t="shared" si="14"/>
        <v>0.05</v>
      </c>
      <c r="EI6" s="36">
        <f t="shared" si="14"/>
        <v>0.66</v>
      </c>
      <c r="EJ6" s="36">
        <f t="shared" si="14"/>
        <v>0.99</v>
      </c>
      <c r="EK6" s="36">
        <f t="shared" si="14"/>
        <v>0.71</v>
      </c>
      <c r="EL6" s="36">
        <f t="shared" si="14"/>
        <v>0.54</v>
      </c>
      <c r="EM6" s="36">
        <f t="shared" si="14"/>
        <v>0.5</v>
      </c>
      <c r="EN6" s="35" t="str">
        <f>IF(EN7="","",IF(EN7="-","【-】","【"&amp;SUBSTITUTE(TEXT(EN7,"#,##0.00"),"-","△")&amp;"】"))</f>
        <v>【0.70】</v>
      </c>
    </row>
    <row r="7" spans="1:144" s="37" customFormat="1">
      <c r="A7" s="29"/>
      <c r="B7" s="38">
        <v>2018</v>
      </c>
      <c r="C7" s="38">
        <v>33812</v>
      </c>
      <c r="D7" s="38">
        <v>46</v>
      </c>
      <c r="E7" s="38">
        <v>1</v>
      </c>
      <c r="F7" s="38">
        <v>0</v>
      </c>
      <c r="G7" s="38">
        <v>1</v>
      </c>
      <c r="H7" s="38" t="s">
        <v>92</v>
      </c>
      <c r="I7" s="38" t="s">
        <v>93</v>
      </c>
      <c r="J7" s="38" t="s">
        <v>94</v>
      </c>
      <c r="K7" s="38" t="s">
        <v>95</v>
      </c>
      <c r="L7" s="38" t="s">
        <v>96</v>
      </c>
      <c r="M7" s="38" t="s">
        <v>97</v>
      </c>
      <c r="N7" s="39" t="s">
        <v>98</v>
      </c>
      <c r="O7" s="39">
        <v>97.22</v>
      </c>
      <c r="P7" s="39">
        <v>97.69</v>
      </c>
      <c r="Q7" s="39">
        <v>2516</v>
      </c>
      <c r="R7" s="39">
        <v>15644</v>
      </c>
      <c r="S7" s="39">
        <v>179.76</v>
      </c>
      <c r="T7" s="39">
        <v>87.03</v>
      </c>
      <c r="U7" s="39">
        <v>15210</v>
      </c>
      <c r="V7" s="39">
        <v>63.31</v>
      </c>
      <c r="W7" s="39">
        <v>240.25</v>
      </c>
      <c r="X7" s="39">
        <v>107.56</v>
      </c>
      <c r="Y7" s="39">
        <v>115</v>
      </c>
      <c r="Z7" s="39">
        <v>115.62</v>
      </c>
      <c r="AA7" s="39">
        <v>113.7</v>
      </c>
      <c r="AB7" s="39">
        <v>111.04</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324.75</v>
      </c>
      <c r="AU7" s="39">
        <v>355.44</v>
      </c>
      <c r="AV7" s="39">
        <v>597.69000000000005</v>
      </c>
      <c r="AW7" s="39">
        <v>873.4</v>
      </c>
      <c r="AX7" s="39">
        <v>574.64</v>
      </c>
      <c r="AY7" s="39">
        <v>381.53</v>
      </c>
      <c r="AZ7" s="39">
        <v>391.54</v>
      </c>
      <c r="BA7" s="39">
        <v>384.34</v>
      </c>
      <c r="BB7" s="39">
        <v>359.47</v>
      </c>
      <c r="BC7" s="39">
        <v>369.69</v>
      </c>
      <c r="BD7" s="39">
        <v>261.93</v>
      </c>
      <c r="BE7" s="39">
        <v>43.09</v>
      </c>
      <c r="BF7" s="39">
        <v>21.32</v>
      </c>
      <c r="BG7" s="39">
        <v>9.67</v>
      </c>
      <c r="BH7" s="39">
        <v>4.16</v>
      </c>
      <c r="BI7" s="39">
        <v>3.4</v>
      </c>
      <c r="BJ7" s="39">
        <v>393.27</v>
      </c>
      <c r="BK7" s="39">
        <v>386.97</v>
      </c>
      <c r="BL7" s="39">
        <v>380.58</v>
      </c>
      <c r="BM7" s="39">
        <v>401.79</v>
      </c>
      <c r="BN7" s="39">
        <v>402.99</v>
      </c>
      <c r="BO7" s="39">
        <v>270.45999999999998</v>
      </c>
      <c r="BP7" s="39">
        <v>104.51</v>
      </c>
      <c r="BQ7" s="39">
        <v>109.02</v>
      </c>
      <c r="BR7" s="39">
        <v>109.03</v>
      </c>
      <c r="BS7" s="39">
        <v>107.27</v>
      </c>
      <c r="BT7" s="39">
        <v>104.49</v>
      </c>
      <c r="BU7" s="39">
        <v>100.47</v>
      </c>
      <c r="BV7" s="39">
        <v>101.72</v>
      </c>
      <c r="BW7" s="39">
        <v>102.38</v>
      </c>
      <c r="BX7" s="39">
        <v>100.12</v>
      </c>
      <c r="BY7" s="39">
        <v>98.66</v>
      </c>
      <c r="BZ7" s="39">
        <v>103.91</v>
      </c>
      <c r="CA7" s="39">
        <v>125.63</v>
      </c>
      <c r="CB7" s="39">
        <v>120.64</v>
      </c>
      <c r="CC7" s="39">
        <v>120.56</v>
      </c>
      <c r="CD7" s="39">
        <v>122.65</v>
      </c>
      <c r="CE7" s="39">
        <v>126.03</v>
      </c>
      <c r="CF7" s="39">
        <v>169.82</v>
      </c>
      <c r="CG7" s="39">
        <v>168.2</v>
      </c>
      <c r="CH7" s="39">
        <v>168.67</v>
      </c>
      <c r="CI7" s="39">
        <v>174.97</v>
      </c>
      <c r="CJ7" s="39">
        <v>178.59</v>
      </c>
      <c r="CK7" s="39">
        <v>167.11</v>
      </c>
      <c r="CL7" s="39">
        <v>45.96</v>
      </c>
      <c r="CM7" s="39">
        <v>51.63</v>
      </c>
      <c r="CN7" s="39">
        <v>51.72</v>
      </c>
      <c r="CO7" s="39">
        <v>51.16</v>
      </c>
      <c r="CP7" s="39">
        <v>51.06</v>
      </c>
      <c r="CQ7" s="39">
        <v>55.13</v>
      </c>
      <c r="CR7" s="39">
        <v>54.77</v>
      </c>
      <c r="CS7" s="39">
        <v>54.92</v>
      </c>
      <c r="CT7" s="39">
        <v>55.63</v>
      </c>
      <c r="CU7" s="39">
        <v>55.03</v>
      </c>
      <c r="CV7" s="39">
        <v>60.27</v>
      </c>
      <c r="CW7" s="39">
        <v>90.01</v>
      </c>
      <c r="CX7" s="39">
        <v>80.260000000000005</v>
      </c>
      <c r="CY7" s="39">
        <v>85.22</v>
      </c>
      <c r="CZ7" s="39">
        <v>85.69</v>
      </c>
      <c r="DA7" s="39">
        <v>85.79</v>
      </c>
      <c r="DB7" s="39">
        <v>83</v>
      </c>
      <c r="DC7" s="39">
        <v>82.89</v>
      </c>
      <c r="DD7" s="39">
        <v>82.66</v>
      </c>
      <c r="DE7" s="39">
        <v>82.04</v>
      </c>
      <c r="DF7" s="39">
        <v>81.900000000000006</v>
      </c>
      <c r="DG7" s="39">
        <v>89.92</v>
      </c>
      <c r="DH7" s="39">
        <v>57.67</v>
      </c>
      <c r="DI7" s="39">
        <v>58.41</v>
      </c>
      <c r="DJ7" s="39">
        <v>59.25</v>
      </c>
      <c r="DK7" s="39">
        <v>60.5</v>
      </c>
      <c r="DL7" s="39">
        <v>61.73</v>
      </c>
      <c r="DM7" s="39">
        <v>46.66</v>
      </c>
      <c r="DN7" s="39">
        <v>47.46</v>
      </c>
      <c r="DO7" s="39">
        <v>48.49</v>
      </c>
      <c r="DP7" s="39">
        <v>48.05</v>
      </c>
      <c r="DQ7" s="39">
        <v>48.87</v>
      </c>
      <c r="DR7" s="39">
        <v>48.85</v>
      </c>
      <c r="DS7" s="39">
        <v>5.2</v>
      </c>
      <c r="DT7" s="39">
        <v>0</v>
      </c>
      <c r="DU7" s="39">
        <v>0.86</v>
      </c>
      <c r="DV7" s="39">
        <v>13.39</v>
      </c>
      <c r="DW7" s="39">
        <v>15.65</v>
      </c>
      <c r="DX7" s="39">
        <v>9.85</v>
      </c>
      <c r="DY7" s="39">
        <v>9.7100000000000009</v>
      </c>
      <c r="DZ7" s="39">
        <v>12.79</v>
      </c>
      <c r="EA7" s="39">
        <v>13.39</v>
      </c>
      <c r="EB7" s="39">
        <v>14.85</v>
      </c>
      <c r="EC7" s="39">
        <v>17.8</v>
      </c>
      <c r="ED7" s="39">
        <v>0.66</v>
      </c>
      <c r="EE7" s="39">
        <v>0</v>
      </c>
      <c r="EF7" s="39">
        <v>0</v>
      </c>
      <c r="EG7" s="39">
        <v>0.46</v>
      </c>
      <c r="EH7" s="39">
        <v>0.05</v>
      </c>
      <c r="EI7" s="39">
        <v>0.66</v>
      </c>
      <c r="EJ7" s="39">
        <v>0.99</v>
      </c>
      <c r="EK7" s="39">
        <v>0.71</v>
      </c>
      <c r="EL7" s="39">
        <v>0.54</v>
      </c>
      <c r="EM7" s="39">
        <v>0.5</v>
      </c>
      <c r="EN7" s="39">
        <v>0.7</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2020-01-23T00:50:41Z</cp:lastPrinted>
  <dcterms:created xsi:type="dcterms:W3CDTF">2019-12-05T04:08:57Z</dcterms:created>
  <dcterms:modified xsi:type="dcterms:W3CDTF">2020-01-23T00:50:44Z</dcterms:modified>
  <cp:category/>
</cp:coreProperties>
</file>