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nas-nishiwaga\NAS-NISHIWAGA\201総務課\庶務財政\777 財政関係（番号は適当）\14 公営企業\R01（H31）\16 1.27 公営企業に係る経営比較分析表（平成30年度）\02 提出\"/>
    </mc:Choice>
  </mc:AlternateContent>
  <xr:revisionPtr revIDLastSave="0" documentId="13_ncr:1_{7792423A-5D25-40B6-99AD-F00B575A1507}" xr6:coauthVersionLast="45" xr6:coauthVersionMax="45" xr10:uidLastSave="{00000000-0000-0000-0000-000000000000}"/>
  <workbookProtection workbookAlgorithmName="SHA-512" workbookHashValue="EktxeQv8gGNLL52qSAG25cfsCUU6ClK6FYA81eC/hEM/9RXmzTo4/k4S9HpFzEf8N22sLNHHdZt9onhdHthOaw==" workbookSaltValue="TZQFYRZ4D2Qb1thIfTYSIw==" workbookSpinCount="100000" lockStructure="1"/>
  <bookViews>
    <workbookView xWindow="28680" yWindow="-12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AT8" i="4" s="1"/>
  <c r="S6" i="5"/>
  <c r="R6" i="5"/>
  <c r="Q6" i="5"/>
  <c r="P6" i="5"/>
  <c r="O6" i="5"/>
  <c r="I10" i="4" s="1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E86" i="4"/>
  <c r="BB10" i="4"/>
  <c r="AT10" i="4"/>
  <c r="AL10" i="4"/>
  <c r="AD10" i="4"/>
  <c r="W10" i="4"/>
  <c r="P10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<sst xmlns="http://schemas.openxmlformats.org/spreadsheetml/2006/main" count="239" uniqueCount="113">
  <si>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</si>
  <si>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</si>
  <si>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</si>
  <si>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</si>
  <si>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</si>
  <si>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</si>
  <si>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</si>
  <si>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</si>
  <si>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</si>
  <si>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</si>
  <si>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</si>
  <si>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</si>
  <si>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</si>
  <si>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</si>
  <si>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</si>
  <si>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</si>
  <si>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</si>
  <si>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</si>
  <si>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</si>
  <si>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</si>
  <si>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</si>
  <si>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</si>
  <si>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</si>
  <si>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</si>
  <si>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</si>
  <si>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</si>
  <si>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</si>
  <si>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</si>
  <si>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</si>
  <si>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</si>
  <si>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</si>
  <si>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</si>
  <si>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</si>
  <si>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</si>
  <si>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</si>
  <si>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</si>
  <si>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</si>
  <si>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</si>
  <si>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</si>
  <si>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</si>
  <si>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</si>
  <si>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</si>
  <si>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</si>
  <si>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</si>
  <si>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</si>
  <si>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</si>
  <si>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</si>
  <si>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</si>
  <si>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</si>
  <si>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</si>
  <si>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</si>
  <si>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</si>
  <si>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</si>
  <si>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</si>
  <si>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</si>
  <si>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</si>
  <si>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</si>
  <si>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</si>
  <si>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</si>
  <si>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</si>
  <si>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</si>
  <si>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</si>
  <si>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</si>
  <si>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</si>
  <si>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</si>
  <si>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</si>
  <si>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</si>
  <si>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</si>
  <si>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</si>
  <si>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</si>
  <si>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</si>
  <si>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</si>
  <si>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</si>
  <si>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</si>
  <si>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</si>
  <si>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</si>
  <si>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</si>
  <si>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</si>
  <si>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</si>
  <si>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</si>
  <si>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</si>
  <si>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</si>
  <si>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</si>
  <si>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</si>
  <si>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</si>
  <si>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</si>
  <si>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</si>
  <si>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</si>
  <si>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</si>
  <si>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</si>
  <si>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</si>
  <si>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</si>
  <si>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</si>
  <si>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</si>
  <si>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</si>
  <si>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</si>
  <si>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</si>
  <si>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西和賀町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</si>
  <si>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</si>
  <si>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</si>
  <si>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</si>
  <si>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</si>
  <si>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</si>
  <si>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</si>
  <si>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</si>
  <si>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</si>
  <si>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</si>
  <si>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</si>
  <si>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</si>
  <si>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</si>
  <si>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収益的収支比率については、前年比４.８％増加となっている。合併処理浄化槽設置により水洗化率が上昇しているが、施設の経年劣化による維持経費の増加が、他会計繰入金の割合の増加の要因となっている。
 経費回収率については横ばいで類似団体より高い率となっている。</t>
    <phoneticPr fontId="4"/>
  </si>
  <si>
    <t>　現在稼働している合併処理浄化槽のうち、古いものは16年を経過しているために故障や不具合がみられるようになり、浄化槽の再設置数が増えてきている。今後も再設置や修繕が考えられ、施設維持管理コスト増加が見込まれる。</t>
    <phoneticPr fontId="4"/>
  </si>
  <si>
    <t>　本町は、下水道と農業集落排水の区域外の地域が多く、浄化槽設置事業を推進し全町で７割程度の水洗化率となっている。今後も水洗化を推進し、補助事業の活用などにより導入経費を節減しながら、水洗化率の向上を図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</si>
</sst>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F4-4A9F-AAC9-08EBE3BFF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F4-4A9F-AAC9-08EBE3BFF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61.67</c:v>
                </c:pt>
                <c:pt idx="3" formatCode="#,##0.00;&quot;△&quot;#,##0.00;&quot;-&quot;">
                  <c:v>55.56</c:v>
                </c:pt>
                <c:pt idx="4" formatCode="#,##0.00;&quot;△&quot;#,##0.00;&quot;-&quot;">
                  <c:v>55.56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3-4978-969A-6E6E1445A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59.08</c:v>
                </c:pt>
                <c:pt idx="1">
                  <c:v>58.25</c:v>
                </c:pt>
                <c:pt idx="2">
                  <c:v>61.55</c:v>
                </c:pt>
                <c:pt idx="3">
                  <c:v>57.22</c:v>
                </c:pt>
                <c:pt idx="4">
                  <c:v>59.94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43-4978-969A-6E6E1445A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F-40D0-B1F7-54F8EC5F4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77.12</c:v>
                </c:pt>
                <c:pt idx="1">
                  <c:v>68.150000000000006</c:v>
                </c:pt>
                <c:pt idx="2">
                  <c:v>67.489999999999995</c:v>
                </c:pt>
                <c:pt idx="3">
                  <c:v>67.290000000000006</c:v>
                </c:pt>
                <c:pt idx="4">
                  <c:v>89.66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EF-40D0-B1F7-54F8EC5F4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86.77</c:v>
                </c:pt>
                <c:pt idx="1">
                  <c:v>87.92</c:v>
                </c:pt>
                <c:pt idx="2">
                  <c:v>91.74</c:v>
                </c:pt>
                <c:pt idx="3">
                  <c:v>79</c:v>
                </c:pt>
                <c:pt idx="4">
                  <c:v>83.84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DA-443D-BC60-466F59A6D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DA-443D-BC60-466F59A6D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55-40DD-88E2-3D41884E9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55-40DD-88E2-3D41884E9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89-4E6F-8619-5B11134ED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89-4E6F-8619-5B11134ED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80-47DE-8773-E10A2BF34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80-47DE-8773-E10A2BF34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DF-44B8-ACE1-F1CE72A86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DF-44B8-ACE1-F1CE72A86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500.97</c:v>
                </c:pt>
                <c:pt idx="1">
                  <c:v>519.03</c:v>
                </c:pt>
                <c:pt idx="2">
                  <c:v>1003.72</c:v>
                </c:pt>
                <c:pt idx="3">
                  <c:v>746.03</c:v>
                </c:pt>
                <c:pt idx="4">
                  <c:v>713.2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1E-4DE3-BD7A-218F01F01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416.91</c:v>
                </c:pt>
                <c:pt idx="1">
                  <c:v>392.19</c:v>
                </c:pt>
                <c:pt idx="2">
                  <c:v>413.5</c:v>
                </c:pt>
                <c:pt idx="3">
                  <c:v>407.42</c:v>
                </c:pt>
                <c:pt idx="4">
                  <c:v>296.89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1E-4DE3-BD7A-218F01F01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87.52</c:v>
                </c:pt>
                <c:pt idx="1">
                  <c:v>87.98</c:v>
                </c:pt>
                <c:pt idx="2">
                  <c:v>91.81</c:v>
                </c:pt>
                <c:pt idx="3">
                  <c:v>79.02</c:v>
                </c:pt>
                <c:pt idx="4">
                  <c:v>83.88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C7-46F3-80F7-8E3A6F53F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57.93</c:v>
                </c:pt>
                <c:pt idx="1">
                  <c:v>57.03</c:v>
                </c:pt>
                <c:pt idx="2">
                  <c:v>55.84</c:v>
                </c:pt>
                <c:pt idx="3">
                  <c:v>57.08</c:v>
                </c:pt>
                <c:pt idx="4">
                  <c:v>63.06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C7-46F3-80F7-8E3A6F53F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329.08</c:v>
                </c:pt>
                <c:pt idx="1">
                  <c:v>322.27</c:v>
                </c:pt>
                <c:pt idx="2">
                  <c:v>312.60000000000002</c:v>
                </c:pt>
                <c:pt idx="3">
                  <c:v>413.64</c:v>
                </c:pt>
                <c:pt idx="4">
                  <c:v>382.57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78-476D-A939-DA633E2D9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276.93</c:v>
                </c:pt>
                <c:pt idx="1">
                  <c:v>283.73</c:v>
                </c:pt>
                <c:pt idx="2">
                  <c:v>287.57</c:v>
                </c:pt>
                <c:pt idx="3">
                  <c:v>286.86</c:v>
                </c:pt>
                <c:pt idx="4">
                  <c:v>264.77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78-476D-A939-DA633E2D9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【325.02】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N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岩手県　西和賀町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特定地域生活排水処理</v>
      </c>
      <c r="Q8" s="48"/>
      <c r="R8" s="48"/>
      <c r="S8" s="48"/>
      <c r="T8" s="48"/>
      <c r="U8" s="48"/>
      <c r="V8" s="48"/>
      <c r="W8" s="48" t="str">
        <f>データ!L6</f>
        <v>K2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5681</v>
      </c>
      <c r="AM8" s="50"/>
      <c r="AN8" s="50"/>
      <c r="AO8" s="50"/>
      <c r="AP8" s="50"/>
      <c r="AQ8" s="50"/>
      <c r="AR8" s="50"/>
      <c r="AS8" s="50"/>
      <c r="AT8" s="45">
        <f>データ!T6</f>
        <v>590.74</v>
      </c>
      <c r="AU8" s="45"/>
      <c r="AV8" s="45"/>
      <c r="AW8" s="45"/>
      <c r="AX8" s="45"/>
      <c r="AY8" s="45"/>
      <c r="AZ8" s="45"/>
      <c r="BA8" s="45"/>
      <c r="BB8" s="45">
        <f>データ!U6</f>
        <v>9.6199999999999992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9.09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4410</v>
      </c>
      <c r="AE10" s="50"/>
      <c r="AF10" s="50"/>
      <c r="AG10" s="50"/>
      <c r="AH10" s="50"/>
      <c r="AI10" s="50"/>
      <c r="AJ10" s="50"/>
      <c r="AK10" s="2"/>
      <c r="AL10" s="50">
        <f>データ!V6</f>
        <v>511</v>
      </c>
      <c r="AM10" s="50"/>
      <c r="AN10" s="50"/>
      <c r="AO10" s="50"/>
      <c r="AP10" s="50"/>
      <c r="AQ10" s="50"/>
      <c r="AR10" s="50"/>
      <c r="AS10" s="50"/>
      <c r="AT10" s="45">
        <f>データ!W6</f>
        <v>588.82000000000005</v>
      </c>
      <c r="AU10" s="45"/>
      <c r="AV10" s="45"/>
      <c r="AW10" s="45"/>
      <c r="AX10" s="45"/>
      <c r="AY10" s="45"/>
      <c r="AZ10" s="45"/>
      <c r="BA10" s="45"/>
      <c r="BB10" s="45">
        <f>データ!X6</f>
        <v>0.87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110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111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112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【325.02】</v>
      </c>
      <c r="I86" s="26" t="str">
        <f>データ!CA6</f>
        <v>【60.61】</v>
      </c>
      <c r="J86" s="26" t="str">
        <f>データ!CL6</f>
        <v>【270.94】</v>
      </c>
      <c r="K86" s="26" t="str">
        <f>データ!CW6</f>
        <v>【57.80】</v>
      </c>
      <c r="L86" s="26" t="str">
        <f>データ!DH6</f>
        <v>【78.90】</v>
      </c>
      <c r="M86" s="26" t="s">
        <v>43</v>
      </c>
      <c r="N86" s="26" t="s">
        <v>43</v>
      </c>
      <c r="O86" s="26" t="str">
        <f>データ!EO6</f>
        <v>【-】</v>
      </c>
    </row>
  </sheetData>
  <sheetProtection algorithmName="SHA-512" hashValue="Rmszj5LEKxSdhkBRyglZRJqVr3gmJN3AhtePuBpEkaLF52S4VUN7mTe3thjU7VgtCpGpcxtjAb0YHz4b4sdssw==" saltValue="RHhKm7phtVkC1FJmHG4G8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6" t="s">
        <v>53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54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55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57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58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59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60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61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62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63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65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66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67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2018</v>
      </c>
      <c r="C6" s="33">
        <f t="shared" ref="C6:X6" si="3">C7</f>
        <v>33669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岩手県　西和賀町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9.09</v>
      </c>
      <c r="Q6" s="34">
        <f t="shared" si="3"/>
        <v>100</v>
      </c>
      <c r="R6" s="34">
        <f t="shared" si="3"/>
        <v>4410</v>
      </c>
      <c r="S6" s="34">
        <f t="shared" si="3"/>
        <v>5681</v>
      </c>
      <c r="T6" s="34">
        <f t="shared" si="3"/>
        <v>590.74</v>
      </c>
      <c r="U6" s="34">
        <f t="shared" si="3"/>
        <v>9.6199999999999992</v>
      </c>
      <c r="V6" s="34">
        <f t="shared" si="3"/>
        <v>511</v>
      </c>
      <c r="W6" s="34">
        <f t="shared" si="3"/>
        <v>588.82000000000005</v>
      </c>
      <c r="X6" s="34">
        <f t="shared" si="3"/>
        <v>0.87</v>
      </c>
      <c r="Y6" s="35">
        <f>IF(Y7="",NA(),Y7)</f>
        <v>86.77</v>
      </c>
      <c r="Z6" s="35">
        <f t="shared" ref="Z6:AH6" si="4">IF(Z7="",NA(),Z7)</f>
        <v>87.92</v>
      </c>
      <c r="AA6" s="35">
        <f t="shared" si="4"/>
        <v>91.74</v>
      </c>
      <c r="AB6" s="35">
        <f t="shared" si="4"/>
        <v>79</v>
      </c>
      <c r="AC6" s="35">
        <f t="shared" si="4"/>
        <v>83.84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500.97</v>
      </c>
      <c r="BG6" s="35">
        <f t="shared" ref="BG6:BO6" si="7">IF(BG7="",NA(),BG7)</f>
        <v>519.03</v>
      </c>
      <c r="BH6" s="35">
        <f t="shared" si="7"/>
        <v>1003.72</v>
      </c>
      <c r="BI6" s="35">
        <f t="shared" si="7"/>
        <v>746.03</v>
      </c>
      <c r="BJ6" s="35">
        <f t="shared" si="7"/>
        <v>713.2</v>
      </c>
      <c r="BK6" s="35">
        <f t="shared" si="7"/>
        <v>416.91</v>
      </c>
      <c r="BL6" s="35">
        <f t="shared" si="7"/>
        <v>392.19</v>
      </c>
      <c r="BM6" s="35">
        <f t="shared" si="7"/>
        <v>413.5</v>
      </c>
      <c r="BN6" s="35">
        <f t="shared" si="7"/>
        <v>407.42</v>
      </c>
      <c r="BO6" s="35">
        <f t="shared" si="7"/>
        <v>296.89</v>
      </c>
      <c r="BP6" s="34" t="str">
        <f>IF(BP7="","",IF(BP7="-","【-】","【"&amp;SUBSTITUTE(TEXT(BP7,"#,##0.00"),"-","△")&amp;"】"))</f>
        <v>【325.02】</v>
      </c>
      <c r="BQ6" s="35">
        <f>IF(BQ7="",NA(),BQ7)</f>
        <v>87.52</v>
      </c>
      <c r="BR6" s="35">
        <f t="shared" ref="BR6:BZ6" si="8">IF(BR7="",NA(),BR7)</f>
        <v>87.98</v>
      </c>
      <c r="BS6" s="35">
        <f t="shared" si="8"/>
        <v>91.81</v>
      </c>
      <c r="BT6" s="35">
        <f t="shared" si="8"/>
        <v>79.02</v>
      </c>
      <c r="BU6" s="35">
        <f t="shared" si="8"/>
        <v>83.88</v>
      </c>
      <c r="BV6" s="35">
        <f t="shared" si="8"/>
        <v>57.93</v>
      </c>
      <c r="BW6" s="35">
        <f t="shared" si="8"/>
        <v>57.03</v>
      </c>
      <c r="BX6" s="35">
        <f t="shared" si="8"/>
        <v>55.84</v>
      </c>
      <c r="BY6" s="35">
        <f t="shared" si="8"/>
        <v>57.08</v>
      </c>
      <c r="BZ6" s="35">
        <f t="shared" si="8"/>
        <v>63.06</v>
      </c>
      <c r="CA6" s="34" t="str">
        <f>IF(CA7="","",IF(CA7="-","【-】","【"&amp;SUBSTITUTE(TEXT(CA7,"#,##0.00"),"-","△")&amp;"】"))</f>
        <v>【60.61】</v>
      </c>
      <c r="CB6" s="35">
        <f>IF(CB7="",NA(),CB7)</f>
        <v>329.08</v>
      </c>
      <c r="CC6" s="35">
        <f t="shared" ref="CC6:CK6" si="9">IF(CC7="",NA(),CC7)</f>
        <v>322.27</v>
      </c>
      <c r="CD6" s="35">
        <f t="shared" si="9"/>
        <v>312.60000000000002</v>
      </c>
      <c r="CE6" s="35">
        <f t="shared" si="9"/>
        <v>413.64</v>
      </c>
      <c r="CF6" s="35">
        <f t="shared" si="9"/>
        <v>382.57</v>
      </c>
      <c r="CG6" s="35">
        <f t="shared" si="9"/>
        <v>276.93</v>
      </c>
      <c r="CH6" s="35">
        <f t="shared" si="9"/>
        <v>283.73</v>
      </c>
      <c r="CI6" s="35">
        <f t="shared" si="9"/>
        <v>287.57</v>
      </c>
      <c r="CJ6" s="35">
        <f t="shared" si="9"/>
        <v>286.86</v>
      </c>
      <c r="CK6" s="35">
        <f t="shared" si="9"/>
        <v>264.77</v>
      </c>
      <c r="CL6" s="34" t="str">
        <f>IF(CL7="","",IF(CL7="-","【-】","【"&amp;SUBSTITUTE(TEXT(CL7,"#,##0.00"),"-","△")&amp;"】"))</f>
        <v>【270.94】</v>
      </c>
      <c r="CM6" s="34">
        <f>IF(CM7="",NA(),CM7)</f>
        <v>0</v>
      </c>
      <c r="CN6" s="34">
        <f t="shared" ref="CN6:CV6" si="10">IF(CN7="",NA(),CN7)</f>
        <v>0</v>
      </c>
      <c r="CO6" s="35">
        <f t="shared" si="10"/>
        <v>61.67</v>
      </c>
      <c r="CP6" s="35">
        <f t="shared" si="10"/>
        <v>55.56</v>
      </c>
      <c r="CQ6" s="35">
        <f t="shared" si="10"/>
        <v>55.56</v>
      </c>
      <c r="CR6" s="35">
        <f t="shared" si="10"/>
        <v>59.08</v>
      </c>
      <c r="CS6" s="35">
        <f t="shared" si="10"/>
        <v>58.25</v>
      </c>
      <c r="CT6" s="35">
        <f t="shared" si="10"/>
        <v>61.55</v>
      </c>
      <c r="CU6" s="35">
        <f t="shared" si="10"/>
        <v>57.22</v>
      </c>
      <c r="CV6" s="35">
        <f t="shared" si="10"/>
        <v>59.94</v>
      </c>
      <c r="CW6" s="34" t="str">
        <f>IF(CW7="","",IF(CW7="-","【-】","【"&amp;SUBSTITUTE(TEXT(CW7,"#,##0.00"),"-","△")&amp;"】"))</f>
        <v>【57.80】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77.12</v>
      </c>
      <c r="DD6" s="35">
        <f t="shared" si="11"/>
        <v>68.150000000000006</v>
      </c>
      <c r="DE6" s="35">
        <f t="shared" si="11"/>
        <v>67.489999999999995</v>
      </c>
      <c r="DF6" s="35">
        <f t="shared" si="11"/>
        <v>67.290000000000006</v>
      </c>
      <c r="DG6" s="35">
        <f t="shared" si="11"/>
        <v>89.66</v>
      </c>
      <c r="DH6" s="34" t="str">
        <f>IF(DH7="","",IF(DH7="-","【-】","【"&amp;SUBSTITUTE(TEXT(DH7,"#,##0.00"),"-","△")&amp;"】"))</f>
        <v>【78.90】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2018</v>
      </c>
      <c r="C7" s="37">
        <v>33669</v>
      </c>
      <c r="D7" s="37">
        <v>47</v>
      </c>
      <c r="E7" s="37">
        <v>18</v>
      </c>
      <c r="F7" s="37">
        <v>0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9.09</v>
      </c>
      <c r="Q7" s="38">
        <v>100</v>
      </c>
      <c r="R7" s="38">
        <v>4410</v>
      </c>
      <c r="S7" s="38">
        <v>5681</v>
      </c>
      <c r="T7" s="38">
        <v>590.74</v>
      </c>
      <c r="U7" s="38">
        <v>9.6199999999999992</v>
      </c>
      <c r="V7" s="38">
        <v>511</v>
      </c>
      <c r="W7" s="38">
        <v>588.82000000000005</v>
      </c>
      <c r="X7" s="38">
        <v>0.87</v>
      </c>
      <c r="Y7" s="38">
        <v>86.77</v>
      </c>
      <c r="Z7" s="38">
        <v>87.92</v>
      </c>
      <c r="AA7" s="38">
        <v>91.74</v>
      </c>
      <c r="AB7" s="38">
        <v>79</v>
      </c>
      <c r="AC7" s="38">
        <v>83.84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500.97</v>
      </c>
      <c r="BG7" s="38">
        <v>519.03</v>
      </c>
      <c r="BH7" s="38">
        <v>1003.72</v>
      </c>
      <c r="BI7" s="38">
        <v>746.03</v>
      </c>
      <c r="BJ7" s="38">
        <v>713.2</v>
      </c>
      <c r="BK7" s="38">
        <v>416.91</v>
      </c>
      <c r="BL7" s="38">
        <v>392.19</v>
      </c>
      <c r="BM7" s="38">
        <v>413.5</v>
      </c>
      <c r="BN7" s="38">
        <v>407.42</v>
      </c>
      <c r="BO7" s="38">
        <v>296.89</v>
      </c>
      <c r="BP7" s="38">
        <v>325.02</v>
      </c>
      <c r="BQ7" s="38">
        <v>87.52</v>
      </c>
      <c r="BR7" s="38">
        <v>87.98</v>
      </c>
      <c r="BS7" s="38">
        <v>91.81</v>
      </c>
      <c r="BT7" s="38">
        <v>79.02</v>
      </c>
      <c r="BU7" s="38">
        <v>83.88</v>
      </c>
      <c r="BV7" s="38">
        <v>57.93</v>
      </c>
      <c r="BW7" s="38">
        <v>57.03</v>
      </c>
      <c r="BX7" s="38">
        <v>55.84</v>
      </c>
      <c r="BY7" s="38">
        <v>57.08</v>
      </c>
      <c r="BZ7" s="38">
        <v>63.06</v>
      </c>
      <c r="CA7" s="38">
        <v>60.61</v>
      </c>
      <c r="CB7" s="38">
        <v>329.08</v>
      </c>
      <c r="CC7" s="38">
        <v>322.27</v>
      </c>
      <c r="CD7" s="38">
        <v>312.60000000000002</v>
      </c>
      <c r="CE7" s="38">
        <v>413.64</v>
      </c>
      <c r="CF7" s="38">
        <v>382.57</v>
      </c>
      <c r="CG7" s="38">
        <v>276.93</v>
      </c>
      <c r="CH7" s="38">
        <v>283.73</v>
      </c>
      <c r="CI7" s="38">
        <v>287.57</v>
      </c>
      <c r="CJ7" s="38">
        <v>286.86</v>
      </c>
      <c r="CK7" s="38">
        <v>264.77</v>
      </c>
      <c r="CL7" s="38">
        <v>270.94</v>
      </c>
      <c r="CM7" s="38">
        <v>0</v>
      </c>
      <c r="CN7" s="38">
        <v>0</v>
      </c>
      <c r="CO7" s="38">
        <v>61.67</v>
      </c>
      <c r="CP7" s="38">
        <v>55.56</v>
      </c>
      <c r="CQ7" s="38">
        <v>55.56</v>
      </c>
      <c r="CR7" s="38">
        <v>59.08</v>
      </c>
      <c r="CS7" s="38">
        <v>58.25</v>
      </c>
      <c r="CT7" s="38">
        <v>61.55</v>
      </c>
      <c r="CU7" s="38">
        <v>57.22</v>
      </c>
      <c r="CV7" s="38">
        <v>59.94</v>
      </c>
      <c r="CW7" s="38">
        <v>57.8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77.12</v>
      </c>
      <c r="DD7" s="38">
        <v>68.150000000000006</v>
      </c>
      <c r="DE7" s="38">
        <v>67.489999999999995</v>
      </c>
      <c r="DF7" s="38">
        <v>67.290000000000006</v>
      </c>
      <c r="DG7" s="38">
        <v>89.66</v>
      </c>
      <c r="DH7" s="38">
        <v>78.900000000000006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103</v>
      </c>
      <c r="EF7" s="38" t="s">
        <v>103</v>
      </c>
      <c r="EG7" s="38" t="s">
        <v>103</v>
      </c>
      <c r="EH7" s="38" t="s">
        <v>103</v>
      </c>
      <c r="EI7" s="38" t="s">
        <v>103</v>
      </c>
      <c r="EJ7" s="38" t="s">
        <v>103</v>
      </c>
      <c r="EK7" s="38" t="s">
        <v>103</v>
      </c>
      <c r="EL7" s="38" t="s">
        <v>103</v>
      </c>
      <c r="EM7" s="38" t="s">
        <v>103</v>
      </c>
      <c r="EN7" s="38" t="s">
        <v>103</v>
      </c>
      <c r="EO7" s="38" t="s">
        <v>103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高橋 高行</cp:lastModifiedBy>
  <dcterms:created xsi:type="dcterms:W3CDTF">2019-12-05T05:27:52Z</dcterms:created>
  <dcterms:modified xsi:type="dcterms:W3CDTF">2020-01-27T10:54:34Z</dcterms:modified>
  <cp:category/>
</cp:coreProperties>
</file>