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10\Desktop\【経営比較分析表】（駐車場）\"/>
    </mc:Choice>
  </mc:AlternateContent>
  <workbookProtection workbookAlgorithmName="SHA-512" workbookHashValue="hhnMRt4/vkudQNLN+RBny7I8I+8+WGNmyxD7id9AUKX/p/oI+XDn6h4H6pGtgz9/EC79DFrUaKg+MLx5t2tMiQ==" workbookSaltValue="JWMG2Tm6psE6ZkMZVGU+Z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KP76" i="4" s="1"/>
  <c r="DT7" i="5"/>
  <c r="DS7" i="5"/>
  <c r="DR7" i="5"/>
  <c r="KO32" i="4" s="1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AG76" i="4"/>
  <c r="CV67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JV51" i="4"/>
  <c r="MA32" i="4"/>
  <c r="LH32" i="4"/>
  <c r="JV32" i="4"/>
  <c r="JC32" i="4"/>
  <c r="HJ32" i="4"/>
  <c r="GQ32" i="4"/>
  <c r="FE32" i="4"/>
  <c r="EL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JV30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MI76" i="4"/>
  <c r="HJ51" i="4"/>
  <c r="MA30" i="4"/>
  <c r="CS30" i="4"/>
  <c r="IT76" i="4"/>
  <c r="CS51" i="4"/>
  <c r="HJ30" i="4"/>
  <c r="AN30" i="4"/>
  <c r="D11" i="5"/>
  <c r="FE30" i="4"/>
  <c r="AN51" i="4"/>
  <c r="HA76" i="4"/>
  <c r="E11" i="5"/>
  <c r="FE51" i="4"/>
  <c r="B11" i="5"/>
  <c r="BZ30" i="4" l="1"/>
  <c r="IE76" i="4"/>
  <c r="GQ30" i="4"/>
  <c r="BK76" i="4"/>
  <c r="LH51" i="4"/>
  <c r="BZ51" i="4"/>
  <c r="LT76" i="4"/>
  <c r="GQ51" i="4"/>
  <c r="LH30" i="4"/>
  <c r="HP76" i="4"/>
  <c r="BG51" i="4"/>
  <c r="FX30" i="4"/>
  <c r="LE76" i="4"/>
  <c r="FX51" i="4"/>
  <c r="KO30" i="4"/>
  <c r="BG30" i="4"/>
  <c r="AV76" i="4"/>
  <c r="KO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<sst xmlns="http://schemas.openxmlformats.org/spreadsheetml/2006/main" count="278" uniqueCount="139">
  <si>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</si>
  <si>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</si>
  <si>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</si>
  <si>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</si>
  <si>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</si>
  <si>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</si>
  <si>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</si>
  <si>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</si>
  <si>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</si>
  <si>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</si>
  <si>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</si>
  <si>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</si>
  <si>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</si>
  <si>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</si>
  <si>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</si>
  <si>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</si>
  <si>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</si>
  <si>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</si>
  <si>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</si>
  <si>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</si>
  <si>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</si>
  <si>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</si>
  <si>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</si>
  <si>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</si>
  <si>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</si>
  <si>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</si>
  <si>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</si>
  <si>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</si>
  <si>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</si>
  <si>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</si>
  <si>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</si>
  <si>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</si>
  <si>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</si>
  <si>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</si>
  <si>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</si>
  <si>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</si>
  <si>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</si>
  <si>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</si>
  <si>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</si>
  <si>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</si>
  <si>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</si>
  <si>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</si>
  <si>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</si>
  <si>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</si>
  <si>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</si>
  <si>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</si>
  <si>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</si>
  <si>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</si>
  <si>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</si>
  <si>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</si>
  <si>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</si>
  <si>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</si>
  <si>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</si>
  <si>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</si>
  <si>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</si>
  <si>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</si>
  <si>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</si>
  <si>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</si>
  <si>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</si>
  <si>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</si>
  <si>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</si>
  <si>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</si>
  <si>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</si>
  <si>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</si>
  <si>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</si>
  <si>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</si>
  <si>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</si>
  <si>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</si>
  <si>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</si>
  <si>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</si>
  <si>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</si>
  <si>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</si>
  <si>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</si>
  <si>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</si>
  <si>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</si>
  <si>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</si>
  <si>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</si>
  <si>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</si>
  <si>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</si>
  <si>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</si>
  <si>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</si>
  <si>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</si>
  <si>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</si>
  <si>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</si>
  <si>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</si>
  <si>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</si>
  <si>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</si>
  <si>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</si>
  <si>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</si>
  <si>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</si>
  <si>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</si>
  <si>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</si>
  <si>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</si>
  <si>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</si>
  <si>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</si>
  <si>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</si>
  <si>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</si>
  <si>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</si>
  <si>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</si>
  <si>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</si>
  <si>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</si>
  <si>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</si>
  <si>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</si>
  <si>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</si>
  <si>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</si>
  <si>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</si>
  <si>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</si>
  <si>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</si>
  <si>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</si>
  <si>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</si>
  <si>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</si>
  <si>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</si>
  <si>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</si>
  <si>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</si>
  <si>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</si>
  <si>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</si>
  <si>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</si>
  <si>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岩手県　北上市</t>
  </si>
  <si>
    <t>本通り駐車場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</si>
  <si>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</si>
  <si>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</si>
  <si>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</si>
  <si>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</si>
  <si>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</si>
  <si>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</si>
  <si>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</si>
  <si>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</si>
  <si>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</si>
  <si>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</si>
  <si>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</si>
  <si>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</si>
  <si>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</si>
  <si>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</si>
  <si>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</si>
  <si>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</si>
  <si>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均値を上回っているが、平成26年度以降緩やかな減少傾向である。少子高齢化が進むことによる自動車運転者の減少、ネット・宅配事業の利用者増加、郊外への大型店舗の出店等により、中心部における駐車場利用の需要が減少している。</t>
    <phoneticPr fontId="5"/>
  </si>
  <si>
    <t>①収益的収支比率
　平成29年度は大型修繕（精算システム更新工事）があったが、平成30年度は例年程度の修繕費支出となり、平成28年度以前と同程度の数値となっている。100％を下回り単年度収支が赤字になっていることから、経営改善に向けた取組みが必要である。
②他会計補助金比率
　数値は記載されていないが、平均値を大きく上回り、一般会計からの繰り入れ依存度が大きい。
③駐車台数一台当たりの他会計補助金額
　②により数値は無いが、利用台数が多く、平均値を下回っている。
④売上高ＧＯＰ比率
　施設の営業に対する収益性が平均値を大きく下回り、経営的には厳しい。
⑤ＥＢＩＴＤＡ
　修繕費が減ったため、前年度からは改善している。</t>
    <rPh sb="10" eb="12">
      <t>ヘイセイ</t>
    </rPh>
    <rPh sb="14" eb="16">
      <t>ネンド</t>
    </rPh>
    <rPh sb="17" eb="19">
      <t>オオガタ</t>
    </rPh>
    <rPh sb="19" eb="21">
      <t>シュウゼン</t>
    </rPh>
    <rPh sb="22" eb="24">
      <t>セイサン</t>
    </rPh>
    <rPh sb="28" eb="30">
      <t>コウシン</t>
    </rPh>
    <rPh sb="30" eb="32">
      <t>コウジ</t>
    </rPh>
    <rPh sb="39" eb="41">
      <t>ヘイセイ</t>
    </rPh>
    <rPh sb="43" eb="45">
      <t>ネンド</t>
    </rPh>
    <rPh sb="46" eb="48">
      <t>レイネン</t>
    </rPh>
    <rPh sb="48" eb="50">
      <t>テイド</t>
    </rPh>
    <rPh sb="51" eb="53">
      <t>シュウゼン</t>
    </rPh>
    <rPh sb="53" eb="54">
      <t>ヒ</t>
    </rPh>
    <rPh sb="54" eb="56">
      <t>シシュツ</t>
    </rPh>
    <rPh sb="60" eb="62">
      <t>ヘイセイ</t>
    </rPh>
    <rPh sb="64" eb="66">
      <t>ネンド</t>
    </rPh>
    <rPh sb="66" eb="68">
      <t>イゼン</t>
    </rPh>
    <rPh sb="69" eb="72">
      <t>ドウテイド</t>
    </rPh>
    <rPh sb="73" eb="75">
      <t>スウチ</t>
    </rPh>
    <rPh sb="139" eb="141">
      <t>スウチ</t>
    </rPh>
    <rPh sb="142" eb="144">
      <t>キサイ</t>
    </rPh>
    <rPh sb="207" eb="209">
      <t>スウチ</t>
    </rPh>
    <rPh sb="210" eb="211">
      <t>ナ</t>
    </rPh>
    <rPh sb="214" eb="216">
      <t>リヨウ</t>
    </rPh>
    <rPh sb="216" eb="218">
      <t>ダイスウ</t>
    </rPh>
    <rPh sb="219" eb="220">
      <t>オオ</t>
    </rPh>
    <rPh sb="222" eb="225">
      <t>ヘイキンチ</t>
    </rPh>
    <rPh sb="226" eb="228">
      <t>シタマワ</t>
    </rPh>
    <rPh sb="265" eb="267">
      <t>シタマワ</t>
    </rPh>
    <rPh sb="269" eb="272">
      <t>ケイエイテキ</t>
    </rPh>
    <rPh sb="274" eb="275">
      <t>キビ</t>
    </rPh>
    <rPh sb="288" eb="291">
      <t>シュウゼンヒ</t>
    </rPh>
    <rPh sb="292" eb="293">
      <t>ヘ</t>
    </rPh>
    <rPh sb="298" eb="301">
      <t>ゼンネンド</t>
    </rPh>
    <rPh sb="304" eb="306">
      <t>カイゼン</t>
    </rPh>
    <phoneticPr fontId="5"/>
  </si>
  <si>
    <t>⑥有形固定資産減価償却率
　該当数値は無いが、施設内は鉄骨や天井の錆びや床のひび割れ等老朽化が進んでいる。
⑦敷地の地価
　駐車場建設以降地価の下落が続いていることから、周辺の地価よりも高い値となっている。
⑧設備投資見込額
　建物や設備の老朽化が進んでおり、鉄骨塗装や天井、床等施設の修繕や、防火扉等設備の更新が必要となっている。
⑨累積欠損金比率
　該当数値は無いが累積欠損金は発生していない。
⑩企業債残高対料金収入比率
　平均値を上回っているが、建設時の起債償還は令和２年度を以って終了する予定である。</t>
    <rPh sb="132" eb="134">
      <t>トソウ</t>
    </rPh>
    <rPh sb="140" eb="142">
      <t>シセツ</t>
    </rPh>
    <rPh sb="147" eb="149">
      <t>ボウカ</t>
    </rPh>
    <rPh sb="149" eb="150">
      <t>トビラ</t>
    </rPh>
    <rPh sb="150" eb="151">
      <t>トウ</t>
    </rPh>
    <rPh sb="151" eb="153">
      <t>セツビ</t>
    </rPh>
    <rPh sb="154" eb="156">
      <t>コウシン</t>
    </rPh>
    <rPh sb="157" eb="159">
      <t>ヒツヨウ</t>
    </rPh>
    <rPh sb="227" eb="229">
      <t>ケンセツ</t>
    </rPh>
    <rPh sb="229" eb="230">
      <t>ジ</t>
    </rPh>
    <rPh sb="236" eb="238">
      <t>レイワ</t>
    </rPh>
    <phoneticPr fontId="5"/>
  </si>
  <si>
    <t>　当駐車場の経営状態は、起債の償還額が大きいため、単年度決算においては不良である。しかし、令和２年度を以って建設時の起債償還が完了する予定であり、施設の営業に対する収益性が平均値を大きく上回っていること、及び類似施設の平均値より利用者が多いことから、起債償還額が減少した後は、収益部分を老朽化した施設の修繕等に回すことが可能である。</t>
    <rPh sb="45" eb="47">
      <t>レイワ</t>
    </rPh>
    <rPh sb="54" eb="56">
      <t>ケンセツ</t>
    </rPh>
    <rPh sb="56" eb="57">
      <t>ジ</t>
    </rPh>
    <rPh sb="125" eb="127">
      <t>キサイ</t>
    </rPh>
    <rPh sb="127" eb="129">
      <t>ショウカン</t>
    </rPh>
    <rPh sb="129" eb="130">
      <t>ガク</t>
    </rPh>
    <rPh sb="131" eb="133">
      <t>ゲンショウ</t>
    </rPh>
    <rPh sb="135" eb="136">
      <t>ノチ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</si>
</sst>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89.1</c:v>
                </c:pt>
                <c:pt idx="1">
                  <c:v>86.2</c:v>
                </c:pt>
                <c:pt idx="2">
                  <c:v>87.8</c:v>
                </c:pt>
                <c:pt idx="3">
                  <c:v>48.2</c:v>
                </c:pt>
                <c:pt idx="4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1-4F88-83D1-DEA99EFE8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172.3</c:v>
                </c:pt>
                <c:pt idx="1">
                  <c:v>218.5</c:v>
                </c:pt>
                <c:pt idx="2">
                  <c:v>151.19999999999999</c:v>
                </c:pt>
                <c:pt idx="3">
                  <c:v>212.4</c:v>
                </c:pt>
                <c:pt idx="4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1-4F88-83D1-DEA99EFE8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1089.8</c:v>
                </c:pt>
                <c:pt idx="1">
                  <c:v>891.7</c:v>
                </c:pt>
                <c:pt idx="2">
                  <c:v>655.5</c:v>
                </c:pt>
                <c:pt idx="3">
                  <c:v>287.7</c:v>
                </c:pt>
                <c:pt idx="4">
                  <c:v>392.1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6-4DD5-A5FF-6B798B440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254</c:v>
                </c:pt>
                <c:pt idx="1">
                  <c:v>280</c:v>
                </c:pt>
                <c:pt idx="2">
                  <c:v>239.6</c:v>
                </c:pt>
                <c:pt idx="3">
                  <c:v>224.1</c:v>
                </c:pt>
                <c:pt idx="4">
                  <c:v>155.19999999999999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6-4DD5-A5FF-6B798B440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BA2-4A1B-812C-EF642890A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2-4A1B-812C-EF642890A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226-49FB-A4BD-480907C51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6-49FB-A4BD-480907C51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B-4DDB-8E9F-023529EB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5.7</c:v>
                </c:pt>
                <c:pt idx="1">
                  <c:v>4.7</c:v>
                </c:pt>
                <c:pt idx="2">
                  <c:v>4</c:v>
                </c:pt>
                <c:pt idx="3">
                  <c:v>2.4</c:v>
                </c:pt>
                <c:pt idx="4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B-4DDB-8E9F-023529EB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6-44C7-B797-E6FE27C6A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46</c:v>
                </c:pt>
                <c:pt idx="2">
                  <c:v>39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6-44C7-B797-E6FE27C6A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168.8</c:v>
                </c:pt>
                <c:pt idx="1">
                  <c:v>168</c:v>
                </c:pt>
                <c:pt idx="2">
                  <c:v>169.8</c:v>
                </c:pt>
                <c:pt idx="3">
                  <c:v>162.9</c:v>
                </c:pt>
                <c:pt idx="4">
                  <c:v>162.9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5-4DC1-91B6-767A78580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136.69999999999999</c:v>
                </c:pt>
                <c:pt idx="1">
                  <c:v>138.9</c:v>
                </c:pt>
                <c:pt idx="2">
                  <c:v>139.69999999999999</c:v>
                </c:pt>
                <c:pt idx="3">
                  <c:v>139.30000000000001</c:v>
                </c:pt>
                <c:pt idx="4">
                  <c:v>136.30000000000001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15-4DC1-91B6-767A78580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83.2</c:v>
                </c:pt>
                <c:pt idx="1">
                  <c:v>81.400000000000006</c:v>
                </c:pt>
                <c:pt idx="2">
                  <c:v>78.099999999999994</c:v>
                </c:pt>
                <c:pt idx="3">
                  <c:v>2.2000000000000002</c:v>
                </c:pt>
                <c:pt idx="4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3-41CF-9B98-04B688207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33.6</c:v>
                </c:pt>
                <c:pt idx="1">
                  <c:v>33.200000000000003</c:v>
                </c:pt>
                <c:pt idx="2">
                  <c:v>29.6</c:v>
                </c:pt>
                <c:pt idx="3">
                  <c:v>29.2</c:v>
                </c:pt>
                <c:pt idx="4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3-41CF-9B98-04B688207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180151</c:v>
                </c:pt>
                <c:pt idx="1">
                  <c:v>172351</c:v>
                </c:pt>
                <c:pt idx="2">
                  <c:v>175809</c:v>
                </c:pt>
                <c:pt idx="3">
                  <c:v>-4877</c:v>
                </c:pt>
                <c:pt idx="4">
                  <c:v>33916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D-43EC-8480-8306E1DE0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44860</c:v>
                </c:pt>
                <c:pt idx="1">
                  <c:v>37496</c:v>
                </c:pt>
                <c:pt idx="2">
                  <c:v>31888</c:v>
                </c:pt>
                <c:pt idx="3">
                  <c:v>13314</c:v>
                </c:pt>
                <c:pt idx="4">
                  <c:v>23300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BD-43EC-8480-8306E1DE0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U1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岩手県北上市　本通り駐車場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Ａ１Ｂ１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商業施設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40170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125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立体式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19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1479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120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利用料金制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51" t="s">
        <v>136</v>
      </c>
      <c r="NE15" s="152"/>
      <c r="NF15" s="152"/>
      <c r="NG15" s="152"/>
      <c r="NH15" s="152"/>
      <c r="NI15" s="152"/>
      <c r="NJ15" s="152"/>
      <c r="NK15" s="152"/>
      <c r="NL15" s="152"/>
      <c r="NM15" s="152"/>
      <c r="NN15" s="152"/>
      <c r="NO15" s="152"/>
      <c r="NP15" s="152"/>
      <c r="NQ15" s="152"/>
      <c r="NR15" s="15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51"/>
      <c r="NE16" s="152"/>
      <c r="NF16" s="152"/>
      <c r="NG16" s="152"/>
      <c r="NH16" s="152"/>
      <c r="NI16" s="152"/>
      <c r="NJ16" s="152"/>
      <c r="NK16" s="152"/>
      <c r="NL16" s="152"/>
      <c r="NM16" s="152"/>
      <c r="NN16" s="152"/>
      <c r="NO16" s="152"/>
      <c r="NP16" s="152"/>
      <c r="NQ16" s="152"/>
      <c r="NR16" s="15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51"/>
      <c r="NE17" s="152"/>
      <c r="NF17" s="152"/>
      <c r="NG17" s="152"/>
      <c r="NH17" s="152"/>
      <c r="NI17" s="152"/>
      <c r="NJ17" s="152"/>
      <c r="NK17" s="152"/>
      <c r="NL17" s="152"/>
      <c r="NM17" s="152"/>
      <c r="NN17" s="152"/>
      <c r="NO17" s="152"/>
      <c r="NP17" s="152"/>
      <c r="NQ17" s="152"/>
      <c r="NR17" s="15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51"/>
      <c r="NE18" s="152"/>
      <c r="NF18" s="152"/>
      <c r="NG18" s="152"/>
      <c r="NH18" s="152"/>
      <c r="NI18" s="152"/>
      <c r="NJ18" s="152"/>
      <c r="NK18" s="152"/>
      <c r="NL18" s="152"/>
      <c r="NM18" s="152"/>
      <c r="NN18" s="152"/>
      <c r="NO18" s="152"/>
      <c r="NP18" s="152"/>
      <c r="NQ18" s="152"/>
      <c r="NR18" s="15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51"/>
      <c r="NE19" s="152"/>
      <c r="NF19" s="152"/>
      <c r="NG19" s="152"/>
      <c r="NH19" s="152"/>
      <c r="NI19" s="152"/>
      <c r="NJ19" s="152"/>
      <c r="NK19" s="152"/>
      <c r="NL19" s="152"/>
      <c r="NM19" s="152"/>
      <c r="NN19" s="152"/>
      <c r="NO19" s="152"/>
      <c r="NP19" s="152"/>
      <c r="NQ19" s="152"/>
      <c r="NR19" s="15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51"/>
      <c r="NE20" s="152"/>
      <c r="NF20" s="152"/>
      <c r="NG20" s="152"/>
      <c r="NH20" s="152"/>
      <c r="NI20" s="152"/>
      <c r="NJ20" s="152"/>
      <c r="NK20" s="152"/>
      <c r="NL20" s="152"/>
      <c r="NM20" s="152"/>
      <c r="NN20" s="152"/>
      <c r="NO20" s="152"/>
      <c r="NP20" s="152"/>
      <c r="NQ20" s="152"/>
      <c r="NR20" s="15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51"/>
      <c r="NE21" s="152"/>
      <c r="NF21" s="152"/>
      <c r="NG21" s="152"/>
      <c r="NH21" s="152"/>
      <c r="NI21" s="152"/>
      <c r="NJ21" s="152"/>
      <c r="NK21" s="152"/>
      <c r="NL21" s="152"/>
      <c r="NM21" s="152"/>
      <c r="NN21" s="152"/>
      <c r="NO21" s="152"/>
      <c r="NP21" s="152"/>
      <c r="NQ21" s="152"/>
      <c r="NR21" s="15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51"/>
      <c r="NE22" s="152"/>
      <c r="NF22" s="152"/>
      <c r="NG22" s="152"/>
      <c r="NH22" s="152"/>
      <c r="NI22" s="152"/>
      <c r="NJ22" s="152"/>
      <c r="NK22" s="152"/>
      <c r="NL22" s="152"/>
      <c r="NM22" s="152"/>
      <c r="NN22" s="152"/>
      <c r="NO22" s="152"/>
      <c r="NP22" s="152"/>
      <c r="NQ22" s="152"/>
      <c r="NR22" s="15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51"/>
      <c r="NE23" s="152"/>
      <c r="NF23" s="152"/>
      <c r="NG23" s="152"/>
      <c r="NH23" s="152"/>
      <c r="NI23" s="152"/>
      <c r="NJ23" s="152"/>
      <c r="NK23" s="152"/>
      <c r="NL23" s="152"/>
      <c r="NM23" s="152"/>
      <c r="NN23" s="152"/>
      <c r="NO23" s="152"/>
      <c r="NP23" s="152"/>
      <c r="NQ23" s="152"/>
      <c r="NR23" s="15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51"/>
      <c r="NE24" s="152"/>
      <c r="NF24" s="152"/>
      <c r="NG24" s="152"/>
      <c r="NH24" s="152"/>
      <c r="NI24" s="152"/>
      <c r="NJ24" s="152"/>
      <c r="NK24" s="152"/>
      <c r="NL24" s="152"/>
      <c r="NM24" s="152"/>
      <c r="NN24" s="152"/>
      <c r="NO24" s="152"/>
      <c r="NP24" s="152"/>
      <c r="NQ24" s="152"/>
      <c r="NR24" s="15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51"/>
      <c r="NE25" s="152"/>
      <c r="NF25" s="152"/>
      <c r="NG25" s="152"/>
      <c r="NH25" s="152"/>
      <c r="NI25" s="152"/>
      <c r="NJ25" s="152"/>
      <c r="NK25" s="152"/>
      <c r="NL25" s="152"/>
      <c r="NM25" s="152"/>
      <c r="NN25" s="152"/>
      <c r="NO25" s="152"/>
      <c r="NP25" s="152"/>
      <c r="NQ25" s="152"/>
      <c r="NR25" s="15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51"/>
      <c r="NE26" s="152"/>
      <c r="NF26" s="152"/>
      <c r="NG26" s="152"/>
      <c r="NH26" s="152"/>
      <c r="NI26" s="152"/>
      <c r="NJ26" s="152"/>
      <c r="NK26" s="152"/>
      <c r="NL26" s="152"/>
      <c r="NM26" s="152"/>
      <c r="NN26" s="152"/>
      <c r="NO26" s="152"/>
      <c r="NP26" s="152"/>
      <c r="NQ26" s="152"/>
      <c r="NR26" s="15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51"/>
      <c r="NE27" s="152"/>
      <c r="NF27" s="152"/>
      <c r="NG27" s="152"/>
      <c r="NH27" s="152"/>
      <c r="NI27" s="152"/>
      <c r="NJ27" s="152"/>
      <c r="NK27" s="152"/>
      <c r="NL27" s="152"/>
      <c r="NM27" s="152"/>
      <c r="NN27" s="152"/>
      <c r="NO27" s="152"/>
      <c r="NP27" s="152"/>
      <c r="NQ27" s="152"/>
      <c r="NR27" s="15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51"/>
      <c r="NE28" s="152"/>
      <c r="NF28" s="152"/>
      <c r="NG28" s="152"/>
      <c r="NH28" s="152"/>
      <c r="NI28" s="152"/>
      <c r="NJ28" s="152"/>
      <c r="NK28" s="152"/>
      <c r="NL28" s="152"/>
      <c r="NM28" s="152"/>
      <c r="NN28" s="152"/>
      <c r="NO28" s="152"/>
      <c r="NP28" s="152"/>
      <c r="NQ28" s="152"/>
      <c r="NR28" s="15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51"/>
      <c r="NE29" s="152"/>
      <c r="NF29" s="152"/>
      <c r="NG29" s="152"/>
      <c r="NH29" s="152"/>
      <c r="NI29" s="152"/>
      <c r="NJ29" s="152"/>
      <c r="NK29" s="152"/>
      <c r="NL29" s="152"/>
      <c r="NM29" s="152"/>
      <c r="NN29" s="152"/>
      <c r="NO29" s="152"/>
      <c r="NP29" s="152"/>
      <c r="NQ29" s="152"/>
      <c r="NR29" s="15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54"/>
      <c r="NE30" s="155"/>
      <c r="NF30" s="155"/>
      <c r="NG30" s="155"/>
      <c r="NH30" s="155"/>
      <c r="NI30" s="155"/>
      <c r="NJ30" s="155"/>
      <c r="NK30" s="155"/>
      <c r="NL30" s="155"/>
      <c r="NM30" s="155"/>
      <c r="NN30" s="155"/>
      <c r="NO30" s="155"/>
      <c r="NP30" s="155"/>
      <c r="NQ30" s="155"/>
      <c r="NR30" s="156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89.1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86.2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87.8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48.2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83.5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168.8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168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169.8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162.9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162.9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172.3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218.5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151.19999999999999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212.4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241.8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5.7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4.7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2.2999999999999998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136.69999999999999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138.9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139.69999999999999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139.30000000000001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136.30000000000001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83.2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81.400000000000006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78.099999999999994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2.2000000000000002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180151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172351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175809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-4877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33916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48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46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39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25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24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33.6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29.2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30.4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44860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31888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13314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23300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2326722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>
        <f>データ!$B$11</f>
        <v>41640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>
        <f>データ!$C$11</f>
        <v>42005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>
        <f>データ!$D$11</f>
        <v>42370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>
        <f>データ!$E$11</f>
        <v>42736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>
        <f>データ!$F$11</f>
        <v>43101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400000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>
        <f>データ!$B$11</f>
        <v>41640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>
        <f>データ!$C$11</f>
        <v>42005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>
        <f>データ!$D$11</f>
        <v>42370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>
        <f>データ!$E$11</f>
        <v>42736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>
        <f>データ!$F$11</f>
        <v>43101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>
        <f>データ!$B$11</f>
        <v>41640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>
        <f>データ!$C$11</f>
        <v>42005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>
        <f>データ!$D$11</f>
        <v>42370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>
        <f>データ!$E$11</f>
        <v>42736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>
        <f>データ!$F$11</f>
        <v>43101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1089.8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891.7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655.5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287.7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392.1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254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280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239.6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224.1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155.19999999999999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oWU4WpcmLpyjG84wx858cwZMYP+WJP4GkrwWuPuZhWRij7RvH1nn3eqxUrVtASlTba1sZQLLYqSZUXTxqMUdRQ==" saltValue="Hf5Bwinp38BU5V2W1Ox8E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90</v>
      </c>
      <c r="AW5" s="59" t="s">
        <v>91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104</v>
      </c>
      <c r="BH5" s="59" t="s">
        <v>102</v>
      </c>
      <c r="BI5" s="59" t="s">
        <v>92</v>
      </c>
      <c r="BJ5" s="59" t="s">
        <v>105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106</v>
      </c>
      <c r="BT5" s="59" t="s">
        <v>107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102</v>
      </c>
      <c r="CE5" s="59" t="s">
        <v>107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108</v>
      </c>
      <c r="CP5" s="59" t="s">
        <v>90</v>
      </c>
      <c r="CQ5" s="59" t="s">
        <v>106</v>
      </c>
      <c r="CR5" s="59" t="s">
        <v>92</v>
      </c>
      <c r="CS5" s="59" t="s">
        <v>105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101</v>
      </c>
      <c r="DM5" s="59" t="s">
        <v>102</v>
      </c>
      <c r="DN5" s="59" t="s">
        <v>109</v>
      </c>
      <c r="DO5" s="59" t="s">
        <v>105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110</v>
      </c>
      <c r="B6" s="60">
        <f>B8</f>
        <v>2018</v>
      </c>
      <c r="C6" s="60">
        <f t="shared" ref="C6:X6" si="1">C8</f>
        <v>32069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岩手県北上市</v>
      </c>
      <c r="I6" s="60" t="str">
        <f t="shared" si="1"/>
        <v>本通り駐車場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19</v>
      </c>
      <c r="S6" s="62" t="str">
        <f t="shared" si="1"/>
        <v>商業施設</v>
      </c>
      <c r="T6" s="62" t="str">
        <f t="shared" si="1"/>
        <v>無</v>
      </c>
      <c r="U6" s="63">
        <f t="shared" si="1"/>
        <v>40170</v>
      </c>
      <c r="V6" s="63">
        <f t="shared" si="1"/>
        <v>1479</v>
      </c>
      <c r="W6" s="63">
        <f t="shared" si="1"/>
        <v>120</v>
      </c>
      <c r="X6" s="62" t="str">
        <f t="shared" si="1"/>
        <v>利用料金制</v>
      </c>
      <c r="Y6" s="64">
        <f>IF(Y8="-",NA(),Y8)</f>
        <v>89.1</v>
      </c>
      <c r="Z6" s="64">
        <f t="shared" ref="Z6:AH6" si="2">IF(Z8="-",NA(),Z8)</f>
        <v>86.2</v>
      </c>
      <c r="AA6" s="64">
        <f t="shared" si="2"/>
        <v>87.8</v>
      </c>
      <c r="AB6" s="64">
        <f t="shared" si="2"/>
        <v>48.2</v>
      </c>
      <c r="AC6" s="64">
        <f t="shared" si="2"/>
        <v>83.5</v>
      </c>
      <c r="AD6" s="64">
        <f t="shared" si="2"/>
        <v>172.3</v>
      </c>
      <c r="AE6" s="64">
        <f t="shared" si="2"/>
        <v>218.5</v>
      </c>
      <c r="AF6" s="64">
        <f t="shared" si="2"/>
        <v>151.19999999999999</v>
      </c>
      <c r="AG6" s="64">
        <f t="shared" si="2"/>
        <v>212.4</v>
      </c>
      <c r="AH6" s="64">
        <f t="shared" si="2"/>
        <v>241.8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5.7</v>
      </c>
      <c r="AP6" s="64">
        <f t="shared" si="3"/>
        <v>4.7</v>
      </c>
      <c r="AQ6" s="64">
        <f t="shared" si="3"/>
        <v>4</v>
      </c>
      <c r="AR6" s="64">
        <f t="shared" si="3"/>
        <v>2.4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46</v>
      </c>
      <c r="BB6" s="65">
        <f t="shared" si="4"/>
        <v>39</v>
      </c>
      <c r="BC6" s="65">
        <f t="shared" si="4"/>
        <v>25</v>
      </c>
      <c r="BD6" s="65">
        <f t="shared" si="4"/>
        <v>24</v>
      </c>
      <c r="BE6" s="63" t="str">
        <f>IF(BE8="-","",IF(BE8="-","【-】","【"&amp;SUBSTITUTE(TEXT(BE8,"#,##0"),"-","△")&amp;"】"))</f>
        <v>【30】</v>
      </c>
      <c r="BF6" s="64">
        <f>IF(BF8="-",NA(),BF8)</f>
        <v>83.2</v>
      </c>
      <c r="BG6" s="64">
        <f t="shared" ref="BG6:BO6" si="5">IF(BG8="-",NA(),BG8)</f>
        <v>81.400000000000006</v>
      </c>
      <c r="BH6" s="64">
        <f t="shared" si="5"/>
        <v>78.099999999999994</v>
      </c>
      <c r="BI6" s="64">
        <f t="shared" si="5"/>
        <v>2.2000000000000002</v>
      </c>
      <c r="BJ6" s="64">
        <f t="shared" si="5"/>
        <v>2.9</v>
      </c>
      <c r="BK6" s="64">
        <f t="shared" si="5"/>
        <v>33.6</v>
      </c>
      <c r="BL6" s="64">
        <f t="shared" si="5"/>
        <v>33.200000000000003</v>
      </c>
      <c r="BM6" s="64">
        <f t="shared" si="5"/>
        <v>29.6</v>
      </c>
      <c r="BN6" s="64">
        <f t="shared" si="5"/>
        <v>29.2</v>
      </c>
      <c r="BO6" s="64">
        <f t="shared" si="5"/>
        <v>30.4</v>
      </c>
      <c r="BP6" s="61" t="str">
        <f>IF(BP8="-","",IF(BP8="-","【-】","【"&amp;SUBSTITUTE(TEXT(BP8,"#,##0.0"),"-","△")&amp;"】"))</f>
        <v>【26.3】</v>
      </c>
      <c r="BQ6" s="65">
        <f>IF(BQ8="-",NA(),BQ8)</f>
        <v>180151</v>
      </c>
      <c r="BR6" s="65">
        <f t="shared" ref="BR6:BZ6" si="6">IF(BR8="-",NA(),BR8)</f>
        <v>172351</v>
      </c>
      <c r="BS6" s="65">
        <f t="shared" si="6"/>
        <v>175809</v>
      </c>
      <c r="BT6" s="65">
        <f t="shared" si="6"/>
        <v>-4877</v>
      </c>
      <c r="BU6" s="65">
        <f t="shared" si="6"/>
        <v>33916</v>
      </c>
      <c r="BV6" s="65">
        <f t="shared" si="6"/>
        <v>44860</v>
      </c>
      <c r="BW6" s="65">
        <f t="shared" si="6"/>
        <v>37496</v>
      </c>
      <c r="BX6" s="65">
        <f t="shared" si="6"/>
        <v>31888</v>
      </c>
      <c r="BY6" s="65">
        <f t="shared" si="6"/>
        <v>13314</v>
      </c>
      <c r="BZ6" s="65">
        <f t="shared" si="6"/>
        <v>23300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2326722</v>
      </c>
      <c r="CN6" s="63">
        <f t="shared" si="7"/>
        <v>400000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112</v>
      </c>
      <c r="CZ6" s="64">
        <f>IF(CZ8="-",NA(),CZ8)</f>
        <v>1089.8</v>
      </c>
      <c r="DA6" s="64">
        <f t="shared" ref="DA6:DI6" si="8">IF(DA8="-",NA(),DA8)</f>
        <v>891.7</v>
      </c>
      <c r="DB6" s="64">
        <f t="shared" si="8"/>
        <v>655.5</v>
      </c>
      <c r="DC6" s="64">
        <f t="shared" si="8"/>
        <v>287.7</v>
      </c>
      <c r="DD6" s="64">
        <f t="shared" si="8"/>
        <v>392.1</v>
      </c>
      <c r="DE6" s="64">
        <f t="shared" si="8"/>
        <v>254</v>
      </c>
      <c r="DF6" s="64">
        <f t="shared" si="8"/>
        <v>280</v>
      </c>
      <c r="DG6" s="64">
        <f t="shared" si="8"/>
        <v>239.6</v>
      </c>
      <c r="DH6" s="64">
        <f t="shared" si="8"/>
        <v>224.1</v>
      </c>
      <c r="DI6" s="64">
        <f t="shared" si="8"/>
        <v>155.19999999999999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168.8</v>
      </c>
      <c r="DL6" s="64">
        <f t="shared" ref="DL6:DT6" si="9">IF(DL8="-",NA(),DL8)</f>
        <v>168</v>
      </c>
      <c r="DM6" s="64">
        <f t="shared" si="9"/>
        <v>169.8</v>
      </c>
      <c r="DN6" s="64">
        <f t="shared" si="9"/>
        <v>162.9</v>
      </c>
      <c r="DO6" s="64">
        <f t="shared" si="9"/>
        <v>162.9</v>
      </c>
      <c r="DP6" s="64">
        <f t="shared" si="9"/>
        <v>136.69999999999999</v>
      </c>
      <c r="DQ6" s="64">
        <f t="shared" si="9"/>
        <v>138.9</v>
      </c>
      <c r="DR6" s="64">
        <f t="shared" si="9"/>
        <v>139.69999999999999</v>
      </c>
      <c r="DS6" s="64">
        <f t="shared" si="9"/>
        <v>139.30000000000001</v>
      </c>
      <c r="DT6" s="64">
        <f t="shared" si="9"/>
        <v>136.30000000000001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113</v>
      </c>
      <c r="B7" s="60">
        <f t="shared" ref="B7:X7" si="10">B8</f>
        <v>2018</v>
      </c>
      <c r="C7" s="60">
        <f t="shared" si="10"/>
        <v>32069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岩手県　北上市</v>
      </c>
      <c r="I7" s="60" t="str">
        <f t="shared" si="10"/>
        <v>本通り駐車場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19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40170</v>
      </c>
      <c r="V7" s="63">
        <f t="shared" si="10"/>
        <v>1479</v>
      </c>
      <c r="W7" s="63">
        <f t="shared" si="10"/>
        <v>120</v>
      </c>
      <c r="X7" s="62" t="str">
        <f t="shared" si="10"/>
        <v>利用料金制</v>
      </c>
      <c r="Y7" s="64">
        <f>Y8</f>
        <v>89.1</v>
      </c>
      <c r="Z7" s="64">
        <f t="shared" ref="Z7:AH7" si="11">Z8</f>
        <v>86.2</v>
      </c>
      <c r="AA7" s="64">
        <f t="shared" si="11"/>
        <v>87.8</v>
      </c>
      <c r="AB7" s="64">
        <f t="shared" si="11"/>
        <v>48.2</v>
      </c>
      <c r="AC7" s="64">
        <f t="shared" si="11"/>
        <v>83.5</v>
      </c>
      <c r="AD7" s="64">
        <f t="shared" si="11"/>
        <v>172.3</v>
      </c>
      <c r="AE7" s="64">
        <f t="shared" si="11"/>
        <v>218.5</v>
      </c>
      <c r="AF7" s="64">
        <f t="shared" si="11"/>
        <v>151.19999999999999</v>
      </c>
      <c r="AG7" s="64">
        <f t="shared" si="11"/>
        <v>212.4</v>
      </c>
      <c r="AH7" s="64">
        <f t="shared" si="11"/>
        <v>241.8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5.7</v>
      </c>
      <c r="AP7" s="64">
        <f t="shared" si="12"/>
        <v>4.7</v>
      </c>
      <c r="AQ7" s="64">
        <f t="shared" si="12"/>
        <v>4</v>
      </c>
      <c r="AR7" s="64">
        <f t="shared" si="12"/>
        <v>2.4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46</v>
      </c>
      <c r="BB7" s="65">
        <f t="shared" si="13"/>
        <v>39</v>
      </c>
      <c r="BC7" s="65">
        <f t="shared" si="13"/>
        <v>25</v>
      </c>
      <c r="BD7" s="65">
        <f t="shared" si="13"/>
        <v>24</v>
      </c>
      <c r="BE7" s="63"/>
      <c r="BF7" s="64">
        <f>BF8</f>
        <v>83.2</v>
      </c>
      <c r="BG7" s="64">
        <f t="shared" ref="BG7:BO7" si="14">BG8</f>
        <v>81.400000000000006</v>
      </c>
      <c r="BH7" s="64">
        <f t="shared" si="14"/>
        <v>78.099999999999994</v>
      </c>
      <c r="BI7" s="64">
        <f t="shared" si="14"/>
        <v>2.2000000000000002</v>
      </c>
      <c r="BJ7" s="64">
        <f t="shared" si="14"/>
        <v>2.9</v>
      </c>
      <c r="BK7" s="64">
        <f t="shared" si="14"/>
        <v>33.6</v>
      </c>
      <c r="BL7" s="64">
        <f t="shared" si="14"/>
        <v>33.200000000000003</v>
      </c>
      <c r="BM7" s="64">
        <f t="shared" si="14"/>
        <v>29.6</v>
      </c>
      <c r="BN7" s="64">
        <f t="shared" si="14"/>
        <v>29.2</v>
      </c>
      <c r="BO7" s="64">
        <f t="shared" si="14"/>
        <v>30.4</v>
      </c>
      <c r="BP7" s="61"/>
      <c r="BQ7" s="65">
        <f>BQ8</f>
        <v>180151</v>
      </c>
      <c r="BR7" s="65">
        <f t="shared" ref="BR7:BZ7" si="15">BR8</f>
        <v>172351</v>
      </c>
      <c r="BS7" s="65">
        <f t="shared" si="15"/>
        <v>175809</v>
      </c>
      <c r="BT7" s="65">
        <f t="shared" si="15"/>
        <v>-4877</v>
      </c>
      <c r="BU7" s="65">
        <f t="shared" si="15"/>
        <v>33916</v>
      </c>
      <c r="BV7" s="65">
        <f t="shared" si="15"/>
        <v>44860</v>
      </c>
      <c r="BW7" s="65">
        <f t="shared" si="15"/>
        <v>37496</v>
      </c>
      <c r="BX7" s="65">
        <f t="shared" si="15"/>
        <v>31888</v>
      </c>
      <c r="BY7" s="65">
        <f t="shared" si="15"/>
        <v>13314</v>
      </c>
      <c r="BZ7" s="65">
        <f t="shared" si="15"/>
        <v>23300</v>
      </c>
      <c r="CA7" s="63"/>
      <c r="CB7" s="64" t="s">
        <v>114</v>
      </c>
      <c r="CC7" s="64" t="s">
        <v>114</v>
      </c>
      <c r="CD7" s="64" t="s">
        <v>114</v>
      </c>
      <c r="CE7" s="64" t="s">
        <v>114</v>
      </c>
      <c r="CF7" s="64" t="s">
        <v>114</v>
      </c>
      <c r="CG7" s="64" t="s">
        <v>114</v>
      </c>
      <c r="CH7" s="64" t="s">
        <v>114</v>
      </c>
      <c r="CI7" s="64" t="s">
        <v>114</v>
      </c>
      <c r="CJ7" s="64" t="s">
        <v>114</v>
      </c>
      <c r="CK7" s="64" t="s">
        <v>115</v>
      </c>
      <c r="CL7" s="61"/>
      <c r="CM7" s="63">
        <f>CM8</f>
        <v>2326722</v>
      </c>
      <c r="CN7" s="63">
        <f>CN8</f>
        <v>400000</v>
      </c>
      <c r="CO7" s="64" t="s">
        <v>114</v>
      </c>
      <c r="CP7" s="64" t="s">
        <v>114</v>
      </c>
      <c r="CQ7" s="64" t="s">
        <v>114</v>
      </c>
      <c r="CR7" s="64" t="s">
        <v>114</v>
      </c>
      <c r="CS7" s="64" t="s">
        <v>114</v>
      </c>
      <c r="CT7" s="64" t="s">
        <v>114</v>
      </c>
      <c r="CU7" s="64" t="s">
        <v>114</v>
      </c>
      <c r="CV7" s="64" t="s">
        <v>114</v>
      </c>
      <c r="CW7" s="64" t="s">
        <v>114</v>
      </c>
      <c r="CX7" s="64" t="s">
        <v>116</v>
      </c>
      <c r="CY7" s="61"/>
      <c r="CZ7" s="64">
        <f>CZ8</f>
        <v>1089.8</v>
      </c>
      <c r="DA7" s="64">
        <f t="shared" ref="DA7:DI7" si="16">DA8</f>
        <v>891.7</v>
      </c>
      <c r="DB7" s="64">
        <f t="shared" si="16"/>
        <v>655.5</v>
      </c>
      <c r="DC7" s="64">
        <f t="shared" si="16"/>
        <v>287.7</v>
      </c>
      <c r="DD7" s="64">
        <f t="shared" si="16"/>
        <v>392.1</v>
      </c>
      <c r="DE7" s="64">
        <f t="shared" si="16"/>
        <v>254</v>
      </c>
      <c r="DF7" s="64">
        <f t="shared" si="16"/>
        <v>280</v>
      </c>
      <c r="DG7" s="64">
        <f t="shared" si="16"/>
        <v>239.6</v>
      </c>
      <c r="DH7" s="64">
        <f t="shared" si="16"/>
        <v>224.1</v>
      </c>
      <c r="DI7" s="64">
        <f t="shared" si="16"/>
        <v>155.19999999999999</v>
      </c>
      <c r="DJ7" s="61"/>
      <c r="DK7" s="64">
        <f>DK8</f>
        <v>168.8</v>
      </c>
      <c r="DL7" s="64">
        <f t="shared" ref="DL7:DT7" si="17">DL8</f>
        <v>168</v>
      </c>
      <c r="DM7" s="64">
        <f t="shared" si="17"/>
        <v>169.8</v>
      </c>
      <c r="DN7" s="64">
        <f t="shared" si="17"/>
        <v>162.9</v>
      </c>
      <c r="DO7" s="64">
        <f t="shared" si="17"/>
        <v>162.9</v>
      </c>
      <c r="DP7" s="64">
        <f t="shared" si="17"/>
        <v>136.69999999999999</v>
      </c>
      <c r="DQ7" s="64">
        <f t="shared" si="17"/>
        <v>138.9</v>
      </c>
      <c r="DR7" s="64">
        <f t="shared" si="17"/>
        <v>139.69999999999999</v>
      </c>
      <c r="DS7" s="64">
        <f t="shared" si="17"/>
        <v>139.30000000000001</v>
      </c>
      <c r="DT7" s="64">
        <f t="shared" si="17"/>
        <v>136.30000000000001</v>
      </c>
      <c r="DU7" s="61"/>
    </row>
    <row r="8" spans="1:125" s="66" customFormat="1" x14ac:dyDescent="0.15">
      <c r="A8" s="49"/>
      <c r="B8" s="67">
        <v>2018</v>
      </c>
      <c r="C8" s="67">
        <v>32069</v>
      </c>
      <c r="D8" s="67">
        <v>47</v>
      </c>
      <c r="E8" s="67">
        <v>14</v>
      </c>
      <c r="F8" s="67">
        <v>0</v>
      </c>
      <c r="G8" s="67">
        <v>3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19</v>
      </c>
      <c r="S8" s="69" t="s">
        <v>127</v>
      </c>
      <c r="T8" s="69" t="s">
        <v>128</v>
      </c>
      <c r="U8" s="70">
        <v>40170</v>
      </c>
      <c r="V8" s="70">
        <v>1479</v>
      </c>
      <c r="W8" s="70">
        <v>120</v>
      </c>
      <c r="X8" s="69" t="s">
        <v>129</v>
      </c>
      <c r="Y8" s="71">
        <v>89.1</v>
      </c>
      <c r="Z8" s="71">
        <v>86.2</v>
      </c>
      <c r="AA8" s="71">
        <v>87.8</v>
      </c>
      <c r="AB8" s="71">
        <v>48.2</v>
      </c>
      <c r="AC8" s="71">
        <v>83.5</v>
      </c>
      <c r="AD8" s="71">
        <v>172.3</v>
      </c>
      <c r="AE8" s="71">
        <v>218.5</v>
      </c>
      <c r="AF8" s="71">
        <v>151.19999999999999</v>
      </c>
      <c r="AG8" s="71">
        <v>212.4</v>
      </c>
      <c r="AH8" s="71">
        <v>241.8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5.7</v>
      </c>
      <c r="AP8" s="71">
        <v>4.7</v>
      </c>
      <c r="AQ8" s="71">
        <v>4</v>
      </c>
      <c r="AR8" s="71">
        <v>2.4</v>
      </c>
      <c r="AS8" s="71">
        <v>2.2999999999999998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46</v>
      </c>
      <c r="BB8" s="72">
        <v>39</v>
      </c>
      <c r="BC8" s="72">
        <v>25</v>
      </c>
      <c r="BD8" s="72">
        <v>24</v>
      </c>
      <c r="BE8" s="72">
        <v>30</v>
      </c>
      <c r="BF8" s="71">
        <v>83.2</v>
      </c>
      <c r="BG8" s="71">
        <v>81.400000000000006</v>
      </c>
      <c r="BH8" s="71">
        <v>78.099999999999994</v>
      </c>
      <c r="BI8" s="71">
        <v>2.2000000000000002</v>
      </c>
      <c r="BJ8" s="71">
        <v>2.9</v>
      </c>
      <c r="BK8" s="71">
        <v>33.6</v>
      </c>
      <c r="BL8" s="71">
        <v>33.200000000000003</v>
      </c>
      <c r="BM8" s="71">
        <v>29.6</v>
      </c>
      <c r="BN8" s="71">
        <v>29.2</v>
      </c>
      <c r="BO8" s="71">
        <v>30.4</v>
      </c>
      <c r="BP8" s="68">
        <v>26.3</v>
      </c>
      <c r="BQ8" s="72">
        <v>180151</v>
      </c>
      <c r="BR8" s="72">
        <v>172351</v>
      </c>
      <c r="BS8" s="72">
        <v>175809</v>
      </c>
      <c r="BT8" s="73">
        <v>-4877</v>
      </c>
      <c r="BU8" s="73">
        <v>33916</v>
      </c>
      <c r="BV8" s="72">
        <v>44860</v>
      </c>
      <c r="BW8" s="72">
        <v>37496</v>
      </c>
      <c r="BX8" s="72">
        <v>31888</v>
      </c>
      <c r="BY8" s="72">
        <v>13314</v>
      </c>
      <c r="BZ8" s="72">
        <v>23300</v>
      </c>
      <c r="CA8" s="70">
        <v>16102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2326722</v>
      </c>
      <c r="CN8" s="70">
        <v>400000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1089.8</v>
      </c>
      <c r="DA8" s="71">
        <v>891.7</v>
      </c>
      <c r="DB8" s="71">
        <v>655.5</v>
      </c>
      <c r="DC8" s="71">
        <v>287.7</v>
      </c>
      <c r="DD8" s="71">
        <v>392.1</v>
      </c>
      <c r="DE8" s="71">
        <v>254</v>
      </c>
      <c r="DF8" s="71">
        <v>280</v>
      </c>
      <c r="DG8" s="71">
        <v>239.6</v>
      </c>
      <c r="DH8" s="71">
        <v>224.1</v>
      </c>
      <c r="DI8" s="71">
        <v>155.19999999999999</v>
      </c>
      <c r="DJ8" s="68">
        <v>103.6</v>
      </c>
      <c r="DK8" s="71">
        <v>168.8</v>
      </c>
      <c r="DL8" s="71">
        <v>168</v>
      </c>
      <c r="DM8" s="71">
        <v>169.8</v>
      </c>
      <c r="DN8" s="71">
        <v>162.9</v>
      </c>
      <c r="DO8" s="71">
        <v>162.9</v>
      </c>
      <c r="DP8" s="71">
        <v>136.69999999999999</v>
      </c>
      <c r="DQ8" s="71">
        <v>138.9</v>
      </c>
      <c r="DR8" s="71">
        <v>139.69999999999999</v>
      </c>
      <c r="DS8" s="71">
        <v>139.30000000000001</v>
      </c>
      <c r="DT8" s="71">
        <v>136.30000000000001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kitakami</cp:lastModifiedBy>
  <cp:lastPrinted>2020-01-24T12:04:45Z</cp:lastPrinted>
  <dcterms:created xsi:type="dcterms:W3CDTF">2019-12-05T07:20:25Z</dcterms:created>
  <dcterms:modified xsi:type="dcterms:W3CDTF">2020-01-24T12:09:47Z</dcterms:modified>
  <cp:category/>
</cp:coreProperties>
</file>