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ashimomura\Desktop\〕【岩手県市町村課】公営企業に係る経営比較分析表（令和元年度）の分析等について\【経営比較分析表】2019_035068_47_1718\"/>
    </mc:Choice>
  </mc:AlternateContent>
  <xr:revisionPtr revIDLastSave="0" documentId="13_ncr:1_{BBD56C0F-4EDC-42D5-AA4F-C98146051D59}" xr6:coauthVersionLast="45" xr6:coauthVersionMax="45" xr10:uidLastSave="{00000000-0000-0000-0000-000000000000}"/>
  <workbookProtection workbookAlgorithmName="SHA-512" workbookHashValue="zDCoT4GFbuVrIK203MJs9SG9FrFrW03ieTnVBbTFPZs6yZe5qKZKpQKplQf6EgjOIRXNKPUqeK+EKzt0TwXDSA==" workbookSaltValue="juCFmzgHpXRdLVX0nkXsCg==" workbookSpinCount="100000" lockStructure="1"/>
  <bookViews>
    <workbookView xWindow="2340" yWindow="1170" windowWidth="25080" windowHeight="146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<sst xmlns="http://schemas.openxmlformats.org/spreadsheetml/2006/main" count="236" uniqueCount="121">
  <si>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</si>
  <si>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</si>
  <si>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</si>
  <si>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</si>
  <si>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</si>
  <si>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</si>
  <si>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</si>
  <si>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</si>
  <si>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</si>
  <si>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</si>
  <si>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</si>
  <si>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</si>
  <si>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</si>
  <si>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</si>
  <si>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</si>
  <si>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</si>
  <si>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</si>
  <si>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</si>
  <si>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</si>
  <si>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</si>
  <si>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</si>
  <si>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</si>
  <si>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</si>
  <si>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</si>
  <si>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</si>
  <si>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</si>
  <si>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</si>
  <si>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</si>
  <si>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</si>
  <si>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</si>
  <si>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</si>
  <si>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</si>
  <si>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</si>
  <si>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</si>
  <si>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</si>
  <si>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</si>
  <si>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</si>
  <si>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</si>
  <si>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</si>
  <si>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</si>
  <si>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</si>
  <si>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</si>
  <si>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</si>
  <si>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</si>
  <si>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</si>
  <si>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</si>
  <si>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</si>
  <si>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</si>
  <si>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</si>
  <si>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</si>
  <si>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</si>
  <si>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</si>
  <si>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</si>
  <si>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</si>
  <si>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</si>
  <si>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</si>
  <si>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</si>
  <si>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</si>
  <si>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</si>
  <si>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</si>
  <si>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</si>
  <si>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</si>
  <si>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</si>
  <si>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</si>
  <si>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</si>
  <si>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</si>
  <si>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</si>
  <si>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</si>
  <si>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</si>
  <si>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</si>
  <si>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</si>
  <si>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</si>
  <si>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</si>
  <si>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</si>
  <si>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</si>
  <si>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</si>
  <si>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</si>
  <si>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</si>
  <si>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</si>
  <si>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</si>
  <si>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</si>
  <si>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</si>
  <si>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</si>
  <si>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</si>
  <si>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</si>
  <si>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</si>
  <si>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</si>
  <si>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</si>
  <si>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</si>
  <si>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</si>
  <si>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</si>
  <si>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</si>
  <si>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</si>
  <si>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</si>
  <si>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</si>
  <si>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</si>
  <si>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</si>
  <si>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</si>
  <si>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</si>
  <si>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</si>
  <si>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</si>
  <si>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</si>
  <si>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</si>
  <si>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</si>
  <si>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</si>
  <si>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</si>
  <si>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</si>
  <si>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</si>
  <si>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</si>
  <si>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</si>
  <si>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</si>
  <si>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</si>
  <si>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</si>
  <si>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</si>
  <si>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</si>
  <si>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</si>
  <si>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</si>
  <si>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</si>
  <si>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平成14年度から供用開始しているが、法定耐用年数を超えた管路はまだ無いため、今後の状況に応じて検討していく。</t>
    <phoneticPr fontId="4"/>
  </si>
  <si>
    <t>①収益的収支比率について
収益的収支比率は64.34％となっており、健全経営とは言えない状況である。収支赤字分を一般会計繰入金に依存しているのが現状であり、収支改善に努める必要がある。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類似団体と比較してやや低い数値となっているが、上昇傾向になっており、継続して水洗化率の向上に努める必要がある。</t>
    <phoneticPr fontId="4"/>
  </si>
  <si>
    <t>　類似団体と比べて、経費回収率、施設利用率及び水洗化率が低く、汚水処理原価が高い状況にあるが、その主な要因として水洗化率が低いことが挙げられる。現在も広報等を活用したり道の駅でマンホールカードを配布するなど普及啓発を行っているが、他の手段も検討しつつ水洗化率の向上に更に努めていく必要がある。
　また、下水道施設全体の中長期的な状態を予測しながら維持管理や改築更新を行い、改築更新経費の削減に努める必要がある。</t>
    <rPh sb="66" eb="67">
      <t>ア</t>
    </rPh>
    <rPh sb="97" eb="99">
      <t>ハイフ</t>
    </rPh>
    <rPh sb="115" eb="116">
      <t>ホカ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</si>
</sst>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1B-4323-A093-11F9D44CD5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ED1B-4323-A093-11F9D44CD5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30.32</c:v>
                </c:pt>
                <c:pt idx="1">
                  <c:v>28.96</c:v>
                </c:pt>
                <c:pt idx="2">
                  <c:v>28.96</c:v>
                </c:pt>
                <c:pt idx="3">
                  <c:v>30.77</c:v>
                </c:pt>
                <c:pt idx="4">
                  <c:v>29.41</c:v>
                </c:pt>
              </c:numCache>
            </c:numRef>
          </c:val>
          <c:extLst>
            <c:ext xmlns:c16="http://schemas.microsoft.com/office/drawing/2014/chart" uri="{C3380CC4-5D6E-409C-BE32-E72D297353CC}">
              <c16:uniqueId val="{00000000-C870-4460-A7EB-0472302E34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C870-4460-A7EB-0472302E34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69.28</c:v>
                </c:pt>
                <c:pt idx="1">
                  <c:v>71.7</c:v>
                </c:pt>
                <c:pt idx="2">
                  <c:v>71.400000000000006</c:v>
                </c:pt>
                <c:pt idx="3">
                  <c:v>75.59</c:v>
                </c:pt>
                <c:pt idx="4">
                  <c:v>76.650000000000006</c:v>
                </c:pt>
              </c:numCache>
            </c:numRef>
          </c:val>
          <c:extLst>
            <c:ext xmlns:c16="http://schemas.microsoft.com/office/drawing/2014/chart" uri="{C3380CC4-5D6E-409C-BE32-E72D297353CC}">
              <c16:uniqueId val="{00000000-A1D1-4256-B622-D29B90C695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A1D1-4256-B622-D29B90C695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70.290000000000006</c:v>
                </c:pt>
                <c:pt idx="1">
                  <c:v>59.54</c:v>
                </c:pt>
                <c:pt idx="2">
                  <c:v>67.34</c:v>
                </c:pt>
                <c:pt idx="3">
                  <c:v>71.25</c:v>
                </c:pt>
                <c:pt idx="4">
                  <c:v>64.34</c:v>
                </c:pt>
              </c:numCache>
            </c:numRef>
          </c:val>
          <c:extLst>
            <c:ext xmlns:c16="http://schemas.microsoft.com/office/drawing/2014/chart" uri="{C3380CC4-5D6E-409C-BE32-E72D297353CC}">
              <c16:uniqueId val="{00000000-8462-4998-8734-B92D03EE1A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62-4998-8734-B92D03EE1A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6-4F15-80D9-408357F299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6-4F15-80D9-408357F299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F-453A-B2F3-14DF95FDD73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F-453A-B2F3-14DF95FDD73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DD-4F14-9F3C-539E191061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DD-4F14-9F3C-539E191061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A-43A0-8D27-7BFFD55AE9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A-43A0-8D27-7BFFD55AE9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2561.2199999999998</c:v>
                </c:pt>
                <c:pt idx="1">
                  <c:v>2427.98</c:v>
                </c:pt>
                <c:pt idx="2">
                  <c:v>6776.21</c:v>
                </c:pt>
                <c:pt idx="3">
                  <c:v>6316.62</c:v>
                </c:pt>
                <c:pt idx="4">
                  <c:v>5781.58</c:v>
                </c:pt>
              </c:numCache>
            </c:numRef>
          </c:val>
          <c:extLst>
            <c:ext xmlns:c16="http://schemas.microsoft.com/office/drawing/2014/chart" uri="{C3380CC4-5D6E-409C-BE32-E72D297353CC}">
              <c16:uniqueId val="{00000000-20B5-4649-9E20-5CA8A7464A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20B5-4649-9E20-5CA8A7464A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31.68</c:v>
                </c:pt>
                <c:pt idx="1">
                  <c:v>22.29</c:v>
                </c:pt>
                <c:pt idx="2">
                  <c:v>28.76</c:v>
                </c:pt>
                <c:pt idx="3">
                  <c:v>32.619999999999997</c:v>
                </c:pt>
                <c:pt idx="4">
                  <c:v>26.18</c:v>
                </c:pt>
              </c:numCache>
            </c:numRef>
          </c:val>
          <c:extLst>
            <c:ext xmlns:c16="http://schemas.microsoft.com/office/drawing/2014/chart" uri="{C3380CC4-5D6E-409C-BE32-E72D297353CC}">
              <c16:uniqueId val="{00000000-AE7A-4737-B661-406AFFCD13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AE7A-4737-B661-406AFFCD13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479.33</c:v>
                </c:pt>
                <c:pt idx="1">
                  <c:v>711.7</c:v>
                </c:pt>
                <c:pt idx="2">
                  <c:v>544.87</c:v>
                </c:pt>
                <c:pt idx="3">
                  <c:v>479.99</c:v>
                </c:pt>
                <c:pt idx="4">
                  <c:v>596.77</c:v>
                </c:pt>
              </c:numCache>
            </c:numRef>
          </c:val>
          <c:extLst>
            <c:ext xmlns:c16="http://schemas.microsoft.com/office/drawing/2014/chart" uri="{C3380CC4-5D6E-409C-BE32-E72D297353CC}">
              <c16:uniqueId val="{00000000-F5E1-4724-AB69-5CE775AE4D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F5E1-4724-AB69-5CE775AE4D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7" zoomScaleNormal="100" workbookViewId="0">
      <selection activeCell="CA76" sqref="CA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九戸村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5706</v>
      </c>
      <c r="AM8" s="68"/>
      <c r="AN8" s="68"/>
      <c r="AO8" s="68"/>
      <c r="AP8" s="68"/>
      <c r="AQ8" s="68"/>
      <c r="AR8" s="68"/>
      <c r="AS8" s="68"/>
      <c r="AT8" s="67">
        <f>データ!T6</f>
        <v>134.02000000000001</v>
      </c>
      <c r="AU8" s="67"/>
      <c r="AV8" s="67"/>
      <c r="AW8" s="67"/>
      <c r="AX8" s="67"/>
      <c r="AY8" s="67"/>
      <c r="AZ8" s="67"/>
      <c r="BA8" s="67"/>
      <c r="BB8" s="67">
        <f>データ!U6</f>
        <v>42.58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8.01</v>
      </c>
      <c r="Q10" s="67"/>
      <c r="R10" s="67"/>
      <c r="S10" s="67"/>
      <c r="T10" s="67"/>
      <c r="U10" s="67"/>
      <c r="V10" s="67"/>
      <c r="W10" s="67">
        <f>データ!Q6</f>
        <v>99.94</v>
      </c>
      <c r="X10" s="67"/>
      <c r="Y10" s="67"/>
      <c r="Z10" s="67"/>
      <c r="AA10" s="67"/>
      <c r="AB10" s="67"/>
      <c r="AC10" s="67"/>
      <c r="AD10" s="68">
        <f>データ!R6</f>
        <v>2750</v>
      </c>
      <c r="AE10" s="68"/>
      <c r="AF10" s="68"/>
      <c r="AG10" s="68"/>
      <c r="AH10" s="68"/>
      <c r="AI10" s="68"/>
      <c r="AJ10" s="68"/>
      <c r="AK10" s="2"/>
      <c r="AL10" s="68">
        <f>データ!V6</f>
        <v>454</v>
      </c>
      <c r="AM10" s="68"/>
      <c r="AN10" s="68"/>
      <c r="AO10" s="68"/>
      <c r="AP10" s="68"/>
      <c r="AQ10" s="68"/>
      <c r="AR10" s="68"/>
      <c r="AS10" s="68"/>
      <c r="AT10" s="67">
        <f>データ!W6</f>
        <v>0.2</v>
      </c>
      <c r="AU10" s="67"/>
      <c r="AV10" s="67"/>
      <c r="AW10" s="67"/>
      <c r="AX10" s="67"/>
      <c r="AY10" s="67"/>
      <c r="AZ10" s="67"/>
      <c r="BA10" s="67"/>
      <c r="BB10" s="67">
        <f>データ!X6</f>
        <v>2270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WIZFjiXktdSTUaNXvJmG/WWCsF4lrbocy/3fATjViVBIfJe05tzRQGX1w9jDCB/o1WP2Bcj9tPUoE2TgRXF0A==" saltValue="0/JZmY47D/PHkfFZ2o5Y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35068</v>
      </c>
      <c r="D6" s="33">
        <f t="shared" si="3"/>
        <v>47</v>
      </c>
      <c r="E6" s="33">
        <f t="shared" si="3"/>
        <v>17</v>
      </c>
      <c r="F6" s="33">
        <f t="shared" si="3"/>
        <v>5</v>
      </c>
      <c r="G6" s="33">
        <f t="shared" si="3"/>
        <v>0</v>
      </c>
      <c r="H6" s="33" t="str">
        <f t="shared" si="3"/>
        <v>岩手県　九戸村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8.01</v>
      </c>
      <c r="Q6" s="34">
        <f t="shared" si="3"/>
        <v>99.94</v>
      </c>
      <c r="R6" s="34">
        <f t="shared" si="3"/>
        <v>2750</v>
      </c>
      <c r="S6" s="34">
        <f t="shared" si="3"/>
        <v>5706</v>
      </c>
      <c r="T6" s="34">
        <f t="shared" si="3"/>
        <v>134.02000000000001</v>
      </c>
      <c r="U6" s="34">
        <f t="shared" si="3"/>
        <v>42.58</v>
      </c>
      <c r="V6" s="34">
        <f t="shared" si="3"/>
        <v>454</v>
      </c>
      <c r="W6" s="34">
        <f t="shared" si="3"/>
        <v>0.2</v>
      </c>
      <c r="X6" s="34">
        <f t="shared" si="3"/>
        <v>2270</v>
      </c>
      <c r="Y6" s="35">
        <f>IF(Y7="",NA(),Y7)</f>
        <v>70.290000000000006</v>
      </c>
      <c r="Z6" s="35">
        <f t="shared" ref="Z6:AH6" si="4">IF(Z7="",NA(),Z7)</f>
        <v>59.54</v>
      </c>
      <c r="AA6" s="35">
        <f t="shared" si="4"/>
        <v>67.34</v>
      </c>
      <c r="AB6" s="35">
        <f t="shared" si="4"/>
        <v>71.25</v>
      </c>
      <c r="AC6" s="35">
        <f t="shared" si="4"/>
        <v>64.34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2561.2199999999998</v>
      </c>
      <c r="BG6" s="35">
        <f t="shared" ref="BG6:BO6" si="7">IF(BG7="",NA(),BG7)</f>
        <v>2427.98</v>
      </c>
      <c r="BH6" s="35">
        <f t="shared" si="7"/>
        <v>6776.21</v>
      </c>
      <c r="BI6" s="35">
        <f t="shared" si="7"/>
        <v>6316.62</v>
      </c>
      <c r="BJ6" s="35">
        <f t="shared" si="7"/>
        <v>5781.58</v>
      </c>
      <c r="BK6" s="35">
        <f t="shared" si="7"/>
        <v>979.89</v>
      </c>
      <c r="BL6" s="35">
        <f t="shared" si="7"/>
        <v>1051.43</v>
      </c>
      <c r="BM6" s="35">
        <f t="shared" si="7"/>
        <v>855.8</v>
      </c>
      <c r="BN6" s="35">
        <f t="shared" si="7"/>
        <v>789.46</v>
      </c>
      <c r="BO6" s="35">
        <f t="shared" si="7"/>
        <v>826.83</v>
      </c>
      <c r="BP6" s="34" t="str">
        <f>IF(BP7="","",IF(BP7="-","【-】","【"&amp;SUBSTITUTE(TEXT(BP7,"#,##0.00"),"-","△")&amp;"】"))</f>
        <v>【765.47】</v>
      </c>
      <c r="BQ6" s="35">
        <f>IF(BQ7="",NA(),BQ7)</f>
        <v>31.68</v>
      </c>
      <c r="BR6" s="35">
        <f t="shared" ref="BR6:BZ6" si="8">IF(BR7="",NA(),BR7)</f>
        <v>22.29</v>
      </c>
      <c r="BS6" s="35">
        <f t="shared" si="8"/>
        <v>28.76</v>
      </c>
      <c r="BT6" s="35">
        <f t="shared" si="8"/>
        <v>32.619999999999997</v>
      </c>
      <c r="BU6" s="35">
        <f t="shared" si="8"/>
        <v>26.18</v>
      </c>
      <c r="BV6" s="35">
        <f t="shared" si="8"/>
        <v>41.34</v>
      </c>
      <c r="BW6" s="35">
        <f t="shared" si="8"/>
        <v>40.06</v>
      </c>
      <c r="BX6" s="35">
        <f t="shared" si="8"/>
        <v>59.8</v>
      </c>
      <c r="BY6" s="35">
        <f t="shared" si="8"/>
        <v>57.77</v>
      </c>
      <c r="BZ6" s="35">
        <f t="shared" si="8"/>
        <v>57.31</v>
      </c>
      <c r="CA6" s="34" t="str">
        <f>IF(CA7="","",IF(CA7="-","【-】","【"&amp;SUBSTITUTE(TEXT(CA7,"#,##0.00"),"-","△")&amp;"】"))</f>
        <v>【59.59】</v>
      </c>
      <c r="CB6" s="35">
        <f>IF(CB7="",NA(),CB7)</f>
        <v>479.33</v>
      </c>
      <c r="CC6" s="35">
        <f t="shared" ref="CC6:CK6" si="9">IF(CC7="",NA(),CC7)</f>
        <v>711.7</v>
      </c>
      <c r="CD6" s="35">
        <f t="shared" si="9"/>
        <v>544.87</v>
      </c>
      <c r="CE6" s="35">
        <f t="shared" si="9"/>
        <v>479.99</v>
      </c>
      <c r="CF6" s="35">
        <f t="shared" si="9"/>
        <v>596.77</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30.32</v>
      </c>
      <c r="CN6" s="35">
        <f t="shared" ref="CN6:CV6" si="10">IF(CN7="",NA(),CN7)</f>
        <v>28.96</v>
      </c>
      <c r="CO6" s="35">
        <f t="shared" si="10"/>
        <v>28.96</v>
      </c>
      <c r="CP6" s="35">
        <f t="shared" si="10"/>
        <v>30.77</v>
      </c>
      <c r="CQ6" s="35">
        <f t="shared" si="10"/>
        <v>29.41</v>
      </c>
      <c r="CR6" s="35">
        <f t="shared" si="10"/>
        <v>44.69</v>
      </c>
      <c r="CS6" s="35">
        <f t="shared" si="10"/>
        <v>42.84</v>
      </c>
      <c r="CT6" s="35">
        <f t="shared" si="10"/>
        <v>51.75</v>
      </c>
      <c r="CU6" s="35">
        <f t="shared" si="10"/>
        <v>50.68</v>
      </c>
      <c r="CV6" s="35">
        <f t="shared" si="10"/>
        <v>50.14</v>
      </c>
      <c r="CW6" s="34" t="str">
        <f>IF(CW7="","",IF(CW7="-","【-】","【"&amp;SUBSTITUTE(TEXT(CW7,"#,##0.00"),"-","△")&amp;"】"))</f>
        <v>【51.30】</v>
      </c>
      <c r="CX6" s="35">
        <f>IF(CX7="",NA(),CX7)</f>
        <v>69.28</v>
      </c>
      <c r="CY6" s="35">
        <f t="shared" ref="CY6:DG6" si="11">IF(CY7="",NA(),CY7)</f>
        <v>71.7</v>
      </c>
      <c r="CZ6" s="35">
        <f t="shared" si="11"/>
        <v>71.400000000000006</v>
      </c>
      <c r="DA6" s="35">
        <f t="shared" si="11"/>
        <v>75.59</v>
      </c>
      <c r="DB6" s="35">
        <f t="shared" si="11"/>
        <v>76.650000000000006</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35068</v>
      </c>
      <c r="D7" s="37">
        <v>47</v>
      </c>
      <c r="E7" s="37">
        <v>17</v>
      </c>
      <c r="F7" s="37">
        <v>5</v>
      </c>
      <c r="G7" s="37">
        <v>0</v>
      </c>
      <c r="H7" s="37" t="s">
        <v>98</v>
      </c>
      <c r="I7" s="37" t="s">
        <v>99</v>
      </c>
      <c r="J7" s="37" t="s">
        <v>100</v>
      </c>
      <c r="K7" s="37" t="s">
        <v>101</v>
      </c>
      <c r="L7" s="37" t="s">
        <v>102</v>
      </c>
      <c r="M7" s="37" t="s">
        <v>103</v>
      </c>
      <c r="N7" s="38" t="s">
        <v>104</v>
      </c>
      <c r="O7" s="38" t="s">
        <v>105</v>
      </c>
      <c r="P7" s="38">
        <v>8.01</v>
      </c>
      <c r="Q7" s="38">
        <v>99.94</v>
      </c>
      <c r="R7" s="38">
        <v>2750</v>
      </c>
      <c r="S7" s="38">
        <v>5706</v>
      </c>
      <c r="T7" s="38">
        <v>134.02000000000001</v>
      </c>
      <c r="U7" s="38">
        <v>42.58</v>
      </c>
      <c r="V7" s="38">
        <v>454</v>
      </c>
      <c r="W7" s="38">
        <v>0.2</v>
      </c>
      <c r="X7" s="38">
        <v>2270</v>
      </c>
      <c r="Y7" s="38">
        <v>70.290000000000006</v>
      </c>
      <c r="Z7" s="38">
        <v>59.54</v>
      </c>
      <c r="AA7" s="38">
        <v>67.34</v>
      </c>
      <c r="AB7" s="38">
        <v>71.25</v>
      </c>
      <c r="AC7" s="38">
        <v>64.34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2561.2199999999998</v>
      </c>
      <c r="BG7" s="38">
        <v>2427.98</v>
      </c>
      <c r="BH7" s="38">
        <v>6776.21</v>
      </c>
      <c r="BI7" s="38">
        <v>6316.62</v>
      </c>
      <c r="BJ7" s="38">
        <v>5781.58</v>
      </c>
      <c r="BK7" s="38">
        <v>979.89</v>
      </c>
      <c r="BL7" s="38">
        <v>1051.43</v>
      </c>
      <c r="BM7" s="38">
        <v>855.8</v>
      </c>
      <c r="BN7" s="38">
        <v>789.46</v>
      </c>
      <c r="BO7" s="38">
        <v>826.83</v>
      </c>
      <c r="BP7" s="38">
        <v>765.47</v>
      </c>
      <c r="BQ7" s="38">
        <v>31.68</v>
      </c>
      <c r="BR7" s="38">
        <v>22.29</v>
      </c>
      <c r="BS7" s="38">
        <v>28.76</v>
      </c>
      <c r="BT7" s="38">
        <v>32.619999999999997</v>
      </c>
      <c r="BU7" s="38">
        <v>26.18</v>
      </c>
      <c r="BV7" s="38">
        <v>41.34</v>
      </c>
      <c r="BW7" s="38">
        <v>40.06</v>
      </c>
      <c r="BX7" s="38">
        <v>59.8</v>
      </c>
      <c r="BY7" s="38">
        <v>57.77</v>
      </c>
      <c r="BZ7" s="38">
        <v>57.31</v>
      </c>
      <c r="CA7" s="38">
        <v>59.59</v>
      </c>
      <c r="CB7" s="38">
        <v>479.33</v>
      </c>
      <c r="CC7" s="38">
        <v>711.7</v>
      </c>
      <c r="CD7" s="38">
        <v>544.87</v>
      </c>
      <c r="CE7" s="38">
        <v>479.99</v>
      </c>
      <c r="CF7" s="38">
        <v>596.77</v>
      </c>
      <c r="CG7" s="38">
        <v>357.49</v>
      </c>
      <c r="CH7" s="38">
        <v>355.22</v>
      </c>
      <c r="CI7" s="38">
        <v>263.76</v>
      </c>
      <c r="CJ7" s="38">
        <v>274.35000000000002</v>
      </c>
      <c r="CK7" s="38">
        <v>273.52</v>
      </c>
      <c r="CL7" s="38">
        <v>257.86</v>
      </c>
      <c r="CM7" s="38">
        <v>30.32</v>
      </c>
      <c r="CN7" s="38">
        <v>28.96</v>
      </c>
      <c r="CO7" s="38">
        <v>28.96</v>
      </c>
      <c r="CP7" s="38">
        <v>30.77</v>
      </c>
      <c r="CQ7" s="38">
        <v>29.41</v>
      </c>
      <c r="CR7" s="38">
        <v>44.69</v>
      </c>
      <c r="CS7" s="38">
        <v>42.84</v>
      </c>
      <c r="CT7" s="38">
        <v>51.75</v>
      </c>
      <c r="CU7" s="38">
        <v>50.68</v>
      </c>
      <c r="CV7" s="38">
        <v>50.14</v>
      </c>
      <c r="CW7" s="38">
        <v>51.3</v>
      </c>
      <c r="CX7" s="38">
        <v>69.28</v>
      </c>
      <c r="CY7" s="38">
        <v>71.7</v>
      </c>
      <c r="CZ7" s="38">
        <v>71.400000000000006</v>
      </c>
      <c r="DA7" s="38">
        <v>75.59</v>
      </c>
      <c r="DB7" s="38">
        <v>76.650000000000006</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下村 明</cp:lastModifiedBy>
  <cp:lastPrinted>2021-01-28T01:16:15Z</cp:lastPrinted>
  <dcterms:created xsi:type="dcterms:W3CDTF">2020-12-04T02:59:44Z</dcterms:created>
  <dcterms:modified xsi:type="dcterms:W3CDTF">2021-01-28T01:20:52Z</dcterms:modified>
  <cp:category/>
</cp:coreProperties>
</file>