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v-file01\share\018_建設課\001_建設課\007_水道事業\01簡易水道事業\①．水道\④    経営比較分析表関係\"/>
    </mc:Choice>
  </mc:AlternateContent>
  <workbookProtection workbookAlgorithmName="SHA-512" workbookHashValue="+N4A/hEEtgAT/byIr5nadvya5mKdvnzCXSW4xkdrou4iNqDE9LwVpCxZFatIH7OHqGWsbJODZftXznfpoKc0zQ==" workbookSaltValue="kTmQKn46Q6GxXW/a1+57JA==" workbookSpinCount="100000" lockStructure="1"/>
  <bookViews>
    <workbookView xWindow="0" yWindow="0" windowWidth="28800" windowHeight="1221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<sst xmlns="http://schemas.openxmlformats.org/spreadsheetml/2006/main" count="233" uniqueCount="118">
  <si>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</si>
  <si>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</si>
  <si>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</si>
  <si>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</si>
  <si>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</si>
  <si>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</si>
  <si>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</si>
  <si>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</si>
  <si>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</si>
  <si>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</si>
  <si>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</si>
  <si>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</si>
  <si>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</si>
  <si>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</si>
  <si>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</si>
  <si>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</si>
  <si>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</si>
  <si>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</si>
  <si>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</si>
  <si>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</si>
  <si>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</si>
  <si>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</si>
  <si>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</si>
  <si>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</si>
  <si>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</si>
  <si>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</si>
  <si>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</si>
  <si>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</si>
  <si>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</si>
  <si>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</si>
  <si>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</si>
  <si>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</si>
  <si>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</si>
  <si>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</si>
  <si>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</si>
  <si>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</si>
  <si>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</si>
  <si>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</si>
  <si>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</si>
  <si>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</si>
  <si>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</si>
  <si>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</si>
  <si>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</si>
  <si>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</si>
  <si>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</si>
  <si>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</si>
  <si>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</si>
  <si>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</si>
  <si>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</si>
  <si>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</si>
  <si>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</si>
  <si>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</si>
  <si>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</si>
  <si>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</si>
  <si>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</si>
  <si>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</si>
  <si>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</si>
  <si>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</si>
  <si>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</si>
  <si>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</si>
  <si>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</si>
  <si>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</si>
  <si>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</si>
  <si>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</si>
  <si>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</si>
  <si>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</si>
  <si>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</si>
  <si>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</si>
  <si>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</si>
  <si>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</si>
  <si>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</si>
  <si>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</si>
  <si>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</si>
  <si>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</si>
  <si>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</si>
  <si>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</si>
  <si>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</si>
  <si>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</si>
  <si>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</si>
  <si>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</si>
  <si>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</si>
  <si>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</si>
  <si>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</si>
  <si>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</si>
  <si>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</si>
  <si>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</si>
  <si>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</si>
  <si>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</si>
  <si>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</si>
  <si>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</si>
  <si>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</si>
  <si>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</si>
  <si>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</si>
  <si>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</si>
  <si>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</si>
  <si>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</si>
  <si>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住田町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</si>
  <si>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</si>
  <si>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</si>
  <si>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</si>
  <si>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</si>
  <si>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</si>
  <si>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</si>
  <si>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</si>
  <si>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</si>
  <si>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</si>
  <si>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</si>
  <si>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</si>
  <si>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</si>
  <si>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</si>
  <si>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</si>
  <si>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</si>
  <si>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</si>
  <si>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</si>
  <si>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</si>
  <si>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水道施設及び配水管等は、施設更新等を実施していないため、年々老朽化が進行している。ただし、耐用年数を越えて使用している施設は少なく、その都度修繕して対応している。塩ビ管で布設した配水本管の漏水が増加しており、耐震管による更新が必要だが、財源を確保することが困難で、公営企業会計に移行し、減価償却費等の費用を計上することにより、施設等の更新費用を確保する必要がある。</t>
    <phoneticPr fontId="4"/>
  </si>
  <si>
    <t>①収益的収支比率は、令和2年度から公営企業会計に移行するに伴って、基金を繰入したことから前年度から大幅な増加となっている。今後は、施設更新に係る費用が増加することに伴い、比率は減少していく見込みである。　　　　　　　　　　　　　　　　　　　　　④企業債残高対給水収益率は、新たな事業に着手せず、また、企業債残高も減少しているが、今後の設備更新に伴い、現状よりも増加することが見込まれる。
⑤料金回収率は、微減となっているが、ほぼ横ばいとなっており、新たな給水収益の見込みがないため、この状態が続くものと思われる。　　　　　　　　　　　　⑥給水原価は、増加傾向にあり、配水管や電気設備等の老朽化に伴う修繕費用の増が影響している。
⑦施設利用率は、類似団体平均を上回っているが、前年度から徐々に減少しており、節水等による使用水量の減少が影響している。今後は、徐々に類似団体平均に近づくものと思われる。　　　　　　　　　　　　　　　　　　　　⑧有収率については、発見された漏水箇所をその都度修繕し、現状より漏水量が増加しないようにしているため、ほぼ前年度と同様の状態となっている。しかし、漏水調査等で発見できない漏水が、継続して発生しているため、類似団体平均を下回っている状況を変えるまでには、至っていない状況となっている。</t>
    <rPh sb="10" eb="12">
      <t>レイワ</t>
    </rPh>
    <rPh sb="13" eb="15">
      <t>ネンド</t>
    </rPh>
    <rPh sb="17" eb="19">
      <t>コウエイ</t>
    </rPh>
    <rPh sb="19" eb="21">
      <t>キギョウ</t>
    </rPh>
    <rPh sb="21" eb="23">
      <t>カイケイ</t>
    </rPh>
    <rPh sb="24" eb="26">
      <t>イコウ</t>
    </rPh>
    <rPh sb="29" eb="30">
      <t>トモナ</t>
    </rPh>
    <rPh sb="33" eb="35">
      <t>キキン</t>
    </rPh>
    <rPh sb="36" eb="38">
      <t>クリイレ</t>
    </rPh>
    <rPh sb="44" eb="47">
      <t>ゼンネンド</t>
    </rPh>
    <rPh sb="49" eb="51">
      <t>オオハバ</t>
    </rPh>
    <rPh sb="52" eb="54">
      <t>ゾウカ</t>
    </rPh>
    <rPh sb="150" eb="152">
      <t>キギョウ</t>
    </rPh>
    <rPh sb="164" eb="166">
      <t>コンゴ</t>
    </rPh>
    <rPh sb="167" eb="169">
      <t>セツビ</t>
    </rPh>
    <rPh sb="169" eb="171">
      <t>コウシン</t>
    </rPh>
    <rPh sb="172" eb="173">
      <t>トモナ</t>
    </rPh>
    <rPh sb="175" eb="177">
      <t>ゲンジョウ</t>
    </rPh>
    <rPh sb="180" eb="182">
      <t>ゾウカ</t>
    </rPh>
    <rPh sb="187" eb="189">
      <t>ミコ</t>
    </rPh>
    <rPh sb="202" eb="204">
      <t>ビゲン</t>
    </rPh>
    <rPh sb="275" eb="277">
      <t>ゾウカ</t>
    </rPh>
    <rPh sb="277" eb="279">
      <t>ケイコウ</t>
    </rPh>
    <rPh sb="287" eb="289">
      <t>デンキ</t>
    </rPh>
    <rPh sb="289" eb="291">
      <t>セツビ</t>
    </rPh>
    <rPh sb="297" eb="298">
      <t>トモナ</t>
    </rPh>
    <rPh sb="304" eb="305">
      <t>フ</t>
    </rPh>
    <rPh sb="306" eb="308">
      <t>エイキョウ</t>
    </rPh>
    <phoneticPr fontId="4"/>
  </si>
  <si>
    <t>　本町は、令和2年4月から公営企業会計を適用したことから、今まで以上に経営状況の明確化や資産の正確な把握などに努め、施設の更新計画や適切な料金水準等を検討した上で、経営戦略の見直しも行い、将来に向けて経営改善を続けていく必要がある。</t>
    <rPh sb="1" eb="3">
      <t>ホンチョウ</t>
    </rPh>
    <rPh sb="5" eb="7">
      <t>レイワ</t>
    </rPh>
    <rPh sb="35" eb="37">
      <t>ケイエイ</t>
    </rPh>
    <rPh sb="37" eb="39">
      <t>ジョウキョウ</t>
    </rPh>
    <rPh sb="40" eb="43">
      <t>メイカクカ</t>
    </rPh>
    <rPh sb="44" eb="46">
      <t>シサン</t>
    </rPh>
    <rPh sb="47" eb="49">
      <t>セイカク</t>
    </rPh>
    <rPh sb="50" eb="52">
      <t>ハアク</t>
    </rPh>
    <rPh sb="55" eb="56">
      <t>ツト</t>
    </rPh>
    <rPh sb="58" eb="60">
      <t>シセツ</t>
    </rPh>
    <rPh sb="61" eb="63">
      <t>コウシン</t>
    </rPh>
    <rPh sb="63" eb="65">
      <t>ケイカク</t>
    </rPh>
    <rPh sb="66" eb="68">
      <t>テキセツ</t>
    </rPh>
    <rPh sb="69" eb="71">
      <t>リョウキン</t>
    </rPh>
    <rPh sb="71" eb="73">
      <t>スイジュン</t>
    </rPh>
    <rPh sb="73" eb="74">
      <t>トウ</t>
    </rPh>
    <rPh sb="75" eb="77">
      <t>ケントウ</t>
    </rPh>
    <rPh sb="79" eb="80">
      <t>ウエ</t>
    </rPh>
    <rPh sb="82" eb="84">
      <t>ケイエイ</t>
    </rPh>
    <rPh sb="84" eb="86">
      <t>センリャク</t>
    </rPh>
    <rPh sb="87" eb="89">
      <t>ミナオ</t>
    </rPh>
    <rPh sb="91" eb="92">
      <t>オコナ</t>
    </rPh>
    <rPh sb="94" eb="96">
      <t>ショウライ</t>
    </rPh>
    <rPh sb="97" eb="98">
      <t>ム</t>
    </rPh>
    <rPh sb="100" eb="102">
      <t>ケイエイ</t>
    </rPh>
    <rPh sb="102" eb="104">
      <t>カイゼン</t>
    </rPh>
    <rPh sb="105" eb="106">
      <t>ツヅ</t>
    </rPh>
    <rPh sb="110" eb="11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</si>
</sst>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9-4629-BBEF-3F580EA8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9-4629-BBEF-3F580EA8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61.13</c:v>
                </c:pt>
                <c:pt idx="1">
                  <c:v>62.56</c:v>
                </c:pt>
                <c:pt idx="2">
                  <c:v>61.35</c:v>
                </c:pt>
                <c:pt idx="3">
                  <c:v>60.3</c:v>
                </c:pt>
                <c:pt idx="4">
                  <c:v>58.26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1-4DDC-B5BC-A94B24A23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1-4DDC-B5BC-A94B24A23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60.48</c:v>
                </c:pt>
                <c:pt idx="1">
                  <c:v>58.33</c:v>
                </c:pt>
                <c:pt idx="2">
                  <c:v>61.34</c:v>
                </c:pt>
                <c:pt idx="3">
                  <c:v>61.87</c:v>
                </c:pt>
                <c:pt idx="4">
                  <c:v>62.36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8-40A4-8D3D-C814B90A7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8-40A4-8D3D-C814B90A7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67.599999999999994</c:v>
                </c:pt>
                <c:pt idx="1">
                  <c:v>70.87</c:v>
                </c:pt>
                <c:pt idx="2">
                  <c:v>61.23</c:v>
                </c:pt>
                <c:pt idx="3">
                  <c:v>75.38</c:v>
                </c:pt>
                <c:pt idx="4">
                  <c:v>167.23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0-4344-8A0D-39EA0E1C9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F0-4344-8A0D-39EA0E1C9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7-4AD9-BE2B-98C52CCB2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7-4AD9-BE2B-98C52CCB2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6-4B47-A4FA-6B54E745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6-4B47-A4FA-6B54E745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E-4D59-9EBF-08E51F70B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E-4D59-9EBF-08E51F70B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7-48C4-BD69-F4C45D307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7-48C4-BD69-F4C45D307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1256.4000000000001</c:v>
                </c:pt>
                <c:pt idx="1">
                  <c:v>1160.94</c:v>
                </c:pt>
                <c:pt idx="2">
                  <c:v>1037.8699999999999</c:v>
                </c:pt>
                <c:pt idx="3">
                  <c:v>940.83</c:v>
                </c:pt>
                <c:pt idx="4">
                  <c:v>868.12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D-426B-9C72-AFCA30983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D-426B-9C72-AFCA30983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49.53</c:v>
                </c:pt>
                <c:pt idx="1">
                  <c:v>47.16</c:v>
                </c:pt>
                <c:pt idx="2">
                  <c:v>44.11</c:v>
                </c:pt>
                <c:pt idx="3">
                  <c:v>46.84</c:v>
                </c:pt>
                <c:pt idx="4">
                  <c:v>44.37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1-4272-8B6E-AB1D7B1A3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31-4272-8B6E-AB1D7B1A3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595.38</c:v>
                </c:pt>
                <c:pt idx="1">
                  <c:v>627.82000000000005</c:v>
                </c:pt>
                <c:pt idx="2">
                  <c:v>674.71</c:v>
                </c:pt>
                <c:pt idx="3">
                  <c:v>636.12</c:v>
                </c:pt>
                <c:pt idx="4">
                  <c:v>665.5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E-4CC9-9204-16572FE25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E-4CC9-9204-16572FE25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V49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岩手県　住田町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D3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5384</v>
      </c>
      <c r="AM8" s="51"/>
      <c r="AN8" s="51"/>
      <c r="AO8" s="51"/>
      <c r="AP8" s="51"/>
      <c r="AQ8" s="51"/>
      <c r="AR8" s="51"/>
      <c r="AS8" s="51"/>
      <c r="AT8" s="47">
        <f>データ!$S$6</f>
        <v>334.84</v>
      </c>
      <c r="AU8" s="47"/>
      <c r="AV8" s="47"/>
      <c r="AW8" s="47"/>
      <c r="AX8" s="47"/>
      <c r="AY8" s="47"/>
      <c r="AZ8" s="47"/>
      <c r="BA8" s="47"/>
      <c r="BB8" s="47">
        <f>データ!$T$6</f>
        <v>16.079999999999998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63.39</v>
      </c>
      <c r="Q10" s="47"/>
      <c r="R10" s="47"/>
      <c r="S10" s="47"/>
      <c r="T10" s="47"/>
      <c r="U10" s="47"/>
      <c r="V10" s="47"/>
      <c r="W10" s="51">
        <f>データ!$Q$6</f>
        <v>3950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3369</v>
      </c>
      <c r="AM10" s="51"/>
      <c r="AN10" s="51"/>
      <c r="AO10" s="51"/>
      <c r="AP10" s="51"/>
      <c r="AQ10" s="51"/>
      <c r="AR10" s="51"/>
      <c r="AS10" s="51"/>
      <c r="AT10" s="47">
        <f>データ!$V$6</f>
        <v>12.49</v>
      </c>
      <c r="AU10" s="47"/>
      <c r="AV10" s="47"/>
      <c r="AW10" s="47"/>
      <c r="AX10" s="47"/>
      <c r="AY10" s="47"/>
      <c r="AZ10" s="47"/>
      <c r="BA10" s="47"/>
      <c r="BB10" s="47">
        <f>データ!$W$6</f>
        <v>269.74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116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115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117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41</v>
      </c>
      <c r="O85" s="27" t="str">
        <f>データ!EN6</f>
        <v>【0.56】</v>
      </c>
    </row>
  </sheetData>
  <sheetProtection algorithmName="SHA-512" hashValue="7boqemgPCECy7yCOS0p8786MuWXzUloCJzkquONUf++DgRUnIQHyowEAMXHtJN7Cq72ioyvmdQgVWfjghUckKQ==" saltValue="77i3gLFr6iCpbvqQkyXp3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2019</v>
      </c>
      <c r="C6" s="34">
        <f t="shared" ref="C6:W6" si="3">C7</f>
        <v>34410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岩手県　住田町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63.39</v>
      </c>
      <c r="Q6" s="35">
        <f t="shared" si="3"/>
        <v>3950</v>
      </c>
      <c r="R6" s="35">
        <f t="shared" si="3"/>
        <v>5384</v>
      </c>
      <c r="S6" s="35">
        <f t="shared" si="3"/>
        <v>334.84</v>
      </c>
      <c r="T6" s="35">
        <f t="shared" si="3"/>
        <v>16.079999999999998</v>
      </c>
      <c r="U6" s="35">
        <f t="shared" si="3"/>
        <v>3369</v>
      </c>
      <c r="V6" s="35">
        <f t="shared" si="3"/>
        <v>12.49</v>
      </c>
      <c r="W6" s="35">
        <f t="shared" si="3"/>
        <v>269.74</v>
      </c>
      <c r="X6" s="36">
        <f>IF(X7="",NA(),X7)</f>
        <v>67.599999999999994</v>
      </c>
      <c r="Y6" s="36">
        <f t="shared" ref="Y6:AG6" si="4">IF(Y7="",NA(),Y7)</f>
        <v>70.87</v>
      </c>
      <c r="Z6" s="36">
        <f t="shared" si="4"/>
        <v>61.23</v>
      </c>
      <c r="AA6" s="36">
        <f t="shared" si="4"/>
        <v>75.38</v>
      </c>
      <c r="AB6" s="36">
        <f t="shared" si="4"/>
        <v>167.23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1256.4000000000001</v>
      </c>
      <c r="BF6" s="36">
        <f t="shared" ref="BF6:BN6" si="7">IF(BF7="",NA(),BF7)</f>
        <v>1160.94</v>
      </c>
      <c r="BG6" s="36">
        <f t="shared" si="7"/>
        <v>1037.8699999999999</v>
      </c>
      <c r="BH6" s="36">
        <f t="shared" si="7"/>
        <v>940.83</v>
      </c>
      <c r="BI6" s="36">
        <f t="shared" si="7"/>
        <v>868.12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49.53</v>
      </c>
      <c r="BQ6" s="36">
        <f t="shared" ref="BQ6:BY6" si="8">IF(BQ7="",NA(),BQ7)</f>
        <v>47.16</v>
      </c>
      <c r="BR6" s="36">
        <f t="shared" si="8"/>
        <v>44.11</v>
      </c>
      <c r="BS6" s="36">
        <f t="shared" si="8"/>
        <v>46.84</v>
      </c>
      <c r="BT6" s="36">
        <f t="shared" si="8"/>
        <v>44.37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595.38</v>
      </c>
      <c r="CB6" s="36">
        <f t="shared" ref="CB6:CJ6" si="9">IF(CB7="",NA(),CB7)</f>
        <v>627.82000000000005</v>
      </c>
      <c r="CC6" s="36">
        <f t="shared" si="9"/>
        <v>674.71</v>
      </c>
      <c r="CD6" s="36">
        <f t="shared" si="9"/>
        <v>636.12</v>
      </c>
      <c r="CE6" s="36">
        <f t="shared" si="9"/>
        <v>665.5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61.13</v>
      </c>
      <c r="CM6" s="36">
        <f t="shared" ref="CM6:CU6" si="10">IF(CM7="",NA(),CM7)</f>
        <v>62.56</v>
      </c>
      <c r="CN6" s="36">
        <f t="shared" si="10"/>
        <v>61.35</v>
      </c>
      <c r="CO6" s="36">
        <f t="shared" si="10"/>
        <v>60.3</v>
      </c>
      <c r="CP6" s="36">
        <f t="shared" si="10"/>
        <v>58.26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60.48</v>
      </c>
      <c r="CX6" s="36">
        <f t="shared" ref="CX6:DF6" si="11">IF(CX7="",NA(),CX7)</f>
        <v>58.33</v>
      </c>
      <c r="CY6" s="36">
        <f t="shared" si="11"/>
        <v>61.34</v>
      </c>
      <c r="CZ6" s="36">
        <f t="shared" si="11"/>
        <v>61.87</v>
      </c>
      <c r="DA6" s="36">
        <f t="shared" si="11"/>
        <v>62.36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34410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63.39</v>
      </c>
      <c r="Q7" s="39">
        <v>3950</v>
      </c>
      <c r="R7" s="39">
        <v>5384</v>
      </c>
      <c r="S7" s="39">
        <v>334.84</v>
      </c>
      <c r="T7" s="39">
        <v>16.079999999999998</v>
      </c>
      <c r="U7" s="39">
        <v>3369</v>
      </c>
      <c r="V7" s="39">
        <v>12.49</v>
      </c>
      <c r="W7" s="39">
        <v>269.74</v>
      </c>
      <c r="X7" s="39">
        <v>67.599999999999994</v>
      </c>
      <c r="Y7" s="39">
        <v>70.87</v>
      </c>
      <c r="Z7" s="39">
        <v>61.23</v>
      </c>
      <c r="AA7" s="39">
        <v>75.38</v>
      </c>
      <c r="AB7" s="39">
        <v>167.23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1256.4000000000001</v>
      </c>
      <c r="BF7" s="39">
        <v>1160.94</v>
      </c>
      <c r="BG7" s="39">
        <v>1037.8699999999999</v>
      </c>
      <c r="BH7" s="39">
        <v>940.83</v>
      </c>
      <c r="BI7" s="39">
        <v>868.12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49.53</v>
      </c>
      <c r="BQ7" s="39">
        <v>47.16</v>
      </c>
      <c r="BR7" s="39">
        <v>44.11</v>
      </c>
      <c r="BS7" s="39">
        <v>46.84</v>
      </c>
      <c r="BT7" s="39">
        <v>44.37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595.38</v>
      </c>
      <c r="CB7" s="39">
        <v>627.82000000000005</v>
      </c>
      <c r="CC7" s="39">
        <v>674.71</v>
      </c>
      <c r="CD7" s="39">
        <v>636.12</v>
      </c>
      <c r="CE7" s="39">
        <v>665.5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61.13</v>
      </c>
      <c r="CM7" s="39">
        <v>62.56</v>
      </c>
      <c r="CN7" s="39">
        <v>61.35</v>
      </c>
      <c r="CO7" s="39">
        <v>60.3</v>
      </c>
      <c r="CP7" s="39">
        <v>58.26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60.48</v>
      </c>
      <c r="CX7" s="39">
        <v>58.33</v>
      </c>
      <c r="CY7" s="39">
        <v>61.34</v>
      </c>
      <c r="CZ7" s="39">
        <v>61.87</v>
      </c>
      <c r="DA7" s="39">
        <v>62.36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 大将</cp:lastModifiedBy>
  <cp:lastPrinted>2021-01-13T01:44:00Z</cp:lastPrinted>
  <dcterms:created xsi:type="dcterms:W3CDTF">2020-12-04T02:18:55Z</dcterms:created>
  <dcterms:modified xsi:type="dcterms:W3CDTF">2021-01-13T04:34:43Z</dcterms:modified>
  <cp:category/>
</cp:coreProperties>
</file>