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nas-nishiwaga\NAS-NISHIWAGA\201総務課\庶務財政\777 財政関係（番号は適当）\14 公営企業\R02\29 公営企業に係る経営比較分析表の分析等について\"/>
    </mc:Choice>
  </mc:AlternateContent>
  <xr:revisionPtr revIDLastSave="0" documentId="13_ncr:1_{8004A48E-6B16-46E2-9BAD-6AB7952BC791}" xr6:coauthVersionLast="45" xr6:coauthVersionMax="45" xr10:uidLastSave="{00000000-0000-0000-0000-000000000000}"/>
  <workbookProtection workbookAlgorithmName="SHA-512" workbookHashValue="IE/9FGyB1bdO+jDLyRXXQzuN4pbfYATAB1LBFjb5G/vonfP7qunR4ZQG5wKzXAksRkw+iQgn3gaM/7oI7KZx1A==" workbookSaltValue="c96Vt/mDwoLsVIpzDCh3Lw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W10" i="4" s="1"/>
  <c r="P6" i="5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AD10" i="4"/>
  <c r="P10" i="4"/>
  <c r="I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<sst xmlns="http://schemas.openxmlformats.org/spreadsheetml/2006/main" count="247" uniqueCount="118">
  <si>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</si>
  <si>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</si>
  <si>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</si>
  <si>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</si>
  <si>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</si>
  <si>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</si>
  <si>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</si>
  <si>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</si>
  <si>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</si>
  <si>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</si>
  <si>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</si>
  <si>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</si>
  <si>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</si>
  <si>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</si>
  <si>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</si>
  <si>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</si>
  <si>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</si>
  <si>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</si>
  <si>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</si>
  <si>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</si>
  <si>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</si>
  <si>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</si>
  <si>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</si>
  <si>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</si>
  <si>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</si>
  <si>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</si>
  <si>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</si>
  <si>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</si>
  <si>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</si>
  <si>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</si>
  <si>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</si>
  <si>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</si>
  <si>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</si>
  <si>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</si>
  <si>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</si>
  <si>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</si>
  <si>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</si>
  <si>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</si>
  <si>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</si>
  <si>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</si>
  <si>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</si>
  <si>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</si>
  <si>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</si>
  <si>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</si>
  <si>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</si>
  <si>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</si>
  <si>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</si>
  <si>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</si>
  <si>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</si>
  <si>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</si>
  <si>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</si>
  <si>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</si>
  <si>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</si>
  <si>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</si>
  <si>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</si>
  <si>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</si>
  <si>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</si>
  <si>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</si>
  <si>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</si>
  <si>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</si>
  <si>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</si>
  <si>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</si>
  <si>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</si>
  <si>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</si>
  <si>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</si>
  <si>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</si>
  <si>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</si>
  <si>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</si>
  <si>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</si>
  <si>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</si>
  <si>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</si>
  <si>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</si>
  <si>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</si>
  <si>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</si>
  <si>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</si>
  <si>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</si>
  <si>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</si>
  <si>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</si>
  <si>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</si>
  <si>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</si>
  <si>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</si>
  <si>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</si>
  <si>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</si>
  <si>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</si>
  <si>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</si>
  <si>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</si>
  <si>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</si>
  <si>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</si>
  <si>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</si>
  <si>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</si>
  <si>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</si>
  <si>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</si>
  <si>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</si>
  <si>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</si>
  <si>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</si>
  <si>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</si>
  <si>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</si>
  <si>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西和賀町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</si>
  <si>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</si>
  <si>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</si>
  <si>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</si>
  <si>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</si>
  <si>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</si>
  <si>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</si>
  <si>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</si>
  <si>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</si>
  <si>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</si>
  <si>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</si>
  <si>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</si>
  <si>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</si>
  <si>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</si>
  <si>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</si>
  <si>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</si>
  <si>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</si>
  <si>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</si>
  <si>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町は、下水道と農業集落排水の区域外の地域が多く、浄化槽設置事業を推進し全町で７割程度の水洗化率となっている。今後も水洗化を推進し、補助事業の活用などにより導入経費を節減しながら、水洗化率の向上を図る。</t>
    <phoneticPr fontId="4"/>
  </si>
  <si>
    <t>　収益的収支比率については、前年比1.2％増加となっている。合併処理浄化槽設置により水洗化率が上昇しているが、施設の経年劣化による維持経費の増加により、他会計繰入金の割合も上がっている。
　経費回収率については横ばいで、類似団体より高くなっている。</t>
    <rPh sb="86" eb="87">
      <t>ア</t>
    </rPh>
    <phoneticPr fontId="4"/>
  </si>
  <si>
    <t>　現在稼働している合併処理浄化槽のうち、古いものでは設置後17年を経過しており、故障や不具合が発生、修繕が増えてきている。今後も修繕や再設置が考えられ、施設維持管理コストは増加が見込まれる。</t>
    <rPh sb="26" eb="28">
      <t>セッチ</t>
    </rPh>
    <rPh sb="28" eb="29">
      <t>ゴ</t>
    </rPh>
    <rPh sb="47" eb="49">
      <t>ハッセイ</t>
    </rPh>
    <rPh sb="50" eb="52">
      <t>シュウゼン</t>
    </rPh>
    <rPh sb="67" eb="70">
      <t>サイセッチ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</si>
</sst>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0-464C-8BD5-3BC22BF97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10-464C-8BD5-3BC22BF97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61.67</c:v>
                </c:pt>
                <c:pt idx="2">
                  <c:v>55.56</c:v>
                </c:pt>
                <c:pt idx="3">
                  <c:v>55.56</c:v>
                </c:pt>
                <c:pt idx="4">
                  <c:v>55.56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00-41D2-8937-4690375CF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61.55</c:v>
                </c:pt>
                <c:pt idx="2">
                  <c:v>57.22</c:v>
                </c:pt>
                <c:pt idx="3">
                  <c:v>59.94</c:v>
                </c:pt>
                <c:pt idx="4">
                  <c:v>59.64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00-41D2-8937-4690375CF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B-40BE-B14D-D72F1C753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68.150000000000006</c:v>
                </c:pt>
                <c:pt idx="1">
                  <c:v>67.489999999999995</c:v>
                </c:pt>
                <c:pt idx="2">
                  <c:v>67.290000000000006</c:v>
                </c:pt>
                <c:pt idx="3">
                  <c:v>89.66</c:v>
                </c:pt>
                <c:pt idx="4">
                  <c:v>90.63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AB-40BE-B14D-D72F1C753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87.92</c:v>
                </c:pt>
                <c:pt idx="1">
                  <c:v>91.74</c:v>
                </c:pt>
                <c:pt idx="2">
                  <c:v>79</c:v>
                </c:pt>
                <c:pt idx="3">
                  <c:v>83.84</c:v>
                </c:pt>
                <c:pt idx="4">
                  <c:v>85.1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8F-4F8A-9B3B-E352512A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8F-4F8A-9B3B-E352512A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F-4CB0-BF54-632DEF63F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9F-4CB0-BF54-632DEF63F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4-42B5-8F86-443C72F00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94-42B5-8F86-443C72F00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E-4698-B71D-C14A8F6AE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6E-4698-B71D-C14A8F6AE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A-45EF-84A3-AC55D1807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BA-45EF-84A3-AC55D1807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519.03</c:v>
                </c:pt>
                <c:pt idx="1">
                  <c:v>1003.72</c:v>
                </c:pt>
                <c:pt idx="2">
                  <c:v>746.03</c:v>
                </c:pt>
                <c:pt idx="3">
                  <c:v>713.2</c:v>
                </c:pt>
                <c:pt idx="4">
                  <c:v>751.34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C-43F7-B645-E12B4CCD9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392.19</c:v>
                </c:pt>
                <c:pt idx="1">
                  <c:v>413.5</c:v>
                </c:pt>
                <c:pt idx="2">
                  <c:v>407.42</c:v>
                </c:pt>
                <c:pt idx="3">
                  <c:v>296.89</c:v>
                </c:pt>
                <c:pt idx="4">
                  <c:v>270.57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9C-43F7-B645-E12B4CCD9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87.98</c:v>
                </c:pt>
                <c:pt idx="1">
                  <c:v>91.81</c:v>
                </c:pt>
                <c:pt idx="2">
                  <c:v>79.02</c:v>
                </c:pt>
                <c:pt idx="3">
                  <c:v>83.88</c:v>
                </c:pt>
                <c:pt idx="4">
                  <c:v>85.14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23-455E-A59E-3E2D372F0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57.03</c:v>
                </c:pt>
                <c:pt idx="1">
                  <c:v>55.84</c:v>
                </c:pt>
                <c:pt idx="2">
                  <c:v>57.08</c:v>
                </c:pt>
                <c:pt idx="3">
                  <c:v>63.06</c:v>
                </c:pt>
                <c:pt idx="4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23-455E-A59E-3E2D372F0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322.27</c:v>
                </c:pt>
                <c:pt idx="1">
                  <c:v>312.60000000000002</c:v>
                </c:pt>
                <c:pt idx="2">
                  <c:v>413.64</c:v>
                </c:pt>
                <c:pt idx="3">
                  <c:v>382.57</c:v>
                </c:pt>
                <c:pt idx="4">
                  <c:v>378.54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8-47FC-8092-C1CD8C54D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283.73</c:v>
                </c:pt>
                <c:pt idx="1">
                  <c:v>287.57</c:v>
                </c:pt>
                <c:pt idx="2">
                  <c:v>286.86</c:v>
                </c:pt>
                <c:pt idx="3">
                  <c:v>264.77</c:v>
                </c:pt>
                <c:pt idx="4">
                  <c:v>269.33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D8-47FC-8092-C1CD8C54D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N1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岩手県　西和賀町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特定地域生活排水処理</v>
      </c>
      <c r="Q8" s="49"/>
      <c r="R8" s="49"/>
      <c r="S8" s="49"/>
      <c r="T8" s="49"/>
      <c r="U8" s="49"/>
      <c r="V8" s="49"/>
      <c r="W8" s="49" t="str">
        <f>データ!L6</f>
        <v>K2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5537</v>
      </c>
      <c r="AM8" s="51"/>
      <c r="AN8" s="51"/>
      <c r="AO8" s="51"/>
      <c r="AP8" s="51"/>
      <c r="AQ8" s="51"/>
      <c r="AR8" s="51"/>
      <c r="AS8" s="51"/>
      <c r="AT8" s="46">
        <f>データ!T6</f>
        <v>590.74</v>
      </c>
      <c r="AU8" s="46"/>
      <c r="AV8" s="46"/>
      <c r="AW8" s="46"/>
      <c r="AX8" s="46"/>
      <c r="AY8" s="46"/>
      <c r="AZ8" s="46"/>
      <c r="BA8" s="46"/>
      <c r="BB8" s="46">
        <f>データ!U6</f>
        <v>9.3699999999999992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9.7100000000000009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4410</v>
      </c>
      <c r="AE10" s="51"/>
      <c r="AF10" s="51"/>
      <c r="AG10" s="51"/>
      <c r="AH10" s="51"/>
      <c r="AI10" s="51"/>
      <c r="AJ10" s="51"/>
      <c r="AK10" s="2"/>
      <c r="AL10" s="51">
        <f>データ!V6</f>
        <v>531</v>
      </c>
      <c r="AM10" s="51"/>
      <c r="AN10" s="51"/>
      <c r="AO10" s="51"/>
      <c r="AP10" s="51"/>
      <c r="AQ10" s="51"/>
      <c r="AR10" s="51"/>
      <c r="AS10" s="51"/>
      <c r="AT10" s="46">
        <f>データ!W6</f>
        <v>588.82000000000005</v>
      </c>
      <c r="AU10" s="46"/>
      <c r="AV10" s="46"/>
      <c r="AW10" s="46"/>
      <c r="AX10" s="46"/>
      <c r="AY10" s="46"/>
      <c r="AZ10" s="46"/>
      <c r="BA10" s="46"/>
      <c r="BB10" s="46">
        <f>データ!X6</f>
        <v>0.9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115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【307.23】</v>
      </c>
      <c r="I86" s="26" t="str">
        <f>データ!CA6</f>
        <v>【59.98】</v>
      </c>
      <c r="J86" s="26" t="str">
        <f>データ!CL6</f>
        <v>【272.98】</v>
      </c>
      <c r="K86" s="26" t="str">
        <f>データ!CW6</f>
        <v>【58.71】</v>
      </c>
      <c r="L86" s="26" t="str">
        <f>データ!DH6</f>
        <v>【79.51】</v>
      </c>
      <c r="M86" s="26" t="s">
        <v>43</v>
      </c>
      <c r="N86" s="26" t="s">
        <v>43</v>
      </c>
      <c r="O86" s="26" t="str">
        <f>データ!EO6</f>
        <v>【-】</v>
      </c>
    </row>
  </sheetData>
  <sheetProtection algorithmName="SHA-512" hashValue="x5EVwQwHEsdyMc1BkPHCXjL+vGM8vAsnlKPWmIcRjlO0mWrUvmZiSdV3CcD9knTjU6yJoCwD4Uo/xHDMtXN7RQ==" saltValue="PSCWjmHz9CNKojRtBMqqG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2019</v>
      </c>
      <c r="C6" s="33">
        <f t="shared" ref="C6:X6" si="3">C7</f>
        <v>33669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岩手県　西和賀町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9.7100000000000009</v>
      </c>
      <c r="Q6" s="34">
        <f t="shared" si="3"/>
        <v>100</v>
      </c>
      <c r="R6" s="34">
        <f t="shared" si="3"/>
        <v>4410</v>
      </c>
      <c r="S6" s="34">
        <f t="shared" si="3"/>
        <v>5537</v>
      </c>
      <c r="T6" s="34">
        <f t="shared" si="3"/>
        <v>590.74</v>
      </c>
      <c r="U6" s="34">
        <f t="shared" si="3"/>
        <v>9.3699999999999992</v>
      </c>
      <c r="V6" s="34">
        <f t="shared" si="3"/>
        <v>531</v>
      </c>
      <c r="W6" s="34">
        <f t="shared" si="3"/>
        <v>588.82000000000005</v>
      </c>
      <c r="X6" s="34">
        <f t="shared" si="3"/>
        <v>0.9</v>
      </c>
      <c r="Y6" s="35">
        <f>IF(Y7="",NA(),Y7)</f>
        <v>87.92</v>
      </c>
      <c r="Z6" s="35">
        <f t="shared" ref="Z6:AH6" si="4">IF(Z7="",NA(),Z7)</f>
        <v>91.74</v>
      </c>
      <c r="AA6" s="35">
        <f t="shared" si="4"/>
        <v>79</v>
      </c>
      <c r="AB6" s="35">
        <f t="shared" si="4"/>
        <v>83.84</v>
      </c>
      <c r="AC6" s="35">
        <f t="shared" si="4"/>
        <v>85.1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519.03</v>
      </c>
      <c r="BG6" s="35">
        <f t="shared" ref="BG6:BO6" si="7">IF(BG7="",NA(),BG7)</f>
        <v>1003.72</v>
      </c>
      <c r="BH6" s="35">
        <f t="shared" si="7"/>
        <v>746.03</v>
      </c>
      <c r="BI6" s="35">
        <f t="shared" si="7"/>
        <v>713.2</v>
      </c>
      <c r="BJ6" s="35">
        <f t="shared" si="7"/>
        <v>751.34</v>
      </c>
      <c r="BK6" s="35">
        <f t="shared" si="7"/>
        <v>392.19</v>
      </c>
      <c r="BL6" s="35">
        <f t="shared" si="7"/>
        <v>413.5</v>
      </c>
      <c r="BM6" s="35">
        <f t="shared" si="7"/>
        <v>407.42</v>
      </c>
      <c r="BN6" s="35">
        <f t="shared" si="7"/>
        <v>296.89</v>
      </c>
      <c r="BO6" s="35">
        <f t="shared" si="7"/>
        <v>270.57</v>
      </c>
      <c r="BP6" s="34" t="str">
        <f>IF(BP7="","",IF(BP7="-","【-】","【"&amp;SUBSTITUTE(TEXT(BP7,"#,##0.00"),"-","△")&amp;"】"))</f>
        <v>【307.23】</v>
      </c>
      <c r="BQ6" s="35">
        <f>IF(BQ7="",NA(),BQ7)</f>
        <v>87.98</v>
      </c>
      <c r="BR6" s="35">
        <f t="shared" ref="BR6:BZ6" si="8">IF(BR7="",NA(),BR7)</f>
        <v>91.81</v>
      </c>
      <c r="BS6" s="35">
        <f t="shared" si="8"/>
        <v>79.02</v>
      </c>
      <c r="BT6" s="35">
        <f t="shared" si="8"/>
        <v>83.88</v>
      </c>
      <c r="BU6" s="35">
        <f t="shared" si="8"/>
        <v>85.14</v>
      </c>
      <c r="BV6" s="35">
        <f t="shared" si="8"/>
        <v>57.03</v>
      </c>
      <c r="BW6" s="35">
        <f t="shared" si="8"/>
        <v>55.84</v>
      </c>
      <c r="BX6" s="35">
        <f t="shared" si="8"/>
        <v>57.08</v>
      </c>
      <c r="BY6" s="35">
        <f t="shared" si="8"/>
        <v>63.06</v>
      </c>
      <c r="BZ6" s="35">
        <f t="shared" si="8"/>
        <v>62.5</v>
      </c>
      <c r="CA6" s="34" t="str">
        <f>IF(CA7="","",IF(CA7="-","【-】","【"&amp;SUBSTITUTE(TEXT(CA7,"#,##0.00"),"-","△")&amp;"】"))</f>
        <v>【59.98】</v>
      </c>
      <c r="CB6" s="35">
        <f>IF(CB7="",NA(),CB7)</f>
        <v>322.27</v>
      </c>
      <c r="CC6" s="35">
        <f t="shared" ref="CC6:CK6" si="9">IF(CC7="",NA(),CC7)</f>
        <v>312.60000000000002</v>
      </c>
      <c r="CD6" s="35">
        <f t="shared" si="9"/>
        <v>413.64</v>
      </c>
      <c r="CE6" s="35">
        <f t="shared" si="9"/>
        <v>382.57</v>
      </c>
      <c r="CF6" s="35">
        <f t="shared" si="9"/>
        <v>378.54</v>
      </c>
      <c r="CG6" s="35">
        <f t="shared" si="9"/>
        <v>283.73</v>
      </c>
      <c r="CH6" s="35">
        <f t="shared" si="9"/>
        <v>287.57</v>
      </c>
      <c r="CI6" s="35">
        <f t="shared" si="9"/>
        <v>286.86</v>
      </c>
      <c r="CJ6" s="35">
        <f t="shared" si="9"/>
        <v>264.77</v>
      </c>
      <c r="CK6" s="35">
        <f t="shared" si="9"/>
        <v>269.33</v>
      </c>
      <c r="CL6" s="34" t="str">
        <f>IF(CL7="","",IF(CL7="-","【-】","【"&amp;SUBSTITUTE(TEXT(CL7,"#,##0.00"),"-","△")&amp;"】"))</f>
        <v>【272.98】</v>
      </c>
      <c r="CM6" s="34">
        <f>IF(CM7="",NA(),CM7)</f>
        <v>0</v>
      </c>
      <c r="CN6" s="35">
        <f t="shared" ref="CN6:CV6" si="10">IF(CN7="",NA(),CN7)</f>
        <v>61.67</v>
      </c>
      <c r="CO6" s="35">
        <f t="shared" si="10"/>
        <v>55.56</v>
      </c>
      <c r="CP6" s="35">
        <f t="shared" si="10"/>
        <v>55.56</v>
      </c>
      <c r="CQ6" s="35">
        <f t="shared" si="10"/>
        <v>55.56</v>
      </c>
      <c r="CR6" s="35">
        <f t="shared" si="10"/>
        <v>58.25</v>
      </c>
      <c r="CS6" s="35">
        <f t="shared" si="10"/>
        <v>61.55</v>
      </c>
      <c r="CT6" s="35">
        <f t="shared" si="10"/>
        <v>57.22</v>
      </c>
      <c r="CU6" s="35">
        <f t="shared" si="10"/>
        <v>59.94</v>
      </c>
      <c r="CV6" s="35">
        <f t="shared" si="10"/>
        <v>59.64</v>
      </c>
      <c r="CW6" s="34" t="str">
        <f>IF(CW7="","",IF(CW7="-","【-】","【"&amp;SUBSTITUTE(TEXT(CW7,"#,##0.00"),"-","△")&amp;"】"))</f>
        <v>【58.71】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68.150000000000006</v>
      </c>
      <c r="DD6" s="35">
        <f t="shared" si="11"/>
        <v>67.489999999999995</v>
      </c>
      <c r="DE6" s="35">
        <f t="shared" si="11"/>
        <v>67.290000000000006</v>
      </c>
      <c r="DF6" s="35">
        <f t="shared" si="11"/>
        <v>89.66</v>
      </c>
      <c r="DG6" s="35">
        <f t="shared" si="11"/>
        <v>90.63</v>
      </c>
      <c r="DH6" s="34" t="str">
        <f>IF(DH7="","",IF(DH7="-","【-】","【"&amp;SUBSTITUTE(TEXT(DH7,"#,##0.00"),"-","△")&amp;"】"))</f>
        <v>【79.51】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2019</v>
      </c>
      <c r="C7" s="37">
        <v>33669</v>
      </c>
      <c r="D7" s="37">
        <v>47</v>
      </c>
      <c r="E7" s="37">
        <v>18</v>
      </c>
      <c r="F7" s="37">
        <v>0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9.7100000000000009</v>
      </c>
      <c r="Q7" s="38">
        <v>100</v>
      </c>
      <c r="R7" s="38">
        <v>4410</v>
      </c>
      <c r="S7" s="38">
        <v>5537</v>
      </c>
      <c r="T7" s="38">
        <v>590.74</v>
      </c>
      <c r="U7" s="38">
        <v>9.3699999999999992</v>
      </c>
      <c r="V7" s="38">
        <v>531</v>
      </c>
      <c r="W7" s="38">
        <v>588.82000000000005</v>
      </c>
      <c r="X7" s="38">
        <v>0.9</v>
      </c>
      <c r="Y7" s="38">
        <v>87.92</v>
      </c>
      <c r="Z7" s="38">
        <v>91.74</v>
      </c>
      <c r="AA7" s="38">
        <v>79</v>
      </c>
      <c r="AB7" s="38">
        <v>83.84</v>
      </c>
      <c r="AC7" s="38">
        <v>85.1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519.03</v>
      </c>
      <c r="BG7" s="38">
        <v>1003.72</v>
      </c>
      <c r="BH7" s="38">
        <v>746.03</v>
      </c>
      <c r="BI7" s="38">
        <v>713.2</v>
      </c>
      <c r="BJ7" s="38">
        <v>751.34</v>
      </c>
      <c r="BK7" s="38">
        <v>392.19</v>
      </c>
      <c r="BL7" s="38">
        <v>413.5</v>
      </c>
      <c r="BM7" s="38">
        <v>407.42</v>
      </c>
      <c r="BN7" s="38">
        <v>296.89</v>
      </c>
      <c r="BO7" s="38">
        <v>270.57</v>
      </c>
      <c r="BP7" s="38">
        <v>307.23</v>
      </c>
      <c r="BQ7" s="38">
        <v>87.98</v>
      </c>
      <c r="BR7" s="38">
        <v>91.81</v>
      </c>
      <c r="BS7" s="38">
        <v>79.02</v>
      </c>
      <c r="BT7" s="38">
        <v>83.88</v>
      </c>
      <c r="BU7" s="38">
        <v>85.14</v>
      </c>
      <c r="BV7" s="38">
        <v>57.03</v>
      </c>
      <c r="BW7" s="38">
        <v>55.84</v>
      </c>
      <c r="BX7" s="38">
        <v>57.08</v>
      </c>
      <c r="BY7" s="38">
        <v>63.06</v>
      </c>
      <c r="BZ7" s="38">
        <v>62.5</v>
      </c>
      <c r="CA7" s="38">
        <v>59.98</v>
      </c>
      <c r="CB7" s="38">
        <v>322.27</v>
      </c>
      <c r="CC7" s="38">
        <v>312.60000000000002</v>
      </c>
      <c r="CD7" s="38">
        <v>413.64</v>
      </c>
      <c r="CE7" s="38">
        <v>382.57</v>
      </c>
      <c r="CF7" s="38">
        <v>378.54</v>
      </c>
      <c r="CG7" s="38">
        <v>283.73</v>
      </c>
      <c r="CH7" s="38">
        <v>287.57</v>
      </c>
      <c r="CI7" s="38">
        <v>286.86</v>
      </c>
      <c r="CJ7" s="38">
        <v>264.77</v>
      </c>
      <c r="CK7" s="38">
        <v>269.33</v>
      </c>
      <c r="CL7" s="38">
        <v>272.98</v>
      </c>
      <c r="CM7" s="38">
        <v>0</v>
      </c>
      <c r="CN7" s="38">
        <v>61.67</v>
      </c>
      <c r="CO7" s="38">
        <v>55.56</v>
      </c>
      <c r="CP7" s="38">
        <v>55.56</v>
      </c>
      <c r="CQ7" s="38">
        <v>55.56</v>
      </c>
      <c r="CR7" s="38">
        <v>58.25</v>
      </c>
      <c r="CS7" s="38">
        <v>61.55</v>
      </c>
      <c r="CT7" s="38">
        <v>57.22</v>
      </c>
      <c r="CU7" s="38">
        <v>59.94</v>
      </c>
      <c r="CV7" s="38">
        <v>59.64</v>
      </c>
      <c r="CW7" s="38">
        <v>58.71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68.150000000000006</v>
      </c>
      <c r="DD7" s="38">
        <v>67.489999999999995</v>
      </c>
      <c r="DE7" s="38">
        <v>67.290000000000006</v>
      </c>
      <c r="DF7" s="38">
        <v>89.66</v>
      </c>
      <c r="DG7" s="38">
        <v>90.63</v>
      </c>
      <c r="DH7" s="38">
        <v>79.510000000000005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103</v>
      </c>
      <c r="EF7" s="38" t="s">
        <v>103</v>
      </c>
      <c r="EG7" s="38" t="s">
        <v>103</v>
      </c>
      <c r="EH7" s="38" t="s">
        <v>103</v>
      </c>
      <c r="EI7" s="38" t="s">
        <v>103</v>
      </c>
      <c r="EJ7" s="38" t="s">
        <v>103</v>
      </c>
      <c r="EK7" s="38" t="s">
        <v>103</v>
      </c>
      <c r="EL7" s="38" t="s">
        <v>103</v>
      </c>
      <c r="EM7" s="38" t="s">
        <v>103</v>
      </c>
      <c r="EN7" s="38" t="s">
        <v>103</v>
      </c>
      <c r="EO7" s="38" t="s">
        <v>103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2020-12-04T03:15:18Z</dcterms:created>
  <dcterms:modified xsi:type="dcterms:W3CDTF">2021-01-27T04:49:29Z</dcterms:modified>
  <cp:category/>
</cp:coreProperties>
</file>