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Sv-file\財政係\公営企業関係\R2\02　照会\20210112　公営企業に係る経営比較分析表（令和元年度決算）の分析（0129〆）→\02　回答\"/>
    </mc:Choice>
  </mc:AlternateContent>
  <xr:revisionPtr revIDLastSave="0" documentId="13_ncr:1_{D36C8BAA-6349-44AA-A9EC-45F81A83BF35}" xr6:coauthVersionLast="36" xr6:coauthVersionMax="36" xr10:uidLastSave="{00000000-0000-0000-0000-000000000000}"/>
  <workbookProtection workbookAlgorithmName="SHA-512" workbookHashValue="coJRxb5UPJH/U7YSpS0a+uEzSZTnJJrhSMyzbdl534YLzklTl9i6ehIBnBuAP7EVe/FaGEjYmEFsRlLzHO/UvQ==" workbookSaltValue="Mi304+NIn48fBl1U5RL6uw==" workbookSpinCount="100000" lockStructure="1"/>
  <bookViews>
    <workbookView xWindow="0" yWindow="0" windowWidth="28800" windowHeight="117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<sst xmlns="http://schemas.openxmlformats.org/spreadsheetml/2006/main" count="236" uniqueCount="121">
  <si>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</si>
  <si>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</si>
  <si>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</si>
  <si>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</si>
  <si>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</si>
  <si>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</si>
  <si>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</si>
  <si>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</si>
  <si>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</si>
  <si>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</si>
  <si>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</si>
  <si>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</si>
  <si>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</si>
  <si>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</si>
  <si>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</si>
  <si>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</si>
  <si>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</si>
  <si>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</si>
  <si>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</si>
  <si>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</si>
  <si>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</si>
  <si>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</si>
  <si>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</si>
  <si>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</si>
  <si>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</si>
  <si>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</si>
  <si>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</si>
  <si>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</si>
  <si>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</si>
  <si>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</si>
  <si>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</si>
  <si>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</si>
  <si>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</si>
  <si>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</si>
  <si>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</si>
  <si>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</si>
  <si>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</si>
  <si>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</si>
  <si>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</si>
  <si>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</si>
  <si>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</si>
  <si>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</si>
  <si>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</si>
  <si>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</si>
  <si>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</si>
  <si>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</si>
  <si>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</si>
  <si>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</si>
  <si>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</si>
  <si>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</si>
  <si>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</si>
  <si>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</si>
  <si>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</si>
  <si>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</si>
  <si>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</si>
  <si>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</si>
  <si>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</si>
  <si>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</si>
  <si>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</si>
  <si>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</si>
  <si>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</si>
  <si>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</si>
  <si>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</si>
  <si>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</si>
  <si>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</si>
  <si>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</si>
  <si>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</si>
  <si>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</si>
  <si>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</si>
  <si>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</si>
  <si>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</si>
  <si>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</si>
  <si>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</si>
  <si>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</si>
  <si>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</si>
  <si>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</si>
  <si>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</si>
  <si>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</si>
  <si>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</si>
  <si>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</si>
  <si>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</si>
  <si>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</si>
  <si>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</si>
  <si>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</si>
  <si>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</si>
  <si>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</si>
  <si>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</si>
  <si>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</si>
  <si>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</si>
  <si>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</si>
  <si>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</si>
  <si>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</si>
  <si>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</si>
  <si>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</si>
  <si>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</si>
  <si>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</si>
  <si>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</si>
  <si>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</si>
  <si>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大船渡市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</si>
  <si>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</si>
  <si>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</si>
  <si>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</si>
  <si>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</si>
  <si>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</si>
  <si>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</si>
  <si>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</si>
  <si>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</si>
  <si>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</si>
  <si>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</si>
  <si>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</si>
  <si>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</si>
  <si>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</si>
  <si>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</si>
  <si>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</si>
  <si>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</si>
  <si>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</si>
  <si>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</si>
  <si>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</si>
  <si>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指標の数値は今年度、対前年4.46ポイント改善し36.73％であるが、依然100％未満であり、総収益は使用料収入以外の一般会計繰入金等に依存しているため、経費回収率と併せて分析し、経営改善に向けた検討が必要になります。
④企業債残高対事業規模比率
　企業債残高は、投資規模の増大により類似団体平均値より高い比率であるため、使用料の見直し検討や接続率向上に取組む必要があります。
⑤経費回収率
　汚水処理に要する維持管理費を使用料収入で賄えていない状況にあるため、使用料の適正化に向けて分析を進めるとともに、資本費については、現在処理場能力が過大なものについて、早期接続に向けた取組を強化する必要があります。
⑥汚水処理原価
　汚水処理原価は636.77円と類似団体平均値230.95円より2.75倍高い数値を示しており、将来的に変動する汚水処理費や年間有収水量を予測しつつ、使用料の適正化について検討を進める必要があります。　
⑦施設利用率
　類似団体平均値を上回っていますが、新たに供用開始した地区を重点に置き、適切な施設規模となるよう接続率の向上に取組む必要があります。
⑧水洗化率
　公共下水道は毎年度整備区域を拡大しており、新たな供用区域について早期接続を啓発すると共に、未接続者の実態等を把握し、水洗化の普及促進に向けた取組を進めます。</t>
    <phoneticPr fontId="4"/>
  </si>
  <si>
    <t xml:space="preserve"> 公共下水道事業は、平成４年度に管渠整備に着手し、平成６年度から供用を開始しています。
　管渠施設については、まだ更新時期になく、老朽化は進んでいませんが、将来想定される改築更新に向けて、計画的かつ効率的な維持修繕に対応している状況にあります。
　処理場については、平成23年東日本大震災の津波被害に伴い、水処理に係る機械・電気設備等の関連施設は、災害復旧事業により更新しています。
　今年度、ストックマネジメント計画に掲げた水処理施設の耐震補強工事を実施しました。</t>
    <phoneticPr fontId="4"/>
  </si>
  <si>
    <t xml:space="preserve"> 公共下水道事業は、事業計画や平成27年度に策定した汚水処理施設アクションプランに基づき、施設の整備概成を概ね10年とする方針を早期に実現するために、経済的かつ効率的に整備を進めている状況にあります。
　供用区域の拡大に伴い、使用料収入の増収が見込まれるものの、将来を見据えた持続的な経営を図るため、使用料の適正化と接続率の向上を進める必要があります。
　また、平成30年度から、処理場の設計・施設改良と維持管理業務を民間事業者に包括的に委託したことにより、トータルコストの縮減と事業費の平準化により効率的かつ効果的な施設運営の向上を図っ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</si>
</sst>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03-418C-B533-B87F2005D86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1A03-418C-B533-B87F2005D86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60.66</c:v>
                </c:pt>
                <c:pt idx="1">
                  <c:v>56.95</c:v>
                </c:pt>
                <c:pt idx="2">
                  <c:v>59.39</c:v>
                </c:pt>
                <c:pt idx="3">
                  <c:v>59.38</c:v>
                </c:pt>
                <c:pt idx="4">
                  <c:v>62.72</c:v>
                </c:pt>
              </c:numCache>
            </c:numRef>
          </c:val>
          <c:extLst>
            <c:ext xmlns:c16="http://schemas.microsoft.com/office/drawing/2014/chart" uri="{C3380CC4-5D6E-409C-BE32-E72D297353CC}">
              <c16:uniqueId val="{00000000-7BB4-452B-AE27-FF8EB10BFF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7BB4-452B-AE27-FF8EB10BFF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72.95</c:v>
                </c:pt>
                <c:pt idx="1">
                  <c:v>72.040000000000006</c:v>
                </c:pt>
                <c:pt idx="2">
                  <c:v>69.180000000000007</c:v>
                </c:pt>
                <c:pt idx="3">
                  <c:v>67.69</c:v>
                </c:pt>
                <c:pt idx="4">
                  <c:v>70.47</c:v>
                </c:pt>
              </c:numCache>
            </c:numRef>
          </c:val>
          <c:extLst>
            <c:ext xmlns:c16="http://schemas.microsoft.com/office/drawing/2014/chart" uri="{C3380CC4-5D6E-409C-BE32-E72D297353CC}">
              <c16:uniqueId val="{00000000-C577-4363-B8C9-A4A67E0923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C577-4363-B8C9-A4A67E0923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32.78</c:v>
                </c:pt>
                <c:pt idx="1">
                  <c:v>39.28</c:v>
                </c:pt>
                <c:pt idx="2">
                  <c:v>35.44</c:v>
                </c:pt>
                <c:pt idx="3">
                  <c:v>32.270000000000003</c:v>
                </c:pt>
                <c:pt idx="4">
                  <c:v>36.729999999999997</c:v>
                </c:pt>
              </c:numCache>
            </c:numRef>
          </c:val>
          <c:extLst>
            <c:ext xmlns:c16="http://schemas.microsoft.com/office/drawing/2014/chart" uri="{C3380CC4-5D6E-409C-BE32-E72D297353CC}">
              <c16:uniqueId val="{00000000-3889-418E-BF85-822731D85B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89-418E-BF85-822731D85B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02-4063-9210-72023B4D8B3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02-4063-9210-72023B4D8B3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67-42E0-A194-9681F130B23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67-42E0-A194-9681F130B23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70-4F7B-9CF7-2F95ACCCBE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70-4F7B-9CF7-2F95ACCCBE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9D-4C55-813B-B41F03A607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9D-4C55-813B-B41F03A607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4161.68</c:v>
                </c:pt>
                <c:pt idx="1">
                  <c:v>4498.0600000000004</c:v>
                </c:pt>
                <c:pt idx="2">
                  <c:v>4529.76</c:v>
                </c:pt>
                <c:pt idx="3">
                  <c:v>4935.55</c:v>
                </c:pt>
                <c:pt idx="4">
                  <c:v>5582.34</c:v>
                </c:pt>
              </c:numCache>
            </c:numRef>
          </c:val>
          <c:extLst>
            <c:ext xmlns:c16="http://schemas.microsoft.com/office/drawing/2014/chart" uri="{C3380CC4-5D6E-409C-BE32-E72D297353CC}">
              <c16:uniqueId val="{00000000-AF1C-4F3E-98A0-5F8AB56B3D2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AF1C-4F3E-98A0-5F8AB56B3D2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28.55</c:v>
                </c:pt>
                <c:pt idx="1">
                  <c:v>29.64</c:v>
                </c:pt>
                <c:pt idx="2">
                  <c:v>26.98</c:v>
                </c:pt>
                <c:pt idx="3">
                  <c:v>25.69</c:v>
                </c:pt>
                <c:pt idx="4">
                  <c:v>24.05</c:v>
                </c:pt>
              </c:numCache>
            </c:numRef>
          </c:val>
          <c:extLst>
            <c:ext xmlns:c16="http://schemas.microsoft.com/office/drawing/2014/chart" uri="{C3380CC4-5D6E-409C-BE32-E72D297353CC}">
              <c16:uniqueId val="{00000000-2088-4480-933B-037EC70AB0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2088-4480-933B-037EC70AB0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590.23</c:v>
                </c:pt>
                <c:pt idx="1">
                  <c:v>571.1</c:v>
                </c:pt>
                <c:pt idx="2">
                  <c:v>623.97</c:v>
                </c:pt>
                <c:pt idx="3">
                  <c:v>646.84</c:v>
                </c:pt>
                <c:pt idx="4">
                  <c:v>636.77</c:v>
                </c:pt>
              </c:numCache>
            </c:numRef>
          </c:val>
          <c:extLst>
            <c:ext xmlns:c16="http://schemas.microsoft.com/office/drawing/2014/chart" uri="{C3380CC4-5D6E-409C-BE32-E72D297353CC}">
              <c16:uniqueId val="{00000000-303F-41B8-85F6-BD5518537CC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303F-41B8-85F6-BD5518537CC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election activeCell="BE88" sqref="BE8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大船渡市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35849</v>
      </c>
      <c r="AM8" s="51"/>
      <c r="AN8" s="51"/>
      <c r="AO8" s="51"/>
      <c r="AP8" s="51"/>
      <c r="AQ8" s="51"/>
      <c r="AR8" s="51"/>
      <c r="AS8" s="51"/>
      <c r="AT8" s="46">
        <f>データ!T6</f>
        <v>322.51</v>
      </c>
      <c r="AU8" s="46"/>
      <c r="AV8" s="46"/>
      <c r="AW8" s="46"/>
      <c r="AX8" s="46"/>
      <c r="AY8" s="46"/>
      <c r="AZ8" s="46"/>
      <c r="BA8" s="46"/>
      <c r="BB8" s="46">
        <f>データ!U6</f>
        <v>111.16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37.799999999999997</v>
      </c>
      <c r="Q10" s="46"/>
      <c r="R10" s="46"/>
      <c r="S10" s="46"/>
      <c r="T10" s="46"/>
      <c r="U10" s="46"/>
      <c r="V10" s="46"/>
      <c r="W10" s="46">
        <f>データ!Q6</f>
        <v>84.72</v>
      </c>
      <c r="X10" s="46"/>
      <c r="Y10" s="46"/>
      <c r="Z10" s="46"/>
      <c r="AA10" s="46"/>
      <c r="AB10" s="46"/>
      <c r="AC10" s="46"/>
      <c r="AD10" s="51">
        <f>データ!R6</f>
        <v>2750</v>
      </c>
      <c r="AE10" s="51"/>
      <c r="AF10" s="51"/>
      <c r="AG10" s="51"/>
      <c r="AH10" s="51"/>
      <c r="AI10" s="51"/>
      <c r="AJ10" s="51"/>
      <c r="AK10" s="2"/>
      <c r="AL10" s="51">
        <f>データ!V6</f>
        <v>13408</v>
      </c>
      <c r="AM10" s="51"/>
      <c r="AN10" s="51"/>
      <c r="AO10" s="51"/>
      <c r="AP10" s="51"/>
      <c r="AQ10" s="51"/>
      <c r="AR10" s="51"/>
      <c r="AS10" s="51"/>
      <c r="AT10" s="46">
        <f>データ!W6</f>
        <v>5.99</v>
      </c>
      <c r="AU10" s="46"/>
      <c r="AV10" s="46"/>
      <c r="AW10" s="46"/>
      <c r="AX10" s="46"/>
      <c r="AY10" s="46"/>
      <c r="AZ10" s="46"/>
      <c r="BA10" s="46"/>
      <c r="BB10" s="46">
        <f>データ!X6</f>
        <v>2238.4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27.7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lDvrvN3USeEAm5UWnidemI47ZTtqRwLuxfJ+Vz97mjGvwK4BlGSlXbk5UONgR131eGaW5bHMfl9edntrxiXCDQ==" saltValue="ZNt26O62cboYAX7qK+zW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32034</v>
      </c>
      <c r="D6" s="33">
        <f t="shared" si="3"/>
        <v>47</v>
      </c>
      <c r="E6" s="33">
        <f t="shared" si="3"/>
        <v>17</v>
      </c>
      <c r="F6" s="33">
        <f t="shared" si="3"/>
        <v>1</v>
      </c>
      <c r="G6" s="33">
        <f t="shared" si="3"/>
        <v>0</v>
      </c>
      <c r="H6" s="33" t="str">
        <f t="shared" si="3"/>
        <v>岩手県　大船渡市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37.799999999999997</v>
      </c>
      <c r="Q6" s="34">
        <f t="shared" si="3"/>
        <v>84.72</v>
      </c>
      <c r="R6" s="34">
        <f t="shared" si="3"/>
        <v>2750</v>
      </c>
      <c r="S6" s="34">
        <f t="shared" si="3"/>
        <v>35849</v>
      </c>
      <c r="T6" s="34">
        <f t="shared" si="3"/>
        <v>322.51</v>
      </c>
      <c r="U6" s="34">
        <f t="shared" si="3"/>
        <v>111.16</v>
      </c>
      <c r="V6" s="34">
        <f t="shared" si="3"/>
        <v>13408</v>
      </c>
      <c r="W6" s="34">
        <f t="shared" si="3"/>
        <v>5.99</v>
      </c>
      <c r="X6" s="34">
        <f t="shared" si="3"/>
        <v>2238.4</v>
      </c>
      <c r="Y6" s="35">
        <f>IF(Y7="",NA(),Y7)</f>
        <v>32.78</v>
      </c>
      <c r="Z6" s="35">
        <f t="shared" ref="Z6:AH6" si="4">IF(Z7="",NA(),Z7)</f>
        <v>39.28</v>
      </c>
      <c r="AA6" s="35">
        <f t="shared" si="4"/>
        <v>35.44</v>
      </c>
      <c r="AB6" s="35">
        <f t="shared" si="4"/>
        <v>32.270000000000003</v>
      </c>
      <c r="AC6" s="35">
        <f t="shared" si="4"/>
        <v>36.729999999999997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4161.68</v>
      </c>
      <c r="BG6" s="35">
        <f t="shared" ref="BG6:BO6" si="7">IF(BG7="",NA(),BG7)</f>
        <v>4498.0600000000004</v>
      </c>
      <c r="BH6" s="35">
        <f t="shared" si="7"/>
        <v>4529.76</v>
      </c>
      <c r="BI6" s="35">
        <f t="shared" si="7"/>
        <v>4935.55</v>
      </c>
      <c r="BJ6" s="35">
        <f t="shared" si="7"/>
        <v>5582.34</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28.55</v>
      </c>
      <c r="BR6" s="35">
        <f t="shared" ref="BR6:BZ6" si="8">IF(BR7="",NA(),BR7)</f>
        <v>29.64</v>
      </c>
      <c r="BS6" s="35">
        <f t="shared" si="8"/>
        <v>26.98</v>
      </c>
      <c r="BT6" s="35">
        <f t="shared" si="8"/>
        <v>25.69</v>
      </c>
      <c r="BU6" s="35">
        <f t="shared" si="8"/>
        <v>24.05</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590.23</v>
      </c>
      <c r="CC6" s="35">
        <f t="shared" ref="CC6:CK6" si="9">IF(CC7="",NA(),CC7)</f>
        <v>571.1</v>
      </c>
      <c r="CD6" s="35">
        <f t="shared" si="9"/>
        <v>623.97</v>
      </c>
      <c r="CE6" s="35">
        <f t="shared" si="9"/>
        <v>646.84</v>
      </c>
      <c r="CF6" s="35">
        <f t="shared" si="9"/>
        <v>636.77</v>
      </c>
      <c r="CG6" s="35">
        <f t="shared" si="9"/>
        <v>250.84</v>
      </c>
      <c r="CH6" s="35">
        <f t="shared" si="9"/>
        <v>235.61</v>
      </c>
      <c r="CI6" s="35">
        <f t="shared" si="9"/>
        <v>216.21</v>
      </c>
      <c r="CJ6" s="35">
        <f t="shared" si="9"/>
        <v>220.31</v>
      </c>
      <c r="CK6" s="35">
        <f t="shared" si="9"/>
        <v>230.95</v>
      </c>
      <c r="CL6" s="34" t="str">
        <f>IF(CL7="","",IF(CL7="-","【-】","【"&amp;SUBSTITUTE(TEXT(CL7,"#,##0.00"),"-","△")&amp;"】"))</f>
        <v>【136.15】</v>
      </c>
      <c r="CM6" s="35">
        <f>IF(CM7="",NA(),CM7)</f>
        <v>60.66</v>
      </c>
      <c r="CN6" s="35">
        <f t="shared" ref="CN6:CV6" si="10">IF(CN7="",NA(),CN7)</f>
        <v>56.95</v>
      </c>
      <c r="CO6" s="35">
        <f t="shared" si="10"/>
        <v>59.39</v>
      </c>
      <c r="CP6" s="35">
        <f t="shared" si="10"/>
        <v>59.38</v>
      </c>
      <c r="CQ6" s="35">
        <f t="shared" si="10"/>
        <v>62.72</v>
      </c>
      <c r="CR6" s="35">
        <f t="shared" si="10"/>
        <v>49.39</v>
      </c>
      <c r="CS6" s="35">
        <f t="shared" si="10"/>
        <v>49.25</v>
      </c>
      <c r="CT6" s="35">
        <f t="shared" si="10"/>
        <v>50.24</v>
      </c>
      <c r="CU6" s="35">
        <f t="shared" si="10"/>
        <v>49.68</v>
      </c>
      <c r="CV6" s="35">
        <f t="shared" si="10"/>
        <v>49.27</v>
      </c>
      <c r="CW6" s="34" t="str">
        <f>IF(CW7="","",IF(CW7="-","【-】","【"&amp;SUBSTITUTE(TEXT(CW7,"#,##0.00"),"-","△")&amp;"】"))</f>
        <v>【59.64】</v>
      </c>
      <c r="CX6" s="35">
        <f>IF(CX7="",NA(),CX7)</f>
        <v>72.95</v>
      </c>
      <c r="CY6" s="35">
        <f t="shared" ref="CY6:DG6" si="11">IF(CY7="",NA(),CY7)</f>
        <v>72.040000000000006</v>
      </c>
      <c r="CZ6" s="35">
        <f t="shared" si="11"/>
        <v>69.180000000000007</v>
      </c>
      <c r="DA6" s="35">
        <f t="shared" si="11"/>
        <v>67.69</v>
      </c>
      <c r="DB6" s="35">
        <f t="shared" si="11"/>
        <v>70.47</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32034</v>
      </c>
      <c r="D7" s="37">
        <v>47</v>
      </c>
      <c r="E7" s="37">
        <v>17</v>
      </c>
      <c r="F7" s="37">
        <v>1</v>
      </c>
      <c r="G7" s="37">
        <v>0</v>
      </c>
      <c r="H7" s="37" t="s">
        <v>98</v>
      </c>
      <c r="I7" s="37" t="s">
        <v>99</v>
      </c>
      <c r="J7" s="37" t="s">
        <v>100</v>
      </c>
      <c r="K7" s="37" t="s">
        <v>101</v>
      </c>
      <c r="L7" s="37" t="s">
        <v>102</v>
      </c>
      <c r="M7" s="37" t="s">
        <v>103</v>
      </c>
      <c r="N7" s="38" t="s">
        <v>104</v>
      </c>
      <c r="O7" s="38" t="s">
        <v>105</v>
      </c>
      <c r="P7" s="38">
        <v>37.799999999999997</v>
      </c>
      <c r="Q7" s="38">
        <v>84.72</v>
      </c>
      <c r="R7" s="38">
        <v>2750</v>
      </c>
      <c r="S7" s="38">
        <v>35849</v>
      </c>
      <c r="T7" s="38">
        <v>322.51</v>
      </c>
      <c r="U7" s="38">
        <v>111.16</v>
      </c>
      <c r="V7" s="38">
        <v>13408</v>
      </c>
      <c r="W7" s="38">
        <v>5.99</v>
      </c>
      <c r="X7" s="38">
        <v>2238.4</v>
      </c>
      <c r="Y7" s="38">
        <v>32.78</v>
      </c>
      <c r="Z7" s="38">
        <v>39.28</v>
      </c>
      <c r="AA7" s="38">
        <v>35.44</v>
      </c>
      <c r="AB7" s="38">
        <v>32.270000000000003</v>
      </c>
      <c r="AC7" s="38">
        <v>36.729999999999997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4161.68</v>
      </c>
      <c r="BG7" s="38">
        <v>4498.0600000000004</v>
      </c>
      <c r="BH7" s="38">
        <v>4529.76</v>
      </c>
      <c r="BI7" s="38">
        <v>4935.55</v>
      </c>
      <c r="BJ7" s="38">
        <v>5582.34</v>
      </c>
      <c r="BK7" s="38">
        <v>1162.3599999999999</v>
      </c>
      <c r="BL7" s="38">
        <v>1047.6500000000001</v>
      </c>
      <c r="BM7" s="38">
        <v>1124.26</v>
      </c>
      <c r="BN7" s="38">
        <v>1048.23</v>
      </c>
      <c r="BO7" s="38">
        <v>1130.42</v>
      </c>
      <c r="BP7" s="38">
        <v>682.51</v>
      </c>
      <c r="BQ7" s="38">
        <v>28.55</v>
      </c>
      <c r="BR7" s="38">
        <v>29.64</v>
      </c>
      <c r="BS7" s="38">
        <v>26.98</v>
      </c>
      <c r="BT7" s="38">
        <v>25.69</v>
      </c>
      <c r="BU7" s="38">
        <v>24.05</v>
      </c>
      <c r="BV7" s="38">
        <v>68.209999999999994</v>
      </c>
      <c r="BW7" s="38">
        <v>74.040000000000006</v>
      </c>
      <c r="BX7" s="38">
        <v>80.58</v>
      </c>
      <c r="BY7" s="38">
        <v>78.92</v>
      </c>
      <c r="BZ7" s="38">
        <v>74.17</v>
      </c>
      <c r="CA7" s="38">
        <v>100.34</v>
      </c>
      <c r="CB7" s="38">
        <v>590.23</v>
      </c>
      <c r="CC7" s="38">
        <v>571.1</v>
      </c>
      <c r="CD7" s="38">
        <v>623.97</v>
      </c>
      <c r="CE7" s="38">
        <v>646.84</v>
      </c>
      <c r="CF7" s="38">
        <v>636.77</v>
      </c>
      <c r="CG7" s="38">
        <v>250.84</v>
      </c>
      <c r="CH7" s="38">
        <v>235.61</v>
      </c>
      <c r="CI7" s="38">
        <v>216.21</v>
      </c>
      <c r="CJ7" s="38">
        <v>220.31</v>
      </c>
      <c r="CK7" s="38">
        <v>230.95</v>
      </c>
      <c r="CL7" s="38">
        <v>136.15</v>
      </c>
      <c r="CM7" s="38">
        <v>60.66</v>
      </c>
      <c r="CN7" s="38">
        <v>56.95</v>
      </c>
      <c r="CO7" s="38">
        <v>59.39</v>
      </c>
      <c r="CP7" s="38">
        <v>59.38</v>
      </c>
      <c r="CQ7" s="38">
        <v>62.72</v>
      </c>
      <c r="CR7" s="38">
        <v>49.39</v>
      </c>
      <c r="CS7" s="38">
        <v>49.25</v>
      </c>
      <c r="CT7" s="38">
        <v>50.24</v>
      </c>
      <c r="CU7" s="38">
        <v>49.68</v>
      </c>
      <c r="CV7" s="38">
        <v>49.27</v>
      </c>
      <c r="CW7" s="38">
        <v>59.64</v>
      </c>
      <c r="CX7" s="38">
        <v>72.95</v>
      </c>
      <c r="CY7" s="38">
        <v>72.040000000000006</v>
      </c>
      <c r="CZ7" s="38">
        <v>69.180000000000007</v>
      </c>
      <c r="DA7" s="38">
        <v>67.69</v>
      </c>
      <c r="DB7" s="38">
        <v>70.47</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大船渡市</cp:lastModifiedBy>
  <cp:lastPrinted>2021-01-27T04:48:32Z</cp:lastPrinted>
  <dcterms:created xsi:type="dcterms:W3CDTF">2020-12-04T02:42:18Z</dcterms:created>
  <dcterms:modified xsi:type="dcterms:W3CDTF">2021-01-27T04:48:32Z</dcterms:modified>
  <cp:category/>
</cp:coreProperties>
</file>