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tr-lgshare01.lg.vill.noda.iwate.jp\共有\地域整備課\下水班\☆南川正ｋｉｎｇ☆\下水道担当\下水道\●決算統計\経営比較分析表\R3経営分析表\"/>
    </mc:Choice>
  </mc:AlternateContent>
  <workbookProtection workbookAlgorithmName="SHA-512" workbookHashValue="Exx0AFxpnzSfiPMSp+qiw6vPGLn5Up4i+6i0Y8H/aAH9K+JyknEb27jQiLlIFCRIICrI5DCkwoQFM6LGAA6TvA==" workbookSaltValue="u2rVSAMsZPT4CCbt1IBRrw==" workbookSpinCount="100000" lockStructure="1"/>
  <bookViews>
    <workbookView xWindow="0" yWindow="0" windowWidth="23040" windowHeight="8880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P10" i="4"/>
  <c r="I10" i="4"/>
  <c r="B10" i="4"/>
  <c r="AT8" i="4"/>
  <c r="AL8" i="4"/>
  <c r="P8" i="4"/>
  <c r="I8" i="4"/>
</calcChain>
</file>

<file path=xl/sharedStrings.xml><?xml version="1.0" encoding="utf-8"?>
<sst xmlns="http://schemas.openxmlformats.org/spreadsheetml/2006/main" count="236" uniqueCount="119">
  <si>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</si>
  <si>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</si>
  <si>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</si>
  <si>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</si>
  <si>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</si>
  <si>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</si>
  <si>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</si>
  <si>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</si>
  <si>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</si>
  <si>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</si>
  <si>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</si>
  <si>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</si>
  <si>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</si>
  <si>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</si>
  <si>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</si>
  <si>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</si>
  <si>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</si>
  <si>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</si>
  <si>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</si>
  <si>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</si>
  <si>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</si>
  <si>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</si>
  <si>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</si>
  <si>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</si>
  <si>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</si>
  <si>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</si>
  <si>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</si>
  <si>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</si>
  <si>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</si>
  <si>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</si>
  <si>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</si>
  <si>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</si>
  <si>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</si>
  <si>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</si>
  <si>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</si>
  <si>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</si>
  <si>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</si>
  <si>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</si>
  <si>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</si>
  <si>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</si>
  <si>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</si>
  <si>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</si>
  <si>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</si>
  <si>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</si>
  <si>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</si>
  <si>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</si>
  <si>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</si>
  <si>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</si>
  <si>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</si>
  <si>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</si>
  <si>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</si>
  <si>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</si>
  <si>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</si>
  <si>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</si>
  <si>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</si>
  <si>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</si>
  <si>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</si>
  <si>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</si>
  <si>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</si>
  <si>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</si>
  <si>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</si>
  <si>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</si>
  <si>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</si>
  <si>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</si>
  <si>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</si>
  <si>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</si>
  <si>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</si>
  <si>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</si>
  <si>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</si>
  <si>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</si>
  <si>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</si>
  <si>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</si>
  <si>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</si>
  <si>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</si>
  <si>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</si>
  <si>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</si>
  <si>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</si>
  <si>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</si>
  <si>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</si>
  <si>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</si>
  <si>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</si>
  <si>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</si>
  <si>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</si>
  <si>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</si>
  <si>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</si>
  <si>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</si>
  <si>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</si>
  <si>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</si>
  <si>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</si>
  <si>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</si>
  <si>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</si>
  <si>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</si>
  <si>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</si>
  <si>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</si>
  <si>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</si>
  <si>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</si>
  <si>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</si>
  <si>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</si>
  <si>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岩手県　野田村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</si>
  <si>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</si>
  <si>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</si>
  <si>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</si>
  <si>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</si>
  <si>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</si>
  <si>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</si>
  <si>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</si>
  <si>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</si>
  <si>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</si>
  <si>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</si>
  <si>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</si>
  <si>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</si>
  <si>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</si>
  <si>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</si>
  <si>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</si>
  <si>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</si>
  <si>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</si>
  <si>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収益的収支比率は、地方債償還金が比率の低迷原因と考えられます。
　企業債残高事業規模比率は、今後、地方債残高の減少に伴い平準化するものと考えられます。
　経費回収率は、類似団体平均を下回っております。地方債の償還には、一般財源の繰入に依存せざるを得ないため、今後も可能な限りの経営改善に努めます。
　汚水処理原価は、類似団体平均を上回っているため、経営改善等により、適正化に努めます。
　施設利用率は、類似団体平均を下回っております。人口減少による要因もありますが、接続率の更なる向上に努めます。
　水洗化率は、類似団体平均と同程度でありますが、更なる経費回収率の向上及び汚水処理原価の適正化のため、接続推進に努めます。</t>
    <rPh sb="1" eb="4">
      <t>シュウエキテキ</t>
    </rPh>
    <rPh sb="4" eb="6">
      <t>シュウシ</t>
    </rPh>
    <rPh sb="6" eb="8">
      <t>ヒリツ</t>
    </rPh>
    <rPh sb="10" eb="12">
      <t>チホウ</t>
    </rPh>
    <rPh sb="12" eb="13">
      <t>サイ</t>
    </rPh>
    <rPh sb="13" eb="15">
      <t>ショウカン</t>
    </rPh>
    <rPh sb="15" eb="16">
      <t>キン</t>
    </rPh>
    <rPh sb="17" eb="19">
      <t>ヒリツ</t>
    </rPh>
    <rPh sb="20" eb="22">
      <t>テイメイ</t>
    </rPh>
    <rPh sb="22" eb="24">
      <t>ゲンイン</t>
    </rPh>
    <rPh sb="25" eb="26">
      <t>カンガ</t>
    </rPh>
    <rPh sb="34" eb="36">
      <t>キギョウ</t>
    </rPh>
    <rPh sb="36" eb="37">
      <t>サイ</t>
    </rPh>
    <rPh sb="37" eb="39">
      <t>ザンダカ</t>
    </rPh>
    <rPh sb="39" eb="41">
      <t>ジギョウ</t>
    </rPh>
    <rPh sb="41" eb="43">
      <t>キボ</t>
    </rPh>
    <rPh sb="43" eb="45">
      <t>ヒリツ</t>
    </rPh>
    <rPh sb="47" eb="49">
      <t>コンゴ</t>
    </rPh>
    <rPh sb="50" eb="53">
      <t>チホウサイ</t>
    </rPh>
    <rPh sb="53" eb="55">
      <t>ザンダカ</t>
    </rPh>
    <rPh sb="56" eb="58">
      <t>ゲンショウ</t>
    </rPh>
    <rPh sb="59" eb="60">
      <t>トモナ</t>
    </rPh>
    <rPh sb="61" eb="64">
      <t>ヘイジュンカ</t>
    </rPh>
    <rPh sb="69" eb="70">
      <t>カンガ</t>
    </rPh>
    <rPh sb="78" eb="80">
      <t>ケイヒ</t>
    </rPh>
    <rPh sb="80" eb="82">
      <t>カイシュウ</t>
    </rPh>
    <rPh sb="82" eb="83">
      <t>リツ</t>
    </rPh>
    <rPh sb="85" eb="87">
      <t>ルイジ</t>
    </rPh>
    <rPh sb="87" eb="89">
      <t>ダンタイ</t>
    </rPh>
    <rPh sb="89" eb="91">
      <t>ヘイキン</t>
    </rPh>
    <rPh sb="92" eb="94">
      <t>シタマワ</t>
    </rPh>
    <rPh sb="101" eb="104">
      <t>チホウサイ</t>
    </rPh>
    <rPh sb="105" eb="107">
      <t>ショウカン</t>
    </rPh>
    <rPh sb="110" eb="112">
      <t>イッパン</t>
    </rPh>
    <rPh sb="112" eb="114">
      <t>ザイゲン</t>
    </rPh>
    <rPh sb="115" eb="117">
      <t>クリイレ</t>
    </rPh>
    <rPh sb="118" eb="120">
      <t>イゾン</t>
    </rPh>
    <rPh sb="124" eb="125">
      <t>エ</t>
    </rPh>
    <rPh sb="130" eb="132">
      <t>コンゴ</t>
    </rPh>
    <rPh sb="133" eb="135">
      <t>カノウ</t>
    </rPh>
    <rPh sb="136" eb="137">
      <t>カギ</t>
    </rPh>
    <rPh sb="139" eb="141">
      <t>ケイエイ</t>
    </rPh>
    <rPh sb="141" eb="143">
      <t>カイゼン</t>
    </rPh>
    <rPh sb="144" eb="145">
      <t>ツト</t>
    </rPh>
    <rPh sb="151" eb="153">
      <t>オスイ</t>
    </rPh>
    <rPh sb="153" eb="155">
      <t>ショリ</t>
    </rPh>
    <rPh sb="155" eb="157">
      <t>ゲンカ</t>
    </rPh>
    <rPh sb="159" eb="161">
      <t>ルイジ</t>
    </rPh>
    <rPh sb="161" eb="163">
      <t>ダンタイ</t>
    </rPh>
    <rPh sb="163" eb="165">
      <t>ヘイキン</t>
    </rPh>
    <rPh sb="166" eb="168">
      <t>ウワマワ</t>
    </rPh>
    <rPh sb="175" eb="177">
      <t>ケイエイ</t>
    </rPh>
    <rPh sb="177" eb="179">
      <t>カイゼン</t>
    </rPh>
    <rPh sb="179" eb="180">
      <t>トウ</t>
    </rPh>
    <rPh sb="184" eb="187">
      <t>テキセイカ</t>
    </rPh>
    <rPh sb="188" eb="189">
      <t>ツト</t>
    </rPh>
    <rPh sb="195" eb="197">
      <t>シセツ</t>
    </rPh>
    <rPh sb="197" eb="199">
      <t>リヨウ</t>
    </rPh>
    <rPh sb="199" eb="200">
      <t>リツ</t>
    </rPh>
    <rPh sb="202" eb="208">
      <t>ルイジダンタイヘイキン</t>
    </rPh>
    <rPh sb="209" eb="211">
      <t>シタマワ</t>
    </rPh>
    <rPh sb="218" eb="220">
      <t>ジンコウ</t>
    </rPh>
    <rPh sb="220" eb="222">
      <t>ゲンショウ</t>
    </rPh>
    <rPh sb="225" eb="227">
      <t>ヨウイン</t>
    </rPh>
    <rPh sb="234" eb="236">
      <t>セツゾク</t>
    </rPh>
    <rPh sb="236" eb="237">
      <t>リツ</t>
    </rPh>
    <rPh sb="238" eb="239">
      <t>サラ</t>
    </rPh>
    <rPh sb="241" eb="243">
      <t>コウジョウ</t>
    </rPh>
    <rPh sb="244" eb="245">
      <t>ツト</t>
    </rPh>
    <rPh sb="251" eb="254">
      <t>スイセンカ</t>
    </rPh>
    <rPh sb="254" eb="255">
      <t>リツ</t>
    </rPh>
    <rPh sb="257" eb="263">
      <t>ルイジダンタイヘイキン</t>
    </rPh>
    <rPh sb="264" eb="267">
      <t>ドウテイド</t>
    </rPh>
    <rPh sb="274" eb="275">
      <t>サラ</t>
    </rPh>
    <rPh sb="277" eb="279">
      <t>ケイヒ</t>
    </rPh>
    <rPh sb="279" eb="281">
      <t>カイシュウ</t>
    </rPh>
    <rPh sb="281" eb="282">
      <t>リツ</t>
    </rPh>
    <rPh sb="283" eb="285">
      <t>コウジョウ</t>
    </rPh>
    <rPh sb="285" eb="286">
      <t>オヨ</t>
    </rPh>
    <rPh sb="287" eb="289">
      <t>オスイ</t>
    </rPh>
    <rPh sb="289" eb="291">
      <t>ショリ</t>
    </rPh>
    <rPh sb="291" eb="293">
      <t>ゲンカ</t>
    </rPh>
    <rPh sb="294" eb="297">
      <t>テキセイカ</t>
    </rPh>
    <rPh sb="301" eb="303">
      <t>セツゾク</t>
    </rPh>
    <rPh sb="303" eb="305">
      <t>スイシン</t>
    </rPh>
    <rPh sb="306" eb="307">
      <t>ツト</t>
    </rPh>
    <phoneticPr fontId="4"/>
  </si>
  <si>
    <t>　供用開始から22年と経年が浅いが、今後、老朽化による修繕が見込まれるため、適期の老朽化対策に努めます。</t>
    <rPh sb="1" eb="3">
      <t>キョウヨウ</t>
    </rPh>
    <rPh sb="3" eb="5">
      <t>カイシ</t>
    </rPh>
    <rPh sb="9" eb="10">
      <t>ネン</t>
    </rPh>
    <rPh sb="11" eb="13">
      <t>ケイネン</t>
    </rPh>
    <rPh sb="14" eb="15">
      <t>アサ</t>
    </rPh>
    <rPh sb="18" eb="20">
      <t>コンゴ</t>
    </rPh>
    <rPh sb="21" eb="24">
      <t>ロウキュウカ</t>
    </rPh>
    <rPh sb="27" eb="29">
      <t>シュウゼン</t>
    </rPh>
    <rPh sb="30" eb="32">
      <t>ミコ</t>
    </rPh>
    <rPh sb="38" eb="40">
      <t>テキキ</t>
    </rPh>
    <rPh sb="41" eb="44">
      <t>ロウキュウカ</t>
    </rPh>
    <rPh sb="44" eb="46">
      <t>タイサク</t>
    </rPh>
    <rPh sb="47" eb="48">
      <t>ツト</t>
    </rPh>
    <phoneticPr fontId="4"/>
  </si>
  <si>
    <t>　集落排水処理施設は、水環境を守るために必要不可欠な施設です。
　将来にわたり継続的に維持するために、適正な使用料収入の確保及び汚水処理費の削減に努め、経営の健全化を図ります。</t>
    <rPh sb="1" eb="3">
      <t>シュウラク</t>
    </rPh>
    <rPh sb="3" eb="5">
      <t>ハイスイ</t>
    </rPh>
    <rPh sb="5" eb="7">
      <t>ショリ</t>
    </rPh>
    <rPh sb="7" eb="9">
      <t>シセツ</t>
    </rPh>
    <rPh sb="11" eb="12">
      <t>ミズ</t>
    </rPh>
    <rPh sb="12" eb="14">
      <t>カンキョウ</t>
    </rPh>
    <rPh sb="15" eb="16">
      <t>マモ</t>
    </rPh>
    <rPh sb="20" eb="22">
      <t>ヒツヨウ</t>
    </rPh>
    <rPh sb="22" eb="25">
      <t>フカケツ</t>
    </rPh>
    <rPh sb="26" eb="28">
      <t>シセツ</t>
    </rPh>
    <rPh sb="33" eb="35">
      <t>ショウライ</t>
    </rPh>
    <rPh sb="39" eb="42">
      <t>ケイゾクテキ</t>
    </rPh>
    <rPh sb="43" eb="45">
      <t>イジ</t>
    </rPh>
    <rPh sb="51" eb="53">
      <t>テキセイ</t>
    </rPh>
    <rPh sb="54" eb="57">
      <t>シヨウリョウ</t>
    </rPh>
    <rPh sb="57" eb="59">
      <t>シュウニュウ</t>
    </rPh>
    <rPh sb="60" eb="62">
      <t>カクホ</t>
    </rPh>
    <rPh sb="62" eb="63">
      <t>オヨ</t>
    </rPh>
    <rPh sb="64" eb="66">
      <t>オスイ</t>
    </rPh>
    <rPh sb="66" eb="68">
      <t>ショリ</t>
    </rPh>
    <rPh sb="68" eb="69">
      <t>ヒ</t>
    </rPh>
    <rPh sb="70" eb="72">
      <t>サクゲン</t>
    </rPh>
    <rPh sb="73" eb="74">
      <t>ツト</t>
    </rPh>
    <rPh sb="76" eb="78">
      <t>ケイエイ</t>
    </rPh>
    <rPh sb="79" eb="82">
      <t>ケンゼンカ</t>
    </rPh>
    <rPh sb="83" eb="84">
      <t>ハカ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</si>
</sst>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AF-432A-BECC-C2F6D9BBD1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2.0499999999999998</c:v>
                </c:pt>
                <c:pt idx="1">
                  <c:v>0.01</c:v>
                </c:pt>
                <c:pt idx="2">
                  <c:v>0.01</c:v>
                </c:pt>
                <c:pt idx="3">
                  <c:v>0.02</c:v>
                </c:pt>
                <c:pt idx="4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AF-432A-BECC-C2F6D9BBD1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15.1</c:v>
                </c:pt>
                <c:pt idx="1">
                  <c:v>11.4</c:v>
                </c:pt>
                <c:pt idx="2">
                  <c:v>14.53</c:v>
                </c:pt>
                <c:pt idx="3">
                  <c:v>19.37</c:v>
                </c:pt>
                <c:pt idx="4">
                  <c:v>20.23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50-4F0C-A13C-2531B13208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60.65</c:v>
                </c:pt>
                <c:pt idx="1">
                  <c:v>51.75</c:v>
                </c:pt>
                <c:pt idx="2">
                  <c:v>50.68</c:v>
                </c:pt>
                <c:pt idx="3">
                  <c:v>50.14</c:v>
                </c:pt>
                <c:pt idx="4">
                  <c:v>54.83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50-4F0C-A13C-2531B13208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79.05</c:v>
                </c:pt>
                <c:pt idx="1">
                  <c:v>88.74</c:v>
                </c:pt>
                <c:pt idx="2">
                  <c:v>85.53</c:v>
                </c:pt>
                <c:pt idx="3">
                  <c:v>85.84</c:v>
                </c:pt>
                <c:pt idx="4">
                  <c:v>85.78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6D-44CF-82E4-5A9CF8CB7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84.58</c:v>
                </c:pt>
                <c:pt idx="1">
                  <c:v>84.84</c:v>
                </c:pt>
                <c:pt idx="2">
                  <c:v>84.86</c:v>
                </c:pt>
                <c:pt idx="3">
                  <c:v>84.98</c:v>
                </c:pt>
                <c:pt idx="4">
                  <c:v>84.7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6D-44CF-82E4-5A9CF8CB7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64.930000000000007</c:v>
                </c:pt>
                <c:pt idx="1">
                  <c:v>61.21</c:v>
                </c:pt>
                <c:pt idx="2">
                  <c:v>63.12</c:v>
                </c:pt>
                <c:pt idx="3">
                  <c:v>61.84</c:v>
                </c:pt>
                <c:pt idx="4">
                  <c:v>63.46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81-44C0-9824-1C070E91D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81-44C0-9824-1C070E91D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A9-4DBC-B555-607FE187C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A9-4DBC-B555-607FE187C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9C-48FB-9CBD-8F2EF0D9F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9C-48FB-9CBD-8F2EF0D9F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D9-4A7A-A381-2B73D4C65B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D9-4A7A-A381-2B73D4C65B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88-4B88-875C-3C0FFFCDA5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88-4B88-875C-3C0FFFCDA5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6073.39</c:v>
                </c:pt>
                <c:pt idx="1">
                  <c:v>5573.25</c:v>
                </c:pt>
                <c:pt idx="2">
                  <c:v>4864.4799999999996</c:v>
                </c:pt>
                <c:pt idx="3">
                  <c:v>4290.1099999999997</c:v>
                </c:pt>
                <c:pt idx="4">
                  <c:v>3653.74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58-4BD3-98A7-784D69AC6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974.93</c:v>
                </c:pt>
                <c:pt idx="1">
                  <c:v>855.8</c:v>
                </c:pt>
                <c:pt idx="2">
                  <c:v>789.46</c:v>
                </c:pt>
                <c:pt idx="3">
                  <c:v>826.83</c:v>
                </c:pt>
                <c:pt idx="4">
                  <c:v>867.83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58-4BD3-98A7-784D69AC6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57.89</c:v>
                </c:pt>
                <c:pt idx="1">
                  <c:v>44.83</c:v>
                </c:pt>
                <c:pt idx="2">
                  <c:v>53.88</c:v>
                </c:pt>
                <c:pt idx="3">
                  <c:v>48.81</c:v>
                </c:pt>
                <c:pt idx="4">
                  <c:v>34.950000000000003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09-4F22-8F42-7943B425C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55.32</c:v>
                </c:pt>
                <c:pt idx="1">
                  <c:v>59.8</c:v>
                </c:pt>
                <c:pt idx="2">
                  <c:v>57.77</c:v>
                </c:pt>
                <c:pt idx="3">
                  <c:v>57.31</c:v>
                </c:pt>
                <c:pt idx="4">
                  <c:v>57.08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09-4F22-8F42-7943B425C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294.91000000000003</c:v>
                </c:pt>
                <c:pt idx="1">
                  <c:v>381.66</c:v>
                </c:pt>
                <c:pt idx="2">
                  <c:v>334.63</c:v>
                </c:pt>
                <c:pt idx="3">
                  <c:v>368.7</c:v>
                </c:pt>
                <c:pt idx="4">
                  <c:v>517.83000000000004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82-42E9-ADCD-B792AB7C6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283.17</c:v>
                </c:pt>
                <c:pt idx="1">
                  <c:v>263.76</c:v>
                </c:pt>
                <c:pt idx="2">
                  <c:v>274.35000000000002</c:v>
                </c:pt>
                <c:pt idx="3">
                  <c:v>273.52</c:v>
                </c:pt>
                <c:pt idx="4">
                  <c:v>274.99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82-42E9-ADCD-B792AB7C6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【832.52】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【253.04】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V47" zoomScaleNormal="100" workbookViewId="0">
      <selection activeCell="BL66" sqref="BL66:BZ82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2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2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44" t="str">
        <f>データ!H6</f>
        <v>岩手県　野田村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2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農業集落排水</v>
      </c>
      <c r="Q8" s="49"/>
      <c r="R8" s="49"/>
      <c r="S8" s="49"/>
      <c r="T8" s="49"/>
      <c r="U8" s="49"/>
      <c r="V8" s="49"/>
      <c r="W8" s="49" t="str">
        <f>データ!L6</f>
        <v>F2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4170</v>
      </c>
      <c r="AM8" s="51"/>
      <c r="AN8" s="51"/>
      <c r="AO8" s="51"/>
      <c r="AP8" s="51"/>
      <c r="AQ8" s="51"/>
      <c r="AR8" s="51"/>
      <c r="AS8" s="51"/>
      <c r="AT8" s="46">
        <f>データ!T6</f>
        <v>80.8</v>
      </c>
      <c r="AU8" s="46"/>
      <c r="AV8" s="46"/>
      <c r="AW8" s="46"/>
      <c r="AX8" s="46"/>
      <c r="AY8" s="46"/>
      <c r="AZ8" s="46"/>
      <c r="BA8" s="46"/>
      <c r="BB8" s="46">
        <f>データ!U6</f>
        <v>51.61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2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2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11.2</v>
      </c>
      <c r="Q10" s="46"/>
      <c r="R10" s="46"/>
      <c r="S10" s="46"/>
      <c r="T10" s="46"/>
      <c r="U10" s="46"/>
      <c r="V10" s="46"/>
      <c r="W10" s="46">
        <f>データ!Q6</f>
        <v>98.32</v>
      </c>
      <c r="X10" s="46"/>
      <c r="Y10" s="46"/>
      <c r="Z10" s="46"/>
      <c r="AA10" s="46"/>
      <c r="AB10" s="46"/>
      <c r="AC10" s="46"/>
      <c r="AD10" s="51">
        <f>データ!R6</f>
        <v>3300</v>
      </c>
      <c r="AE10" s="51"/>
      <c r="AF10" s="51"/>
      <c r="AG10" s="51"/>
      <c r="AH10" s="51"/>
      <c r="AI10" s="51"/>
      <c r="AJ10" s="51"/>
      <c r="AK10" s="2"/>
      <c r="AL10" s="51">
        <f>データ!V6</f>
        <v>464</v>
      </c>
      <c r="AM10" s="51"/>
      <c r="AN10" s="51"/>
      <c r="AO10" s="51"/>
      <c r="AP10" s="51"/>
      <c r="AQ10" s="51"/>
      <c r="AR10" s="51"/>
      <c r="AS10" s="51"/>
      <c r="AT10" s="46">
        <f>データ!W6</f>
        <v>0.18</v>
      </c>
      <c r="AU10" s="46"/>
      <c r="AV10" s="46"/>
      <c r="AW10" s="46"/>
      <c r="AX10" s="46"/>
      <c r="AY10" s="46"/>
      <c r="AZ10" s="46"/>
      <c r="BA10" s="46"/>
      <c r="BB10" s="46">
        <f>データ!X6</f>
        <v>2577.7800000000002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2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2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2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116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2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2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2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2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2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2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2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2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2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2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2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2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2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2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2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2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2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2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2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2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2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2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2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2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2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2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2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2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2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2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2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117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2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2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2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2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2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2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2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2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2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2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2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2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2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2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2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2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2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2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2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118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2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2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2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2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2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2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2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2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2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2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2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2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2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2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2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2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2">
      <c r="C83" s="2" t="s">
        <v>30</v>
      </c>
    </row>
    <row r="84" spans="1:78" x14ac:dyDescent="0.2">
      <c r="C84" s="2"/>
    </row>
    <row r="85" spans="1:78" hidden="1" x14ac:dyDescent="0.2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2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【832.52】</v>
      </c>
      <c r="I86" s="26" t="str">
        <f>データ!CA6</f>
        <v>【60.94】</v>
      </c>
      <c r="J86" s="26" t="str">
        <f>データ!CL6</f>
        <v>【253.04】</v>
      </c>
      <c r="K86" s="26" t="str">
        <f>データ!CW6</f>
        <v>【54.84】</v>
      </c>
      <c r="L86" s="26" t="str">
        <f>データ!DH6</f>
        <v>【86.60】</v>
      </c>
      <c r="M86" s="26" t="s">
        <v>44</v>
      </c>
      <c r="N86" s="26" t="s">
        <v>43</v>
      </c>
      <c r="O86" s="26" t="str">
        <f>データ!EO6</f>
        <v>【0.16】</v>
      </c>
    </row>
  </sheetData>
  <sheetProtection algorithmName="SHA-512" hashValue="19jl1gH1JC8rScOZmjvRM8Hyl/ovW/Gwtff30LkiCGlBSfdYxBM0x4GdK2nBpnvV5Ru1AfjSAgH5+wOwZUYzOQ==" saltValue="Qeqny/Nbcx2z/sZWaHMwOA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5" x14ac:dyDescent="0.2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2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2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2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2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2">
      <c r="A6" s="28" t="s">
        <v>97</v>
      </c>
      <c r="B6" s="33">
        <f>B7</f>
        <v>2020</v>
      </c>
      <c r="C6" s="33">
        <f t="shared" ref="C6:X6" si="3">C7</f>
        <v>35033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岩手県　野田村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11.2</v>
      </c>
      <c r="Q6" s="34">
        <f t="shared" si="3"/>
        <v>98.32</v>
      </c>
      <c r="R6" s="34">
        <f t="shared" si="3"/>
        <v>3300</v>
      </c>
      <c r="S6" s="34">
        <f t="shared" si="3"/>
        <v>4170</v>
      </c>
      <c r="T6" s="34">
        <f t="shared" si="3"/>
        <v>80.8</v>
      </c>
      <c r="U6" s="34">
        <f t="shared" si="3"/>
        <v>51.61</v>
      </c>
      <c r="V6" s="34">
        <f t="shared" si="3"/>
        <v>464</v>
      </c>
      <c r="W6" s="34">
        <f t="shared" si="3"/>
        <v>0.18</v>
      </c>
      <c r="X6" s="34">
        <f t="shared" si="3"/>
        <v>2577.7800000000002</v>
      </c>
      <c r="Y6" s="35">
        <f>IF(Y7="",NA(),Y7)</f>
        <v>64.930000000000007</v>
      </c>
      <c r="Z6" s="35">
        <f t="shared" ref="Z6:AH6" si="4">IF(Z7="",NA(),Z7)</f>
        <v>61.21</v>
      </c>
      <c r="AA6" s="35">
        <f t="shared" si="4"/>
        <v>63.12</v>
      </c>
      <c r="AB6" s="35">
        <f t="shared" si="4"/>
        <v>61.84</v>
      </c>
      <c r="AC6" s="35">
        <f t="shared" si="4"/>
        <v>63.46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6073.39</v>
      </c>
      <c r="BG6" s="35">
        <f t="shared" ref="BG6:BO6" si="7">IF(BG7="",NA(),BG7)</f>
        <v>5573.25</v>
      </c>
      <c r="BH6" s="35">
        <f t="shared" si="7"/>
        <v>4864.4799999999996</v>
      </c>
      <c r="BI6" s="35">
        <f t="shared" si="7"/>
        <v>4290.1099999999997</v>
      </c>
      <c r="BJ6" s="35">
        <f t="shared" si="7"/>
        <v>3653.74</v>
      </c>
      <c r="BK6" s="35">
        <f t="shared" si="7"/>
        <v>974.93</v>
      </c>
      <c r="BL6" s="35">
        <f t="shared" si="7"/>
        <v>855.8</v>
      </c>
      <c r="BM6" s="35">
        <f t="shared" si="7"/>
        <v>789.46</v>
      </c>
      <c r="BN6" s="35">
        <f t="shared" si="7"/>
        <v>826.83</v>
      </c>
      <c r="BO6" s="35">
        <f t="shared" si="7"/>
        <v>867.83</v>
      </c>
      <c r="BP6" s="34" t="str">
        <f>IF(BP7="","",IF(BP7="-","【-】","【"&amp;SUBSTITUTE(TEXT(BP7,"#,##0.00"),"-","△")&amp;"】"))</f>
        <v>【832.52】</v>
      </c>
      <c r="BQ6" s="35">
        <f>IF(BQ7="",NA(),BQ7)</f>
        <v>57.89</v>
      </c>
      <c r="BR6" s="35">
        <f t="shared" ref="BR6:BZ6" si="8">IF(BR7="",NA(),BR7)</f>
        <v>44.83</v>
      </c>
      <c r="BS6" s="35">
        <f t="shared" si="8"/>
        <v>53.88</v>
      </c>
      <c r="BT6" s="35">
        <f t="shared" si="8"/>
        <v>48.81</v>
      </c>
      <c r="BU6" s="35">
        <f t="shared" si="8"/>
        <v>34.950000000000003</v>
      </c>
      <c r="BV6" s="35">
        <f t="shared" si="8"/>
        <v>55.32</v>
      </c>
      <c r="BW6" s="35">
        <f t="shared" si="8"/>
        <v>59.8</v>
      </c>
      <c r="BX6" s="35">
        <f t="shared" si="8"/>
        <v>57.77</v>
      </c>
      <c r="BY6" s="35">
        <f t="shared" si="8"/>
        <v>57.31</v>
      </c>
      <c r="BZ6" s="35">
        <f t="shared" si="8"/>
        <v>57.08</v>
      </c>
      <c r="CA6" s="34" t="str">
        <f>IF(CA7="","",IF(CA7="-","【-】","【"&amp;SUBSTITUTE(TEXT(CA7,"#,##0.00"),"-","△")&amp;"】"))</f>
        <v>【60.94】</v>
      </c>
      <c r="CB6" s="35">
        <f>IF(CB7="",NA(),CB7)</f>
        <v>294.91000000000003</v>
      </c>
      <c r="CC6" s="35">
        <f t="shared" ref="CC6:CK6" si="9">IF(CC7="",NA(),CC7)</f>
        <v>381.66</v>
      </c>
      <c r="CD6" s="35">
        <f t="shared" si="9"/>
        <v>334.63</v>
      </c>
      <c r="CE6" s="35">
        <f t="shared" si="9"/>
        <v>368.7</v>
      </c>
      <c r="CF6" s="35">
        <f t="shared" si="9"/>
        <v>517.83000000000004</v>
      </c>
      <c r="CG6" s="35">
        <f t="shared" si="9"/>
        <v>283.17</v>
      </c>
      <c r="CH6" s="35">
        <f t="shared" si="9"/>
        <v>263.76</v>
      </c>
      <c r="CI6" s="35">
        <f t="shared" si="9"/>
        <v>274.35000000000002</v>
      </c>
      <c r="CJ6" s="35">
        <f t="shared" si="9"/>
        <v>273.52</v>
      </c>
      <c r="CK6" s="35">
        <f t="shared" si="9"/>
        <v>274.99</v>
      </c>
      <c r="CL6" s="34" t="str">
        <f>IF(CL7="","",IF(CL7="-","【-】","【"&amp;SUBSTITUTE(TEXT(CL7,"#,##0.00"),"-","△")&amp;"】"))</f>
        <v>【253.04】</v>
      </c>
      <c r="CM6" s="35">
        <f>IF(CM7="",NA(),CM7)</f>
        <v>15.1</v>
      </c>
      <c r="CN6" s="35">
        <f t="shared" ref="CN6:CV6" si="10">IF(CN7="",NA(),CN7)</f>
        <v>11.4</v>
      </c>
      <c r="CO6" s="35">
        <f t="shared" si="10"/>
        <v>14.53</v>
      </c>
      <c r="CP6" s="35">
        <f t="shared" si="10"/>
        <v>19.37</v>
      </c>
      <c r="CQ6" s="35">
        <f t="shared" si="10"/>
        <v>20.23</v>
      </c>
      <c r="CR6" s="35">
        <f t="shared" si="10"/>
        <v>60.65</v>
      </c>
      <c r="CS6" s="35">
        <f t="shared" si="10"/>
        <v>51.75</v>
      </c>
      <c r="CT6" s="35">
        <f t="shared" si="10"/>
        <v>50.68</v>
      </c>
      <c r="CU6" s="35">
        <f t="shared" si="10"/>
        <v>50.14</v>
      </c>
      <c r="CV6" s="35">
        <f t="shared" si="10"/>
        <v>54.83</v>
      </c>
      <c r="CW6" s="34" t="str">
        <f>IF(CW7="","",IF(CW7="-","【-】","【"&amp;SUBSTITUTE(TEXT(CW7,"#,##0.00"),"-","△")&amp;"】"))</f>
        <v>【54.84】</v>
      </c>
      <c r="CX6" s="35">
        <f>IF(CX7="",NA(),CX7)</f>
        <v>79.05</v>
      </c>
      <c r="CY6" s="35">
        <f t="shared" ref="CY6:DG6" si="11">IF(CY7="",NA(),CY7)</f>
        <v>88.74</v>
      </c>
      <c r="CZ6" s="35">
        <f t="shared" si="11"/>
        <v>85.53</v>
      </c>
      <c r="DA6" s="35">
        <f t="shared" si="11"/>
        <v>85.84</v>
      </c>
      <c r="DB6" s="35">
        <f t="shared" si="11"/>
        <v>85.78</v>
      </c>
      <c r="DC6" s="35">
        <f t="shared" si="11"/>
        <v>84.58</v>
      </c>
      <c r="DD6" s="35">
        <f t="shared" si="11"/>
        <v>84.84</v>
      </c>
      <c r="DE6" s="35">
        <f t="shared" si="11"/>
        <v>84.86</v>
      </c>
      <c r="DF6" s="35">
        <f t="shared" si="11"/>
        <v>84.98</v>
      </c>
      <c r="DG6" s="35">
        <f t="shared" si="11"/>
        <v>84.7</v>
      </c>
      <c r="DH6" s="34" t="str">
        <f>IF(DH7="","",IF(DH7="-","【-】","【"&amp;SUBSTITUTE(TEXT(DH7,"#,##0.00"),"-","△")&amp;"】"))</f>
        <v>【86.60】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2.0499999999999998</v>
      </c>
      <c r="EK6" s="35">
        <f t="shared" si="14"/>
        <v>0.01</v>
      </c>
      <c r="EL6" s="35">
        <f t="shared" si="14"/>
        <v>0.01</v>
      </c>
      <c r="EM6" s="35">
        <f t="shared" si="14"/>
        <v>0.02</v>
      </c>
      <c r="EN6" s="35">
        <f t="shared" si="14"/>
        <v>0.25</v>
      </c>
      <c r="EO6" s="34" t="str">
        <f>IF(EO7="","",IF(EO7="-","【-】","【"&amp;SUBSTITUTE(TEXT(EO7,"#,##0.00"),"-","△")&amp;"】"))</f>
        <v>【0.16】</v>
      </c>
    </row>
    <row r="7" spans="1:145" s="36" customFormat="1" x14ac:dyDescent="0.2">
      <c r="A7" s="28"/>
      <c r="B7" s="37">
        <v>2020</v>
      </c>
      <c r="C7" s="37">
        <v>35033</v>
      </c>
      <c r="D7" s="37">
        <v>47</v>
      </c>
      <c r="E7" s="37">
        <v>17</v>
      </c>
      <c r="F7" s="37">
        <v>5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11.2</v>
      </c>
      <c r="Q7" s="38">
        <v>98.32</v>
      </c>
      <c r="R7" s="38">
        <v>3300</v>
      </c>
      <c r="S7" s="38">
        <v>4170</v>
      </c>
      <c r="T7" s="38">
        <v>80.8</v>
      </c>
      <c r="U7" s="38">
        <v>51.61</v>
      </c>
      <c r="V7" s="38">
        <v>464</v>
      </c>
      <c r="W7" s="38">
        <v>0.18</v>
      </c>
      <c r="X7" s="38">
        <v>2577.7800000000002</v>
      </c>
      <c r="Y7" s="38">
        <v>64.930000000000007</v>
      </c>
      <c r="Z7" s="38">
        <v>61.21</v>
      </c>
      <c r="AA7" s="38">
        <v>63.12</v>
      </c>
      <c r="AB7" s="38">
        <v>61.84</v>
      </c>
      <c r="AC7" s="38">
        <v>63.46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6073.39</v>
      </c>
      <c r="BG7" s="38">
        <v>5573.25</v>
      </c>
      <c r="BH7" s="38">
        <v>4864.4799999999996</v>
      </c>
      <c r="BI7" s="38">
        <v>4290.1099999999997</v>
      </c>
      <c r="BJ7" s="38">
        <v>3653.74</v>
      </c>
      <c r="BK7" s="38">
        <v>974.93</v>
      </c>
      <c r="BL7" s="38">
        <v>855.8</v>
      </c>
      <c r="BM7" s="38">
        <v>789.46</v>
      </c>
      <c r="BN7" s="38">
        <v>826.83</v>
      </c>
      <c r="BO7" s="38">
        <v>867.83</v>
      </c>
      <c r="BP7" s="38">
        <v>832.52</v>
      </c>
      <c r="BQ7" s="38">
        <v>57.89</v>
      </c>
      <c r="BR7" s="38">
        <v>44.83</v>
      </c>
      <c r="BS7" s="38">
        <v>53.88</v>
      </c>
      <c r="BT7" s="38">
        <v>48.81</v>
      </c>
      <c r="BU7" s="38">
        <v>34.950000000000003</v>
      </c>
      <c r="BV7" s="38">
        <v>55.32</v>
      </c>
      <c r="BW7" s="38">
        <v>59.8</v>
      </c>
      <c r="BX7" s="38">
        <v>57.77</v>
      </c>
      <c r="BY7" s="38">
        <v>57.31</v>
      </c>
      <c r="BZ7" s="38">
        <v>57.08</v>
      </c>
      <c r="CA7" s="38">
        <v>60.94</v>
      </c>
      <c r="CB7" s="38">
        <v>294.91000000000003</v>
      </c>
      <c r="CC7" s="38">
        <v>381.66</v>
      </c>
      <c r="CD7" s="38">
        <v>334.63</v>
      </c>
      <c r="CE7" s="38">
        <v>368.7</v>
      </c>
      <c r="CF7" s="38">
        <v>517.83000000000004</v>
      </c>
      <c r="CG7" s="38">
        <v>283.17</v>
      </c>
      <c r="CH7" s="38">
        <v>263.76</v>
      </c>
      <c r="CI7" s="38">
        <v>274.35000000000002</v>
      </c>
      <c r="CJ7" s="38">
        <v>273.52</v>
      </c>
      <c r="CK7" s="38">
        <v>274.99</v>
      </c>
      <c r="CL7" s="38">
        <v>253.04</v>
      </c>
      <c r="CM7" s="38">
        <v>15.1</v>
      </c>
      <c r="CN7" s="38">
        <v>11.4</v>
      </c>
      <c r="CO7" s="38">
        <v>14.53</v>
      </c>
      <c r="CP7" s="38">
        <v>19.37</v>
      </c>
      <c r="CQ7" s="38">
        <v>20.23</v>
      </c>
      <c r="CR7" s="38">
        <v>60.65</v>
      </c>
      <c r="CS7" s="38">
        <v>51.75</v>
      </c>
      <c r="CT7" s="38">
        <v>50.68</v>
      </c>
      <c r="CU7" s="38">
        <v>50.14</v>
      </c>
      <c r="CV7" s="38">
        <v>54.83</v>
      </c>
      <c r="CW7" s="38">
        <v>54.84</v>
      </c>
      <c r="CX7" s="38">
        <v>79.05</v>
      </c>
      <c r="CY7" s="38">
        <v>88.74</v>
      </c>
      <c r="CZ7" s="38">
        <v>85.53</v>
      </c>
      <c r="DA7" s="38">
        <v>85.84</v>
      </c>
      <c r="DB7" s="38">
        <v>85.78</v>
      </c>
      <c r="DC7" s="38">
        <v>84.58</v>
      </c>
      <c r="DD7" s="38">
        <v>84.84</v>
      </c>
      <c r="DE7" s="38">
        <v>84.86</v>
      </c>
      <c r="DF7" s="38">
        <v>84.98</v>
      </c>
      <c r="DG7" s="38">
        <v>84.7</v>
      </c>
      <c r="DH7" s="38">
        <v>86.6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2.0499999999999998</v>
      </c>
      <c r="EK7" s="38">
        <v>0.01</v>
      </c>
      <c r="EL7" s="38">
        <v>0.01</v>
      </c>
      <c r="EM7" s="38">
        <v>0.02</v>
      </c>
      <c r="EN7" s="38">
        <v>0.25</v>
      </c>
      <c r="EO7" s="38">
        <v>0.16</v>
      </c>
    </row>
    <row r="8" spans="1:145" x14ac:dyDescent="0.2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2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2">
      <c r="A10" s="40" t="s">
        <v>48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2">
      <c r="B12">
        <v>1</v>
      </c>
      <c r="C12">
        <v>1</v>
      </c>
      <c r="D12">
        <v>1</v>
      </c>
      <c r="E12">
        <v>1</v>
      </c>
      <c r="F12">
        <v>2</v>
      </c>
      <c r="G12" t="s">
        <v>112</v>
      </c>
    </row>
    <row r="13" spans="1:145" x14ac:dyDescent="0.2">
      <c r="B13" t="s">
        <v>113</v>
      </c>
      <c r="C13" t="s">
        <v>113</v>
      </c>
      <c r="D13" t="s">
        <v>113</v>
      </c>
      <c r="E13" t="s">
        <v>114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間明 渉</cp:lastModifiedBy>
  <cp:lastPrinted>2022-01-11T06:58:06Z</cp:lastPrinted>
  <dcterms:created xsi:type="dcterms:W3CDTF">2021-12-03T07:54:38Z</dcterms:created>
  <dcterms:modified xsi:type="dcterms:W3CDTF">2022-01-17T01:08:35Z</dcterms:modified>
  <cp:category/>
</cp:coreProperties>
</file>