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hiroyuki8260\Desktop\Fw_  【〆切1_25（火）】公営企業に係る経営比較分析表（令和２年度決算）の分析等について（依頼）\"/>
    </mc:Choice>
  </mc:AlternateContent>
  <xr:revisionPtr revIDLastSave="0" documentId="13_ncr:1_{D0689368-D470-460C-B03D-E9E3C591468D}" xr6:coauthVersionLast="45" xr6:coauthVersionMax="45" xr10:uidLastSave="{00000000-0000-0000-0000-000000000000}"/>
  <workbookProtection workbookAlgorithmName="SHA-512" workbookHashValue="DPesd2hyOQ/I7ZtovbRJxvPX4kM1KjTOG/5HSsyRgTCSwha44yyzJdzeNrmUhDYP/mFlt+eU9H45yFERN5Xlhw==" workbookSaltValue="s5o2/Fe2hCnrMdojXLJE8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T10" i="4"/>
  <c r="AD10" i="4"/>
  <c r="B10" i="4"/>
  <c r="AL8" i="4"/>
  <c r="P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<sst xmlns="http://schemas.openxmlformats.org/spreadsheetml/2006/main" count="236" uniqueCount="119">
  <si>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</si>
  <si>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</si>
  <si>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</si>
  <si>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</si>
  <si>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</si>
  <si>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</si>
  <si>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</si>
  <si>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</si>
  <si>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</si>
  <si>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</si>
  <si>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</si>
  <si>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</si>
  <si>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</si>
  <si>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</si>
  <si>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</si>
  <si>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</si>
  <si>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</si>
  <si>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</si>
  <si>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</si>
  <si>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</si>
  <si>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</si>
  <si>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</si>
  <si>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</si>
  <si>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</si>
  <si>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</si>
  <si>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</si>
  <si>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</si>
  <si>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</si>
  <si>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</si>
  <si>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</si>
  <si>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</si>
  <si>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</si>
  <si>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</si>
  <si>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</si>
  <si>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</si>
  <si>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</si>
  <si>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</si>
  <si>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</si>
  <si>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</si>
  <si>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</si>
  <si>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</si>
  <si>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</si>
  <si>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</si>
  <si>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</si>
  <si>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</si>
  <si>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</si>
  <si>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</si>
  <si>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</si>
  <si>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</si>
  <si>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</si>
  <si>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</si>
  <si>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</si>
  <si>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</si>
  <si>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</si>
  <si>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</si>
  <si>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</si>
  <si>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</si>
  <si>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</si>
  <si>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</si>
  <si>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</si>
  <si>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</si>
  <si>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</si>
  <si>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</si>
  <si>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</si>
  <si>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</si>
  <si>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</si>
  <si>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</si>
  <si>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</si>
  <si>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</si>
  <si>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</si>
  <si>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</si>
  <si>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</si>
  <si>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</si>
  <si>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</si>
  <si>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</si>
  <si>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</si>
  <si>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</si>
  <si>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</si>
  <si>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</si>
  <si>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</si>
  <si>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</si>
  <si>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</si>
  <si>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</si>
  <si>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</si>
  <si>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</si>
  <si>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</si>
  <si>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</si>
  <si>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</si>
  <si>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</si>
  <si>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</si>
  <si>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</si>
  <si>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</si>
  <si>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</si>
  <si>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</si>
  <si>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</si>
  <si>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</si>
  <si>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</si>
  <si>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西和賀町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</si>
  <si>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</si>
  <si>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</si>
  <si>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</si>
  <si>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</si>
  <si>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</si>
  <si>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</si>
  <si>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</si>
  <si>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</si>
  <si>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</si>
  <si>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</si>
  <si>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</si>
  <si>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</si>
  <si>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</si>
  <si>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</si>
  <si>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</si>
  <si>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</si>
  <si>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</si>
  <si>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</si>
  <si>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15年度に旧湯田町と旧沢内村それぞれが下水道を供用開始し、平成17年11月の合併により西和賀町となり布設延長約56㎞、2個所の処理施設、59箇所のマンホールポンプを維持している。令和2年度で供用開始18年目を迎え、経年劣化が徐々に進行しており、浄化センター内の設備機械、マンホールポンプ及び制御・通信装置などの故障や不具合が頻発し施設維持管理コストが増加傾向にある。</t>
    <rPh sb="73" eb="75">
      <t>カショ</t>
    </rPh>
    <rPh sb="92" eb="94">
      <t>レイワ</t>
    </rPh>
    <rPh sb="98" eb="100">
      <t>キョウヨウ</t>
    </rPh>
    <rPh sb="100" eb="102">
      <t>カイシ</t>
    </rPh>
    <rPh sb="125" eb="127">
      <t>ジョウカ</t>
    </rPh>
    <rPh sb="131" eb="132">
      <t>ナイ</t>
    </rPh>
    <rPh sb="133" eb="135">
      <t>セツビ</t>
    </rPh>
    <rPh sb="135" eb="137">
      <t>キカイ</t>
    </rPh>
    <phoneticPr fontId="4"/>
  </si>
  <si>
    <t>　収益的収支比率については、前年度より4.2％高くなり平成30年度からの収支比率は増加傾向にあるが、依然として40％台である。供用開始からの水洗化率は上昇しているものの、人口減少が続いているため使用料金の減少が予想されたところであるが、結果としては横ばいの使用料金収入となった。そのほか施設の経年劣化等による維持経費の増加に伴う他会計繰入金の割合増加が要因と考えられる。
　下水道料金の改定が据え置かれている反面、汚水処理費と維持管理経費が増加傾向となり経費回収率の低さにつながっている。
　今後は更なる費用削減に取り組み、併せて料金の見直しが必要がある。</t>
    <rPh sb="14" eb="17">
      <t>ゼンネンド</t>
    </rPh>
    <rPh sb="23" eb="24">
      <t>タカ</t>
    </rPh>
    <rPh sb="27" eb="29">
      <t>ヘイセイ</t>
    </rPh>
    <rPh sb="31" eb="33">
      <t>ネンド</t>
    </rPh>
    <rPh sb="36" eb="38">
      <t>シュウシ</t>
    </rPh>
    <rPh sb="38" eb="40">
      <t>ヒリツ</t>
    </rPh>
    <rPh sb="41" eb="43">
      <t>ゾウカ</t>
    </rPh>
    <rPh sb="43" eb="45">
      <t>ケイコウ</t>
    </rPh>
    <rPh sb="50" eb="52">
      <t>イゼン</t>
    </rPh>
    <rPh sb="58" eb="59">
      <t>ダイ</t>
    </rPh>
    <rPh sb="97" eb="99">
      <t>シヨウ</t>
    </rPh>
    <rPh sb="99" eb="101">
      <t>リョウキン</t>
    </rPh>
    <rPh sb="102" eb="104">
      <t>ゲンショウ</t>
    </rPh>
    <rPh sb="105" eb="107">
      <t>ヨソウ</t>
    </rPh>
    <rPh sb="118" eb="120">
      <t>ケッカ</t>
    </rPh>
    <rPh sb="150" eb="151">
      <t>トウ</t>
    </rPh>
    <rPh sb="176" eb="178">
      <t>ヨウイン</t>
    </rPh>
    <rPh sb="179" eb="180">
      <t>カンガ</t>
    </rPh>
    <rPh sb="262" eb="263">
      <t>アワ</t>
    </rPh>
    <rPh sb="265" eb="267">
      <t>リョウキン</t>
    </rPh>
    <rPh sb="268" eb="270">
      <t>ミナオ</t>
    </rPh>
    <phoneticPr fontId="4"/>
  </si>
  <si>
    <t>　本町は、高齢化率と人口減少率が県内で最も高い状況である。下水道施設の資産規模は類似団体と比較しても大きいが、営業収益が低いために経営の健全性と効率性の向上に繋げられていない。広大な面積に伴う管路の総延長とマンホールポンプ設置個所の多さにより、汚水圧送の電気コストが膨大であり、また積雪寒冷地のため他地域に比べ電気系設備の劣化が早く、維持修繕にかかる経費が大きくなっている。
　今後は、施設の老朽化に伴う維持管理コストがさらに増加していくことが予想されることから、継続的な機能確保のためのストックマネジメントを導入するなど計画的な支出額を想定し、平準化を図らなければならない。併せて、これまで据え置きしてきた使用料の改定を行い、増収を図る必要がある。また、経営基盤の強化と財政マネジメントの向上により適切に取り組むため、令和6年からの公営企業会計への移行に向け取り組みを進めている。</t>
    <rPh sb="79" eb="80">
      <t>ツナ</t>
    </rPh>
    <rPh sb="88" eb="90">
      <t>コウダイ</t>
    </rPh>
    <rPh sb="91" eb="93">
      <t>メンセキ</t>
    </rPh>
    <rPh sb="116" eb="117">
      <t>オオ</t>
    </rPh>
    <rPh sb="277" eb="278">
      <t>ハカ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</si>
</sst>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20-43BF-8A0B-4DE46357A0C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0.13</c:v>
                </c:pt>
                <c:pt idx="3">
                  <c:v>0.36</c:v>
                </c:pt>
                <c:pt idx="4">
                  <c:v>0.39</c:v>
                </c:pt>
              </c:numCache>
            </c:numRef>
          </c:val>
          <c:smooth val="0"/>
          <c:extLst>
            <c:ext xmlns:c16="http://schemas.microsoft.com/office/drawing/2014/chart" uri="{C3380CC4-5D6E-409C-BE32-E72D297353CC}">
              <c16:uniqueId val="{00000001-9E20-43BF-8A0B-4DE46357A0C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24.31</c:v>
                </c:pt>
                <c:pt idx="1">
                  <c:v>12.82</c:v>
                </c:pt>
                <c:pt idx="2">
                  <c:v>12.82</c:v>
                </c:pt>
                <c:pt idx="3">
                  <c:v>12.82</c:v>
                </c:pt>
                <c:pt idx="4">
                  <c:v>12.82</c:v>
                </c:pt>
              </c:numCache>
            </c:numRef>
          </c:val>
          <c:extLst>
            <c:ext xmlns:c16="http://schemas.microsoft.com/office/drawing/2014/chart" uri="{C3380CC4-5D6E-409C-BE32-E72D297353CC}">
              <c16:uniqueId val="{00000000-308D-440D-A944-BCC7B0EE26F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42.56</c:v>
                </c:pt>
                <c:pt idx="3">
                  <c:v>42.47</c:v>
                </c:pt>
                <c:pt idx="4">
                  <c:v>42.4</c:v>
                </c:pt>
              </c:numCache>
            </c:numRef>
          </c:val>
          <c:smooth val="0"/>
          <c:extLst>
            <c:ext xmlns:c16="http://schemas.microsoft.com/office/drawing/2014/chart" uri="{C3380CC4-5D6E-409C-BE32-E72D297353CC}">
              <c16:uniqueId val="{00000001-308D-440D-A944-BCC7B0EE26F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76.099999999999994</c:v>
                </c:pt>
                <c:pt idx="1">
                  <c:v>75.819999999999993</c:v>
                </c:pt>
                <c:pt idx="2">
                  <c:v>76.069999999999993</c:v>
                </c:pt>
                <c:pt idx="3">
                  <c:v>80.099999999999994</c:v>
                </c:pt>
                <c:pt idx="4">
                  <c:v>81.209999999999994</c:v>
                </c:pt>
              </c:numCache>
            </c:numRef>
          </c:val>
          <c:extLst>
            <c:ext xmlns:c16="http://schemas.microsoft.com/office/drawing/2014/chart" uri="{C3380CC4-5D6E-409C-BE32-E72D297353CC}">
              <c16:uniqueId val="{00000000-3964-40A0-BAD7-EA7673808CF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83.32</c:v>
                </c:pt>
                <c:pt idx="3">
                  <c:v>83.75</c:v>
                </c:pt>
                <c:pt idx="4">
                  <c:v>84.19</c:v>
                </c:pt>
              </c:numCache>
            </c:numRef>
          </c:val>
          <c:smooth val="0"/>
          <c:extLst>
            <c:ext xmlns:c16="http://schemas.microsoft.com/office/drawing/2014/chart" uri="{C3380CC4-5D6E-409C-BE32-E72D297353CC}">
              <c16:uniqueId val="{00000001-3964-40A0-BAD7-EA7673808CF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45.23</c:v>
                </c:pt>
                <c:pt idx="1">
                  <c:v>45.62</c:v>
                </c:pt>
                <c:pt idx="2">
                  <c:v>40.619999999999997</c:v>
                </c:pt>
                <c:pt idx="3">
                  <c:v>43.22</c:v>
                </c:pt>
                <c:pt idx="4">
                  <c:v>47.38</c:v>
                </c:pt>
              </c:numCache>
            </c:numRef>
          </c:val>
          <c:extLst>
            <c:ext xmlns:c16="http://schemas.microsoft.com/office/drawing/2014/chart" uri="{C3380CC4-5D6E-409C-BE32-E72D297353CC}">
              <c16:uniqueId val="{00000000-B697-471C-9DAA-62F0B3F13D5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97-471C-9DAA-62F0B3F13D5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65-4171-9DE4-94106C775FE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65-4171-9DE4-94106C775FE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AA-4053-9D81-704D5F9C1A8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AA-4053-9D81-704D5F9C1A8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C1-4B85-A4F2-B0D17484F48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C1-4B85-A4F2-B0D17484F48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B2-4D28-9C35-F64D0C60AF6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B2-4D28-9C35-F64D0C60AF6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5170.55</c:v>
                </c:pt>
                <c:pt idx="1">
                  <c:v>3984.98</c:v>
                </c:pt>
                <c:pt idx="2">
                  <c:v>3855.99</c:v>
                </c:pt>
                <c:pt idx="3">
                  <c:v>3514.89</c:v>
                </c:pt>
                <c:pt idx="4">
                  <c:v>3278.67</c:v>
                </c:pt>
              </c:numCache>
            </c:numRef>
          </c:val>
          <c:extLst>
            <c:ext xmlns:c16="http://schemas.microsoft.com/office/drawing/2014/chart" uri="{C3380CC4-5D6E-409C-BE32-E72D297353CC}">
              <c16:uniqueId val="{00000000-D1FE-4D64-98E1-547867161CC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1194.1500000000001</c:v>
                </c:pt>
                <c:pt idx="3">
                  <c:v>1206.79</c:v>
                </c:pt>
                <c:pt idx="4">
                  <c:v>1258.43</c:v>
                </c:pt>
              </c:numCache>
            </c:numRef>
          </c:val>
          <c:smooth val="0"/>
          <c:extLst>
            <c:ext xmlns:c16="http://schemas.microsoft.com/office/drawing/2014/chart" uri="{C3380CC4-5D6E-409C-BE32-E72D297353CC}">
              <c16:uniqueId val="{00000001-D1FE-4D64-98E1-547867161CC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25.16</c:v>
                </c:pt>
                <c:pt idx="1">
                  <c:v>25.67</c:v>
                </c:pt>
                <c:pt idx="2">
                  <c:v>22.12</c:v>
                </c:pt>
                <c:pt idx="3">
                  <c:v>21.61</c:v>
                </c:pt>
                <c:pt idx="4">
                  <c:v>23.39</c:v>
                </c:pt>
              </c:numCache>
            </c:numRef>
          </c:val>
          <c:extLst>
            <c:ext xmlns:c16="http://schemas.microsoft.com/office/drawing/2014/chart" uri="{C3380CC4-5D6E-409C-BE32-E72D297353CC}">
              <c16:uniqueId val="{00000000-EEFC-49A0-9A2F-AFBF9F5AC7B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72.260000000000005</c:v>
                </c:pt>
                <c:pt idx="3">
                  <c:v>71.84</c:v>
                </c:pt>
                <c:pt idx="4">
                  <c:v>73.36</c:v>
                </c:pt>
              </c:numCache>
            </c:numRef>
          </c:val>
          <c:smooth val="0"/>
          <c:extLst>
            <c:ext xmlns:c16="http://schemas.microsoft.com/office/drawing/2014/chart" uri="{C3380CC4-5D6E-409C-BE32-E72D297353CC}">
              <c16:uniqueId val="{00000001-EEFC-49A0-9A2F-AFBF9F5AC7B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611.08000000000004</c:v>
                </c:pt>
                <c:pt idx="1">
                  <c:v>636.5</c:v>
                </c:pt>
                <c:pt idx="2">
                  <c:v>734.04</c:v>
                </c:pt>
                <c:pt idx="3">
                  <c:v>768.45</c:v>
                </c:pt>
                <c:pt idx="4">
                  <c:v>722.99</c:v>
                </c:pt>
              </c:numCache>
            </c:numRef>
          </c:val>
          <c:extLst>
            <c:ext xmlns:c16="http://schemas.microsoft.com/office/drawing/2014/chart" uri="{C3380CC4-5D6E-409C-BE32-E72D297353CC}">
              <c16:uniqueId val="{00000000-6E49-4E46-8E5B-8AF7D17F7AD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230.02</c:v>
                </c:pt>
                <c:pt idx="3">
                  <c:v>228.47</c:v>
                </c:pt>
                <c:pt idx="4">
                  <c:v>224.88</c:v>
                </c:pt>
              </c:numCache>
            </c:numRef>
          </c:val>
          <c:smooth val="0"/>
          <c:extLst>
            <c:ext xmlns:c16="http://schemas.microsoft.com/office/drawing/2014/chart" uri="{C3380CC4-5D6E-409C-BE32-E72D297353CC}">
              <c16:uniqueId val="{00000001-6E49-4E46-8E5B-8AF7D17F7AD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37"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西和賀町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5364</v>
      </c>
      <c r="AM8" s="69"/>
      <c r="AN8" s="69"/>
      <c r="AO8" s="69"/>
      <c r="AP8" s="69"/>
      <c r="AQ8" s="69"/>
      <c r="AR8" s="69"/>
      <c r="AS8" s="69"/>
      <c r="AT8" s="68">
        <f>データ!T6</f>
        <v>590.74</v>
      </c>
      <c r="AU8" s="68"/>
      <c r="AV8" s="68"/>
      <c r="AW8" s="68"/>
      <c r="AX8" s="68"/>
      <c r="AY8" s="68"/>
      <c r="AZ8" s="68"/>
      <c r="BA8" s="68"/>
      <c r="BB8" s="68">
        <f>データ!U6</f>
        <v>9.08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70.239999999999995</v>
      </c>
      <c r="Q10" s="68"/>
      <c r="R10" s="68"/>
      <c r="S10" s="68"/>
      <c r="T10" s="68"/>
      <c r="U10" s="68"/>
      <c r="V10" s="68"/>
      <c r="W10" s="68">
        <f>データ!Q6</f>
        <v>98.54</v>
      </c>
      <c r="X10" s="68"/>
      <c r="Y10" s="68"/>
      <c r="Z10" s="68"/>
      <c r="AA10" s="68"/>
      <c r="AB10" s="68"/>
      <c r="AC10" s="68"/>
      <c r="AD10" s="69">
        <f>データ!R6</f>
        <v>2730</v>
      </c>
      <c r="AE10" s="69"/>
      <c r="AF10" s="69"/>
      <c r="AG10" s="69"/>
      <c r="AH10" s="69"/>
      <c r="AI10" s="69"/>
      <c r="AJ10" s="69"/>
      <c r="AK10" s="2"/>
      <c r="AL10" s="69">
        <f>データ!V6</f>
        <v>3746</v>
      </c>
      <c r="AM10" s="69"/>
      <c r="AN10" s="69"/>
      <c r="AO10" s="69"/>
      <c r="AP10" s="69"/>
      <c r="AQ10" s="69"/>
      <c r="AR10" s="69"/>
      <c r="AS10" s="69"/>
      <c r="AT10" s="68">
        <f>データ!W6</f>
        <v>1.96</v>
      </c>
      <c r="AU10" s="68"/>
      <c r="AV10" s="68"/>
      <c r="AW10" s="68"/>
      <c r="AX10" s="68"/>
      <c r="AY10" s="68"/>
      <c r="AZ10" s="68"/>
      <c r="BA10" s="68"/>
      <c r="BB10" s="68">
        <f>データ!X6</f>
        <v>1911.22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118</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9VuQMe1FFiWzaJ+fGkXWmXqrF2matNIxE0jkFVKhgZT1lSdndvUR1tCK6RxxA23ZHheLk3lVuwRMXlnmrf/b1Q==" saltValue="1kncVHJ4NEWPOcElpsSmQ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33669</v>
      </c>
      <c r="D6" s="33">
        <f t="shared" si="3"/>
        <v>47</v>
      </c>
      <c r="E6" s="33">
        <f t="shared" si="3"/>
        <v>17</v>
      </c>
      <c r="F6" s="33">
        <f t="shared" si="3"/>
        <v>4</v>
      </c>
      <c r="G6" s="33">
        <f t="shared" si="3"/>
        <v>0</v>
      </c>
      <c r="H6" s="33" t="str">
        <f t="shared" si="3"/>
        <v>岩手県　西和賀町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70.239999999999995</v>
      </c>
      <c r="Q6" s="34">
        <f t="shared" si="3"/>
        <v>98.54</v>
      </c>
      <c r="R6" s="34">
        <f t="shared" si="3"/>
        <v>2730</v>
      </c>
      <c r="S6" s="34">
        <f t="shared" si="3"/>
        <v>5364</v>
      </c>
      <c r="T6" s="34">
        <f t="shared" si="3"/>
        <v>590.74</v>
      </c>
      <c r="U6" s="34">
        <f t="shared" si="3"/>
        <v>9.08</v>
      </c>
      <c r="V6" s="34">
        <f t="shared" si="3"/>
        <v>3746</v>
      </c>
      <c r="W6" s="34">
        <f t="shared" si="3"/>
        <v>1.96</v>
      </c>
      <c r="X6" s="34">
        <f t="shared" si="3"/>
        <v>1911.22</v>
      </c>
      <c r="Y6" s="35">
        <f>IF(Y7="",NA(),Y7)</f>
        <v>45.23</v>
      </c>
      <c r="Z6" s="35">
        <f t="shared" ref="Z6:AH6" si="4">IF(Z7="",NA(),Z7)</f>
        <v>45.62</v>
      </c>
      <c r="AA6" s="35">
        <f t="shared" si="4"/>
        <v>40.619999999999997</v>
      </c>
      <c r="AB6" s="35">
        <f t="shared" si="4"/>
        <v>43.22</v>
      </c>
      <c r="AC6" s="35">
        <f t="shared" si="4"/>
        <v>47.38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5170.55</v>
      </c>
      <c r="BG6" s="35">
        <f t="shared" ref="BG6:BO6" si="7">IF(BG7="",NA(),BG7)</f>
        <v>3984.98</v>
      </c>
      <c r="BH6" s="35">
        <f t="shared" si="7"/>
        <v>3855.99</v>
      </c>
      <c r="BI6" s="35">
        <f t="shared" si="7"/>
        <v>3514.89</v>
      </c>
      <c r="BJ6" s="35">
        <f t="shared" si="7"/>
        <v>3278.67</v>
      </c>
      <c r="BK6" s="35">
        <f t="shared" si="7"/>
        <v>1592.72</v>
      </c>
      <c r="BL6" s="35">
        <f t="shared" si="7"/>
        <v>1223.96</v>
      </c>
      <c r="BM6" s="35">
        <f t="shared" si="7"/>
        <v>1194.1500000000001</v>
      </c>
      <c r="BN6" s="35">
        <f t="shared" si="7"/>
        <v>1206.79</v>
      </c>
      <c r="BO6" s="35">
        <f t="shared" si="7"/>
        <v>1258.43</v>
      </c>
      <c r="BP6" s="34" t="str">
        <f>IF(BP7="","",IF(BP7="-","【-】","【"&amp;SUBSTITUTE(TEXT(BP7,"#,##0.00"),"-","△")&amp;"】"))</f>
        <v>【1,260.21】</v>
      </c>
      <c r="BQ6" s="35">
        <f>IF(BQ7="",NA(),BQ7)</f>
        <v>25.16</v>
      </c>
      <c r="BR6" s="35">
        <f t="shared" ref="BR6:BZ6" si="8">IF(BR7="",NA(),BR7)</f>
        <v>25.67</v>
      </c>
      <c r="BS6" s="35">
        <f t="shared" si="8"/>
        <v>22.12</v>
      </c>
      <c r="BT6" s="35">
        <f t="shared" si="8"/>
        <v>21.61</v>
      </c>
      <c r="BU6" s="35">
        <f t="shared" si="8"/>
        <v>23.39</v>
      </c>
      <c r="BV6" s="35">
        <f t="shared" si="8"/>
        <v>53.7</v>
      </c>
      <c r="BW6" s="35">
        <f t="shared" si="8"/>
        <v>61.54</v>
      </c>
      <c r="BX6" s="35">
        <f t="shared" si="8"/>
        <v>72.260000000000005</v>
      </c>
      <c r="BY6" s="35">
        <f t="shared" si="8"/>
        <v>71.84</v>
      </c>
      <c r="BZ6" s="35">
        <f t="shared" si="8"/>
        <v>73.36</v>
      </c>
      <c r="CA6" s="34" t="str">
        <f>IF(CA7="","",IF(CA7="-","【-】","【"&amp;SUBSTITUTE(TEXT(CA7,"#,##0.00"),"-","△")&amp;"】"))</f>
        <v>【75.29】</v>
      </c>
      <c r="CB6" s="35">
        <f>IF(CB7="",NA(),CB7)</f>
        <v>611.08000000000004</v>
      </c>
      <c r="CC6" s="35">
        <f t="shared" ref="CC6:CK6" si="9">IF(CC7="",NA(),CC7)</f>
        <v>636.5</v>
      </c>
      <c r="CD6" s="35">
        <f t="shared" si="9"/>
        <v>734.04</v>
      </c>
      <c r="CE6" s="35">
        <f t="shared" si="9"/>
        <v>768.45</v>
      </c>
      <c r="CF6" s="35">
        <f t="shared" si="9"/>
        <v>722.99</v>
      </c>
      <c r="CG6" s="35">
        <f t="shared" si="9"/>
        <v>300.35000000000002</v>
      </c>
      <c r="CH6" s="35">
        <f t="shared" si="9"/>
        <v>267.86</v>
      </c>
      <c r="CI6" s="35">
        <f t="shared" si="9"/>
        <v>230.02</v>
      </c>
      <c r="CJ6" s="35">
        <f t="shared" si="9"/>
        <v>228.47</v>
      </c>
      <c r="CK6" s="35">
        <f t="shared" si="9"/>
        <v>224.88</v>
      </c>
      <c r="CL6" s="34" t="str">
        <f>IF(CL7="","",IF(CL7="-","【-】","【"&amp;SUBSTITUTE(TEXT(CL7,"#,##0.00"),"-","△")&amp;"】"))</f>
        <v>【215.41】</v>
      </c>
      <c r="CM6" s="35">
        <f>IF(CM7="",NA(),CM7)</f>
        <v>24.31</v>
      </c>
      <c r="CN6" s="35">
        <f t="shared" ref="CN6:CV6" si="10">IF(CN7="",NA(),CN7)</f>
        <v>12.82</v>
      </c>
      <c r="CO6" s="35">
        <f t="shared" si="10"/>
        <v>12.82</v>
      </c>
      <c r="CP6" s="35">
        <f t="shared" si="10"/>
        <v>12.82</v>
      </c>
      <c r="CQ6" s="35">
        <f t="shared" si="10"/>
        <v>12.82</v>
      </c>
      <c r="CR6" s="35">
        <f t="shared" si="10"/>
        <v>37.72</v>
      </c>
      <c r="CS6" s="35">
        <f t="shared" si="10"/>
        <v>37.08</v>
      </c>
      <c r="CT6" s="35">
        <f t="shared" si="10"/>
        <v>42.56</v>
      </c>
      <c r="CU6" s="35">
        <f t="shared" si="10"/>
        <v>42.47</v>
      </c>
      <c r="CV6" s="35">
        <f t="shared" si="10"/>
        <v>42.4</v>
      </c>
      <c r="CW6" s="34" t="str">
        <f>IF(CW7="","",IF(CW7="-","【-】","【"&amp;SUBSTITUTE(TEXT(CW7,"#,##0.00"),"-","△")&amp;"】"))</f>
        <v>【42.90】</v>
      </c>
      <c r="CX6" s="35">
        <f>IF(CX7="",NA(),CX7)</f>
        <v>76.099999999999994</v>
      </c>
      <c r="CY6" s="35">
        <f t="shared" ref="CY6:DG6" si="11">IF(CY7="",NA(),CY7)</f>
        <v>75.819999999999993</v>
      </c>
      <c r="CZ6" s="35">
        <f t="shared" si="11"/>
        <v>76.069999999999993</v>
      </c>
      <c r="DA6" s="35">
        <f t="shared" si="11"/>
        <v>80.099999999999994</v>
      </c>
      <c r="DB6" s="35">
        <f t="shared" si="11"/>
        <v>81.209999999999994</v>
      </c>
      <c r="DC6" s="35">
        <f t="shared" si="11"/>
        <v>68.459999999999994</v>
      </c>
      <c r="DD6" s="35">
        <f t="shared" si="11"/>
        <v>67.22</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0.13</v>
      </c>
      <c r="EM6" s="35">
        <f t="shared" si="14"/>
        <v>0.36</v>
      </c>
      <c r="EN6" s="35">
        <f t="shared" si="14"/>
        <v>0.39</v>
      </c>
      <c r="EO6" s="34" t="str">
        <f>IF(EO7="","",IF(EO7="-","【-】","【"&amp;SUBSTITUTE(TEXT(EO7,"#,##0.00"),"-","△")&amp;"】"))</f>
        <v>【0.30】</v>
      </c>
    </row>
    <row r="7" spans="1:145" s="36" customFormat="1" x14ac:dyDescent="0.15">
      <c r="A7" s="28"/>
      <c r="B7" s="37">
        <v>2020</v>
      </c>
      <c r="C7" s="37">
        <v>33669</v>
      </c>
      <c r="D7" s="37">
        <v>47</v>
      </c>
      <c r="E7" s="37">
        <v>17</v>
      </c>
      <c r="F7" s="37">
        <v>4</v>
      </c>
      <c r="G7" s="37">
        <v>0</v>
      </c>
      <c r="H7" s="37" t="s">
        <v>97</v>
      </c>
      <c r="I7" s="37" t="s">
        <v>98</v>
      </c>
      <c r="J7" s="37" t="s">
        <v>99</v>
      </c>
      <c r="K7" s="37" t="s">
        <v>100</v>
      </c>
      <c r="L7" s="37" t="s">
        <v>101</v>
      </c>
      <c r="M7" s="37" t="s">
        <v>102</v>
      </c>
      <c r="N7" s="38" t="s">
        <v>103</v>
      </c>
      <c r="O7" s="38" t="s">
        <v>104</v>
      </c>
      <c r="P7" s="38">
        <v>70.239999999999995</v>
      </c>
      <c r="Q7" s="38">
        <v>98.54</v>
      </c>
      <c r="R7" s="38">
        <v>2730</v>
      </c>
      <c r="S7" s="38">
        <v>5364</v>
      </c>
      <c r="T7" s="38">
        <v>590.74</v>
      </c>
      <c r="U7" s="38">
        <v>9.08</v>
      </c>
      <c r="V7" s="38">
        <v>3746</v>
      </c>
      <c r="W7" s="38">
        <v>1.96</v>
      </c>
      <c r="X7" s="38">
        <v>1911.22</v>
      </c>
      <c r="Y7" s="38">
        <v>45.23</v>
      </c>
      <c r="Z7" s="38">
        <v>45.62</v>
      </c>
      <c r="AA7" s="38">
        <v>40.619999999999997</v>
      </c>
      <c r="AB7" s="38">
        <v>43.22</v>
      </c>
      <c r="AC7" s="38">
        <v>47.38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5170.55</v>
      </c>
      <c r="BG7" s="38">
        <v>3984.98</v>
      </c>
      <c r="BH7" s="38">
        <v>3855.99</v>
      </c>
      <c r="BI7" s="38">
        <v>3514.89</v>
      </c>
      <c r="BJ7" s="38">
        <v>3278.67</v>
      </c>
      <c r="BK7" s="38">
        <v>1592.72</v>
      </c>
      <c r="BL7" s="38">
        <v>1223.96</v>
      </c>
      <c r="BM7" s="38">
        <v>1194.1500000000001</v>
      </c>
      <c r="BN7" s="38">
        <v>1206.79</v>
      </c>
      <c r="BO7" s="38">
        <v>1258.43</v>
      </c>
      <c r="BP7" s="38">
        <v>1260.21</v>
      </c>
      <c r="BQ7" s="38">
        <v>25.16</v>
      </c>
      <c r="BR7" s="38">
        <v>25.67</v>
      </c>
      <c r="BS7" s="38">
        <v>22.12</v>
      </c>
      <c r="BT7" s="38">
        <v>21.61</v>
      </c>
      <c r="BU7" s="38">
        <v>23.39</v>
      </c>
      <c r="BV7" s="38">
        <v>53.7</v>
      </c>
      <c r="BW7" s="38">
        <v>61.54</v>
      </c>
      <c r="BX7" s="38">
        <v>72.260000000000005</v>
      </c>
      <c r="BY7" s="38">
        <v>71.84</v>
      </c>
      <c r="BZ7" s="38">
        <v>73.36</v>
      </c>
      <c r="CA7" s="38">
        <v>75.290000000000006</v>
      </c>
      <c r="CB7" s="38">
        <v>611.08000000000004</v>
      </c>
      <c r="CC7" s="38">
        <v>636.5</v>
      </c>
      <c r="CD7" s="38">
        <v>734.04</v>
      </c>
      <c r="CE7" s="38">
        <v>768.45</v>
      </c>
      <c r="CF7" s="38">
        <v>722.99</v>
      </c>
      <c r="CG7" s="38">
        <v>300.35000000000002</v>
      </c>
      <c r="CH7" s="38">
        <v>267.86</v>
      </c>
      <c r="CI7" s="38">
        <v>230.02</v>
      </c>
      <c r="CJ7" s="38">
        <v>228.47</v>
      </c>
      <c r="CK7" s="38">
        <v>224.88</v>
      </c>
      <c r="CL7" s="38">
        <v>215.41</v>
      </c>
      <c r="CM7" s="38">
        <v>24.31</v>
      </c>
      <c r="CN7" s="38">
        <v>12.82</v>
      </c>
      <c r="CO7" s="38">
        <v>12.82</v>
      </c>
      <c r="CP7" s="38">
        <v>12.82</v>
      </c>
      <c r="CQ7" s="38">
        <v>12.82</v>
      </c>
      <c r="CR7" s="38">
        <v>37.72</v>
      </c>
      <c r="CS7" s="38">
        <v>37.08</v>
      </c>
      <c r="CT7" s="38">
        <v>42.56</v>
      </c>
      <c r="CU7" s="38">
        <v>42.47</v>
      </c>
      <c r="CV7" s="38">
        <v>42.4</v>
      </c>
      <c r="CW7" s="38">
        <v>42.9</v>
      </c>
      <c r="CX7" s="38">
        <v>76.099999999999994</v>
      </c>
      <c r="CY7" s="38">
        <v>75.819999999999993</v>
      </c>
      <c r="CZ7" s="38">
        <v>76.069999999999993</v>
      </c>
      <c r="DA7" s="38">
        <v>80.099999999999994</v>
      </c>
      <c r="DB7" s="38">
        <v>81.209999999999994</v>
      </c>
      <c r="DC7" s="38">
        <v>68.459999999999994</v>
      </c>
      <c r="DD7" s="38">
        <v>67.22</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2022-01-20T06:34:24Z</cp:lastPrinted>
  <dcterms:created xsi:type="dcterms:W3CDTF">2021-12-03T07:49:20Z</dcterms:created>
  <dcterms:modified xsi:type="dcterms:W3CDTF">2022-01-20T06:34:25Z</dcterms:modified>
  <cp:category/>
</cp:coreProperties>
</file>