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81.52\市町村課nas\05　地方債\11 地方公営企業\26 経営比較分析表\R3\03経営分析比較表\04_市町村回答\18_紫波町\【紫波町下水道課】経営比較分析表\"/>
    </mc:Choice>
  </mc:AlternateContent>
  <workbookProtection workbookAlgorithmName="SHA-512" workbookHashValue="e+kzF6z+83aGwRG6hk/p3PmKBndcF34ssEDfc/6IBLtk+z4KD3nne4DISj0eIAGlKlT0VbDj70i7hXmMK1285g==" workbookSaltValue="+pzc93U4ee0vQ/hCmkBYFA==" workbookSpinCount="100000" lockStructure="1"/>
  <bookViews>
    <workbookView xWindow="0" yWindow="0" windowWidth="23040" windowHeight="8376"/>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T6" i="5"/>
  <c r="AT8" i="4" s="1"/>
  <c r="S6" i="5"/>
  <c r="AL8" i="4" s="1"/>
  <c r="R6" i="5"/>
  <c r="Q6" i="5"/>
  <c r="P6" i="5"/>
  <c r="P10" i="4" s="1"/>
  <c r="O6" i="5"/>
  <c r="I10" i="4" s="1"/>
  <c r="N6" i="5"/>
  <c r="M6" i="5"/>
  <c r="L6" i="5"/>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H85" i="4"/>
  <c r="G85" i="4"/>
  <c r="BB10" i="4"/>
  <c r="AD10" i="4"/>
  <c r="W10" i="4"/>
  <c r="B10" i="4"/>
  <c r="BB8" i="4"/>
  <c r="AD8" i="4"/>
  <c r="W8" i="4"/>
  <c r="B8" i="4"/>
</calcChain>
</file>

<file path=xl/sharedStrings.xml><?xml version="1.0" encoding="utf-8"?>
<sst xmlns="http://schemas.openxmlformats.org/spreadsheetml/2006/main" count="231" uniqueCount="118">
  <si>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</si>
  <si>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</si>
  <si>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</si>
  <si>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</si>
  <si>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</si>
  <si>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</si>
  <si>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</si>
  <si>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</si>
  <si>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</si>
  <si>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</si>
  <si>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</si>
  <si>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</si>
  <si>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</si>
  <si>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</si>
  <si>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</si>
  <si>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</si>
  <si>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</si>
  <si>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</si>
  <si>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</si>
  <si>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</si>
  <si>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</si>
  <si>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</si>
  <si>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</si>
  <si>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</si>
  <si>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</si>
  <si>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</si>
  <si>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</si>
  <si>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</si>
  <si>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</si>
  <si>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</si>
  <si>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</si>
  <si>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</si>
  <si>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</si>
  <si>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</si>
  <si>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</si>
  <si>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</si>
  <si>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</si>
  <si>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</si>
  <si>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</si>
  <si>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</si>
  <si>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</si>
  <si>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</si>
  <si>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</si>
  <si>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</si>
  <si>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</si>
  <si>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</si>
  <si>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</si>
  <si>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</si>
  <si>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</si>
  <si>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</si>
  <si>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</si>
  <si>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</si>
  <si>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</si>
  <si>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</si>
  <si>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</si>
  <si>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</si>
  <si>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</si>
  <si>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</si>
  <si>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</si>
  <si>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</si>
  <si>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</si>
  <si>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</si>
  <si>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</si>
  <si>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</si>
  <si>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</si>
  <si>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</si>
  <si>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</si>
  <si>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</si>
  <si>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</si>
  <si>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</si>
  <si>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</si>
  <si>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</si>
  <si>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</si>
  <si>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</si>
  <si>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</si>
  <si>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</si>
  <si>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</si>
  <si>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</si>
  <si>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</si>
  <si>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</si>
  <si>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</si>
  <si>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</si>
  <si>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</si>
  <si>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</si>
  <si>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</si>
  <si>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</si>
  <si>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</si>
  <si>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</si>
  <si>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</si>
  <si>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</si>
  <si>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</si>
  <si>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</si>
  <si>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</si>
  <si>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</si>
  <si>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</si>
  <si>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</si>
  <si>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紫波町</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</si>
  <si>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</si>
  <si>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</si>
  <si>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</si>
  <si>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</si>
  <si>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</si>
  <si>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</si>
  <si>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</si>
  <si>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</si>
  <si>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</si>
  <si>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</si>
  <si>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</si>
  <si>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</si>
  <si>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</si>
  <si>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</si>
  <si>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</si>
  <si>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</si>
  <si>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</si>
  <si>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</si>
  <si>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現在のところ管路施設のマンホールポンプ設備、処理施設の電気・機械設備に耐用年数を経過したものがあるため、計画的に更新しています。
　更新工事にかかる財源は、内部留保資金を全て元金償還に充てているため、交付金及び企業債となっています。</t>
    <phoneticPr fontId="4"/>
  </si>
  <si>
    <t>　使用料収入については、新規接続があるものの、人口減少による原単位の縮小によりほぼ横ばいの状態です。
　支出では維持管理費の縮減に取り組んでおり、経費回収率は100％となりましたが、累積欠損金が多額となっているため、引き続きの経営改善が必要となります。
　収支の状況は、使用料収入により維持管理費は賄えていますが、企業債の支払利息、減価償却費等の資本費については繰入金に頼っている状態です。
　人口密度に対し整備面積は広いため、資本費の割合が88％と高く、非現金支出に対する多額の繰入金により収支が均衡している状況にあります。</t>
    <phoneticPr fontId="4"/>
  </si>
  <si>
    <t>　農村における生活環境の向上、人口減少対策などを目的とし、人口密度の低い地域でありながら経営を度外視して整備されています。このため、収益的支出にしめる資本費の割合が高い状況となっています。将来的に経営が改善する見込がないことから、繰出基準に基づく繰入により、経費回収率100％を達成しました。
　また、経営改善に向けて、経年化により増大することが見込まれる維持管理費を抑制するとともに、水洗化率の向上を図る必要があります。
　施設の老朽化に関しては、処理場の機械設備等、必要に応じて更新している状況ですが、今後の人口減少も考慮し、処理場の統合等も視野に入れ検討していく必要があります。</t>
    <rPh sb="129" eb="134">
      <t>ケイヒカイシュウリツ</t>
    </rPh>
    <rPh sb="139" eb="141">
      <t>タッセイ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</si>
</sst>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71D-4668-BAE6-CC204A4D63D5}"/>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771D-4668-BAE6-CC204A4D63D5}"/>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44.51</c:v>
                </c:pt>
                <c:pt idx="1">
                  <c:v>44.92</c:v>
                </c:pt>
                <c:pt idx="2">
                  <c:v>44.26</c:v>
                </c:pt>
                <c:pt idx="3">
                  <c:v>44.26</c:v>
                </c:pt>
                <c:pt idx="4">
                  <c:v>44.26</c:v>
                </c:pt>
              </c:numCache>
            </c:numRef>
          </c:val>
          <c:extLst>
            <c:ext xmlns:c16="http://schemas.microsoft.com/office/drawing/2014/chart" uri="{C3380CC4-5D6E-409C-BE32-E72D297353CC}">
              <c16:uniqueId val="{00000000-8100-4291-A726-048E5E97090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8100-4291-A726-048E5E97090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88.06</c:v>
                </c:pt>
                <c:pt idx="1">
                  <c:v>88.82</c:v>
                </c:pt>
                <c:pt idx="2">
                  <c:v>89.32</c:v>
                </c:pt>
                <c:pt idx="3">
                  <c:v>89.84</c:v>
                </c:pt>
                <c:pt idx="4">
                  <c:v>90.32</c:v>
                </c:pt>
              </c:numCache>
            </c:numRef>
          </c:val>
          <c:extLst>
            <c:ext xmlns:c16="http://schemas.microsoft.com/office/drawing/2014/chart" uri="{C3380CC4-5D6E-409C-BE32-E72D297353CC}">
              <c16:uniqueId val="{00000000-8DBB-4A93-A029-844F2A6D9C1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8DBB-4A93-A029-844F2A6D9C1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98.22</c:v>
                </c:pt>
                <c:pt idx="1">
                  <c:v>100.07</c:v>
                </c:pt>
                <c:pt idx="2">
                  <c:v>98.15</c:v>
                </c:pt>
                <c:pt idx="3">
                  <c:v>101.67</c:v>
                </c:pt>
                <c:pt idx="4">
                  <c:v>100</c:v>
                </c:pt>
              </c:numCache>
            </c:numRef>
          </c:val>
          <c:extLst>
            <c:ext xmlns:c16="http://schemas.microsoft.com/office/drawing/2014/chart" uri="{C3380CC4-5D6E-409C-BE32-E72D297353CC}">
              <c16:uniqueId val="{00000000-3163-4FF2-BD3D-C8F9450A9E4C}"/>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99.66</c:v>
                </c:pt>
                <c:pt idx="1">
                  <c:v>100.95</c:v>
                </c:pt>
                <c:pt idx="2">
                  <c:v>101.77</c:v>
                </c:pt>
                <c:pt idx="3">
                  <c:v>103.6</c:v>
                </c:pt>
                <c:pt idx="4">
                  <c:v>106.37</c:v>
                </c:pt>
              </c:numCache>
            </c:numRef>
          </c:val>
          <c:smooth val="0"/>
          <c:extLst>
            <c:ext xmlns:c16="http://schemas.microsoft.com/office/drawing/2014/chart" uri="{C3380CC4-5D6E-409C-BE32-E72D297353CC}">
              <c16:uniqueId val="{00000001-3163-4FF2-BD3D-C8F9450A9E4C}"/>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15.36</c:v>
                </c:pt>
                <c:pt idx="1">
                  <c:v>17.87</c:v>
                </c:pt>
                <c:pt idx="2">
                  <c:v>20.22</c:v>
                </c:pt>
                <c:pt idx="3">
                  <c:v>22.44</c:v>
                </c:pt>
                <c:pt idx="4">
                  <c:v>24.69</c:v>
                </c:pt>
              </c:numCache>
            </c:numRef>
          </c:val>
          <c:extLst>
            <c:ext xmlns:c16="http://schemas.microsoft.com/office/drawing/2014/chart" uri="{C3380CC4-5D6E-409C-BE32-E72D297353CC}">
              <c16:uniqueId val="{00000000-1394-4681-AE1F-97F8FDB33B0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22.9</c:v>
                </c:pt>
                <c:pt idx="1">
                  <c:v>24.87</c:v>
                </c:pt>
                <c:pt idx="2">
                  <c:v>24.13</c:v>
                </c:pt>
                <c:pt idx="3">
                  <c:v>23.06</c:v>
                </c:pt>
                <c:pt idx="4">
                  <c:v>20.34</c:v>
                </c:pt>
              </c:numCache>
            </c:numRef>
          </c:val>
          <c:smooth val="0"/>
          <c:extLst>
            <c:ext xmlns:c16="http://schemas.microsoft.com/office/drawing/2014/chart" uri="{C3380CC4-5D6E-409C-BE32-E72D297353CC}">
              <c16:uniqueId val="{00000001-1394-4681-AE1F-97F8FDB33B0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AB4-477E-B171-E7FE5CADBAF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6AB4-477E-B171-E7FE5CADBAF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377.95</c:v>
                </c:pt>
                <c:pt idx="1">
                  <c:v>375.24</c:v>
                </c:pt>
                <c:pt idx="2">
                  <c:v>385.23</c:v>
                </c:pt>
                <c:pt idx="3">
                  <c:v>379.27</c:v>
                </c:pt>
                <c:pt idx="4">
                  <c:v>369.31</c:v>
                </c:pt>
              </c:numCache>
            </c:numRef>
          </c:val>
          <c:extLst>
            <c:ext xmlns:c16="http://schemas.microsoft.com/office/drawing/2014/chart" uri="{C3380CC4-5D6E-409C-BE32-E72D297353CC}">
              <c16:uniqueId val="{00000000-33D9-401D-A170-927707DF319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225.39</c:v>
                </c:pt>
                <c:pt idx="1">
                  <c:v>224.04</c:v>
                </c:pt>
                <c:pt idx="2">
                  <c:v>227.4</c:v>
                </c:pt>
                <c:pt idx="3">
                  <c:v>193.99</c:v>
                </c:pt>
                <c:pt idx="4">
                  <c:v>139.02000000000001</c:v>
                </c:pt>
              </c:numCache>
            </c:numRef>
          </c:val>
          <c:smooth val="0"/>
          <c:extLst>
            <c:ext xmlns:c16="http://schemas.microsoft.com/office/drawing/2014/chart" uri="{C3380CC4-5D6E-409C-BE32-E72D297353CC}">
              <c16:uniqueId val="{00000001-33D9-401D-A170-927707DF319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28.91</c:v>
                </c:pt>
                <c:pt idx="1">
                  <c:v>30.5</c:v>
                </c:pt>
                <c:pt idx="2">
                  <c:v>25.12</c:v>
                </c:pt>
                <c:pt idx="3">
                  <c:v>23.69</c:v>
                </c:pt>
                <c:pt idx="4">
                  <c:v>10.64</c:v>
                </c:pt>
              </c:numCache>
            </c:numRef>
          </c:val>
          <c:extLst>
            <c:ext xmlns:c16="http://schemas.microsoft.com/office/drawing/2014/chart" uri="{C3380CC4-5D6E-409C-BE32-E72D297353CC}">
              <c16:uniqueId val="{00000000-208E-4237-95FF-0201524AE38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31.84</c:v>
                </c:pt>
                <c:pt idx="1">
                  <c:v>29.91</c:v>
                </c:pt>
                <c:pt idx="2">
                  <c:v>29.54</c:v>
                </c:pt>
                <c:pt idx="3">
                  <c:v>26.99</c:v>
                </c:pt>
                <c:pt idx="4">
                  <c:v>29.13</c:v>
                </c:pt>
              </c:numCache>
            </c:numRef>
          </c:val>
          <c:smooth val="0"/>
          <c:extLst>
            <c:ext xmlns:c16="http://schemas.microsoft.com/office/drawing/2014/chart" uri="{C3380CC4-5D6E-409C-BE32-E72D297353CC}">
              <c16:uniqueId val="{00000001-208E-4237-95FF-0201524AE38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6392.25</c:v>
                </c:pt>
                <c:pt idx="1">
                  <c:v>5947.19</c:v>
                </c:pt>
                <c:pt idx="2">
                  <c:v>5503.04</c:v>
                </c:pt>
                <c:pt idx="3">
                  <c:v>5160.96</c:v>
                </c:pt>
                <c:pt idx="4">
                  <c:v>4544.41</c:v>
                </c:pt>
              </c:numCache>
            </c:numRef>
          </c:val>
          <c:extLst>
            <c:ext xmlns:c16="http://schemas.microsoft.com/office/drawing/2014/chart" uri="{C3380CC4-5D6E-409C-BE32-E72D297353CC}">
              <c16:uniqueId val="{00000000-B1F3-40F4-9FB0-E461A827CCD1}"/>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B1F3-40F4-9FB0-E461A827CCD1}"/>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100</c:v>
                </c:pt>
                <c:pt idx="1">
                  <c:v>63.16</c:v>
                </c:pt>
                <c:pt idx="2">
                  <c:v>100.01</c:v>
                </c:pt>
                <c:pt idx="3">
                  <c:v>100.26</c:v>
                </c:pt>
                <c:pt idx="4">
                  <c:v>100</c:v>
                </c:pt>
              </c:numCache>
            </c:numRef>
          </c:val>
          <c:extLst>
            <c:ext xmlns:c16="http://schemas.microsoft.com/office/drawing/2014/chart" uri="{C3380CC4-5D6E-409C-BE32-E72D297353CC}">
              <c16:uniqueId val="{00000000-FA01-4216-A1DA-3AD99072DEE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FA01-4216-A1DA-3AD99072DEE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171.76</c:v>
                </c:pt>
                <c:pt idx="1">
                  <c:v>272.24</c:v>
                </c:pt>
                <c:pt idx="2">
                  <c:v>172.19</c:v>
                </c:pt>
                <c:pt idx="3">
                  <c:v>171.84</c:v>
                </c:pt>
                <c:pt idx="4">
                  <c:v>172.93</c:v>
                </c:pt>
              </c:numCache>
            </c:numRef>
          </c:val>
          <c:extLst>
            <c:ext xmlns:c16="http://schemas.microsoft.com/office/drawing/2014/chart" uri="{C3380CC4-5D6E-409C-BE32-E72D297353CC}">
              <c16:uniqueId val="{00000000-A27B-4F72-89BA-E542DD62F0F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A27B-4F72-89BA-E542DD62F0F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L52" zoomScale="85" zoomScaleNormal="85"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2">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2">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4" t="str">
        <f>データ!H6</f>
        <v>岩手県　紫波町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2">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F2</v>
      </c>
      <c r="X8" s="49"/>
      <c r="Y8" s="49"/>
      <c r="Z8" s="49"/>
      <c r="AA8" s="49"/>
      <c r="AB8" s="49"/>
      <c r="AC8" s="49"/>
      <c r="AD8" s="50" t="str">
        <f>データ!$M$6</f>
        <v>非設置</v>
      </c>
      <c r="AE8" s="50"/>
      <c r="AF8" s="50"/>
      <c r="AG8" s="50"/>
      <c r="AH8" s="50"/>
      <c r="AI8" s="50"/>
      <c r="AJ8" s="50"/>
      <c r="AK8" s="3"/>
      <c r="AL8" s="51">
        <f>データ!S6</f>
        <v>33178</v>
      </c>
      <c r="AM8" s="51"/>
      <c r="AN8" s="51"/>
      <c r="AO8" s="51"/>
      <c r="AP8" s="51"/>
      <c r="AQ8" s="51"/>
      <c r="AR8" s="51"/>
      <c r="AS8" s="51"/>
      <c r="AT8" s="46">
        <f>データ!T6</f>
        <v>238.98</v>
      </c>
      <c r="AU8" s="46"/>
      <c r="AV8" s="46"/>
      <c r="AW8" s="46"/>
      <c r="AX8" s="46"/>
      <c r="AY8" s="46"/>
      <c r="AZ8" s="46"/>
      <c r="BA8" s="46"/>
      <c r="BB8" s="46">
        <f>データ!U6</f>
        <v>138.83000000000001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2">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2">
      <c r="A10" s="2"/>
      <c r="B10" s="46" t="str">
        <f>データ!N6</f>
        <v>-</v>
      </c>
      <c r="C10" s="46"/>
      <c r="D10" s="46"/>
      <c r="E10" s="46"/>
      <c r="F10" s="46"/>
      <c r="G10" s="46"/>
      <c r="H10" s="46"/>
      <c r="I10" s="46">
        <f>データ!O6</f>
        <v>60.11</v>
      </c>
      <c r="J10" s="46"/>
      <c r="K10" s="46"/>
      <c r="L10" s="46"/>
      <c r="M10" s="46"/>
      <c r="N10" s="46"/>
      <c r="O10" s="46"/>
      <c r="P10" s="46">
        <f>データ!P6</f>
        <v>17.440000000000001</v>
      </c>
      <c r="Q10" s="46"/>
      <c r="R10" s="46"/>
      <c r="S10" s="46"/>
      <c r="T10" s="46"/>
      <c r="U10" s="46"/>
      <c r="V10" s="46"/>
      <c r="W10" s="46">
        <f>データ!Q6</f>
        <v>83.41</v>
      </c>
      <c r="X10" s="46"/>
      <c r="Y10" s="46"/>
      <c r="Z10" s="46"/>
      <c r="AA10" s="46"/>
      <c r="AB10" s="46"/>
      <c r="AC10" s="46"/>
      <c r="AD10" s="51">
        <f>データ!R6</f>
        <v>3630</v>
      </c>
      <c r="AE10" s="51"/>
      <c r="AF10" s="51"/>
      <c r="AG10" s="51"/>
      <c r="AH10" s="51"/>
      <c r="AI10" s="51"/>
      <c r="AJ10" s="51"/>
      <c r="AK10" s="2"/>
      <c r="AL10" s="51">
        <f>データ!V6</f>
        <v>5763</v>
      </c>
      <c r="AM10" s="51"/>
      <c r="AN10" s="51"/>
      <c r="AO10" s="51"/>
      <c r="AP10" s="51"/>
      <c r="AQ10" s="51"/>
      <c r="AR10" s="51"/>
      <c r="AS10" s="51"/>
      <c r="AT10" s="46">
        <f>データ!W6</f>
        <v>3.52</v>
      </c>
      <c r="AU10" s="46"/>
      <c r="AV10" s="46"/>
      <c r="AW10" s="46"/>
      <c r="AX10" s="46"/>
      <c r="AY10" s="46"/>
      <c r="AZ10" s="46"/>
      <c r="BA10" s="46"/>
      <c r="BB10" s="46">
        <f>データ!X6</f>
        <v>1637.22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2">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2">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2">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2">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2">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2">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2">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2">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2">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117</v>
      </c>
      <c r="BM66" s="55"/>
      <c r="BN66" s="55"/>
      <c r="BO66" s="55"/>
      <c r="BP66" s="55"/>
      <c r="BQ66" s="55"/>
      <c r="BR66" s="55"/>
      <c r="BS66" s="55"/>
      <c r="BT66" s="55"/>
      <c r="BU66" s="55"/>
      <c r="BV66" s="55"/>
      <c r="BW66" s="55"/>
      <c r="BX66" s="55"/>
      <c r="BY66" s="55"/>
      <c r="BZ66" s="56"/>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2">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2">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2">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2">
      <c r="C83" s="2" t="s">
        <v>30</v>
      </c>
    </row>
    <row r="84" spans="1:78" hidden="1" x14ac:dyDescent="0.2">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2">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Ge2bIeXtVdvKULysRLkqFG0c3xcaQwsbZrZRwA3lAZ0VsNjZFWm9Nkb8XrIYv3JU7P8H6yufAHHwIwePX8j+jg==" saltValue="4HU0tS5wqWH6xE2Ugf7iW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2">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2">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2">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2">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2">
      <c r="A6" s="28" t="s">
        <v>95</v>
      </c>
      <c r="B6" s="33">
        <f>B7</f>
        <v>2020</v>
      </c>
      <c r="C6" s="33">
        <f t="shared" ref="C6:X6" si="3">C7</f>
        <v>33219</v>
      </c>
      <c r="D6" s="33">
        <f t="shared" si="3"/>
        <v>46</v>
      </c>
      <c r="E6" s="33">
        <f t="shared" si="3"/>
        <v>17</v>
      </c>
      <c r="F6" s="33">
        <f t="shared" si="3"/>
        <v>5</v>
      </c>
      <c r="G6" s="33">
        <f t="shared" si="3"/>
        <v>0</v>
      </c>
      <c r="H6" s="33" t="str">
        <f t="shared" si="3"/>
        <v>岩手県　紫波町</v>
      </c>
      <c r="I6" s="33" t="str">
        <f t="shared" si="3"/>
        <v>法適用</v>
      </c>
      <c r="J6" s="33" t="str">
        <f t="shared" si="3"/>
        <v>下水道事業</v>
      </c>
      <c r="K6" s="33" t="str">
        <f t="shared" si="3"/>
        <v>農業集落排水</v>
      </c>
      <c r="L6" s="33" t="str">
        <f t="shared" si="3"/>
        <v>F2</v>
      </c>
      <c r="M6" s="33" t="str">
        <f t="shared" si="3"/>
        <v>非設置</v>
      </c>
      <c r="N6" s="34" t="str">
        <f t="shared" si="3"/>
        <v>-</v>
      </c>
      <c r="O6" s="34">
        <f t="shared" si="3"/>
        <v>60.11</v>
      </c>
      <c r="P6" s="34">
        <f t="shared" si="3"/>
        <v>17.440000000000001</v>
      </c>
      <c r="Q6" s="34">
        <f t="shared" si="3"/>
        <v>83.41</v>
      </c>
      <c r="R6" s="34">
        <f t="shared" si="3"/>
        <v>3630</v>
      </c>
      <c r="S6" s="34">
        <f t="shared" si="3"/>
        <v>33178</v>
      </c>
      <c r="T6" s="34">
        <f t="shared" si="3"/>
        <v>238.98</v>
      </c>
      <c r="U6" s="34">
        <f t="shared" si="3"/>
        <v>138.83000000000001</v>
      </c>
      <c r="V6" s="34">
        <f t="shared" si="3"/>
        <v>5763</v>
      </c>
      <c r="W6" s="34">
        <f t="shared" si="3"/>
        <v>3.52</v>
      </c>
      <c r="X6" s="34">
        <f t="shared" si="3"/>
        <v>1637.22</v>
      </c>
      <c r="Y6" s="35">
        <f>IF(Y7="",NA(),Y7)</f>
        <v>98.22</v>
      </c>
      <c r="Z6" s="35">
        <f t="shared" ref="Z6:AH6" si="4">IF(Z7="",NA(),Z7)</f>
        <v>100.07</v>
      </c>
      <c r="AA6" s="35">
        <f t="shared" si="4"/>
        <v>98.15</v>
      </c>
      <c r="AB6" s="35">
        <f t="shared" si="4"/>
        <v>101.67</v>
      </c>
      <c r="AC6" s="35">
        <f t="shared" si="4"/>
        <v>100</v>
      </c>
      <c r="AD6" s="35">
        <f t="shared" si="4"/>
        <v>99.66</v>
      </c>
      <c r="AE6" s="35">
        <f t="shared" si="4"/>
        <v>100.95</v>
      </c>
      <c r="AF6" s="35">
        <f t="shared" si="4"/>
        <v>101.77</v>
      </c>
      <c r="AG6" s="35">
        <f t="shared" si="4"/>
        <v>103.6</v>
      </c>
      <c r="AH6" s="35">
        <f t="shared" si="4"/>
        <v>106.37</v>
      </c>
      <c r="AI6" s="34" t="str">
        <f>IF(AI7="","",IF(AI7="-","【-】","【"&amp;SUBSTITUTE(TEXT(AI7,"#,##0.00"),"-","△")&amp;"】"))</f>
        <v>【104.99】</v>
      </c>
      <c r="AJ6" s="35">
        <f>IF(AJ7="",NA(),AJ7)</f>
        <v>377.95</v>
      </c>
      <c r="AK6" s="35">
        <f t="shared" ref="AK6:AS6" si="5">IF(AK7="",NA(),AK7)</f>
        <v>375.24</v>
      </c>
      <c r="AL6" s="35">
        <f t="shared" si="5"/>
        <v>385.23</v>
      </c>
      <c r="AM6" s="35">
        <f t="shared" si="5"/>
        <v>379.27</v>
      </c>
      <c r="AN6" s="35">
        <f t="shared" si="5"/>
        <v>369.31</v>
      </c>
      <c r="AO6" s="35">
        <f t="shared" si="5"/>
        <v>225.39</v>
      </c>
      <c r="AP6" s="35">
        <f t="shared" si="5"/>
        <v>224.04</v>
      </c>
      <c r="AQ6" s="35">
        <f t="shared" si="5"/>
        <v>227.4</v>
      </c>
      <c r="AR6" s="35">
        <f t="shared" si="5"/>
        <v>193.99</v>
      </c>
      <c r="AS6" s="35">
        <f t="shared" si="5"/>
        <v>139.02000000000001</v>
      </c>
      <c r="AT6" s="34" t="str">
        <f>IF(AT7="","",IF(AT7="-","【-】","【"&amp;SUBSTITUTE(TEXT(AT7,"#,##0.00"),"-","△")&amp;"】"))</f>
        <v>【121.19】</v>
      </c>
      <c r="AU6" s="35">
        <f>IF(AU7="",NA(),AU7)</f>
        <v>28.91</v>
      </c>
      <c r="AV6" s="35">
        <f t="shared" ref="AV6:BD6" si="6">IF(AV7="",NA(),AV7)</f>
        <v>30.5</v>
      </c>
      <c r="AW6" s="35">
        <f t="shared" si="6"/>
        <v>25.12</v>
      </c>
      <c r="AX6" s="35">
        <f t="shared" si="6"/>
        <v>23.69</v>
      </c>
      <c r="AY6" s="35">
        <f t="shared" si="6"/>
        <v>10.64</v>
      </c>
      <c r="AZ6" s="35">
        <f t="shared" si="6"/>
        <v>31.84</v>
      </c>
      <c r="BA6" s="35">
        <f t="shared" si="6"/>
        <v>29.91</v>
      </c>
      <c r="BB6" s="35">
        <f t="shared" si="6"/>
        <v>29.54</v>
      </c>
      <c r="BC6" s="35">
        <f t="shared" si="6"/>
        <v>26.99</v>
      </c>
      <c r="BD6" s="35">
        <f t="shared" si="6"/>
        <v>29.13</v>
      </c>
      <c r="BE6" s="34" t="str">
        <f>IF(BE7="","",IF(BE7="-","【-】","【"&amp;SUBSTITUTE(TEXT(BE7,"#,##0.00"),"-","△")&amp;"】"))</f>
        <v>【32.80】</v>
      </c>
      <c r="BF6" s="35">
        <f>IF(BF7="",NA(),BF7)</f>
        <v>6392.25</v>
      </c>
      <c r="BG6" s="35">
        <f t="shared" ref="BG6:BO6" si="7">IF(BG7="",NA(),BG7)</f>
        <v>5947.19</v>
      </c>
      <c r="BH6" s="35">
        <f t="shared" si="7"/>
        <v>5503.04</v>
      </c>
      <c r="BI6" s="35">
        <f t="shared" si="7"/>
        <v>5160.96</v>
      </c>
      <c r="BJ6" s="35">
        <f t="shared" si="7"/>
        <v>4544.41</v>
      </c>
      <c r="BK6" s="35">
        <f t="shared" si="7"/>
        <v>974.93</v>
      </c>
      <c r="BL6" s="35">
        <f t="shared" si="7"/>
        <v>855.8</v>
      </c>
      <c r="BM6" s="35">
        <f t="shared" si="7"/>
        <v>789.46</v>
      </c>
      <c r="BN6" s="35">
        <f t="shared" si="7"/>
        <v>826.83</v>
      </c>
      <c r="BO6" s="35">
        <f t="shared" si="7"/>
        <v>867.83</v>
      </c>
      <c r="BP6" s="34" t="str">
        <f>IF(BP7="","",IF(BP7="-","【-】","【"&amp;SUBSTITUTE(TEXT(BP7,"#,##0.00"),"-","△")&amp;"】"))</f>
        <v>【832.52】</v>
      </c>
      <c r="BQ6" s="35">
        <f>IF(BQ7="",NA(),BQ7)</f>
        <v>100</v>
      </c>
      <c r="BR6" s="35">
        <f t="shared" ref="BR6:BZ6" si="8">IF(BR7="",NA(),BR7)</f>
        <v>63.16</v>
      </c>
      <c r="BS6" s="35">
        <f t="shared" si="8"/>
        <v>100.01</v>
      </c>
      <c r="BT6" s="35">
        <f t="shared" si="8"/>
        <v>100.26</v>
      </c>
      <c r="BU6" s="35">
        <f t="shared" si="8"/>
        <v>100</v>
      </c>
      <c r="BV6" s="35">
        <f t="shared" si="8"/>
        <v>55.32</v>
      </c>
      <c r="BW6" s="35">
        <f t="shared" si="8"/>
        <v>59.8</v>
      </c>
      <c r="BX6" s="35">
        <f t="shared" si="8"/>
        <v>57.77</v>
      </c>
      <c r="BY6" s="35">
        <f t="shared" si="8"/>
        <v>57.31</v>
      </c>
      <c r="BZ6" s="35">
        <f t="shared" si="8"/>
        <v>57.08</v>
      </c>
      <c r="CA6" s="34" t="str">
        <f>IF(CA7="","",IF(CA7="-","【-】","【"&amp;SUBSTITUTE(TEXT(CA7,"#,##0.00"),"-","△")&amp;"】"))</f>
        <v>【60.94】</v>
      </c>
      <c r="CB6" s="35">
        <f>IF(CB7="",NA(),CB7)</f>
        <v>171.76</v>
      </c>
      <c r="CC6" s="35">
        <f t="shared" ref="CC6:CK6" si="9">IF(CC7="",NA(),CC7)</f>
        <v>272.24</v>
      </c>
      <c r="CD6" s="35">
        <f t="shared" si="9"/>
        <v>172.19</v>
      </c>
      <c r="CE6" s="35">
        <f t="shared" si="9"/>
        <v>171.84</v>
      </c>
      <c r="CF6" s="35">
        <f t="shared" si="9"/>
        <v>172.93</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44.51</v>
      </c>
      <c r="CN6" s="35">
        <f t="shared" ref="CN6:CV6" si="10">IF(CN7="",NA(),CN7)</f>
        <v>44.92</v>
      </c>
      <c r="CO6" s="35">
        <f t="shared" si="10"/>
        <v>44.26</v>
      </c>
      <c r="CP6" s="35">
        <f t="shared" si="10"/>
        <v>44.26</v>
      </c>
      <c r="CQ6" s="35">
        <f t="shared" si="10"/>
        <v>44.26</v>
      </c>
      <c r="CR6" s="35">
        <f t="shared" si="10"/>
        <v>60.65</v>
      </c>
      <c r="CS6" s="35">
        <f t="shared" si="10"/>
        <v>51.75</v>
      </c>
      <c r="CT6" s="35">
        <f t="shared" si="10"/>
        <v>50.68</v>
      </c>
      <c r="CU6" s="35">
        <f t="shared" si="10"/>
        <v>50.14</v>
      </c>
      <c r="CV6" s="35">
        <f t="shared" si="10"/>
        <v>54.83</v>
      </c>
      <c r="CW6" s="34" t="str">
        <f>IF(CW7="","",IF(CW7="-","【-】","【"&amp;SUBSTITUTE(TEXT(CW7,"#,##0.00"),"-","△")&amp;"】"))</f>
        <v>【54.84】</v>
      </c>
      <c r="CX6" s="35">
        <f>IF(CX7="",NA(),CX7)</f>
        <v>88.06</v>
      </c>
      <c r="CY6" s="35">
        <f t="shared" ref="CY6:DG6" si="11">IF(CY7="",NA(),CY7)</f>
        <v>88.82</v>
      </c>
      <c r="CZ6" s="35">
        <f t="shared" si="11"/>
        <v>89.32</v>
      </c>
      <c r="DA6" s="35">
        <f t="shared" si="11"/>
        <v>89.84</v>
      </c>
      <c r="DB6" s="35">
        <f t="shared" si="11"/>
        <v>90.32</v>
      </c>
      <c r="DC6" s="35">
        <f t="shared" si="11"/>
        <v>84.58</v>
      </c>
      <c r="DD6" s="35">
        <f t="shared" si="11"/>
        <v>84.84</v>
      </c>
      <c r="DE6" s="35">
        <f t="shared" si="11"/>
        <v>84.86</v>
      </c>
      <c r="DF6" s="35">
        <f t="shared" si="11"/>
        <v>84.98</v>
      </c>
      <c r="DG6" s="35">
        <f t="shared" si="11"/>
        <v>84.7</v>
      </c>
      <c r="DH6" s="34" t="str">
        <f>IF(DH7="","",IF(DH7="-","【-】","【"&amp;SUBSTITUTE(TEXT(DH7,"#,##0.00"),"-","△")&amp;"】"))</f>
        <v>【86.60】</v>
      </c>
      <c r="DI6" s="35">
        <f>IF(DI7="",NA(),DI7)</f>
        <v>15.36</v>
      </c>
      <c r="DJ6" s="35">
        <f t="shared" ref="DJ6:DR6" si="12">IF(DJ7="",NA(),DJ7)</f>
        <v>17.87</v>
      </c>
      <c r="DK6" s="35">
        <f t="shared" si="12"/>
        <v>20.22</v>
      </c>
      <c r="DL6" s="35">
        <f t="shared" si="12"/>
        <v>22.44</v>
      </c>
      <c r="DM6" s="35">
        <f t="shared" si="12"/>
        <v>24.69</v>
      </c>
      <c r="DN6" s="35">
        <f t="shared" si="12"/>
        <v>22.9</v>
      </c>
      <c r="DO6" s="35">
        <f t="shared" si="12"/>
        <v>24.87</v>
      </c>
      <c r="DP6" s="35">
        <f t="shared" si="12"/>
        <v>24.13</v>
      </c>
      <c r="DQ6" s="35">
        <f t="shared" si="12"/>
        <v>23.06</v>
      </c>
      <c r="DR6" s="35">
        <f t="shared" si="12"/>
        <v>20.34</v>
      </c>
      <c r="DS6" s="34" t="str">
        <f>IF(DS7="","",IF(DS7="-","【-】","【"&amp;SUBSTITUTE(TEXT(DS7,"#,##0.00"),"-","△")&amp;"】"))</f>
        <v>【22.21】</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8" s="36" customFormat="1" x14ac:dyDescent="0.2">
      <c r="A7" s="28"/>
      <c r="B7" s="37">
        <v>2020</v>
      </c>
      <c r="C7" s="37">
        <v>33219</v>
      </c>
      <c r="D7" s="37">
        <v>46</v>
      </c>
      <c r="E7" s="37">
        <v>17</v>
      </c>
      <c r="F7" s="37">
        <v>5</v>
      </c>
      <c r="G7" s="37">
        <v>0</v>
      </c>
      <c r="H7" s="37" t="s">
        <v>96</v>
      </c>
      <c r="I7" s="37" t="s">
        <v>97</v>
      </c>
      <c r="J7" s="37" t="s">
        <v>98</v>
      </c>
      <c r="K7" s="37" t="s">
        <v>99</v>
      </c>
      <c r="L7" s="37" t="s">
        <v>100</v>
      </c>
      <c r="M7" s="37" t="s">
        <v>101</v>
      </c>
      <c r="N7" s="38" t="s">
        <v>102</v>
      </c>
      <c r="O7" s="38">
        <v>60.11</v>
      </c>
      <c r="P7" s="38">
        <v>17.440000000000001</v>
      </c>
      <c r="Q7" s="38">
        <v>83.41</v>
      </c>
      <c r="R7" s="38">
        <v>3630</v>
      </c>
      <c r="S7" s="38">
        <v>33178</v>
      </c>
      <c r="T7" s="38">
        <v>238.98</v>
      </c>
      <c r="U7" s="38">
        <v>138.83000000000001</v>
      </c>
      <c r="V7" s="38">
        <v>5763</v>
      </c>
      <c r="W7" s="38">
        <v>3.52</v>
      </c>
      <c r="X7" s="38">
        <v>1637.22</v>
      </c>
      <c r="Y7" s="38">
        <v>98.22</v>
      </c>
      <c r="Z7" s="38">
        <v>100.07</v>
      </c>
      <c r="AA7" s="38">
        <v>98.15</v>
      </c>
      <c r="AB7" s="38">
        <v>101.67</v>
      </c>
      <c r="AC7" s="38">
        <v>100</v>
      </c>
      <c r="AD7" s="38">
        <v>99.66</v>
      </c>
      <c r="AE7" s="38">
        <v>100.95</v>
      </c>
      <c r="AF7" s="38">
        <v>101.77</v>
      </c>
      <c r="AG7" s="38">
        <v>103.6</v>
      </c>
      <c r="AH7" s="38">
        <v>106.37</v>
      </c>
      <c r="AI7" s="38">
        <v>104.99</v>
      </c>
      <c r="AJ7" s="38">
        <v>377.95</v>
      </c>
      <c r="AK7" s="38">
        <v>375.24</v>
      </c>
      <c r="AL7" s="38">
        <v>385.23</v>
      </c>
      <c r="AM7" s="38">
        <v>379.27</v>
      </c>
      <c r="AN7" s="38">
        <v>369.31</v>
      </c>
      <c r="AO7" s="38">
        <v>225.39</v>
      </c>
      <c r="AP7" s="38">
        <v>224.04</v>
      </c>
      <c r="AQ7" s="38">
        <v>227.4</v>
      </c>
      <c r="AR7" s="38">
        <v>193.99</v>
      </c>
      <c r="AS7" s="38">
        <v>139.02000000000001</v>
      </c>
      <c r="AT7" s="38">
        <v>121.19</v>
      </c>
      <c r="AU7" s="38">
        <v>28.91</v>
      </c>
      <c r="AV7" s="38">
        <v>30.5</v>
      </c>
      <c r="AW7" s="38">
        <v>25.12</v>
      </c>
      <c r="AX7" s="38">
        <v>23.69</v>
      </c>
      <c r="AY7" s="38">
        <v>10.64</v>
      </c>
      <c r="AZ7" s="38">
        <v>31.84</v>
      </c>
      <c r="BA7" s="38">
        <v>29.91</v>
      </c>
      <c r="BB7" s="38">
        <v>29.54</v>
      </c>
      <c r="BC7" s="38">
        <v>26.99</v>
      </c>
      <c r="BD7" s="38">
        <v>29.13</v>
      </c>
      <c r="BE7" s="38">
        <v>32.799999999999997</v>
      </c>
      <c r="BF7" s="38">
        <v>6392.25</v>
      </c>
      <c r="BG7" s="38">
        <v>5947.19</v>
      </c>
      <c r="BH7" s="38">
        <v>5503.04</v>
      </c>
      <c r="BI7" s="38">
        <v>5160.96</v>
      </c>
      <c r="BJ7" s="38">
        <v>4544.41</v>
      </c>
      <c r="BK7" s="38">
        <v>974.93</v>
      </c>
      <c r="BL7" s="38">
        <v>855.8</v>
      </c>
      <c r="BM7" s="38">
        <v>789.46</v>
      </c>
      <c r="BN7" s="38">
        <v>826.83</v>
      </c>
      <c r="BO7" s="38">
        <v>867.83</v>
      </c>
      <c r="BP7" s="38">
        <v>832.52</v>
      </c>
      <c r="BQ7" s="38">
        <v>100</v>
      </c>
      <c r="BR7" s="38">
        <v>63.16</v>
      </c>
      <c r="BS7" s="38">
        <v>100.01</v>
      </c>
      <c r="BT7" s="38">
        <v>100.26</v>
      </c>
      <c r="BU7" s="38">
        <v>100</v>
      </c>
      <c r="BV7" s="38">
        <v>55.32</v>
      </c>
      <c r="BW7" s="38">
        <v>59.8</v>
      </c>
      <c r="BX7" s="38">
        <v>57.77</v>
      </c>
      <c r="BY7" s="38">
        <v>57.31</v>
      </c>
      <c r="BZ7" s="38">
        <v>57.08</v>
      </c>
      <c r="CA7" s="38">
        <v>60.94</v>
      </c>
      <c r="CB7" s="38">
        <v>171.76</v>
      </c>
      <c r="CC7" s="38">
        <v>272.24</v>
      </c>
      <c r="CD7" s="38">
        <v>172.19</v>
      </c>
      <c r="CE7" s="38">
        <v>171.84</v>
      </c>
      <c r="CF7" s="38">
        <v>172.93</v>
      </c>
      <c r="CG7" s="38">
        <v>283.17</v>
      </c>
      <c r="CH7" s="38">
        <v>263.76</v>
      </c>
      <c r="CI7" s="38">
        <v>274.35000000000002</v>
      </c>
      <c r="CJ7" s="38">
        <v>273.52</v>
      </c>
      <c r="CK7" s="38">
        <v>274.99</v>
      </c>
      <c r="CL7" s="38">
        <v>253.04</v>
      </c>
      <c r="CM7" s="38">
        <v>44.51</v>
      </c>
      <c r="CN7" s="38">
        <v>44.92</v>
      </c>
      <c r="CO7" s="38">
        <v>44.26</v>
      </c>
      <c r="CP7" s="38">
        <v>44.26</v>
      </c>
      <c r="CQ7" s="38">
        <v>44.26</v>
      </c>
      <c r="CR7" s="38">
        <v>60.65</v>
      </c>
      <c r="CS7" s="38">
        <v>51.75</v>
      </c>
      <c r="CT7" s="38">
        <v>50.68</v>
      </c>
      <c r="CU7" s="38">
        <v>50.14</v>
      </c>
      <c r="CV7" s="38">
        <v>54.83</v>
      </c>
      <c r="CW7" s="38">
        <v>54.84</v>
      </c>
      <c r="CX7" s="38">
        <v>88.06</v>
      </c>
      <c r="CY7" s="38">
        <v>88.82</v>
      </c>
      <c r="CZ7" s="38">
        <v>89.32</v>
      </c>
      <c r="DA7" s="38">
        <v>89.84</v>
      </c>
      <c r="DB7" s="38">
        <v>90.32</v>
      </c>
      <c r="DC7" s="38">
        <v>84.58</v>
      </c>
      <c r="DD7" s="38">
        <v>84.84</v>
      </c>
      <c r="DE7" s="38">
        <v>84.86</v>
      </c>
      <c r="DF7" s="38">
        <v>84.98</v>
      </c>
      <c r="DG7" s="38">
        <v>84.7</v>
      </c>
      <c r="DH7" s="38">
        <v>86.6</v>
      </c>
      <c r="DI7" s="38">
        <v>15.36</v>
      </c>
      <c r="DJ7" s="38">
        <v>17.87</v>
      </c>
      <c r="DK7" s="38">
        <v>20.22</v>
      </c>
      <c r="DL7" s="38">
        <v>22.44</v>
      </c>
      <c r="DM7" s="38">
        <v>24.69</v>
      </c>
      <c r="DN7" s="38">
        <v>22.9</v>
      </c>
      <c r="DO7" s="38">
        <v>24.87</v>
      </c>
      <c r="DP7" s="38">
        <v>24.13</v>
      </c>
      <c r="DQ7" s="38">
        <v>23.06</v>
      </c>
      <c r="DR7" s="38">
        <v>20.34</v>
      </c>
      <c r="DS7" s="38">
        <v>22.21</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2.0499999999999998</v>
      </c>
      <c r="EK7" s="38">
        <v>0.01</v>
      </c>
      <c r="EL7" s="38">
        <v>0.01</v>
      </c>
      <c r="EM7" s="38">
        <v>0.02</v>
      </c>
      <c r="EN7" s="38">
        <v>0.25</v>
      </c>
      <c r="EO7" s="38">
        <v>0.16</v>
      </c>
    </row>
    <row r="8" spans="1:148" x14ac:dyDescent="0.2">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2">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2">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2">
      <c r="B11">
        <v>4</v>
      </c>
      <c r="C11">
        <v>3</v>
      </c>
      <c r="D11">
        <v>2</v>
      </c>
      <c r="E11">
        <v>1</v>
      </c>
      <c r="F11">
        <v>0</v>
      </c>
      <c r="G11" t="s">
        <v>108</v>
      </c>
    </row>
    <row r="12" spans="1:148" x14ac:dyDescent="0.2">
      <c r="B12">
        <v>1</v>
      </c>
      <c r="C12">
        <v>1</v>
      </c>
      <c r="D12">
        <v>1</v>
      </c>
      <c r="E12">
        <v>1</v>
      </c>
      <c r="F12">
        <v>2</v>
      </c>
      <c r="G12" t="s">
        <v>109</v>
      </c>
    </row>
    <row r="13" spans="1:148" x14ac:dyDescent="0.2">
      <c r="B13" t="s">
        <v>110</v>
      </c>
      <c r="C13" t="s">
        <v>111</v>
      </c>
      <c r="D13" t="s">
        <v>110</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300252</cp:lastModifiedBy>
  <dcterms:created xsi:type="dcterms:W3CDTF">2021-12-03T07:29:07Z</dcterms:created>
  <dcterms:modified xsi:type="dcterms:W3CDTF">2022-02-28T00:51:14Z</dcterms:modified>
  <cp:category/>
</cp:coreProperties>
</file>