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020@《業務管理室》\財務\財政状況公表\経営比較分析表\R02\"/>
    </mc:Choice>
  </mc:AlternateContent>
  <xr:revisionPtr revIDLastSave="0" documentId="13_ncr:1_{4F152174-CE64-4651-B223-7F5AF691A65F}" xr6:coauthVersionLast="36" xr6:coauthVersionMax="36" xr10:uidLastSave="{00000000-0000-0000-0000-000000000000}"/>
  <workbookProtection workbookAlgorithmName="SHA-512" workbookHashValue="tPLM9c4+HWvHVFEfN3wasb4L5FVaVEBrg/fuFBLNZmerZDQci+wCN/t7XFswgnbqWwCOp4VaT47MB9kZB6YrlQ==" workbookSaltValue="kd00Thcm/ssImqHtfmQQc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AD10" i="4"/>
  <c r="W10" i="4"/>
  <c r="I10" i="4"/>
  <c r="B10" i="4"/>
  <c r="BB8" i="4"/>
  <c r="AL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<sst xmlns="http://schemas.openxmlformats.org/spreadsheetml/2006/main" count="231" uniqueCount="117">
  <si>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</si>
  <si>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</si>
  <si>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</si>
  <si>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</si>
  <si>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</si>
  <si>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</si>
  <si>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</si>
  <si>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</si>
  <si>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</si>
  <si>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</si>
  <si>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</si>
  <si>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</si>
  <si>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</si>
  <si>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</si>
  <si>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</si>
  <si>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</si>
  <si>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</si>
  <si>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</si>
  <si>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</si>
  <si>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</si>
  <si>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</si>
  <si>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</si>
  <si>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</si>
  <si>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</si>
  <si>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</si>
  <si>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</si>
  <si>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</si>
  <si>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</si>
  <si>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</si>
  <si>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</si>
  <si>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</si>
  <si>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</si>
  <si>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</si>
  <si>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</si>
  <si>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</si>
  <si>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</si>
  <si>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</si>
  <si>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</si>
  <si>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</si>
  <si>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</si>
  <si>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</si>
  <si>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</si>
  <si>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</si>
  <si>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</si>
  <si>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</si>
  <si>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</si>
  <si>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</si>
  <si>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</si>
  <si>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</si>
  <si>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</si>
  <si>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</si>
  <si>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</si>
  <si>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</si>
  <si>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</si>
  <si>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</si>
  <si>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</si>
  <si>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</si>
  <si>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</si>
  <si>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</si>
  <si>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</si>
  <si>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</si>
  <si>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</si>
  <si>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</si>
  <si>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</si>
  <si>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</si>
  <si>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</si>
  <si>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</si>
  <si>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</si>
  <si>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</si>
  <si>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</si>
  <si>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</si>
  <si>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</si>
  <si>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</si>
  <si>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</si>
  <si>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</si>
  <si>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</si>
  <si>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</si>
  <si>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</si>
  <si>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</si>
  <si>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</si>
  <si>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</si>
  <si>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</si>
  <si>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</si>
  <si>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</si>
  <si>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</si>
  <si>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</si>
  <si>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</si>
  <si>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</si>
  <si>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</si>
  <si>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</si>
  <si>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</si>
  <si>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</si>
  <si>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</si>
  <si>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</si>
  <si>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</si>
  <si>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</si>
  <si>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</si>
  <si>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</si>
  <si>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</si>
  <si>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</si>
  <si>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</si>
  <si>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</si>
  <si>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</si>
  <si>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</si>
  <si>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</si>
  <si>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</si>
  <si>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</si>
  <si>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</si>
  <si>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</si>
  <si>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</si>
  <si>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</si>
  <si>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</si>
  <si>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</si>
  <si>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</si>
  <si>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管路施設のマンホールポンプ設備、終末処理場の電気・機械設備に耐用年数が経過した資産があるため、計画的に更新をしています。
　更新工事に係る財源は、国庫交付金、企業債（借金）及び内部留保資金です。</t>
    <rPh sb="87" eb="88">
      <t>オヨ</t>
    </rPh>
    <rPh sb="89" eb="95">
      <t>ナイブリュウホシキン</t>
    </rPh>
    <phoneticPr fontId="4"/>
  </si>
  <si>
    <t>　水洗化人口、世帯数の増加により、使用料収入は増加しました。
　支出では、終末処理場の包括的民間委託等を始めとする維持管理費の縮減に取り組みを継続し、汚水処理原価は横ばいとなりました。
　収支の状況は、使用料収入により維持管理費、企業債支払利息など、現金支出を賄うことができました。しかし、減価償却費に対する収入が不足しています。また、繰入基準額に対する繰入金が削減されているため、減価償却費の一部が不足し赤字となりました。
　膨大な施設整備により収益的支出における資本費の割合が高く、非現金支出による累積欠損金が発生している状況にあります。</t>
    <phoneticPr fontId="4"/>
  </si>
  <si>
    <t>　今後の見通しとしては、終末処理場の電気・機械設備の更新工事に伴う減価償却費が増加により、赤字要因が拡大します。そのため、使用料改定を実施し、収入基盤の強化を図ることにより、赤字抑制に努めます。
　また、さらなる経営改善に向けて、経年化により増大が見込まれている維持管理費を抑制するとともに、水洗化率の向上を図る必要があります。
　施設の老朽化に関しては、終末処理場の設備を計画的に更新している状況ですが、アセットマネジメントの継続により、新規設備・維持管理・改築を一体的に捉え、事業の平準化とライフサイクルコストの最小化の実現に向け、取り組む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</si>
</sst>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34-42AB-BE15-2C13A6F5FA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B034-42AB-BE15-2C13A6F5FA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70.39</c:v>
                </c:pt>
                <c:pt idx="1">
                  <c:v>74.8</c:v>
                </c:pt>
                <c:pt idx="2">
                  <c:v>75.56</c:v>
                </c:pt>
                <c:pt idx="3">
                  <c:v>75.56</c:v>
                </c:pt>
                <c:pt idx="4">
                  <c:v>75.56</c:v>
                </c:pt>
              </c:numCache>
            </c:numRef>
          </c:val>
          <c:extLst>
            <c:ext xmlns:c16="http://schemas.microsoft.com/office/drawing/2014/chart" uri="{C3380CC4-5D6E-409C-BE32-E72D297353CC}">
              <c16:uniqueId val="{00000000-09C0-4778-9A62-0147AC2EDC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09C0-4778-9A62-0147AC2EDC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92.66</c:v>
                </c:pt>
                <c:pt idx="1">
                  <c:v>93.25</c:v>
                </c:pt>
                <c:pt idx="2">
                  <c:v>93.75</c:v>
                </c:pt>
                <c:pt idx="3">
                  <c:v>94.18</c:v>
                </c:pt>
                <c:pt idx="4">
                  <c:v>94.68</c:v>
                </c:pt>
              </c:numCache>
            </c:numRef>
          </c:val>
          <c:extLst>
            <c:ext xmlns:c16="http://schemas.microsoft.com/office/drawing/2014/chart" uri="{C3380CC4-5D6E-409C-BE32-E72D297353CC}">
              <c16:uniqueId val="{00000000-EA7B-4CB6-B554-690D51268B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EA7B-4CB6-B554-690D51268B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96.11</c:v>
                </c:pt>
                <c:pt idx="1">
                  <c:v>96.64</c:v>
                </c:pt>
                <c:pt idx="2">
                  <c:v>98.99</c:v>
                </c:pt>
                <c:pt idx="3">
                  <c:v>94.42</c:v>
                </c:pt>
                <c:pt idx="4">
                  <c:v>98.76</c:v>
                </c:pt>
              </c:numCache>
            </c:numRef>
          </c:val>
          <c:extLst>
            <c:ext xmlns:c16="http://schemas.microsoft.com/office/drawing/2014/chart" uri="{C3380CC4-5D6E-409C-BE32-E72D297353CC}">
              <c16:uniqueId val="{00000000-B296-42E2-9FD4-B3C566CB1F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105.98</c:v>
                </c:pt>
                <c:pt idx="1">
                  <c:v>105.53</c:v>
                </c:pt>
                <c:pt idx="2">
                  <c:v>105.06</c:v>
                </c:pt>
                <c:pt idx="3">
                  <c:v>106.81</c:v>
                </c:pt>
                <c:pt idx="4">
                  <c:v>106.5</c:v>
                </c:pt>
              </c:numCache>
            </c:numRef>
          </c:val>
          <c:smooth val="0"/>
          <c:extLst>
            <c:ext xmlns:c16="http://schemas.microsoft.com/office/drawing/2014/chart" uri="{C3380CC4-5D6E-409C-BE32-E72D297353CC}">
              <c16:uniqueId val="{00000001-B296-42E2-9FD4-B3C566CB1F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17.86</c:v>
                </c:pt>
                <c:pt idx="1">
                  <c:v>20.53</c:v>
                </c:pt>
                <c:pt idx="2">
                  <c:v>23.21</c:v>
                </c:pt>
                <c:pt idx="3">
                  <c:v>25.76</c:v>
                </c:pt>
                <c:pt idx="4">
                  <c:v>28.43</c:v>
                </c:pt>
              </c:numCache>
            </c:numRef>
          </c:val>
          <c:extLst>
            <c:ext xmlns:c16="http://schemas.microsoft.com/office/drawing/2014/chart" uri="{C3380CC4-5D6E-409C-BE32-E72D297353CC}">
              <c16:uniqueId val="{00000000-8B3B-47DB-B777-42FB2013BE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27.12</c:v>
                </c:pt>
                <c:pt idx="1">
                  <c:v>29.5</c:v>
                </c:pt>
                <c:pt idx="2">
                  <c:v>30.6</c:v>
                </c:pt>
                <c:pt idx="3">
                  <c:v>29.23</c:v>
                </c:pt>
                <c:pt idx="4">
                  <c:v>20.78</c:v>
                </c:pt>
              </c:numCache>
            </c:numRef>
          </c:val>
          <c:smooth val="0"/>
          <c:extLst>
            <c:ext xmlns:c16="http://schemas.microsoft.com/office/drawing/2014/chart" uri="{C3380CC4-5D6E-409C-BE32-E72D297353CC}">
              <c16:uniqueId val="{00000001-8B3B-47DB-B777-42FB2013BE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48-43F9-92B2-DF24E8848A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1.93</c:v>
                </c:pt>
                <c:pt idx="1">
                  <c:v>1.92</c:v>
                </c:pt>
                <c:pt idx="2">
                  <c:v>1.83</c:v>
                </c:pt>
                <c:pt idx="3">
                  <c:v>1.37</c:v>
                </c:pt>
                <c:pt idx="4">
                  <c:v>1.34</c:v>
                </c:pt>
              </c:numCache>
            </c:numRef>
          </c:val>
          <c:smooth val="0"/>
          <c:extLst>
            <c:ext xmlns:c16="http://schemas.microsoft.com/office/drawing/2014/chart" uri="{C3380CC4-5D6E-409C-BE32-E72D297353CC}">
              <c16:uniqueId val="{00000001-0848-43F9-92B2-DF24E8848A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32.75</c:v>
                </c:pt>
                <c:pt idx="1">
                  <c:v>38.950000000000003</c:v>
                </c:pt>
                <c:pt idx="2">
                  <c:v>38.729999999999997</c:v>
                </c:pt>
                <c:pt idx="3">
                  <c:v>49.95</c:v>
                </c:pt>
                <c:pt idx="4">
                  <c:v>51.76</c:v>
                </c:pt>
              </c:numCache>
            </c:numRef>
          </c:val>
          <c:extLst>
            <c:ext xmlns:c16="http://schemas.microsoft.com/office/drawing/2014/chart" uri="{C3380CC4-5D6E-409C-BE32-E72D297353CC}">
              <c16:uniqueId val="{00000000-6BF8-42DA-B7DC-6E71178C4F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41.15</c:v>
                </c:pt>
                <c:pt idx="1">
                  <c:v>39.08</c:v>
                </c:pt>
                <c:pt idx="2">
                  <c:v>41.56</c:v>
                </c:pt>
                <c:pt idx="3">
                  <c:v>34.4</c:v>
                </c:pt>
                <c:pt idx="4">
                  <c:v>18.36</c:v>
                </c:pt>
              </c:numCache>
            </c:numRef>
          </c:val>
          <c:smooth val="0"/>
          <c:extLst>
            <c:ext xmlns:c16="http://schemas.microsoft.com/office/drawing/2014/chart" uri="{C3380CC4-5D6E-409C-BE32-E72D297353CC}">
              <c16:uniqueId val="{00000001-6BF8-42DA-B7DC-6E71178C4F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84.2</c:v>
                </c:pt>
                <c:pt idx="1">
                  <c:v>107.12</c:v>
                </c:pt>
                <c:pt idx="2">
                  <c:v>157.47999999999999</c:v>
                </c:pt>
                <c:pt idx="3">
                  <c:v>198.4</c:v>
                </c:pt>
                <c:pt idx="4">
                  <c:v>242.61</c:v>
                </c:pt>
              </c:numCache>
            </c:numRef>
          </c:val>
          <c:extLst>
            <c:ext xmlns:c16="http://schemas.microsoft.com/office/drawing/2014/chart" uri="{C3380CC4-5D6E-409C-BE32-E72D297353CC}">
              <c16:uniqueId val="{00000000-5ABF-4F84-A6C1-63F7E6FEC7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88.12</c:v>
                </c:pt>
                <c:pt idx="1">
                  <c:v>81.33</c:v>
                </c:pt>
                <c:pt idx="2">
                  <c:v>80.81</c:v>
                </c:pt>
                <c:pt idx="3">
                  <c:v>68.17</c:v>
                </c:pt>
                <c:pt idx="4">
                  <c:v>55.6</c:v>
                </c:pt>
              </c:numCache>
            </c:numRef>
          </c:val>
          <c:smooth val="0"/>
          <c:extLst>
            <c:ext xmlns:c16="http://schemas.microsoft.com/office/drawing/2014/chart" uri="{C3380CC4-5D6E-409C-BE32-E72D297353CC}">
              <c16:uniqueId val="{00000001-5ABF-4F84-A6C1-63F7E6FEC7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1554.99</c:v>
                </c:pt>
                <c:pt idx="1">
                  <c:v>1474.08</c:v>
                </c:pt>
                <c:pt idx="2">
                  <c:v>1275.5999999999999</c:v>
                </c:pt>
                <c:pt idx="3">
                  <c:v>1218.82</c:v>
                </c:pt>
                <c:pt idx="4">
                  <c:v>1138.58</c:v>
                </c:pt>
              </c:numCache>
            </c:numRef>
          </c:val>
          <c:extLst>
            <c:ext xmlns:c16="http://schemas.microsoft.com/office/drawing/2014/chart" uri="{C3380CC4-5D6E-409C-BE32-E72D297353CC}">
              <c16:uniqueId val="{00000000-2CDB-4AC7-B471-D4ADBD6286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2CDB-4AC7-B471-D4ADBD6286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91.21</c:v>
                </c:pt>
                <c:pt idx="2">
                  <c:v>99.91</c:v>
                </c:pt>
                <c:pt idx="3">
                  <c:v>100</c:v>
                </c:pt>
                <c:pt idx="4">
                  <c:v>100</c:v>
                </c:pt>
              </c:numCache>
            </c:numRef>
          </c:val>
          <c:extLst>
            <c:ext xmlns:c16="http://schemas.microsoft.com/office/drawing/2014/chart" uri="{C3380CC4-5D6E-409C-BE32-E72D297353CC}">
              <c16:uniqueId val="{00000000-EEDB-4C81-AE3D-0035702905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EEDB-4C81-AE3D-0035702905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174.33</c:v>
                </c:pt>
                <c:pt idx="1">
                  <c:v>190.92</c:v>
                </c:pt>
                <c:pt idx="2">
                  <c:v>177.97</c:v>
                </c:pt>
                <c:pt idx="3">
                  <c:v>177.36</c:v>
                </c:pt>
                <c:pt idx="4">
                  <c:v>177.35</c:v>
                </c:pt>
              </c:numCache>
            </c:numRef>
          </c:val>
          <c:extLst>
            <c:ext xmlns:c16="http://schemas.microsoft.com/office/drawing/2014/chart" uri="{C3380CC4-5D6E-409C-BE32-E72D297353CC}">
              <c16:uniqueId val="{00000000-1D14-44C8-AEBA-972B739EBE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1D14-44C8-AEBA-972B739EBE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D81" sqref="BD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紫波町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33178</v>
      </c>
      <c r="AM8" s="69"/>
      <c r="AN8" s="69"/>
      <c r="AO8" s="69"/>
      <c r="AP8" s="69"/>
      <c r="AQ8" s="69"/>
      <c r="AR8" s="69"/>
      <c r="AS8" s="69"/>
      <c r="AT8" s="68">
        <f>データ!T6</f>
        <v>238.98</v>
      </c>
      <c r="AU8" s="68"/>
      <c r="AV8" s="68"/>
      <c r="AW8" s="68"/>
      <c r="AX8" s="68"/>
      <c r="AY8" s="68"/>
      <c r="AZ8" s="68"/>
      <c r="BA8" s="68"/>
      <c r="BB8" s="68">
        <f>データ!U6</f>
        <v>138.83000000000001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71.55</v>
      </c>
      <c r="J10" s="68"/>
      <c r="K10" s="68"/>
      <c r="L10" s="68"/>
      <c r="M10" s="68"/>
      <c r="N10" s="68"/>
      <c r="O10" s="68"/>
      <c r="P10" s="68">
        <f>データ!P6</f>
        <v>61.81</v>
      </c>
      <c r="Q10" s="68"/>
      <c r="R10" s="68"/>
      <c r="S10" s="68"/>
      <c r="T10" s="68"/>
      <c r="U10" s="68"/>
      <c r="V10" s="68"/>
      <c r="W10" s="68">
        <f>データ!Q6</f>
        <v>84.41</v>
      </c>
      <c r="X10" s="68"/>
      <c r="Y10" s="68"/>
      <c r="Z10" s="68"/>
      <c r="AA10" s="68"/>
      <c r="AB10" s="68"/>
      <c r="AC10" s="68"/>
      <c r="AD10" s="69">
        <f>データ!R6</f>
        <v>3630</v>
      </c>
      <c r="AE10" s="69"/>
      <c r="AF10" s="69"/>
      <c r="AG10" s="69"/>
      <c r="AH10" s="69"/>
      <c r="AI10" s="69"/>
      <c r="AJ10" s="69"/>
      <c r="AK10" s="2"/>
      <c r="AL10" s="69">
        <f>データ!V6</f>
        <v>20427</v>
      </c>
      <c r="AM10" s="69"/>
      <c r="AN10" s="69"/>
      <c r="AO10" s="69"/>
      <c r="AP10" s="69"/>
      <c r="AQ10" s="69"/>
      <c r="AR10" s="69"/>
      <c r="AS10" s="69"/>
      <c r="AT10" s="68">
        <f>データ!W6</f>
        <v>6.65</v>
      </c>
      <c r="AU10" s="68"/>
      <c r="AV10" s="68"/>
      <c r="AW10" s="68"/>
      <c r="AX10" s="68"/>
      <c r="AY10" s="68"/>
      <c r="AZ10" s="68"/>
      <c r="BA10" s="68"/>
      <c r="BB10" s="68">
        <f>データ!X6</f>
        <v>3071.73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j2dByb3nrTT5JuuYiyDItEYLUIzPNnSIuG91mWO29EA6TWJqVWXsr9OmhzdOSE8MHxy+2u+fhFlYjngzzKN2A==" saltValue="/U01xtiCn6reTFi9eAGQ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33219</v>
      </c>
      <c r="D6" s="33">
        <f t="shared" si="3"/>
        <v>46</v>
      </c>
      <c r="E6" s="33">
        <f t="shared" si="3"/>
        <v>17</v>
      </c>
      <c r="F6" s="33">
        <f t="shared" si="3"/>
        <v>1</v>
      </c>
      <c r="G6" s="33">
        <f t="shared" si="3"/>
        <v>0</v>
      </c>
      <c r="H6" s="33" t="str">
        <f t="shared" si="3"/>
        <v>岩手県　紫波町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71.55</v>
      </c>
      <c r="P6" s="34">
        <f t="shared" si="3"/>
        <v>61.81</v>
      </c>
      <c r="Q6" s="34">
        <f t="shared" si="3"/>
        <v>84.41</v>
      </c>
      <c r="R6" s="34">
        <f t="shared" si="3"/>
        <v>3630</v>
      </c>
      <c r="S6" s="34">
        <f t="shared" si="3"/>
        <v>33178</v>
      </c>
      <c r="T6" s="34">
        <f t="shared" si="3"/>
        <v>238.98</v>
      </c>
      <c r="U6" s="34">
        <f t="shared" si="3"/>
        <v>138.83000000000001</v>
      </c>
      <c r="V6" s="34">
        <f t="shared" si="3"/>
        <v>20427</v>
      </c>
      <c r="W6" s="34">
        <f t="shared" si="3"/>
        <v>6.65</v>
      </c>
      <c r="X6" s="34">
        <f t="shared" si="3"/>
        <v>3071.73</v>
      </c>
      <c r="Y6" s="35">
        <f>IF(Y7="",NA(),Y7)</f>
        <v>96.11</v>
      </c>
      <c r="Z6" s="35">
        <f t="shared" ref="Z6:AH6" si="4">IF(Z7="",NA(),Z7)</f>
        <v>96.64</v>
      </c>
      <c r="AA6" s="35">
        <f t="shared" si="4"/>
        <v>98.99</v>
      </c>
      <c r="AB6" s="35">
        <f t="shared" si="4"/>
        <v>94.42</v>
      </c>
      <c r="AC6" s="35">
        <f t="shared" si="4"/>
        <v>98.76</v>
      </c>
      <c r="AD6" s="35">
        <f t="shared" si="4"/>
        <v>105.98</v>
      </c>
      <c r="AE6" s="35">
        <f t="shared" si="4"/>
        <v>105.53</v>
      </c>
      <c r="AF6" s="35">
        <f t="shared" si="4"/>
        <v>105.06</v>
      </c>
      <c r="AG6" s="35">
        <f t="shared" si="4"/>
        <v>106.81</v>
      </c>
      <c r="AH6" s="35">
        <f t="shared" si="4"/>
        <v>106.5</v>
      </c>
      <c r="AI6" s="34" t="str">
        <f>IF(AI7="","",IF(AI7="-","【-】","【"&amp;SUBSTITUTE(TEXT(AI7,"#,##0.00"),"-","△")&amp;"】"))</f>
        <v>【106.67】</v>
      </c>
      <c r="AJ6" s="35">
        <f>IF(AJ7="",NA(),AJ7)</f>
        <v>32.75</v>
      </c>
      <c r="AK6" s="35">
        <f t="shared" ref="AK6:AS6" si="5">IF(AK7="",NA(),AK7)</f>
        <v>38.950000000000003</v>
      </c>
      <c r="AL6" s="35">
        <f t="shared" si="5"/>
        <v>38.729999999999997</v>
      </c>
      <c r="AM6" s="35">
        <f t="shared" si="5"/>
        <v>49.95</v>
      </c>
      <c r="AN6" s="35">
        <f t="shared" si="5"/>
        <v>51.76</v>
      </c>
      <c r="AO6" s="35">
        <f t="shared" si="5"/>
        <v>41.15</v>
      </c>
      <c r="AP6" s="35">
        <f t="shared" si="5"/>
        <v>39.08</v>
      </c>
      <c r="AQ6" s="35">
        <f t="shared" si="5"/>
        <v>41.56</v>
      </c>
      <c r="AR6" s="35">
        <f t="shared" si="5"/>
        <v>34.4</v>
      </c>
      <c r="AS6" s="35">
        <f t="shared" si="5"/>
        <v>18.36</v>
      </c>
      <c r="AT6" s="34" t="str">
        <f>IF(AT7="","",IF(AT7="-","【-】","【"&amp;SUBSTITUTE(TEXT(AT7,"#,##0.00"),"-","△")&amp;"】"))</f>
        <v>【3.64】</v>
      </c>
      <c r="AU6" s="35">
        <f>IF(AU7="",NA(),AU7)</f>
        <v>84.2</v>
      </c>
      <c r="AV6" s="35">
        <f t="shared" ref="AV6:BD6" si="6">IF(AV7="",NA(),AV7)</f>
        <v>107.12</v>
      </c>
      <c r="AW6" s="35">
        <f t="shared" si="6"/>
        <v>157.47999999999999</v>
      </c>
      <c r="AX6" s="35">
        <f t="shared" si="6"/>
        <v>198.4</v>
      </c>
      <c r="AY6" s="35">
        <f t="shared" si="6"/>
        <v>242.61</v>
      </c>
      <c r="AZ6" s="35">
        <f t="shared" si="6"/>
        <v>88.12</v>
      </c>
      <c r="BA6" s="35">
        <f t="shared" si="6"/>
        <v>81.33</v>
      </c>
      <c r="BB6" s="35">
        <f t="shared" si="6"/>
        <v>80.81</v>
      </c>
      <c r="BC6" s="35">
        <f t="shared" si="6"/>
        <v>68.17</v>
      </c>
      <c r="BD6" s="35">
        <f t="shared" si="6"/>
        <v>55.6</v>
      </c>
      <c r="BE6" s="34" t="str">
        <f>IF(BE7="","",IF(BE7="-","【-】","【"&amp;SUBSTITUTE(TEXT(BE7,"#,##0.00"),"-","△")&amp;"】"))</f>
        <v>【67.52】</v>
      </c>
      <c r="BF6" s="35">
        <f>IF(BF7="",NA(),BF7)</f>
        <v>1554.99</v>
      </c>
      <c r="BG6" s="35">
        <f t="shared" ref="BG6:BO6" si="7">IF(BG7="",NA(),BG7)</f>
        <v>1474.08</v>
      </c>
      <c r="BH6" s="35">
        <f t="shared" si="7"/>
        <v>1275.5999999999999</v>
      </c>
      <c r="BI6" s="35">
        <f t="shared" si="7"/>
        <v>1218.82</v>
      </c>
      <c r="BJ6" s="35">
        <f t="shared" si="7"/>
        <v>1138.58</v>
      </c>
      <c r="BK6" s="35">
        <f t="shared" si="7"/>
        <v>716.96</v>
      </c>
      <c r="BL6" s="35">
        <f t="shared" si="7"/>
        <v>799.11</v>
      </c>
      <c r="BM6" s="35">
        <f t="shared" si="7"/>
        <v>768.62</v>
      </c>
      <c r="BN6" s="35">
        <f t="shared" si="7"/>
        <v>789.44</v>
      </c>
      <c r="BO6" s="35">
        <f t="shared" si="7"/>
        <v>789.08</v>
      </c>
      <c r="BP6" s="34" t="str">
        <f>IF(BP7="","",IF(BP7="-","【-】","【"&amp;SUBSTITUTE(TEXT(BP7,"#,##0.00"),"-","△")&amp;"】"))</f>
        <v>【705.21】</v>
      </c>
      <c r="BQ6" s="35">
        <f>IF(BQ7="",NA(),BQ7)</f>
        <v>100</v>
      </c>
      <c r="BR6" s="35">
        <f t="shared" ref="BR6:BZ6" si="8">IF(BR7="",NA(),BR7)</f>
        <v>91.21</v>
      </c>
      <c r="BS6" s="35">
        <f t="shared" si="8"/>
        <v>99.91</v>
      </c>
      <c r="BT6" s="35">
        <f t="shared" si="8"/>
        <v>100</v>
      </c>
      <c r="BU6" s="35">
        <f t="shared" si="8"/>
        <v>100</v>
      </c>
      <c r="BV6" s="35">
        <f t="shared" si="8"/>
        <v>88.09</v>
      </c>
      <c r="BW6" s="35">
        <f t="shared" si="8"/>
        <v>87.69</v>
      </c>
      <c r="BX6" s="35">
        <f t="shared" si="8"/>
        <v>88.06</v>
      </c>
      <c r="BY6" s="35">
        <f t="shared" si="8"/>
        <v>87.29</v>
      </c>
      <c r="BZ6" s="35">
        <f t="shared" si="8"/>
        <v>88.25</v>
      </c>
      <c r="CA6" s="34" t="str">
        <f>IF(CA7="","",IF(CA7="-","【-】","【"&amp;SUBSTITUTE(TEXT(CA7,"#,##0.00"),"-","△")&amp;"】"))</f>
        <v>【98.96】</v>
      </c>
      <c r="CB6" s="35">
        <f>IF(CB7="",NA(),CB7)</f>
        <v>174.33</v>
      </c>
      <c r="CC6" s="35">
        <f t="shared" ref="CC6:CK6" si="9">IF(CC7="",NA(),CC7)</f>
        <v>190.92</v>
      </c>
      <c r="CD6" s="35">
        <f t="shared" si="9"/>
        <v>177.97</v>
      </c>
      <c r="CE6" s="35">
        <f t="shared" si="9"/>
        <v>177.36</v>
      </c>
      <c r="CF6" s="35">
        <f t="shared" si="9"/>
        <v>177.35</v>
      </c>
      <c r="CG6" s="35">
        <f t="shared" si="9"/>
        <v>181.8</v>
      </c>
      <c r="CH6" s="35">
        <f t="shared" si="9"/>
        <v>180.07</v>
      </c>
      <c r="CI6" s="35">
        <f t="shared" si="9"/>
        <v>179.32</v>
      </c>
      <c r="CJ6" s="35">
        <f t="shared" si="9"/>
        <v>176.67</v>
      </c>
      <c r="CK6" s="35">
        <f t="shared" si="9"/>
        <v>176.37</v>
      </c>
      <c r="CL6" s="34" t="str">
        <f>IF(CL7="","",IF(CL7="-","【-】","【"&amp;SUBSTITUTE(TEXT(CL7,"#,##0.00"),"-","△")&amp;"】"))</f>
        <v>【134.52】</v>
      </c>
      <c r="CM6" s="35">
        <f>IF(CM7="",NA(),CM7)</f>
        <v>70.39</v>
      </c>
      <c r="CN6" s="35">
        <f t="shared" ref="CN6:CV6" si="10">IF(CN7="",NA(),CN7)</f>
        <v>74.8</v>
      </c>
      <c r="CO6" s="35">
        <f t="shared" si="10"/>
        <v>75.56</v>
      </c>
      <c r="CP6" s="35">
        <f t="shared" si="10"/>
        <v>75.56</v>
      </c>
      <c r="CQ6" s="35">
        <f t="shared" si="10"/>
        <v>75.56</v>
      </c>
      <c r="CR6" s="35">
        <f t="shared" si="10"/>
        <v>59.35</v>
      </c>
      <c r="CS6" s="35">
        <f t="shared" si="10"/>
        <v>58.4</v>
      </c>
      <c r="CT6" s="35">
        <f t="shared" si="10"/>
        <v>58</v>
      </c>
      <c r="CU6" s="35">
        <f t="shared" si="10"/>
        <v>57.42</v>
      </c>
      <c r="CV6" s="35">
        <f t="shared" si="10"/>
        <v>56.72</v>
      </c>
      <c r="CW6" s="34" t="str">
        <f>IF(CW7="","",IF(CW7="-","【-】","【"&amp;SUBSTITUTE(TEXT(CW7,"#,##0.00"),"-","△")&amp;"】"))</f>
        <v>【59.57】</v>
      </c>
      <c r="CX6" s="35">
        <f>IF(CX7="",NA(),CX7)</f>
        <v>92.66</v>
      </c>
      <c r="CY6" s="35">
        <f t="shared" ref="CY6:DG6" si="11">IF(CY7="",NA(),CY7)</f>
        <v>93.25</v>
      </c>
      <c r="CZ6" s="35">
        <f t="shared" si="11"/>
        <v>93.75</v>
      </c>
      <c r="DA6" s="35">
        <f t="shared" si="11"/>
        <v>94.18</v>
      </c>
      <c r="DB6" s="35">
        <f t="shared" si="11"/>
        <v>94.68</v>
      </c>
      <c r="DC6" s="35">
        <f t="shared" si="11"/>
        <v>89.88</v>
      </c>
      <c r="DD6" s="35">
        <f t="shared" si="11"/>
        <v>89.68</v>
      </c>
      <c r="DE6" s="35">
        <f t="shared" si="11"/>
        <v>89.79</v>
      </c>
      <c r="DF6" s="35">
        <f t="shared" si="11"/>
        <v>90.42</v>
      </c>
      <c r="DG6" s="35">
        <f t="shared" si="11"/>
        <v>90.72</v>
      </c>
      <c r="DH6" s="34" t="str">
        <f>IF(DH7="","",IF(DH7="-","【-】","【"&amp;SUBSTITUTE(TEXT(DH7,"#,##0.00"),"-","△")&amp;"】"))</f>
        <v>【95.57】</v>
      </c>
      <c r="DI6" s="35">
        <f>IF(DI7="",NA(),DI7)</f>
        <v>17.86</v>
      </c>
      <c r="DJ6" s="35">
        <f t="shared" ref="DJ6:DR6" si="12">IF(DJ7="",NA(),DJ7)</f>
        <v>20.53</v>
      </c>
      <c r="DK6" s="35">
        <f t="shared" si="12"/>
        <v>23.21</v>
      </c>
      <c r="DL6" s="35">
        <f t="shared" si="12"/>
        <v>25.76</v>
      </c>
      <c r="DM6" s="35">
        <f t="shared" si="12"/>
        <v>28.43</v>
      </c>
      <c r="DN6" s="35">
        <f t="shared" si="12"/>
        <v>27.12</v>
      </c>
      <c r="DO6" s="35">
        <f t="shared" si="12"/>
        <v>29.5</v>
      </c>
      <c r="DP6" s="35">
        <f t="shared" si="12"/>
        <v>30.6</v>
      </c>
      <c r="DQ6" s="35">
        <f t="shared" si="12"/>
        <v>29.23</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5">
        <f t="shared" si="13"/>
        <v>1.93</v>
      </c>
      <c r="DZ6" s="35">
        <f t="shared" si="13"/>
        <v>1.92</v>
      </c>
      <c r="EA6" s="35">
        <f t="shared" si="13"/>
        <v>1.83</v>
      </c>
      <c r="EB6" s="35">
        <f t="shared" si="13"/>
        <v>1.37</v>
      </c>
      <c r="EC6" s="35">
        <f t="shared" si="13"/>
        <v>1.34</v>
      </c>
      <c r="ED6" s="34" t="str">
        <f>IF(ED7="","",IF(ED7="-","【-】","【"&amp;SUBSTITUTE(TEXT(ED7,"#,##0.00"),"-","△")&amp;"】"))</f>
        <v>【5.72】</v>
      </c>
      <c r="EE6" s="34">
        <f>IF(EE7="",NA(),EE7)</f>
        <v>0</v>
      </c>
      <c r="EF6" s="34">
        <f t="shared" ref="EF6:EN6" si="14">IF(EF7="",NA(),EF7)</f>
        <v>0</v>
      </c>
      <c r="EG6" s="34">
        <f t="shared" si="14"/>
        <v>0</v>
      </c>
      <c r="EH6" s="34">
        <f t="shared" si="14"/>
        <v>0</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33219</v>
      </c>
      <c r="D7" s="37">
        <v>46</v>
      </c>
      <c r="E7" s="37">
        <v>17</v>
      </c>
      <c r="F7" s="37">
        <v>1</v>
      </c>
      <c r="G7" s="37">
        <v>0</v>
      </c>
      <c r="H7" s="37" t="s">
        <v>96</v>
      </c>
      <c r="I7" s="37" t="s">
        <v>97</v>
      </c>
      <c r="J7" s="37" t="s">
        <v>98</v>
      </c>
      <c r="K7" s="37" t="s">
        <v>99</v>
      </c>
      <c r="L7" s="37" t="s">
        <v>100</v>
      </c>
      <c r="M7" s="37" t="s">
        <v>101</v>
      </c>
      <c r="N7" s="38" t="s">
        <v>102</v>
      </c>
      <c r="O7" s="38">
        <v>71.55</v>
      </c>
      <c r="P7" s="38">
        <v>61.81</v>
      </c>
      <c r="Q7" s="38">
        <v>84.41</v>
      </c>
      <c r="R7" s="38">
        <v>3630</v>
      </c>
      <c r="S7" s="38">
        <v>33178</v>
      </c>
      <c r="T7" s="38">
        <v>238.98</v>
      </c>
      <c r="U7" s="38">
        <v>138.83000000000001</v>
      </c>
      <c r="V7" s="38">
        <v>20427</v>
      </c>
      <c r="W7" s="38">
        <v>6.65</v>
      </c>
      <c r="X7" s="38">
        <v>3071.73</v>
      </c>
      <c r="Y7" s="38">
        <v>96.11</v>
      </c>
      <c r="Z7" s="38">
        <v>96.64</v>
      </c>
      <c r="AA7" s="38">
        <v>98.99</v>
      </c>
      <c r="AB7" s="38">
        <v>94.42</v>
      </c>
      <c r="AC7" s="38">
        <v>98.76</v>
      </c>
      <c r="AD7" s="38">
        <v>105.98</v>
      </c>
      <c r="AE7" s="38">
        <v>105.53</v>
      </c>
      <c r="AF7" s="38">
        <v>105.06</v>
      </c>
      <c r="AG7" s="38">
        <v>106.81</v>
      </c>
      <c r="AH7" s="38">
        <v>106.5</v>
      </c>
      <c r="AI7" s="38">
        <v>106.67</v>
      </c>
      <c r="AJ7" s="38">
        <v>32.75</v>
      </c>
      <c r="AK7" s="38">
        <v>38.950000000000003</v>
      </c>
      <c r="AL7" s="38">
        <v>38.729999999999997</v>
      </c>
      <c r="AM7" s="38">
        <v>49.95</v>
      </c>
      <c r="AN7" s="38">
        <v>51.76</v>
      </c>
      <c r="AO7" s="38">
        <v>41.15</v>
      </c>
      <c r="AP7" s="38">
        <v>39.08</v>
      </c>
      <c r="AQ7" s="38">
        <v>41.56</v>
      </c>
      <c r="AR7" s="38">
        <v>34.4</v>
      </c>
      <c r="AS7" s="38">
        <v>18.36</v>
      </c>
      <c r="AT7" s="38">
        <v>3.64</v>
      </c>
      <c r="AU7" s="38">
        <v>84.2</v>
      </c>
      <c r="AV7" s="38">
        <v>107.12</v>
      </c>
      <c r="AW7" s="38">
        <v>157.47999999999999</v>
      </c>
      <c r="AX7" s="38">
        <v>198.4</v>
      </c>
      <c r="AY7" s="38">
        <v>242.61</v>
      </c>
      <c r="AZ7" s="38">
        <v>88.12</v>
      </c>
      <c r="BA7" s="38">
        <v>81.33</v>
      </c>
      <c r="BB7" s="38">
        <v>80.81</v>
      </c>
      <c r="BC7" s="38">
        <v>68.17</v>
      </c>
      <c r="BD7" s="38">
        <v>55.6</v>
      </c>
      <c r="BE7" s="38">
        <v>67.52</v>
      </c>
      <c r="BF7" s="38">
        <v>1554.99</v>
      </c>
      <c r="BG7" s="38">
        <v>1474.08</v>
      </c>
      <c r="BH7" s="38">
        <v>1275.5999999999999</v>
      </c>
      <c r="BI7" s="38">
        <v>1218.82</v>
      </c>
      <c r="BJ7" s="38">
        <v>1138.58</v>
      </c>
      <c r="BK7" s="38">
        <v>716.96</v>
      </c>
      <c r="BL7" s="38">
        <v>799.11</v>
      </c>
      <c r="BM7" s="38">
        <v>768.62</v>
      </c>
      <c r="BN7" s="38">
        <v>789.44</v>
      </c>
      <c r="BO7" s="38">
        <v>789.08</v>
      </c>
      <c r="BP7" s="38">
        <v>705.21</v>
      </c>
      <c r="BQ7" s="38">
        <v>100</v>
      </c>
      <c r="BR7" s="38">
        <v>91.21</v>
      </c>
      <c r="BS7" s="38">
        <v>99.91</v>
      </c>
      <c r="BT7" s="38">
        <v>100</v>
      </c>
      <c r="BU7" s="38">
        <v>100</v>
      </c>
      <c r="BV7" s="38">
        <v>88.09</v>
      </c>
      <c r="BW7" s="38">
        <v>87.69</v>
      </c>
      <c r="BX7" s="38">
        <v>88.06</v>
      </c>
      <c r="BY7" s="38">
        <v>87.29</v>
      </c>
      <c r="BZ7" s="38">
        <v>88.25</v>
      </c>
      <c r="CA7" s="38">
        <v>98.96</v>
      </c>
      <c r="CB7" s="38">
        <v>174.33</v>
      </c>
      <c r="CC7" s="38">
        <v>190.92</v>
      </c>
      <c r="CD7" s="38">
        <v>177.97</v>
      </c>
      <c r="CE7" s="38">
        <v>177.36</v>
      </c>
      <c r="CF7" s="38">
        <v>177.35</v>
      </c>
      <c r="CG7" s="38">
        <v>181.8</v>
      </c>
      <c r="CH7" s="38">
        <v>180.07</v>
      </c>
      <c r="CI7" s="38">
        <v>179.32</v>
      </c>
      <c r="CJ7" s="38">
        <v>176.67</v>
      </c>
      <c r="CK7" s="38">
        <v>176.37</v>
      </c>
      <c r="CL7" s="38">
        <v>134.52000000000001</v>
      </c>
      <c r="CM7" s="38">
        <v>70.39</v>
      </c>
      <c r="CN7" s="38">
        <v>74.8</v>
      </c>
      <c r="CO7" s="38">
        <v>75.56</v>
      </c>
      <c r="CP7" s="38">
        <v>75.56</v>
      </c>
      <c r="CQ7" s="38">
        <v>75.56</v>
      </c>
      <c r="CR7" s="38">
        <v>59.35</v>
      </c>
      <c r="CS7" s="38">
        <v>58.4</v>
      </c>
      <c r="CT7" s="38">
        <v>58</v>
      </c>
      <c r="CU7" s="38">
        <v>57.42</v>
      </c>
      <c r="CV7" s="38">
        <v>56.72</v>
      </c>
      <c r="CW7" s="38">
        <v>59.57</v>
      </c>
      <c r="CX7" s="38">
        <v>92.66</v>
      </c>
      <c r="CY7" s="38">
        <v>93.25</v>
      </c>
      <c r="CZ7" s="38">
        <v>93.75</v>
      </c>
      <c r="DA7" s="38">
        <v>94.18</v>
      </c>
      <c r="DB7" s="38">
        <v>94.68</v>
      </c>
      <c r="DC7" s="38">
        <v>89.88</v>
      </c>
      <c r="DD7" s="38">
        <v>89.68</v>
      </c>
      <c r="DE7" s="38">
        <v>89.79</v>
      </c>
      <c r="DF7" s="38">
        <v>90.42</v>
      </c>
      <c r="DG7" s="38">
        <v>90.72</v>
      </c>
      <c r="DH7" s="38">
        <v>95.57</v>
      </c>
      <c r="DI7" s="38">
        <v>17.86</v>
      </c>
      <c r="DJ7" s="38">
        <v>20.53</v>
      </c>
      <c r="DK7" s="38">
        <v>23.21</v>
      </c>
      <c r="DL7" s="38">
        <v>25.76</v>
      </c>
      <c r="DM7" s="38">
        <v>28.43</v>
      </c>
      <c r="DN7" s="38">
        <v>27.12</v>
      </c>
      <c r="DO7" s="38">
        <v>29.5</v>
      </c>
      <c r="DP7" s="38">
        <v>30.6</v>
      </c>
      <c r="DQ7" s="38">
        <v>29.23</v>
      </c>
      <c r="DR7" s="38">
        <v>20.78</v>
      </c>
      <c r="DS7" s="38">
        <v>36.520000000000003</v>
      </c>
      <c r="DT7" s="38">
        <v>0</v>
      </c>
      <c r="DU7" s="38">
        <v>0</v>
      </c>
      <c r="DV7" s="38">
        <v>0</v>
      </c>
      <c r="DW7" s="38">
        <v>0</v>
      </c>
      <c r="DX7" s="38">
        <v>0</v>
      </c>
      <c r="DY7" s="38">
        <v>1.93</v>
      </c>
      <c r="DZ7" s="38">
        <v>1.92</v>
      </c>
      <c r="EA7" s="38">
        <v>1.83</v>
      </c>
      <c r="EB7" s="38">
        <v>1.37</v>
      </c>
      <c r="EC7" s="38">
        <v>1.34</v>
      </c>
      <c r="ED7" s="38">
        <v>5.72</v>
      </c>
      <c r="EE7" s="38">
        <v>0</v>
      </c>
      <c r="EF7" s="38">
        <v>0</v>
      </c>
      <c r="EG7" s="38">
        <v>0</v>
      </c>
      <c r="EH7" s="38">
        <v>0</v>
      </c>
      <c r="EI7" s="38">
        <v>0</v>
      </c>
      <c r="EJ7" s="38">
        <v>0.19</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畠山　壮太</cp:lastModifiedBy>
  <dcterms:created xsi:type="dcterms:W3CDTF">2021-12-03T07:07:08Z</dcterms:created>
  <dcterms:modified xsi:type="dcterms:W3CDTF">2022-01-11T02:26:16Z</dcterms:modified>
  <cp:category/>
</cp:coreProperties>
</file>