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3\03経営分析比較表\04_市町村回答\03_大船渡市\【大船渡市】公営企業に係る経営比較分析表（令和2年度決算）の提出\"/>
    </mc:Choice>
  </mc:AlternateContent>
  <workbookProtection workbookAlgorithmName="SHA-512" workbookHashValue="dPUv6HvzwkQUrUN+1vPvAZAk2f4owLu+egv8fzCeigJ7cCmYu8XzCYNf1u+2RVkq5DOeZzvOgT8qYHGC3DaTnA==" workbookSaltValue="W0WrEnRPu8cw0pTRD5adYQ==" workbookSpinCount="100000" lockStructure="1"/>
  <bookViews>
    <workbookView xWindow="0" yWindow="0" windowWidth="23040" windowHeight="837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<sst xmlns="http://schemas.openxmlformats.org/spreadsheetml/2006/main" count="319" uniqueCount="116">
  <si>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</si>
  <si>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</si>
  <si>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</si>
  <si>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</si>
  <si>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</si>
  <si>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</si>
  <si>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</si>
  <si>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</si>
  <si>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</si>
  <si>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</si>
  <si>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</si>
  <si>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</si>
  <si>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</si>
  <si>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</si>
  <si>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</si>
  <si>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</si>
  <si>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</si>
  <si>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</si>
  <si>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</si>
  <si>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</si>
  <si>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</si>
  <si>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</si>
  <si>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</si>
  <si>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</si>
  <si>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</si>
  <si>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</si>
  <si>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</si>
  <si>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</si>
  <si>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</si>
  <si>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</si>
  <si>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</si>
  <si>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</si>
  <si>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</si>
  <si>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</si>
  <si>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</si>
  <si>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</si>
  <si>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</si>
  <si>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</si>
  <si>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</si>
  <si>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</si>
  <si>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</si>
  <si>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</si>
  <si>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</si>
  <si>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</si>
  <si>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</si>
  <si>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</si>
  <si>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</si>
  <si>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</si>
  <si>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</si>
  <si>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</si>
  <si>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</si>
  <si>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</si>
  <si>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</si>
  <si>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</si>
  <si>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</si>
  <si>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</si>
  <si>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</si>
  <si>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</si>
  <si>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</si>
  <si>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</si>
  <si>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</si>
  <si>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</si>
  <si>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</si>
  <si>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</si>
  <si>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</si>
  <si>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</si>
  <si>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</si>
  <si>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</si>
  <si>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</si>
  <si>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</si>
  <si>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</si>
  <si>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</si>
  <si>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</si>
  <si>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</si>
  <si>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</si>
  <si>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</si>
  <si>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</si>
  <si>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</si>
  <si>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</si>
  <si>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</si>
  <si>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</si>
  <si>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</si>
  <si>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</si>
  <si>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</si>
  <si>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</si>
  <si>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</si>
  <si>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</si>
  <si>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</si>
  <si>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</si>
  <si>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</si>
  <si>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</si>
  <si>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</si>
  <si>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</si>
  <si>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</si>
  <si>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</si>
  <si>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</si>
  <si>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大船渡市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</si>
  <si>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</si>
  <si>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</si>
  <si>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</si>
  <si>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</si>
  <si>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</si>
  <si>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</si>
  <si>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</si>
  <si>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</si>
  <si>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</si>
  <si>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</si>
  <si>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</si>
  <si>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</si>
  <si>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</si>
  <si>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</si>
  <si>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</si>
  <si>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</si>
  <si>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公共下水道事業は、平成４年度に管渠整備に着手し、平成６年度から供用を開始しています。
　管渠施設については、まだ更新時期になく、老朽化は進んでいませんが、将来想定される改築更新に向けて、計画的かつ効率的な維持修繕に対応している状況にあります。
　処理場については、平成23年東日本大震災の津波被害に伴い、水処理に係る機械・電気設備等の関連施設は、災害復旧事業により更新しています。
　今後においては、ストックマネジメント計画に基づき、処理場をはじめとする施設について、計画的に改築更新を行っていく必要があります。</t>
    <rPh sb="193" eb="195">
      <t>コンゴ</t>
    </rPh>
    <rPh sb="214" eb="215">
      <t>モト</t>
    </rPh>
    <rPh sb="218" eb="221">
      <t>ショリジョウ</t>
    </rPh>
    <rPh sb="228" eb="230">
      <t>シセツ</t>
    </rPh>
    <rPh sb="239" eb="241">
      <t>カイチク</t>
    </rPh>
    <rPh sb="241" eb="243">
      <t>コウシン</t>
    </rPh>
    <rPh sb="244" eb="245">
      <t>オコナ</t>
    </rPh>
    <rPh sb="249" eb="251">
      <t>ヒツヨウ</t>
    </rPh>
    <phoneticPr fontId="4"/>
  </si>
  <si>
    <t>　経常収支比率が100％以上であり、単年度の収支は黒字となっているが、累積欠損金が生じていること、流動比率が100％未満であること、また、経常収益は使用料収入以外の一般会計からの繰入れに依存しているなど、経営改善に向けた取組を行う必要があります。
　企業債残高は、投資規模の増大により類似団体平均値より高い比率であるため、使用料の見直し検討や接続率向上に取組む必要があります。
　経費回収率においては、汚水処理に要する維持管理費を使用料収入で賄えていない状況にあるため、使用料の適正化に向けて分析を進める必要があります。
　汚水処理原価においては、638.53円と類似団体平均値214.56円より2.98倍高い数値を示しており、将来的に変動する汚水処理費や年間有収水量を予測しつつ、使用料の適正化について検討を進める必要があります。　
　施設利用率においては、類似団体平均値を上回っていますが、新たに供用開始した地区を重点に置き、適切な施設規模となるよう接続率の向上に取組む必要があります。
　水洗化率においては、公共下水道は毎年度整備区域を拡大しており、新たな供用区域について早期接続を啓発すると共に、未接続者の実態等を把握し、水洗化の普及促進に向けた取組を進めます。</t>
    <rPh sb="1" eb="3">
      <t>ケイジョウ</t>
    </rPh>
    <rPh sb="3" eb="5">
      <t>シュウシ</t>
    </rPh>
    <rPh sb="5" eb="7">
      <t>ヒリツ</t>
    </rPh>
    <rPh sb="12" eb="14">
      <t>イジョウ</t>
    </rPh>
    <rPh sb="18" eb="21">
      <t>タンネンド</t>
    </rPh>
    <rPh sb="22" eb="24">
      <t>シュウシ</t>
    </rPh>
    <rPh sb="25" eb="27">
      <t>クロジ</t>
    </rPh>
    <rPh sb="35" eb="37">
      <t>ルイセキ</t>
    </rPh>
    <rPh sb="37" eb="39">
      <t>ケッソン</t>
    </rPh>
    <rPh sb="39" eb="40">
      <t>キン</t>
    </rPh>
    <rPh sb="41" eb="42">
      <t>ショウ</t>
    </rPh>
    <rPh sb="49" eb="51">
      <t>リュウドウ</t>
    </rPh>
    <rPh sb="51" eb="53">
      <t>ヒリツ</t>
    </rPh>
    <rPh sb="58" eb="60">
      <t>ミマン</t>
    </rPh>
    <rPh sb="69" eb="71">
      <t>ケイジョウ</t>
    </rPh>
    <rPh sb="110" eb="112">
      <t>トリクミ</t>
    </rPh>
    <rPh sb="113" eb="114">
      <t>オコナ</t>
    </rPh>
    <rPh sb="115" eb="117">
      <t>ヒツヨウ</t>
    </rPh>
    <phoneticPr fontId="4"/>
  </si>
  <si>
    <t xml:space="preserve"> 公共下水道事業は、事業計画や平成27年度に策定した汚水処理施設アクションプランに基づき、施設の整備概成を概ね10年とする方針を早期に実現するために、経済的かつ効率的に整備を進めている状況にあります。
　供用区域の拡大に伴い、使用料収入の増収が見込まれるものの、将来を見据えた持続的な経営を図るため、使用料の適正化と接続率の向上を進める必要があります。
　また、平成30年度から、処理場の設計・施設改良と維持管理業務を民間事業者に包括的に委託したことにより、トータルコストの縮減と事業費の平準化による効率的かつ効果的な施設運営の向上を図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</si>
</sst>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E70-4ADD-AA57-9F30751B79E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0.32</c:v>
                </c:pt>
              </c:numCache>
            </c:numRef>
          </c:val>
          <c:smooth val="0"/>
          <c:extLst>
            <c:ext xmlns:c16="http://schemas.microsoft.com/office/drawing/2014/chart" uri="{C3380CC4-5D6E-409C-BE32-E72D297353CC}">
              <c16:uniqueId val="{00000001-2E70-4ADD-AA57-9F30751B79E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63.33</c:v>
                </c:pt>
              </c:numCache>
            </c:numRef>
          </c:val>
          <c:extLst>
            <c:ext xmlns:c16="http://schemas.microsoft.com/office/drawing/2014/chart" uri="{C3380CC4-5D6E-409C-BE32-E72D297353CC}">
              <c16:uniqueId val="{00000000-D133-4E64-AD12-41E900BDE3A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49.47</c:v>
                </c:pt>
              </c:numCache>
            </c:numRef>
          </c:val>
          <c:smooth val="0"/>
          <c:extLst>
            <c:ext xmlns:c16="http://schemas.microsoft.com/office/drawing/2014/chart" uri="{C3380CC4-5D6E-409C-BE32-E72D297353CC}">
              <c16:uniqueId val="{00000001-D133-4E64-AD12-41E900BDE3A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72.819999999999993</c:v>
                </c:pt>
              </c:numCache>
            </c:numRef>
          </c:val>
          <c:extLst>
            <c:ext xmlns:c16="http://schemas.microsoft.com/office/drawing/2014/chart" uri="{C3380CC4-5D6E-409C-BE32-E72D297353CC}">
              <c16:uniqueId val="{00000000-401B-4B8D-B8E2-3EB4A3F9BE9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82.06</c:v>
                </c:pt>
              </c:numCache>
            </c:numRef>
          </c:val>
          <c:smooth val="0"/>
          <c:extLst>
            <c:ext xmlns:c16="http://schemas.microsoft.com/office/drawing/2014/chart" uri="{C3380CC4-5D6E-409C-BE32-E72D297353CC}">
              <c16:uniqueId val="{00000001-401B-4B8D-B8E2-3EB4A3F9BE9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120.61</c:v>
                </c:pt>
              </c:numCache>
            </c:numRef>
          </c:val>
          <c:extLst>
            <c:ext xmlns:c16="http://schemas.microsoft.com/office/drawing/2014/chart" uri="{C3380CC4-5D6E-409C-BE32-E72D297353CC}">
              <c16:uniqueId val="{00000000-234F-4EF8-A080-79CA7566342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107.81</c:v>
                </c:pt>
              </c:numCache>
            </c:numRef>
          </c:val>
          <c:smooth val="0"/>
          <c:extLst>
            <c:ext xmlns:c16="http://schemas.microsoft.com/office/drawing/2014/chart" uri="{C3380CC4-5D6E-409C-BE32-E72D297353CC}">
              <c16:uniqueId val="{00000001-234F-4EF8-A080-79CA7566342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2.98</c:v>
                </c:pt>
              </c:numCache>
            </c:numRef>
          </c:val>
          <c:extLst>
            <c:ext xmlns:c16="http://schemas.microsoft.com/office/drawing/2014/chart" uri="{C3380CC4-5D6E-409C-BE32-E72D297353CC}">
              <c16:uniqueId val="{00000000-80FE-42B2-BA0D-AAFD4D2C926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19.93</c:v>
                </c:pt>
              </c:numCache>
            </c:numRef>
          </c:val>
          <c:smooth val="0"/>
          <c:extLst>
            <c:ext xmlns:c16="http://schemas.microsoft.com/office/drawing/2014/chart" uri="{C3380CC4-5D6E-409C-BE32-E72D297353CC}">
              <c16:uniqueId val="{00000001-80FE-42B2-BA0D-AAFD4D2C926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701-4FE3-A01F-8F4CA3B4694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701-4FE3-A01F-8F4CA3B4694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241.3</c:v>
                </c:pt>
              </c:numCache>
            </c:numRef>
          </c:val>
          <c:extLst>
            <c:ext xmlns:c16="http://schemas.microsoft.com/office/drawing/2014/chart" uri="{C3380CC4-5D6E-409C-BE32-E72D297353CC}">
              <c16:uniqueId val="{00000000-8AD2-4623-AD05-741DEEB230C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18.2</c:v>
                </c:pt>
              </c:numCache>
            </c:numRef>
          </c:val>
          <c:smooth val="0"/>
          <c:extLst>
            <c:ext xmlns:c16="http://schemas.microsoft.com/office/drawing/2014/chart" uri="{C3380CC4-5D6E-409C-BE32-E72D297353CC}">
              <c16:uniqueId val="{00000001-8AD2-4623-AD05-741DEEB230C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83.52</c:v>
                </c:pt>
              </c:numCache>
            </c:numRef>
          </c:val>
          <c:extLst>
            <c:ext xmlns:c16="http://schemas.microsoft.com/office/drawing/2014/chart" uri="{C3380CC4-5D6E-409C-BE32-E72D297353CC}">
              <c16:uniqueId val="{00000000-8A5D-4EAE-8617-188F79D9D52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8A5D-4EAE-8617-188F79D9D52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4922.43</c:v>
                </c:pt>
              </c:numCache>
            </c:numRef>
          </c:val>
          <c:extLst>
            <c:ext xmlns:c16="http://schemas.microsoft.com/office/drawing/2014/chart" uri="{C3380CC4-5D6E-409C-BE32-E72D297353CC}">
              <c16:uniqueId val="{00000000-47B9-45CB-814C-EF91A188C4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1245.0999999999999</c:v>
                </c:pt>
              </c:numCache>
            </c:numRef>
          </c:val>
          <c:smooth val="0"/>
          <c:extLst>
            <c:ext xmlns:c16="http://schemas.microsoft.com/office/drawing/2014/chart" uri="{C3380CC4-5D6E-409C-BE32-E72D297353CC}">
              <c16:uniqueId val="{00000001-47B9-45CB-814C-EF91A188C4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26.31</c:v>
                </c:pt>
              </c:numCache>
            </c:numRef>
          </c:val>
          <c:extLst>
            <c:ext xmlns:c16="http://schemas.microsoft.com/office/drawing/2014/chart" uri="{C3380CC4-5D6E-409C-BE32-E72D297353CC}">
              <c16:uniqueId val="{00000000-A9CF-4784-84F2-A5EB54F270B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79.77</c:v>
                </c:pt>
              </c:numCache>
            </c:numRef>
          </c:val>
          <c:smooth val="0"/>
          <c:extLst>
            <c:ext xmlns:c16="http://schemas.microsoft.com/office/drawing/2014/chart" uri="{C3380CC4-5D6E-409C-BE32-E72D297353CC}">
              <c16:uniqueId val="{00000001-A9CF-4784-84F2-A5EB54F270B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638.53</c:v>
                </c:pt>
              </c:numCache>
            </c:numRef>
          </c:val>
          <c:extLst>
            <c:ext xmlns:c16="http://schemas.microsoft.com/office/drawing/2014/chart" uri="{C3380CC4-5D6E-409C-BE32-E72D297353CC}">
              <c16:uniqueId val="{00000000-8BA7-4347-B6F1-B7F9377A127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214.56</c:v>
                </c:pt>
              </c:numCache>
            </c:numRef>
          </c:val>
          <c:smooth val="0"/>
          <c:extLst>
            <c:ext xmlns:c16="http://schemas.microsoft.com/office/drawing/2014/chart" uri="{C3380CC4-5D6E-409C-BE32-E72D297353CC}">
              <c16:uniqueId val="{00000001-8BA7-4347-B6F1-B7F9377A127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1" zoomScale="80" zoomScaleNormal="8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岩手県　大船渡市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35107</v>
      </c>
      <c r="AM8" s="51"/>
      <c r="AN8" s="51"/>
      <c r="AO8" s="51"/>
      <c r="AP8" s="51"/>
      <c r="AQ8" s="51"/>
      <c r="AR8" s="51"/>
      <c r="AS8" s="51"/>
      <c r="AT8" s="46">
        <f>データ!T6</f>
        <v>322.51</v>
      </c>
      <c r="AU8" s="46"/>
      <c r="AV8" s="46"/>
      <c r="AW8" s="46"/>
      <c r="AX8" s="46"/>
      <c r="AY8" s="46"/>
      <c r="AZ8" s="46"/>
      <c r="BA8" s="46"/>
      <c r="BB8" s="46">
        <f>データ!U6</f>
        <v>108.86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47.9</v>
      </c>
      <c r="J10" s="46"/>
      <c r="K10" s="46"/>
      <c r="L10" s="46"/>
      <c r="M10" s="46"/>
      <c r="N10" s="46"/>
      <c r="O10" s="46"/>
      <c r="P10" s="46">
        <f>データ!P6</f>
        <v>41.72</v>
      </c>
      <c r="Q10" s="46"/>
      <c r="R10" s="46"/>
      <c r="S10" s="46"/>
      <c r="T10" s="46"/>
      <c r="U10" s="46"/>
      <c r="V10" s="46"/>
      <c r="W10" s="46">
        <f>データ!Q6</f>
        <v>87.39</v>
      </c>
      <c r="X10" s="46"/>
      <c r="Y10" s="46"/>
      <c r="Z10" s="46"/>
      <c r="AA10" s="46"/>
      <c r="AB10" s="46"/>
      <c r="AC10" s="46"/>
      <c r="AD10" s="51">
        <f>データ!R6</f>
        <v>2750</v>
      </c>
      <c r="AE10" s="51"/>
      <c r="AF10" s="51"/>
      <c r="AG10" s="51"/>
      <c r="AH10" s="51"/>
      <c r="AI10" s="51"/>
      <c r="AJ10" s="51"/>
      <c r="AK10" s="2"/>
      <c r="AL10" s="51">
        <f>データ!V6</f>
        <v>14516</v>
      </c>
      <c r="AM10" s="51"/>
      <c r="AN10" s="51"/>
      <c r="AO10" s="51"/>
      <c r="AP10" s="51"/>
      <c r="AQ10" s="51"/>
      <c r="AR10" s="51"/>
      <c r="AS10" s="51"/>
      <c r="AT10" s="46">
        <f>データ!W6</f>
        <v>7.95</v>
      </c>
      <c r="AU10" s="46"/>
      <c r="AV10" s="46"/>
      <c r="AW10" s="46"/>
      <c r="AX10" s="46"/>
      <c r="AY10" s="46"/>
      <c r="AZ10" s="46"/>
      <c r="BA10" s="46"/>
      <c r="BB10" s="46">
        <f>データ!X6</f>
        <v>1825.91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Ropvf5VkH6YDL+MCUJrmqAh1g8HFN375EP+CKgRIFpj6tl/doTNfT/TJXCEHLbSskLujpqbP4clYj3btgdIJfg==" saltValue="WwG/QJfVuHP+zsrICQNhW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32034</v>
      </c>
      <c r="D6" s="33">
        <f t="shared" si="3"/>
        <v>46</v>
      </c>
      <c r="E6" s="33">
        <f t="shared" si="3"/>
        <v>17</v>
      </c>
      <c r="F6" s="33">
        <f t="shared" si="3"/>
        <v>1</v>
      </c>
      <c r="G6" s="33">
        <f t="shared" si="3"/>
        <v>0</v>
      </c>
      <c r="H6" s="33" t="str">
        <f t="shared" si="3"/>
        <v>岩手県　大船渡市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47.9</v>
      </c>
      <c r="P6" s="34">
        <f t="shared" si="3"/>
        <v>41.72</v>
      </c>
      <c r="Q6" s="34">
        <f t="shared" si="3"/>
        <v>87.39</v>
      </c>
      <c r="R6" s="34">
        <f t="shared" si="3"/>
        <v>2750</v>
      </c>
      <c r="S6" s="34">
        <f t="shared" si="3"/>
        <v>35107</v>
      </c>
      <c r="T6" s="34">
        <f t="shared" si="3"/>
        <v>322.51</v>
      </c>
      <c r="U6" s="34">
        <f t="shared" si="3"/>
        <v>108.86</v>
      </c>
      <c r="V6" s="34">
        <f t="shared" si="3"/>
        <v>14516</v>
      </c>
      <c r="W6" s="34">
        <f t="shared" si="3"/>
        <v>7.95</v>
      </c>
      <c r="X6" s="34">
        <f t="shared" si="3"/>
        <v>1825.91</v>
      </c>
      <c r="Y6" s="35" t="str">
        <f>IF(Y7="",NA(),Y7)</f>
        <v>-</v>
      </c>
      <c r="Z6" s="35" t="str">
        <f t="shared" ref="Z6:AH6" si="4">IF(Z7="",NA(),Z7)</f>
        <v>-</v>
      </c>
      <c r="AA6" s="35" t="str">
        <f t="shared" si="4"/>
        <v>-</v>
      </c>
      <c r="AB6" s="35" t="str">
        <f t="shared" si="4"/>
        <v>-</v>
      </c>
      <c r="AC6" s="35">
        <f t="shared" si="4"/>
        <v>120.61</v>
      </c>
      <c r="AD6" s="35" t="str">
        <f t="shared" si="4"/>
        <v>-</v>
      </c>
      <c r="AE6" s="35" t="str">
        <f t="shared" si="4"/>
        <v>-</v>
      </c>
      <c r="AF6" s="35" t="str">
        <f t="shared" si="4"/>
        <v>-</v>
      </c>
      <c r="AG6" s="35" t="str">
        <f t="shared" si="4"/>
        <v>-</v>
      </c>
      <c r="AH6" s="35">
        <f t="shared" si="4"/>
        <v>107.81</v>
      </c>
      <c r="AI6" s="34" t="str">
        <f>IF(AI7="","",IF(AI7="-","【-】","【"&amp;SUBSTITUTE(TEXT(AI7,"#,##0.00"),"-","△")&amp;"】"))</f>
        <v>【106.67】</v>
      </c>
      <c r="AJ6" s="35" t="str">
        <f>IF(AJ7="",NA(),AJ7)</f>
        <v>-</v>
      </c>
      <c r="AK6" s="35" t="str">
        <f t="shared" ref="AK6:AS6" si="5">IF(AK7="",NA(),AK7)</f>
        <v>-</v>
      </c>
      <c r="AL6" s="35" t="str">
        <f t="shared" si="5"/>
        <v>-</v>
      </c>
      <c r="AM6" s="35" t="str">
        <f t="shared" si="5"/>
        <v>-</v>
      </c>
      <c r="AN6" s="35">
        <f t="shared" si="5"/>
        <v>241.3</v>
      </c>
      <c r="AO6" s="35" t="str">
        <f t="shared" si="5"/>
        <v>-</v>
      </c>
      <c r="AP6" s="35" t="str">
        <f t="shared" si="5"/>
        <v>-</v>
      </c>
      <c r="AQ6" s="35" t="str">
        <f t="shared" si="5"/>
        <v>-</v>
      </c>
      <c r="AR6" s="35" t="str">
        <f t="shared" si="5"/>
        <v>-</v>
      </c>
      <c r="AS6" s="35">
        <f t="shared" si="5"/>
        <v>18.2</v>
      </c>
      <c r="AT6" s="34" t="str">
        <f>IF(AT7="","",IF(AT7="-","【-】","【"&amp;SUBSTITUTE(TEXT(AT7,"#,##0.00"),"-","△")&amp;"】"))</f>
        <v>【3.64】</v>
      </c>
      <c r="AU6" s="35" t="str">
        <f>IF(AU7="",NA(),AU7)</f>
        <v>-</v>
      </c>
      <c r="AV6" s="35" t="str">
        <f t="shared" ref="AV6:BD6" si="6">IF(AV7="",NA(),AV7)</f>
        <v>-</v>
      </c>
      <c r="AW6" s="35" t="str">
        <f t="shared" si="6"/>
        <v>-</v>
      </c>
      <c r="AX6" s="35" t="str">
        <f t="shared" si="6"/>
        <v>-</v>
      </c>
      <c r="AY6" s="35">
        <f t="shared" si="6"/>
        <v>83.52</v>
      </c>
      <c r="AZ6" s="35" t="str">
        <f t="shared" si="6"/>
        <v>-</v>
      </c>
      <c r="BA6" s="35" t="str">
        <f t="shared" si="6"/>
        <v>-</v>
      </c>
      <c r="BB6" s="35" t="str">
        <f t="shared" si="6"/>
        <v>-</v>
      </c>
      <c r="BC6" s="35" t="str">
        <f t="shared" si="6"/>
        <v>-</v>
      </c>
      <c r="BD6" s="35">
        <f t="shared" si="6"/>
        <v>48.56</v>
      </c>
      <c r="BE6" s="34" t="str">
        <f>IF(BE7="","",IF(BE7="-","【-】","【"&amp;SUBSTITUTE(TEXT(BE7,"#,##0.00"),"-","△")&amp;"】"))</f>
        <v>【67.52】</v>
      </c>
      <c r="BF6" s="35" t="str">
        <f>IF(BF7="",NA(),BF7)</f>
        <v>-</v>
      </c>
      <c r="BG6" s="35" t="str">
        <f t="shared" ref="BG6:BO6" si="7">IF(BG7="",NA(),BG7)</f>
        <v>-</v>
      </c>
      <c r="BH6" s="35" t="str">
        <f t="shared" si="7"/>
        <v>-</v>
      </c>
      <c r="BI6" s="35" t="str">
        <f t="shared" si="7"/>
        <v>-</v>
      </c>
      <c r="BJ6" s="35">
        <f t="shared" si="7"/>
        <v>4922.43</v>
      </c>
      <c r="BK6" s="35" t="str">
        <f t="shared" si="7"/>
        <v>-</v>
      </c>
      <c r="BL6" s="35" t="str">
        <f t="shared" si="7"/>
        <v>-</v>
      </c>
      <c r="BM6" s="35" t="str">
        <f t="shared" si="7"/>
        <v>-</v>
      </c>
      <c r="BN6" s="35" t="str">
        <f t="shared" si="7"/>
        <v>-</v>
      </c>
      <c r="BO6" s="35">
        <f t="shared" si="7"/>
        <v>1245.0999999999999</v>
      </c>
      <c r="BP6" s="34" t="str">
        <f>IF(BP7="","",IF(BP7="-","【-】","【"&amp;SUBSTITUTE(TEXT(BP7,"#,##0.00"),"-","△")&amp;"】"))</f>
        <v>【705.21】</v>
      </c>
      <c r="BQ6" s="35" t="str">
        <f>IF(BQ7="",NA(),BQ7)</f>
        <v>-</v>
      </c>
      <c r="BR6" s="35" t="str">
        <f t="shared" ref="BR6:BZ6" si="8">IF(BR7="",NA(),BR7)</f>
        <v>-</v>
      </c>
      <c r="BS6" s="35" t="str">
        <f t="shared" si="8"/>
        <v>-</v>
      </c>
      <c r="BT6" s="35" t="str">
        <f t="shared" si="8"/>
        <v>-</v>
      </c>
      <c r="BU6" s="35">
        <f t="shared" si="8"/>
        <v>26.31</v>
      </c>
      <c r="BV6" s="35" t="str">
        <f t="shared" si="8"/>
        <v>-</v>
      </c>
      <c r="BW6" s="35" t="str">
        <f t="shared" si="8"/>
        <v>-</v>
      </c>
      <c r="BX6" s="35" t="str">
        <f t="shared" si="8"/>
        <v>-</v>
      </c>
      <c r="BY6" s="35" t="str">
        <f t="shared" si="8"/>
        <v>-</v>
      </c>
      <c r="BZ6" s="35">
        <f t="shared" si="8"/>
        <v>79.77</v>
      </c>
      <c r="CA6" s="34" t="str">
        <f>IF(CA7="","",IF(CA7="-","【-】","【"&amp;SUBSTITUTE(TEXT(CA7,"#,##0.00"),"-","△")&amp;"】"))</f>
        <v>【98.96】</v>
      </c>
      <c r="CB6" s="35" t="str">
        <f>IF(CB7="",NA(),CB7)</f>
        <v>-</v>
      </c>
      <c r="CC6" s="35" t="str">
        <f t="shared" ref="CC6:CK6" si="9">IF(CC7="",NA(),CC7)</f>
        <v>-</v>
      </c>
      <c r="CD6" s="35" t="str">
        <f t="shared" si="9"/>
        <v>-</v>
      </c>
      <c r="CE6" s="35" t="str">
        <f t="shared" si="9"/>
        <v>-</v>
      </c>
      <c r="CF6" s="35">
        <f t="shared" si="9"/>
        <v>638.53</v>
      </c>
      <c r="CG6" s="35" t="str">
        <f t="shared" si="9"/>
        <v>-</v>
      </c>
      <c r="CH6" s="35" t="str">
        <f t="shared" si="9"/>
        <v>-</v>
      </c>
      <c r="CI6" s="35" t="str">
        <f t="shared" si="9"/>
        <v>-</v>
      </c>
      <c r="CJ6" s="35" t="str">
        <f t="shared" si="9"/>
        <v>-</v>
      </c>
      <c r="CK6" s="35">
        <f t="shared" si="9"/>
        <v>214.56</v>
      </c>
      <c r="CL6" s="34" t="str">
        <f>IF(CL7="","",IF(CL7="-","【-】","【"&amp;SUBSTITUTE(TEXT(CL7,"#,##0.00"),"-","△")&amp;"】"))</f>
        <v>【134.52】</v>
      </c>
      <c r="CM6" s="35" t="str">
        <f>IF(CM7="",NA(),CM7)</f>
        <v>-</v>
      </c>
      <c r="CN6" s="35" t="str">
        <f t="shared" ref="CN6:CV6" si="10">IF(CN7="",NA(),CN7)</f>
        <v>-</v>
      </c>
      <c r="CO6" s="35" t="str">
        <f t="shared" si="10"/>
        <v>-</v>
      </c>
      <c r="CP6" s="35" t="str">
        <f t="shared" si="10"/>
        <v>-</v>
      </c>
      <c r="CQ6" s="35">
        <f t="shared" si="10"/>
        <v>63.33</v>
      </c>
      <c r="CR6" s="35" t="str">
        <f t="shared" si="10"/>
        <v>-</v>
      </c>
      <c r="CS6" s="35" t="str">
        <f t="shared" si="10"/>
        <v>-</v>
      </c>
      <c r="CT6" s="35" t="str">
        <f t="shared" si="10"/>
        <v>-</v>
      </c>
      <c r="CU6" s="35" t="str">
        <f t="shared" si="10"/>
        <v>-</v>
      </c>
      <c r="CV6" s="35">
        <f t="shared" si="10"/>
        <v>49.47</v>
      </c>
      <c r="CW6" s="34" t="str">
        <f>IF(CW7="","",IF(CW7="-","【-】","【"&amp;SUBSTITUTE(TEXT(CW7,"#,##0.00"),"-","△")&amp;"】"))</f>
        <v>【59.57】</v>
      </c>
      <c r="CX6" s="35" t="str">
        <f>IF(CX7="",NA(),CX7)</f>
        <v>-</v>
      </c>
      <c r="CY6" s="35" t="str">
        <f t="shared" ref="CY6:DG6" si="11">IF(CY7="",NA(),CY7)</f>
        <v>-</v>
      </c>
      <c r="CZ6" s="35" t="str">
        <f t="shared" si="11"/>
        <v>-</v>
      </c>
      <c r="DA6" s="35" t="str">
        <f t="shared" si="11"/>
        <v>-</v>
      </c>
      <c r="DB6" s="35">
        <f t="shared" si="11"/>
        <v>72.819999999999993</v>
      </c>
      <c r="DC6" s="35" t="str">
        <f t="shared" si="11"/>
        <v>-</v>
      </c>
      <c r="DD6" s="35" t="str">
        <f t="shared" si="11"/>
        <v>-</v>
      </c>
      <c r="DE6" s="35" t="str">
        <f t="shared" si="11"/>
        <v>-</v>
      </c>
      <c r="DF6" s="35" t="str">
        <f t="shared" si="11"/>
        <v>-</v>
      </c>
      <c r="DG6" s="35">
        <f t="shared" si="11"/>
        <v>82.06</v>
      </c>
      <c r="DH6" s="34" t="str">
        <f>IF(DH7="","",IF(DH7="-","【-】","【"&amp;SUBSTITUTE(TEXT(DH7,"#,##0.00"),"-","△")&amp;"】"))</f>
        <v>【95.57】</v>
      </c>
      <c r="DI6" s="35" t="str">
        <f>IF(DI7="",NA(),DI7)</f>
        <v>-</v>
      </c>
      <c r="DJ6" s="35" t="str">
        <f t="shared" ref="DJ6:DR6" si="12">IF(DJ7="",NA(),DJ7)</f>
        <v>-</v>
      </c>
      <c r="DK6" s="35" t="str">
        <f t="shared" si="12"/>
        <v>-</v>
      </c>
      <c r="DL6" s="35" t="str">
        <f t="shared" si="12"/>
        <v>-</v>
      </c>
      <c r="DM6" s="35">
        <f t="shared" si="12"/>
        <v>2.98</v>
      </c>
      <c r="DN6" s="35" t="str">
        <f t="shared" si="12"/>
        <v>-</v>
      </c>
      <c r="DO6" s="35" t="str">
        <f t="shared" si="12"/>
        <v>-</v>
      </c>
      <c r="DP6" s="35" t="str">
        <f t="shared" si="12"/>
        <v>-</v>
      </c>
      <c r="DQ6" s="35" t="str">
        <f t="shared" si="12"/>
        <v>-</v>
      </c>
      <c r="DR6" s="35">
        <f t="shared" si="12"/>
        <v>19.93</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0.32</v>
      </c>
      <c r="EO6" s="34" t="str">
        <f>IF(EO7="","",IF(EO7="-","【-】","【"&amp;SUBSTITUTE(TEXT(EO7,"#,##0.00"),"-","△")&amp;"】"))</f>
        <v>【0.30】</v>
      </c>
    </row>
    <row r="7" spans="1:148" s="36" customFormat="1" x14ac:dyDescent="0.2">
      <c r="A7" s="28"/>
      <c r="B7" s="37">
        <v>2020</v>
      </c>
      <c r="C7" s="37">
        <v>32034</v>
      </c>
      <c r="D7" s="37">
        <v>46</v>
      </c>
      <c r="E7" s="37">
        <v>17</v>
      </c>
      <c r="F7" s="37">
        <v>1</v>
      </c>
      <c r="G7" s="37">
        <v>0</v>
      </c>
      <c r="H7" s="37" t="s">
        <v>96</v>
      </c>
      <c r="I7" s="37" t="s">
        <v>97</v>
      </c>
      <c r="J7" s="37" t="s">
        <v>98</v>
      </c>
      <c r="K7" s="37" t="s">
        <v>99</v>
      </c>
      <c r="L7" s="37" t="s">
        <v>100</v>
      </c>
      <c r="M7" s="37" t="s">
        <v>101</v>
      </c>
      <c r="N7" s="38" t="s">
        <v>102</v>
      </c>
      <c r="O7" s="38">
        <v>47.9</v>
      </c>
      <c r="P7" s="38">
        <v>41.72</v>
      </c>
      <c r="Q7" s="38">
        <v>87.39</v>
      </c>
      <c r="R7" s="38">
        <v>2750</v>
      </c>
      <c r="S7" s="38">
        <v>35107</v>
      </c>
      <c r="T7" s="38">
        <v>322.51</v>
      </c>
      <c r="U7" s="38">
        <v>108.86</v>
      </c>
      <c r="V7" s="38">
        <v>14516</v>
      </c>
      <c r="W7" s="38">
        <v>7.95</v>
      </c>
      <c r="X7" s="38">
        <v>1825.91</v>
      </c>
      <c r="Y7" s="38" t="s">
        <v>102</v>
      </c>
      <c r="Z7" s="38" t="s">
        <v>102</v>
      </c>
      <c r="AA7" s="38" t="s">
        <v>102</v>
      </c>
      <c r="AB7" s="38" t="s">
        <v>102</v>
      </c>
      <c r="AC7" s="38">
        <v>120.61</v>
      </c>
      <c r="AD7" s="38" t="s">
        <v>102</v>
      </c>
      <c r="AE7" s="38" t="s">
        <v>102</v>
      </c>
      <c r="AF7" s="38" t="s">
        <v>102</v>
      </c>
      <c r="AG7" s="38" t="s">
        <v>102</v>
      </c>
      <c r="AH7" s="38">
        <v>107.81</v>
      </c>
      <c r="AI7" s="38">
        <v>106.67</v>
      </c>
      <c r="AJ7" s="38" t="s">
        <v>102</v>
      </c>
      <c r="AK7" s="38" t="s">
        <v>102</v>
      </c>
      <c r="AL7" s="38" t="s">
        <v>102</v>
      </c>
      <c r="AM7" s="38" t="s">
        <v>102</v>
      </c>
      <c r="AN7" s="38">
        <v>241.3</v>
      </c>
      <c r="AO7" s="38" t="s">
        <v>102</v>
      </c>
      <c r="AP7" s="38" t="s">
        <v>102</v>
      </c>
      <c r="AQ7" s="38" t="s">
        <v>102</v>
      </c>
      <c r="AR7" s="38" t="s">
        <v>102</v>
      </c>
      <c r="AS7" s="38">
        <v>18.2</v>
      </c>
      <c r="AT7" s="38">
        <v>3.64</v>
      </c>
      <c r="AU7" s="38" t="s">
        <v>102</v>
      </c>
      <c r="AV7" s="38" t="s">
        <v>102</v>
      </c>
      <c r="AW7" s="38" t="s">
        <v>102</v>
      </c>
      <c r="AX7" s="38" t="s">
        <v>102</v>
      </c>
      <c r="AY7" s="38">
        <v>83.52</v>
      </c>
      <c r="AZ7" s="38" t="s">
        <v>102</v>
      </c>
      <c r="BA7" s="38" t="s">
        <v>102</v>
      </c>
      <c r="BB7" s="38" t="s">
        <v>102</v>
      </c>
      <c r="BC7" s="38" t="s">
        <v>102</v>
      </c>
      <c r="BD7" s="38">
        <v>48.56</v>
      </c>
      <c r="BE7" s="38">
        <v>67.52</v>
      </c>
      <c r="BF7" s="38" t="s">
        <v>102</v>
      </c>
      <c r="BG7" s="38" t="s">
        <v>102</v>
      </c>
      <c r="BH7" s="38" t="s">
        <v>102</v>
      </c>
      <c r="BI7" s="38" t="s">
        <v>102</v>
      </c>
      <c r="BJ7" s="38">
        <v>4922.43</v>
      </c>
      <c r="BK7" s="38" t="s">
        <v>102</v>
      </c>
      <c r="BL7" s="38" t="s">
        <v>102</v>
      </c>
      <c r="BM7" s="38" t="s">
        <v>102</v>
      </c>
      <c r="BN7" s="38" t="s">
        <v>102</v>
      </c>
      <c r="BO7" s="38">
        <v>1245.0999999999999</v>
      </c>
      <c r="BP7" s="38">
        <v>705.21</v>
      </c>
      <c r="BQ7" s="38" t="s">
        <v>102</v>
      </c>
      <c r="BR7" s="38" t="s">
        <v>102</v>
      </c>
      <c r="BS7" s="38" t="s">
        <v>102</v>
      </c>
      <c r="BT7" s="38" t="s">
        <v>102</v>
      </c>
      <c r="BU7" s="38">
        <v>26.31</v>
      </c>
      <c r="BV7" s="38" t="s">
        <v>102</v>
      </c>
      <c r="BW7" s="38" t="s">
        <v>102</v>
      </c>
      <c r="BX7" s="38" t="s">
        <v>102</v>
      </c>
      <c r="BY7" s="38" t="s">
        <v>102</v>
      </c>
      <c r="BZ7" s="38">
        <v>79.77</v>
      </c>
      <c r="CA7" s="38">
        <v>98.96</v>
      </c>
      <c r="CB7" s="38" t="s">
        <v>102</v>
      </c>
      <c r="CC7" s="38" t="s">
        <v>102</v>
      </c>
      <c r="CD7" s="38" t="s">
        <v>102</v>
      </c>
      <c r="CE7" s="38" t="s">
        <v>102</v>
      </c>
      <c r="CF7" s="38">
        <v>638.53</v>
      </c>
      <c r="CG7" s="38" t="s">
        <v>102</v>
      </c>
      <c r="CH7" s="38" t="s">
        <v>102</v>
      </c>
      <c r="CI7" s="38" t="s">
        <v>102</v>
      </c>
      <c r="CJ7" s="38" t="s">
        <v>102</v>
      </c>
      <c r="CK7" s="38">
        <v>214.56</v>
      </c>
      <c r="CL7" s="38">
        <v>134.52000000000001</v>
      </c>
      <c r="CM7" s="38" t="s">
        <v>102</v>
      </c>
      <c r="CN7" s="38" t="s">
        <v>102</v>
      </c>
      <c r="CO7" s="38" t="s">
        <v>102</v>
      </c>
      <c r="CP7" s="38" t="s">
        <v>102</v>
      </c>
      <c r="CQ7" s="38">
        <v>63.33</v>
      </c>
      <c r="CR7" s="38" t="s">
        <v>102</v>
      </c>
      <c r="CS7" s="38" t="s">
        <v>102</v>
      </c>
      <c r="CT7" s="38" t="s">
        <v>102</v>
      </c>
      <c r="CU7" s="38" t="s">
        <v>102</v>
      </c>
      <c r="CV7" s="38">
        <v>49.47</v>
      </c>
      <c r="CW7" s="38">
        <v>59.57</v>
      </c>
      <c r="CX7" s="38" t="s">
        <v>102</v>
      </c>
      <c r="CY7" s="38" t="s">
        <v>102</v>
      </c>
      <c r="CZ7" s="38" t="s">
        <v>102</v>
      </c>
      <c r="DA7" s="38" t="s">
        <v>102</v>
      </c>
      <c r="DB7" s="38">
        <v>72.819999999999993</v>
      </c>
      <c r="DC7" s="38" t="s">
        <v>102</v>
      </c>
      <c r="DD7" s="38" t="s">
        <v>102</v>
      </c>
      <c r="DE7" s="38" t="s">
        <v>102</v>
      </c>
      <c r="DF7" s="38" t="s">
        <v>102</v>
      </c>
      <c r="DG7" s="38">
        <v>82.06</v>
      </c>
      <c r="DH7" s="38">
        <v>95.57</v>
      </c>
      <c r="DI7" s="38" t="s">
        <v>102</v>
      </c>
      <c r="DJ7" s="38" t="s">
        <v>102</v>
      </c>
      <c r="DK7" s="38" t="s">
        <v>102</v>
      </c>
      <c r="DL7" s="38" t="s">
        <v>102</v>
      </c>
      <c r="DM7" s="38">
        <v>2.98</v>
      </c>
      <c r="DN7" s="38" t="s">
        <v>102</v>
      </c>
      <c r="DO7" s="38" t="s">
        <v>102</v>
      </c>
      <c r="DP7" s="38" t="s">
        <v>102</v>
      </c>
      <c r="DQ7" s="38" t="s">
        <v>102</v>
      </c>
      <c r="DR7" s="38">
        <v>19.93</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0.32</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300252</cp:lastModifiedBy>
  <cp:lastPrinted>2022-01-20T01:01:39Z</cp:lastPrinted>
  <dcterms:created xsi:type="dcterms:W3CDTF">2021-12-03T07:06:57Z</dcterms:created>
  <dcterms:modified xsi:type="dcterms:W3CDTF">2022-02-25T07:43:48Z</dcterms:modified>
  <cp:category/>
</cp:coreProperties>
</file>