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0.5\share\03 グリーン社会推進担当\R7\03_地球温暖化対策\いわて脱炭素化経営企業等認定制度\97-令和７年付表更新\"/>
    </mc:Choice>
  </mc:AlternateContent>
  <bookViews>
    <workbookView xWindow="0" yWindow="0" windowWidth="28800" windowHeight="12336" tabRatio="657"/>
  </bookViews>
  <sheets>
    <sheet name="記入方法について" sheetId="7" r:id="rId1"/>
    <sheet name="付表１（エネルギー使用量等）" sheetId="4" r:id="rId2"/>
    <sheet name="付表２－１" sheetId="2" r:id="rId3"/>
    <sheet name="付表２－２" sheetId="1" r:id="rId4"/>
    <sheet name="付表３－１（原単位）" sheetId="5" r:id="rId5"/>
    <sheet name="付表３－２（複数の原単位がある場合）" sheetId="6" r:id="rId6"/>
  </sheets>
  <definedNames>
    <definedName name="_xlnm.Print_Area" localSheetId="0">記入方法について!$B$1:$R$38</definedName>
    <definedName name="_xlnm.Print_Area" localSheetId="1">'付表１（エネルギー使用量等）'!$B$1:$R$59</definedName>
    <definedName name="_xlnm.Print_Area" localSheetId="2">'付表２－１'!$B$1:$J$34</definedName>
    <definedName name="_xlnm.Print_Area" localSheetId="3">'付表２－２'!$B$1:$O$45</definedName>
    <definedName name="_xlnm.Print_Area" localSheetId="4">'付表３－１（原単位）'!$B$1:$I$55</definedName>
    <definedName name="_xlnm.Print_Area" localSheetId="5">'付表３－２（複数の原単位がある場合）'!$B$1:$I$107</definedName>
  </definedNames>
  <calcPr calcId="162913"/>
</workbook>
</file>

<file path=xl/calcChain.xml><?xml version="1.0" encoding="utf-8"?>
<calcChain xmlns="http://schemas.openxmlformats.org/spreadsheetml/2006/main">
  <c r="E4" i="1" l="1"/>
  <c r="H45" i="6" l="1"/>
  <c r="G45" i="6"/>
  <c r="F45" i="6"/>
  <c r="E45" i="6"/>
  <c r="E35" i="6"/>
  <c r="F35" i="6"/>
  <c r="G35" i="6"/>
  <c r="H35" i="6"/>
  <c r="H6" i="1" l="1"/>
  <c r="H5" i="2"/>
  <c r="G5" i="2"/>
  <c r="E5" i="2"/>
  <c r="F5" i="2"/>
  <c r="I5" i="2" l="1"/>
  <c r="F66" i="6" l="1"/>
  <c r="G66" i="6"/>
  <c r="H66" i="6"/>
  <c r="E66" i="6"/>
  <c r="H58" i="6"/>
  <c r="G58" i="6"/>
  <c r="E49" i="6"/>
  <c r="F39" i="6"/>
  <c r="E39" i="6"/>
  <c r="D50" i="6"/>
  <c r="H49" i="6"/>
  <c r="G49" i="6"/>
  <c r="F49" i="6"/>
  <c r="D49" i="6"/>
  <c r="D40" i="6"/>
  <c r="H39" i="6"/>
  <c r="G39" i="6"/>
  <c r="D39" i="6"/>
  <c r="E22" i="1"/>
  <c r="F22" i="1"/>
  <c r="G22" i="1"/>
  <c r="H22" i="1"/>
  <c r="E23" i="1"/>
  <c r="F23" i="1"/>
  <c r="G23" i="1"/>
  <c r="H23" i="1"/>
  <c r="C22" i="1"/>
  <c r="C23" i="1"/>
  <c r="E21" i="2"/>
  <c r="G21" i="2" s="1"/>
  <c r="F21" i="2"/>
  <c r="H21" i="2"/>
  <c r="I21" i="2" s="1"/>
  <c r="E22" i="2"/>
  <c r="G22" i="2" s="1"/>
  <c r="F22" i="2"/>
  <c r="H22" i="2"/>
  <c r="I22" i="2" s="1"/>
  <c r="C21" i="2"/>
  <c r="C22" i="2"/>
  <c r="F33" i="1"/>
  <c r="G33" i="1"/>
  <c r="H33" i="1"/>
  <c r="H32" i="2"/>
  <c r="F32" i="2"/>
  <c r="E32" i="2"/>
  <c r="D30" i="6"/>
  <c r="D20" i="6"/>
  <c r="D19" i="6"/>
  <c r="D59" i="6"/>
  <c r="D61" i="6"/>
  <c r="E6" i="6"/>
  <c r="E57" i="6" s="1"/>
  <c r="F6" i="6"/>
  <c r="F57" i="6" s="1"/>
  <c r="G6" i="6"/>
  <c r="G25" i="6" s="1"/>
  <c r="H6" i="6"/>
  <c r="H65" i="6" s="1"/>
  <c r="F5" i="6"/>
  <c r="F56" i="6" s="1"/>
  <c r="G5" i="6"/>
  <c r="G56" i="6" s="1"/>
  <c r="G14" i="6"/>
  <c r="H5" i="6"/>
  <c r="H24" i="6" s="1"/>
  <c r="H34" i="6" s="1"/>
  <c r="H44" i="6" s="1"/>
  <c r="E5" i="6"/>
  <c r="E56" i="6" s="1"/>
  <c r="E5" i="5"/>
  <c r="F5" i="5"/>
  <c r="G5" i="5"/>
  <c r="H5" i="5"/>
  <c r="F4" i="5"/>
  <c r="G4" i="5"/>
  <c r="C42" i="5" s="1"/>
  <c r="H4" i="5"/>
  <c r="D42" i="5" s="1"/>
  <c r="E4" i="5"/>
  <c r="C46" i="5" s="1"/>
  <c r="E5" i="1"/>
  <c r="F5" i="1"/>
  <c r="G5" i="1"/>
  <c r="H5" i="1"/>
  <c r="F4" i="1"/>
  <c r="G4" i="1"/>
  <c r="E38" i="1" s="1"/>
  <c r="H4" i="1"/>
  <c r="F38" i="1" s="1"/>
  <c r="E43" i="1"/>
  <c r="B68" i="6"/>
  <c r="B60" i="6"/>
  <c r="H29" i="6"/>
  <c r="G29" i="6"/>
  <c r="F29" i="6"/>
  <c r="E29" i="6"/>
  <c r="H19" i="6"/>
  <c r="G19" i="6"/>
  <c r="F19" i="6"/>
  <c r="E19" i="6"/>
  <c r="F10" i="6"/>
  <c r="G10" i="6"/>
  <c r="G40" i="6"/>
  <c r="H10" i="6"/>
  <c r="E10" i="6"/>
  <c r="E20" i="6"/>
  <c r="E33" i="1"/>
  <c r="D67" i="6"/>
  <c r="D69" i="6"/>
  <c r="C21" i="1"/>
  <c r="C20" i="2"/>
  <c r="C29" i="2"/>
  <c r="C18" i="2"/>
  <c r="C15" i="2"/>
  <c r="C30" i="1"/>
  <c r="C19" i="1"/>
  <c r="C16" i="1"/>
  <c r="D29" i="6"/>
  <c r="D10" i="6"/>
  <c r="D9" i="5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1" i="1"/>
  <c r="G21" i="1"/>
  <c r="F21" i="1"/>
  <c r="E21" i="1"/>
  <c r="E24" i="1" s="1"/>
  <c r="H19" i="1"/>
  <c r="G19" i="1"/>
  <c r="F19" i="1"/>
  <c r="E19" i="1"/>
  <c r="H18" i="1"/>
  <c r="G18" i="1"/>
  <c r="F18" i="1"/>
  <c r="E18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F6" i="1"/>
  <c r="G6" i="1"/>
  <c r="E6" i="1"/>
  <c r="H20" i="2"/>
  <c r="H23" i="2" s="1"/>
  <c r="F20" i="2"/>
  <c r="E20" i="2"/>
  <c r="H27" i="2"/>
  <c r="I27" i="2" s="1"/>
  <c r="H28" i="2"/>
  <c r="I28" i="2" s="1"/>
  <c r="H29" i="2"/>
  <c r="I29" i="2" s="1"/>
  <c r="F29" i="2"/>
  <c r="F28" i="2"/>
  <c r="F27" i="2"/>
  <c r="F26" i="2"/>
  <c r="F25" i="2"/>
  <c r="F18" i="2"/>
  <c r="F17" i="2"/>
  <c r="H26" i="2"/>
  <c r="I26" i="2" s="1"/>
  <c r="H25" i="2"/>
  <c r="I25" i="2" s="1"/>
  <c r="E29" i="2"/>
  <c r="G29" i="2" s="1"/>
  <c r="E28" i="2"/>
  <c r="G28" i="2" s="1"/>
  <c r="E27" i="2"/>
  <c r="G27" i="2" s="1"/>
  <c r="E26" i="2"/>
  <c r="G26" i="2" s="1"/>
  <c r="E25" i="2"/>
  <c r="G25" i="2" s="1"/>
  <c r="H18" i="2"/>
  <c r="I18" i="2"/>
  <c r="H17" i="2"/>
  <c r="I17" i="2" s="1"/>
  <c r="E18" i="2"/>
  <c r="G18" i="2" s="1"/>
  <c r="E17" i="2"/>
  <c r="G17" i="2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/>
  <c r="H14" i="2"/>
  <c r="I14" i="2" s="1"/>
  <c r="H15" i="2"/>
  <c r="I15" i="2" s="1"/>
  <c r="E6" i="2"/>
  <c r="G6" i="2" s="1"/>
  <c r="F6" i="2"/>
  <c r="E7" i="2"/>
  <c r="G7" i="2" s="1"/>
  <c r="F7" i="2"/>
  <c r="E8" i="2"/>
  <c r="G8" i="2" s="1"/>
  <c r="F8" i="2"/>
  <c r="E9" i="2"/>
  <c r="G9" i="2" s="1"/>
  <c r="F9" i="2"/>
  <c r="E10" i="2"/>
  <c r="G10" i="2" s="1"/>
  <c r="F10" i="2"/>
  <c r="E11" i="2"/>
  <c r="F11" i="2"/>
  <c r="E12" i="2"/>
  <c r="G12" i="2" s="1"/>
  <c r="F12" i="2"/>
  <c r="E13" i="2"/>
  <c r="G13" i="2" s="1"/>
  <c r="F13" i="2"/>
  <c r="E14" i="2"/>
  <c r="G14" i="2" s="1"/>
  <c r="F14" i="2"/>
  <c r="E15" i="2"/>
  <c r="G15" i="2" s="1"/>
  <c r="F15" i="2"/>
  <c r="E50" i="6"/>
  <c r="F64" i="6"/>
  <c r="H57" i="6"/>
  <c r="G50" i="6"/>
  <c r="G30" i="6"/>
  <c r="G20" i="6"/>
  <c r="H59" i="6"/>
  <c r="H61" i="6"/>
  <c r="D97" i="6"/>
  <c r="G59" i="6"/>
  <c r="G61" i="6"/>
  <c r="C97" i="6"/>
  <c r="E97" i="6"/>
  <c r="F97" i="6"/>
  <c r="E30" i="6"/>
  <c r="E40" i="6"/>
  <c r="G65" i="6"/>
  <c r="F24" i="6"/>
  <c r="F34" i="6" s="1"/>
  <c r="F44" i="6" s="1"/>
  <c r="H67" i="6"/>
  <c r="H69" i="6"/>
  <c r="F67" i="6"/>
  <c r="E67" i="6"/>
  <c r="E69" i="6"/>
  <c r="C101" i="6"/>
  <c r="G67" i="6"/>
  <c r="G69" i="6"/>
  <c r="F69" i="6"/>
  <c r="D101" i="6"/>
  <c r="E101" i="6"/>
  <c r="F101" i="6"/>
  <c r="G11" i="2" l="1"/>
  <c r="H24" i="1"/>
  <c r="F19" i="2"/>
  <c r="G15" i="6"/>
  <c r="F24" i="1"/>
  <c r="E20" i="1"/>
  <c r="G57" i="6"/>
  <c r="F16" i="2"/>
  <c r="F30" i="2"/>
  <c r="H19" i="2"/>
  <c r="I19" i="2" s="1"/>
  <c r="E25" i="6"/>
  <c r="E17" i="1"/>
  <c r="E65" i="6"/>
  <c r="E19" i="2"/>
  <c r="G19" i="2" s="1"/>
  <c r="E23" i="2"/>
  <c r="G20" i="1"/>
  <c r="E31" i="1"/>
  <c r="F65" i="6"/>
  <c r="F15" i="6"/>
  <c r="F17" i="1"/>
  <c r="E16" i="2"/>
  <c r="C96" i="6"/>
  <c r="E15" i="6"/>
  <c r="F25" i="6"/>
  <c r="F14" i="6"/>
  <c r="G20" i="2"/>
  <c r="F23" i="2"/>
  <c r="F20" i="1"/>
  <c r="H20" i="1"/>
  <c r="H16" i="2"/>
  <c r="H17" i="1"/>
  <c r="G17" i="1"/>
  <c r="F31" i="2"/>
  <c r="F33" i="2" s="1"/>
  <c r="F31" i="1"/>
  <c r="G31" i="1"/>
  <c r="H25" i="6"/>
  <c r="H31" i="1"/>
  <c r="H15" i="6"/>
  <c r="G24" i="1"/>
  <c r="H14" i="6"/>
  <c r="H56" i="6"/>
  <c r="G24" i="6"/>
  <c r="G34" i="6" s="1"/>
  <c r="G44" i="6" s="1"/>
  <c r="G64" i="6"/>
  <c r="H30" i="2"/>
  <c r="I30" i="2" s="1"/>
  <c r="E30" i="2"/>
  <c r="I20" i="2"/>
  <c r="I23" i="2"/>
  <c r="D96" i="6"/>
  <c r="H64" i="6"/>
  <c r="E24" i="6"/>
  <c r="E34" i="6" s="1"/>
  <c r="E44" i="6" s="1"/>
  <c r="E64" i="6"/>
  <c r="E14" i="6"/>
  <c r="C100" i="6"/>
  <c r="G23" i="2" l="1"/>
  <c r="G16" i="2"/>
  <c r="I16" i="2"/>
  <c r="E32" i="1"/>
  <c r="E34" i="1" s="1"/>
  <c r="E44" i="1" s="1"/>
  <c r="G32" i="1"/>
  <c r="G34" i="1" s="1"/>
  <c r="E39" i="1" s="1"/>
  <c r="F32" i="1"/>
  <c r="F34" i="1" s="1"/>
  <c r="F6" i="5" s="1"/>
  <c r="F9" i="5" s="1"/>
  <c r="H32" i="1"/>
  <c r="H34" i="1" s="1"/>
  <c r="F39" i="1" s="1"/>
  <c r="H31" i="2"/>
  <c r="I31" i="2" s="1"/>
  <c r="E31" i="2"/>
  <c r="G30" i="2"/>
  <c r="G39" i="1" l="1"/>
  <c r="H39" i="1" s="1"/>
  <c r="E6" i="5"/>
  <c r="E9" i="5" s="1"/>
  <c r="C47" i="5" s="1"/>
  <c r="E47" i="5" s="1"/>
  <c r="F47" i="5" s="1"/>
  <c r="G6" i="5"/>
  <c r="G9" i="5" s="1"/>
  <c r="C43" i="5" s="1"/>
  <c r="E43" i="5" s="1"/>
  <c r="F43" i="5" s="1"/>
  <c r="F44" i="1"/>
  <c r="G44" i="1" s="1"/>
  <c r="H44" i="1" s="1"/>
  <c r="H6" i="5"/>
  <c r="H9" i="5" s="1"/>
  <c r="D43" i="5" s="1"/>
  <c r="H33" i="2"/>
  <c r="I33" i="2" s="1"/>
  <c r="E33" i="2"/>
  <c r="G33" i="2" s="1"/>
  <c r="G31" i="2"/>
  <c r="D47" i="5" l="1"/>
</calcChain>
</file>

<file path=xl/sharedStrings.xml><?xml version="1.0" encoding="utf-8"?>
<sst xmlns="http://schemas.openxmlformats.org/spreadsheetml/2006/main" count="307" uniqueCount="169">
  <si>
    <t>（単位：㎏-CO2）</t>
    <rPh sb="1" eb="3">
      <t>タンイ</t>
    </rPh>
    <phoneticPr fontId="2"/>
  </si>
  <si>
    <t>項目</t>
    <rPh sb="0" eb="2">
      <t>コウモク</t>
    </rPh>
    <phoneticPr fontId="2"/>
  </si>
  <si>
    <t>灯油</t>
    <rPh sb="0" eb="2">
      <t>トウユ</t>
    </rPh>
    <phoneticPr fontId="2"/>
  </si>
  <si>
    <t>揮発油</t>
    <rPh sb="0" eb="3">
      <t>キハツユ</t>
    </rPh>
    <phoneticPr fontId="2"/>
  </si>
  <si>
    <t>軽油</t>
    <rPh sb="0" eb="2">
      <t>ケイユ</t>
    </rPh>
    <phoneticPr fontId="2"/>
  </si>
  <si>
    <t>Ａ重油</t>
    <rPh sb="1" eb="3">
      <t>ジュウユ</t>
    </rPh>
    <phoneticPr fontId="2"/>
  </si>
  <si>
    <t>都市ガス</t>
    <rPh sb="0" eb="2">
      <t>トシ</t>
    </rPh>
    <phoneticPr fontId="2"/>
  </si>
  <si>
    <t>廃棄物</t>
    <rPh sb="0" eb="3">
      <t>ハイキブツ</t>
    </rPh>
    <phoneticPr fontId="2"/>
  </si>
  <si>
    <t>熱供給</t>
    <rPh sb="0" eb="1">
      <t>ネツ</t>
    </rPh>
    <rPh sb="1" eb="3">
      <t>キョウキュウ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</si>
  <si>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</si>
  <si>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</si>
  <si>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燃　　　　　　　料</t>
    <rPh sb="0" eb="1">
      <t>ネン</t>
    </rPh>
    <rPh sb="8" eb="9">
      <t>リョウ</t>
    </rPh>
    <phoneticPr fontId="2"/>
  </si>
  <si>
    <t>電　力</t>
    <rPh sb="0" eb="1">
      <t>デン</t>
    </rPh>
    <rPh sb="2" eb="3">
      <t>チカラ</t>
    </rPh>
    <phoneticPr fontId="2"/>
  </si>
  <si>
    <t>合　計</t>
    <rPh sb="0" eb="1">
      <t>ゴウ</t>
    </rPh>
    <rPh sb="2" eb="3">
      <t>ケイ</t>
    </rPh>
    <phoneticPr fontId="2"/>
  </si>
  <si>
    <t>ＬＰＧ</t>
    <phoneticPr fontId="2"/>
  </si>
  <si>
    <t>自動車燃料</t>
    <rPh sb="0" eb="3">
      <t>ジドウシャ</t>
    </rPh>
    <rPh sb="3" eb="5">
      <t>ネンリョウ</t>
    </rPh>
    <phoneticPr fontId="2"/>
  </si>
  <si>
    <t>ガソリン</t>
    <phoneticPr fontId="2"/>
  </si>
  <si>
    <t>軽油</t>
    <rPh sb="0" eb="1">
      <t>ケイ</t>
    </rPh>
    <rPh sb="1" eb="2">
      <t>アブラ</t>
    </rPh>
    <phoneticPr fontId="2"/>
  </si>
  <si>
    <t>電気</t>
    <rPh sb="0" eb="2">
      <t>デンキ</t>
    </rPh>
    <phoneticPr fontId="2"/>
  </si>
  <si>
    <t>種類</t>
    <rPh sb="0" eb="2">
      <t>シュルイ</t>
    </rPh>
    <phoneticPr fontId="2"/>
  </si>
  <si>
    <t>保有台数</t>
    <rPh sb="0" eb="2">
      <t>ホユウ</t>
    </rPh>
    <rPh sb="2" eb="4">
      <t>ダイスウ</t>
    </rPh>
    <phoneticPr fontId="2"/>
  </si>
  <si>
    <t>（　）</t>
    <phoneticPr fontId="2"/>
  </si>
  <si>
    <t>ＬNＧ</t>
    <phoneticPr fontId="2"/>
  </si>
  <si>
    <t>Ｂ重油又はC重油</t>
    <rPh sb="1" eb="3">
      <t>ジュウユ</t>
    </rPh>
    <rPh sb="3" eb="4">
      <t>マタ</t>
    </rPh>
    <rPh sb="6" eb="8">
      <t>ジュウユ</t>
    </rPh>
    <phoneticPr fontId="2"/>
  </si>
  <si>
    <t>一般炭</t>
    <rPh sb="0" eb="3">
      <t>イッパンタン</t>
    </rPh>
    <phoneticPr fontId="2"/>
  </si>
  <si>
    <t>単位</t>
    <rPh sb="0" eb="2">
      <t>タンイ</t>
    </rPh>
    <phoneticPr fontId="2"/>
  </si>
  <si>
    <t>㎏-CO2/ｌ</t>
    <phoneticPr fontId="2"/>
  </si>
  <si>
    <t>リットル</t>
    <phoneticPr fontId="2"/>
  </si>
  <si>
    <t>㎏-CO2/㎏</t>
    <phoneticPr fontId="2"/>
  </si>
  <si>
    <t>ｋｇ</t>
    <phoneticPr fontId="2"/>
  </si>
  <si>
    <t>㎏-CO2/m3</t>
    <phoneticPr fontId="2"/>
  </si>
  <si>
    <t>ｍ3</t>
    <phoneticPr fontId="2"/>
  </si>
  <si>
    <t>㎏-CO2/t</t>
    <phoneticPr fontId="2"/>
  </si>
  <si>
    <t>ｔ</t>
    <phoneticPr fontId="2"/>
  </si>
  <si>
    <t>ＭＪ</t>
    <phoneticPr fontId="2"/>
  </si>
  <si>
    <t>㎏-CO2/MJ</t>
    <phoneticPr fontId="2"/>
  </si>
  <si>
    <t>kwh</t>
    <phoneticPr fontId="2"/>
  </si>
  <si>
    <t>㎏-CO2/kwh</t>
    <phoneticPr fontId="2"/>
  </si>
  <si>
    <t>付表　１</t>
    <rPh sb="0" eb="2">
      <t>フヒョウ</t>
    </rPh>
    <phoneticPr fontId="2"/>
  </si>
  <si>
    <t>前々年度
排出量(A)</t>
    <rPh sb="0" eb="2">
      <t>ゼンゼン</t>
    </rPh>
    <rPh sb="2" eb="4">
      <t>ネンド</t>
    </rPh>
    <rPh sb="5" eb="6">
      <t>オシヒラ</t>
    </rPh>
    <rPh sb="6" eb="7">
      <t>デ</t>
    </rPh>
    <rPh sb="7" eb="8">
      <t>リョウ</t>
    </rPh>
    <phoneticPr fontId="2"/>
  </si>
  <si>
    <t>前年度
排出量(B)</t>
    <rPh sb="0" eb="3">
      <t>ゼンネンド</t>
    </rPh>
    <rPh sb="4" eb="6">
      <t>ハイシュツ</t>
    </rPh>
    <rPh sb="6" eb="7">
      <t>リョウ</t>
    </rPh>
    <phoneticPr fontId="2"/>
  </si>
  <si>
    <t>削減率(%)
(A-B)/A</t>
    <rPh sb="0" eb="2">
      <t>サクゲン</t>
    </rPh>
    <rPh sb="2" eb="3">
      <t>リツ</t>
    </rPh>
    <phoneticPr fontId="2"/>
  </si>
  <si>
    <t>今年度
計画(C)</t>
    <rPh sb="0" eb="3">
      <t>コンネンド</t>
    </rPh>
    <rPh sb="4" eb="5">
      <t>ケイ</t>
    </rPh>
    <rPh sb="5" eb="6">
      <t>ガ</t>
    </rPh>
    <phoneticPr fontId="2"/>
  </si>
  <si>
    <t>削減率(%)
(B-C)/B</t>
    <rPh sb="0" eb="2">
      <t>サクゲン</t>
    </rPh>
    <rPh sb="2" eb="3">
      <t>リツ</t>
    </rPh>
    <phoneticPr fontId="2"/>
  </si>
  <si>
    <t>㎏-CO2/kg</t>
    <phoneticPr fontId="2"/>
  </si>
  <si>
    <t>　　　２　自動車保有台数欄の（　）には、ハイブリッド車の台数（内数）を記載してください。</t>
    <rPh sb="5" eb="8">
      <t>ジドウシャ</t>
    </rPh>
    <rPh sb="8" eb="10">
      <t>ホユウ</t>
    </rPh>
    <rPh sb="10" eb="12">
      <t>ダイスウ</t>
    </rPh>
    <rPh sb="12" eb="13">
      <t>ラン</t>
    </rPh>
    <rPh sb="26" eb="27">
      <t>シャ</t>
    </rPh>
    <rPh sb="28" eb="30">
      <t>ダイスウ</t>
    </rPh>
    <rPh sb="31" eb="32">
      <t>ウチ</t>
    </rPh>
    <rPh sb="32" eb="33">
      <t>スウ</t>
    </rPh>
    <rPh sb="35" eb="37">
      <t>キサイ</t>
    </rPh>
    <phoneticPr fontId="2"/>
  </si>
  <si>
    <t>　　　３　各エネルギーの使用量は、入力したとおり数値が表示される設定にしています。
　　　　　桁数表示を省略するような設定変更はしないでください。</t>
    <rPh sb="5" eb="6">
      <t>カク</t>
    </rPh>
    <rPh sb="12" eb="15">
      <t>シヨウリョウ</t>
    </rPh>
    <phoneticPr fontId="2"/>
  </si>
  <si>
    <t>備考１　二酸化炭素排出量は、地球温暖化対策の推進に関する法律施行令（平成11年政令
　　　　　第143号）の第３条の規定により算定してください。</t>
    <rPh sb="0" eb="2">
      <t>ビコウ</t>
    </rPh>
    <rPh sb="4" eb="7">
      <t>ニサンカ</t>
    </rPh>
    <rPh sb="7" eb="9">
      <t>タンソ</t>
    </rPh>
    <rPh sb="9" eb="11">
      <t>ハイシュツ</t>
    </rPh>
    <rPh sb="11" eb="12">
      <t>リョウ</t>
    </rPh>
    <rPh sb="14" eb="16">
      <t>チキュウ</t>
    </rPh>
    <rPh sb="16" eb="19">
      <t>オンダンカ</t>
    </rPh>
    <rPh sb="19" eb="21">
      <t>タイサク</t>
    </rPh>
    <rPh sb="22" eb="24">
      <t>スイシン</t>
    </rPh>
    <rPh sb="25" eb="26">
      <t>カン</t>
    </rPh>
    <rPh sb="28" eb="30">
      <t>ホウリツ</t>
    </rPh>
    <rPh sb="30" eb="32">
      <t>セコウ</t>
    </rPh>
    <rPh sb="32" eb="33">
      <t>レイ</t>
    </rPh>
    <rPh sb="34" eb="36">
      <t>ヘイセイ</t>
    </rPh>
    <rPh sb="38" eb="39">
      <t>ネン</t>
    </rPh>
    <rPh sb="39" eb="41">
      <t>セイレイ</t>
    </rPh>
    <rPh sb="47" eb="48">
      <t>ダイ</t>
    </rPh>
    <rPh sb="51" eb="52">
      <t>ゴウ</t>
    </rPh>
    <rPh sb="54" eb="55">
      <t>ダイ</t>
    </rPh>
    <rPh sb="56" eb="57">
      <t>ジョウ</t>
    </rPh>
    <rPh sb="58" eb="60">
      <t>キテイ</t>
    </rPh>
    <rPh sb="63" eb="65">
      <t>サンテイ</t>
    </rPh>
    <phoneticPr fontId="2"/>
  </si>
  <si>
    <t>（１）エネルギー使用量</t>
    <rPh sb="8" eb="11">
      <t>シヨウリョウ</t>
    </rPh>
    <phoneticPr fontId="2"/>
  </si>
  <si>
    <t>※今年度（計画）の算定に使用する排出係数は、公表されていないため、前年度の算定に使用する排出係数を記入しています。</t>
    <rPh sb="5" eb="7">
      <t>ケイカク</t>
    </rPh>
    <rPh sb="22" eb="24">
      <t>コウヒョウ</t>
    </rPh>
    <rPh sb="49" eb="51">
      <t>キニュウ</t>
    </rPh>
    <phoneticPr fontId="2"/>
  </si>
  <si>
    <r>
      <t>※電力の排出係数は、国の「温室効果ガス排出量算定・報告・公表制度」に示されている、各年度で使用する</t>
    </r>
    <r>
      <rPr>
        <u/>
        <sz val="10"/>
        <rFont val="ＭＳ Ｐ明朝"/>
        <family val="1"/>
        <charset val="128"/>
      </rPr>
      <t>東北電力の調整後排出係数</t>
    </r>
    <r>
      <rPr>
        <sz val="10"/>
        <rFont val="ＭＳ Ｐ明朝"/>
        <family val="1"/>
        <charset val="128"/>
      </rPr>
      <t>を記入しています。
　その他の電気事業者から電力を供給されている場合、</t>
    </r>
    <r>
      <rPr>
        <u/>
        <sz val="10"/>
        <rFont val="ＭＳ Ｐ明朝"/>
        <family val="1"/>
        <charset val="128"/>
      </rPr>
      <t>該当する電気事業者の調整後排出係数</t>
    </r>
    <r>
      <rPr>
        <sz val="10"/>
        <rFont val="ＭＳ Ｐ明朝"/>
        <family val="1"/>
        <charset val="128"/>
      </rPr>
      <t>を記入してください。</t>
    </r>
    <rPh sb="1" eb="3">
      <t>デンリョク</t>
    </rPh>
    <rPh sb="4" eb="6">
      <t>ハイシュツ</t>
    </rPh>
    <rPh sb="6" eb="8">
      <t>ケイスウ</t>
    </rPh>
    <rPh sb="10" eb="11">
      <t>クニ</t>
    </rPh>
    <rPh sb="34" eb="35">
      <t>シメ</t>
    </rPh>
    <rPh sb="45" eb="47">
      <t>シヨウ</t>
    </rPh>
    <rPh sb="54" eb="57">
      <t>チョウセイゴ</t>
    </rPh>
    <rPh sb="57" eb="59">
      <t>ハイシュツ</t>
    </rPh>
    <rPh sb="59" eb="61">
      <t>ケイスウ</t>
    </rPh>
    <rPh sb="62" eb="64">
      <t>キニュウ</t>
    </rPh>
    <rPh sb="74" eb="75">
      <t>タ</t>
    </rPh>
    <rPh sb="76" eb="78">
      <t>デンキ</t>
    </rPh>
    <rPh sb="78" eb="81">
      <t>ジギョウシャ</t>
    </rPh>
    <rPh sb="83" eb="85">
      <t>デンリョク</t>
    </rPh>
    <rPh sb="86" eb="88">
      <t>キョウキュウ</t>
    </rPh>
    <rPh sb="93" eb="95">
      <t>バアイ</t>
    </rPh>
    <rPh sb="96" eb="98">
      <t>ガイトウ</t>
    </rPh>
    <rPh sb="100" eb="102">
      <t>デンキ</t>
    </rPh>
    <rPh sb="102" eb="105">
      <t>ジギョウシャ</t>
    </rPh>
    <rPh sb="106" eb="109">
      <t>チョウセイゴ</t>
    </rPh>
    <rPh sb="109" eb="111">
      <t>ハイシュツ</t>
    </rPh>
    <rPh sb="111" eb="113">
      <t>ケイスウ</t>
    </rPh>
    <rPh sb="114" eb="116">
      <t>キニュウ</t>
    </rPh>
    <phoneticPr fontId="2"/>
  </si>
  <si>
    <t>kWh</t>
    <phoneticPr fontId="2"/>
  </si>
  <si>
    <t>㎏-CO2/kWh</t>
    <phoneticPr fontId="2"/>
  </si>
  <si>
    <t>前々年度　対　前年度</t>
    <rPh sb="5" eb="6">
      <t>タイ</t>
    </rPh>
    <rPh sb="7" eb="10">
      <t>ゼンネンド</t>
    </rPh>
    <phoneticPr fontId="2"/>
  </si>
  <si>
    <t>4年度前　対　直近3年度平均</t>
    <rPh sb="1" eb="3">
      <t>ネンド</t>
    </rPh>
    <rPh sb="3" eb="4">
      <t>マエ</t>
    </rPh>
    <rPh sb="5" eb="6">
      <t>タイ</t>
    </rPh>
    <rPh sb="7" eb="9">
      <t>チョッキン</t>
    </rPh>
    <rPh sb="10" eb="12">
      <t>ネンド</t>
    </rPh>
    <rPh sb="12" eb="14">
      <t>ヘイキン</t>
    </rPh>
    <phoneticPr fontId="2"/>
  </si>
  <si>
    <t>直近3か年
平均</t>
    <rPh sb="0" eb="2">
      <t>チョッキン</t>
    </rPh>
    <rPh sb="4" eb="5">
      <t>ネン</t>
    </rPh>
    <rPh sb="6" eb="8">
      <t>ヘイキン</t>
    </rPh>
    <phoneticPr fontId="2"/>
  </si>
  <si>
    <t>　　　４　カーボン・オフセットを入力した場合、その根拠となる書類を添付してください。</t>
    <rPh sb="16" eb="18">
      <t>ニュウリョク</t>
    </rPh>
    <rPh sb="20" eb="22">
      <t>バアイ</t>
    </rPh>
    <rPh sb="25" eb="27">
      <t>コンキョ</t>
    </rPh>
    <rPh sb="30" eb="32">
      <t>ショルイ</t>
    </rPh>
    <rPh sb="33" eb="35">
      <t>テンプ</t>
    </rPh>
    <phoneticPr fontId="2"/>
  </si>
  <si>
    <t>カーボン・オフセット
（正の値で入力）</t>
    <rPh sb="12" eb="13">
      <t>セイ</t>
    </rPh>
    <rPh sb="14" eb="15">
      <t>アタイ</t>
    </rPh>
    <rPh sb="16" eb="18">
      <t>ニュウリョク</t>
    </rPh>
    <phoneticPr fontId="2"/>
  </si>
  <si>
    <t>カーボン・オフセット</t>
    <phoneticPr fontId="2"/>
  </si>
  <si>
    <t>kg-CO2</t>
    <phoneticPr fontId="2"/>
  </si>
  <si>
    <t>Ｂ
エネルギー使用量と密接な関係を持つ値</t>
    <rPh sb="7" eb="10">
      <t>シヨウリョウ</t>
    </rPh>
    <rPh sb="11" eb="13">
      <t>ミッセツ</t>
    </rPh>
    <rPh sb="14" eb="16">
      <t>カンケイ</t>
    </rPh>
    <rPh sb="17" eb="18">
      <t>モ</t>
    </rPh>
    <rPh sb="19" eb="20">
      <t>アタイ</t>
    </rPh>
    <phoneticPr fontId="2"/>
  </si>
  <si>
    <t>Ａ／Ｂ
二酸化炭素排出原単位</t>
    <rPh sb="4" eb="7">
      <t>ニサンカ</t>
    </rPh>
    <rPh sb="7" eb="9">
      <t>タンソ</t>
    </rPh>
    <rPh sb="9" eb="11">
      <t>ハイシュツ</t>
    </rPh>
    <rPh sb="11" eb="14">
      <t>ゲンタンイ</t>
    </rPh>
    <phoneticPr fontId="2"/>
  </si>
  <si>
    <t>改善率（％）</t>
    <rPh sb="0" eb="2">
      <t>カイゼン</t>
    </rPh>
    <rPh sb="2" eb="3">
      <t>リツ</t>
    </rPh>
    <phoneticPr fontId="2"/>
  </si>
  <si>
    <t>二酸化炭素排出原単位</t>
    <rPh sb="0" eb="3">
      <t>ニサンカ</t>
    </rPh>
    <rPh sb="3" eb="5">
      <t>タンソ</t>
    </rPh>
    <rPh sb="5" eb="7">
      <t>ハイシュツ</t>
    </rPh>
    <rPh sb="7" eb="10">
      <t>ゲンタンイ</t>
    </rPh>
    <phoneticPr fontId="2"/>
  </si>
  <si>
    <t>原単位</t>
    <rPh sb="0" eb="3">
      <t>ゲンタンイ</t>
    </rPh>
    <phoneticPr fontId="2"/>
  </si>
  <si>
    <t>（１）主たる二酸化炭素排出に係る原単位</t>
    <rPh sb="3" eb="4">
      <t>シュ</t>
    </rPh>
    <rPh sb="6" eb="9">
      <t>ニサンカ</t>
    </rPh>
    <rPh sb="9" eb="11">
      <t>タンソ</t>
    </rPh>
    <rPh sb="11" eb="13">
      <t>ハイシュツ</t>
    </rPh>
    <rPh sb="14" eb="15">
      <t>カカ</t>
    </rPh>
    <rPh sb="16" eb="19">
      <t>ゲンタンイ</t>
    </rPh>
    <phoneticPr fontId="2"/>
  </si>
  <si>
    <t>（３）第３位の二酸化炭素排出に係る原単位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</si>
  <si>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（２）第２位の二酸化炭素排出に係る原単位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</si>
  <si>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Ａ／Ｂ　二酸化炭素排出原単位</t>
    <rPh sb="4" eb="7">
      <t>ニサンカ</t>
    </rPh>
    <rPh sb="7" eb="9">
      <t>タンソ</t>
    </rPh>
    <rPh sb="9" eb="11">
      <t>ハイシュツ</t>
    </rPh>
    <rPh sb="11" eb="14">
      <t>ゲンタンイ</t>
    </rPh>
    <phoneticPr fontId="2"/>
  </si>
  <si>
    <t>Ｂ3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</si>
  <si>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Ｂ2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</si>
  <si>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Ｂ1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</si>
  <si>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Ａ1　排出量</t>
    <rPh sb="3" eb="5">
      <t>ハイシュツ</t>
    </rPh>
    <rPh sb="5" eb="6">
      <t>リョウ</t>
    </rPh>
    <phoneticPr fontId="2"/>
  </si>
  <si>
    <t>Ａ2　排出量</t>
    <rPh sb="3" eb="5">
      <t>ハイシュツ</t>
    </rPh>
    <rPh sb="5" eb="6">
      <t>リョウ</t>
    </rPh>
    <phoneticPr fontId="2"/>
  </si>
  <si>
    <t>Ａ3　排出量</t>
    <rPh sb="3" eb="5">
      <t>ハイシュツ</t>
    </rPh>
    <rPh sb="5" eb="6">
      <t>リョウ</t>
    </rPh>
    <phoneticPr fontId="2"/>
  </si>
  <si>
    <t>C2＝Ａ2／Ｂ2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</si>
  <si>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C1＝Ａ1／Ｂ1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</si>
  <si>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Ｃ3＝Ａ3／Ｂ3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</si>
  <si>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Ｄ2＝（Ｃ2／Ｃ1）　基準となる年度の換算係数</t>
    <rPh sb="11" eb="13">
      <t>キジュン</t>
    </rPh>
    <rPh sb="16" eb="18">
      <t>ネンド</t>
    </rPh>
    <rPh sb="19" eb="21">
      <t>カンザン</t>
    </rPh>
    <rPh sb="21" eb="23">
      <t>ケイスウ</t>
    </rPh>
    <phoneticPr fontId="2"/>
  </si>
  <si>
    <t>Ｄ3＝（Ｃ3／Ｃ1）　基準となる年度の換算係数</t>
    <rPh sb="19" eb="21">
      <t>カンザン</t>
    </rPh>
    <rPh sb="21" eb="23">
      <t>ケイスウ</t>
    </rPh>
    <phoneticPr fontId="2"/>
  </si>
  <si>
    <t>名称：</t>
    <rPh sb="0" eb="2">
      <t>メイショウ</t>
    </rPh>
    <phoneticPr fontId="2"/>
  </si>
  <si>
    <t>電力（東北電力）</t>
    <rPh sb="0" eb="2">
      <t>デンリョク</t>
    </rPh>
    <rPh sb="3" eb="5">
      <t>トウホク</t>
    </rPh>
    <rPh sb="5" eb="7">
      <t>デンリョク</t>
    </rPh>
    <phoneticPr fontId="2"/>
  </si>
  <si>
    <t>　　・燃料、その他、電力、自動車燃料の使用量は、４年前～前年度の使用量の実績、今年度の使用量の計画を記入してください。</t>
    <rPh sb="3" eb="5">
      <t>ネンリョウ</t>
    </rPh>
    <rPh sb="8" eb="9">
      <t>タ</t>
    </rPh>
    <rPh sb="10" eb="12">
      <t>デンリョク</t>
    </rPh>
    <rPh sb="13" eb="16">
      <t>ジドウシャ</t>
    </rPh>
    <rPh sb="16" eb="18">
      <t>ネンリョウ</t>
    </rPh>
    <rPh sb="19" eb="22">
      <t>シヨウリョウ</t>
    </rPh>
    <rPh sb="25" eb="27">
      <t>ネンマエ</t>
    </rPh>
    <rPh sb="28" eb="31">
      <t>ゼンネンド</t>
    </rPh>
    <rPh sb="32" eb="34">
      <t>シヨウ</t>
    </rPh>
    <rPh sb="34" eb="35">
      <t>リョウ</t>
    </rPh>
    <rPh sb="36" eb="38">
      <t>ジッセキ</t>
    </rPh>
    <rPh sb="39" eb="42">
      <t>コンネンド</t>
    </rPh>
    <rPh sb="43" eb="45">
      <t>シヨウ</t>
    </rPh>
    <rPh sb="45" eb="46">
      <t>リョウ</t>
    </rPh>
    <rPh sb="47" eb="49">
      <t>ケイカク</t>
    </rPh>
    <rPh sb="50" eb="52">
      <t>キニュウ</t>
    </rPh>
    <phoneticPr fontId="2"/>
  </si>
  <si>
    <t>（例）</t>
    <rPh sb="1" eb="2">
      <t>レイ</t>
    </rPh>
    <phoneticPr fontId="2"/>
  </si>
  <si>
    <t>　岩手県企業の森づくり活動：　企業の森づくりCO2吸収量認定書</t>
    <rPh sb="1" eb="4">
      <t>イワテケン</t>
    </rPh>
    <rPh sb="4" eb="6">
      <t>キギョウ</t>
    </rPh>
    <rPh sb="7" eb="8">
      <t>モリ</t>
    </rPh>
    <rPh sb="11" eb="13">
      <t>カツドウ</t>
    </rPh>
    <rPh sb="15" eb="17">
      <t>キギョウ</t>
    </rPh>
    <rPh sb="18" eb="19">
      <t>モリ</t>
    </rPh>
    <rPh sb="25" eb="27">
      <t>キュウシュウ</t>
    </rPh>
    <rPh sb="27" eb="28">
      <t>リョウ</t>
    </rPh>
    <rPh sb="28" eb="30">
      <t>ニンテイ</t>
    </rPh>
    <rPh sb="30" eb="31">
      <t>ショ</t>
    </rPh>
    <phoneticPr fontId="2"/>
  </si>
  <si>
    <t>　　・Ｊ-クレジット等の活用によるカーボン・オフセットを行った場合は、オフセットした二酸化炭素量を記入してください。</t>
    <rPh sb="10" eb="11">
      <t>トウ</t>
    </rPh>
    <rPh sb="12" eb="14">
      <t>カツヨウ</t>
    </rPh>
    <rPh sb="28" eb="29">
      <t>オコナ</t>
    </rPh>
    <rPh sb="31" eb="33">
      <t>バアイ</t>
    </rPh>
    <rPh sb="42" eb="45">
      <t>ニサンカ</t>
    </rPh>
    <rPh sb="45" eb="47">
      <t>タンソ</t>
    </rPh>
    <rPh sb="47" eb="48">
      <t>リョウ</t>
    </rPh>
    <rPh sb="49" eb="51">
      <t>キニュウ</t>
    </rPh>
    <phoneticPr fontId="2"/>
  </si>
  <si>
    <t>削減率（％）</t>
    <rPh sb="0" eb="2">
      <t>サクゲン</t>
    </rPh>
    <rPh sb="2" eb="3">
      <t>リツ</t>
    </rPh>
    <phoneticPr fontId="2"/>
  </si>
  <si>
    <t>-</t>
    <phoneticPr fontId="2"/>
  </si>
  <si>
    <t>換算値（前々年度基準）</t>
    <rPh sb="0" eb="2">
      <t>カンザン</t>
    </rPh>
    <rPh sb="2" eb="3">
      <t>チ</t>
    </rPh>
    <rPh sb="4" eb="6">
      <t>マエマエ</t>
    </rPh>
    <rPh sb="6" eb="7">
      <t>ドシ</t>
    </rPh>
    <rPh sb="7" eb="8">
      <t>ド</t>
    </rPh>
    <rPh sb="8" eb="10">
      <t>キジュン</t>
    </rPh>
    <phoneticPr fontId="2"/>
  </si>
  <si>
    <t>換算値（４年前基準）</t>
    <rPh sb="0" eb="2">
      <t>カンザン</t>
    </rPh>
    <rPh sb="2" eb="3">
      <t>チ</t>
    </rPh>
    <rPh sb="5" eb="7">
      <t>ネンマエ</t>
    </rPh>
    <rPh sb="7" eb="9">
      <t>キジュン</t>
    </rPh>
    <phoneticPr fontId="2"/>
  </si>
  <si>
    <t>（前々年度）</t>
    <phoneticPr fontId="2"/>
  </si>
  <si>
    <t>（前年度）</t>
    <phoneticPr fontId="2"/>
  </si>
  <si>
    <t>（今年度）</t>
    <phoneticPr fontId="2"/>
  </si>
  <si>
    <t>計画</t>
    <phoneticPr fontId="2"/>
  </si>
  <si>
    <t>直近3か年平均</t>
    <rPh sb="0" eb="2">
      <t>チョッキン</t>
    </rPh>
    <rPh sb="4" eb="5">
      <t>ネン</t>
    </rPh>
    <rPh sb="5" eb="7">
      <t>ヘイキン</t>
    </rPh>
    <phoneticPr fontId="2"/>
  </si>
  <si>
    <t>　　　ただし、J-クレジットについては、「岩手県内の企業・自治体」がクレジット創出者である場合に限ります。</t>
    <rPh sb="39" eb="41">
      <t>ソウシュツ</t>
    </rPh>
    <rPh sb="41" eb="42">
      <t>シャ</t>
    </rPh>
    <rPh sb="45" eb="47">
      <t>バアイ</t>
    </rPh>
    <rPh sb="48" eb="49">
      <t>カギ</t>
    </rPh>
    <phoneticPr fontId="2"/>
  </si>
  <si>
    <t>カーボンオフセット</t>
    <phoneticPr fontId="2"/>
  </si>
  <si>
    <t>合　計
（カーボン・オフセットを考慮）</t>
    <rPh sb="0" eb="1">
      <t>ゴウ</t>
    </rPh>
    <rPh sb="2" eb="3">
      <t>ケイ</t>
    </rPh>
    <rPh sb="16" eb="18">
      <t>コウリョ</t>
    </rPh>
    <phoneticPr fontId="2"/>
  </si>
  <si>
    <t>二酸化炭素の排出状況（４ヵ年）</t>
    <rPh sb="0" eb="3">
      <t>ニサンカ</t>
    </rPh>
    <rPh sb="3" eb="5">
      <t>タンソ</t>
    </rPh>
    <rPh sb="6" eb="8">
      <t>ハイシュツ</t>
    </rPh>
    <rPh sb="8" eb="10">
      <t>ジョウキョウ</t>
    </rPh>
    <rPh sb="13" eb="14">
      <t>ネン</t>
    </rPh>
    <phoneticPr fontId="2"/>
  </si>
  <si>
    <t>　J-クレジット：　カーボン・オフセット証明書、無効化証明書等</t>
    <phoneticPr fontId="2"/>
  </si>
  <si>
    <t>付表　２－１</t>
    <rPh sb="0" eb="2">
      <t>フヒョウ</t>
    </rPh>
    <phoneticPr fontId="2"/>
  </si>
  <si>
    <t>二酸化炭素排出原単位（複数の原単位がある場合）</t>
    <rPh sb="0" eb="3">
      <t>ニサンカ</t>
    </rPh>
    <rPh sb="3" eb="5">
      <t>タンソ</t>
    </rPh>
    <rPh sb="5" eb="7">
      <t>ハイシュツ</t>
    </rPh>
    <rPh sb="7" eb="10">
      <t>ゲンタンイ</t>
    </rPh>
    <rPh sb="11" eb="13">
      <t>フクスウ</t>
    </rPh>
    <rPh sb="14" eb="17">
      <t>ゲンタンイ</t>
    </rPh>
    <rPh sb="20" eb="22">
      <t>バアイ</t>
    </rPh>
    <phoneticPr fontId="2"/>
  </si>
  <si>
    <t>付表　２－２</t>
    <rPh sb="0" eb="2">
      <t>フヒョウ</t>
    </rPh>
    <phoneticPr fontId="2"/>
  </si>
  <si>
    <t>付表　３－１</t>
    <rPh sb="0" eb="2">
      <t>フヒョウ</t>
    </rPh>
    <phoneticPr fontId="2"/>
  </si>
  <si>
    <t>　　・燃料や電力等の排出係数は、国の資料を参考にあらかじめ入力していますが、自社で異なる係数を使用している場合は書き換えてください。</t>
    <rPh sb="3" eb="5">
      <t>ネンリョウ</t>
    </rPh>
    <rPh sb="6" eb="8">
      <t>デンリョク</t>
    </rPh>
    <rPh sb="8" eb="9">
      <t>トウ</t>
    </rPh>
    <rPh sb="10" eb="12">
      <t>ハイシュツ</t>
    </rPh>
    <rPh sb="12" eb="14">
      <t>ケイスウ</t>
    </rPh>
    <rPh sb="16" eb="17">
      <t>クニ</t>
    </rPh>
    <rPh sb="18" eb="20">
      <t>シリョウ</t>
    </rPh>
    <rPh sb="21" eb="23">
      <t>サンコウ</t>
    </rPh>
    <rPh sb="29" eb="31">
      <t>ニュウリョク</t>
    </rPh>
    <rPh sb="38" eb="40">
      <t>ジシャ</t>
    </rPh>
    <rPh sb="41" eb="42">
      <t>コト</t>
    </rPh>
    <rPh sb="44" eb="46">
      <t>ケイスウ</t>
    </rPh>
    <rPh sb="47" eb="49">
      <t>シヨウ</t>
    </rPh>
    <rPh sb="53" eb="55">
      <t>バアイ</t>
    </rPh>
    <rPh sb="56" eb="57">
      <t>カ</t>
    </rPh>
    <rPh sb="58" eb="59">
      <t>カ</t>
    </rPh>
    <phoneticPr fontId="2"/>
  </si>
  <si>
    <t>【二酸化炭素排出量に関するもの】</t>
    <rPh sb="1" eb="4">
      <t>ニサンカ</t>
    </rPh>
    <rPh sb="4" eb="6">
      <t>タンソ</t>
    </rPh>
    <rPh sb="6" eb="8">
      <t>ハイシュツ</t>
    </rPh>
    <rPh sb="8" eb="9">
      <t>リョウ</t>
    </rPh>
    <rPh sb="10" eb="11">
      <t>カン</t>
    </rPh>
    <phoneticPr fontId="2"/>
  </si>
  <si>
    <t>【原単位に関するもの】</t>
    <rPh sb="1" eb="4">
      <t>ゲンタンイ</t>
    </rPh>
    <rPh sb="5" eb="6">
      <t>カン</t>
    </rPh>
    <phoneticPr fontId="2"/>
  </si>
  <si>
    <t>　◎ 環境マネジメントシステム中に、原単位評価を行うこと、その計算方法が記載されている場合で、原単位評価により四つ星認定を受ける場合に提出。</t>
    <rPh sb="3" eb="5">
      <t>カンキョウ</t>
    </rPh>
    <rPh sb="15" eb="16">
      <t>チュウ</t>
    </rPh>
    <rPh sb="18" eb="21">
      <t>ゲンタンイ</t>
    </rPh>
    <rPh sb="21" eb="23">
      <t>ヒョウカ</t>
    </rPh>
    <rPh sb="24" eb="25">
      <t>オコナ</t>
    </rPh>
    <rPh sb="31" eb="33">
      <t>ケイサン</t>
    </rPh>
    <rPh sb="33" eb="35">
      <t>ホウホウ</t>
    </rPh>
    <rPh sb="36" eb="38">
      <t>キサイ</t>
    </rPh>
    <rPh sb="43" eb="45">
      <t>バアイ</t>
    </rPh>
    <phoneticPr fontId="2"/>
  </si>
  <si>
    <t>　○ 二酸化炭素総排出量を、一種類の原単位で評価している場合に使用。</t>
    <rPh sb="3" eb="6">
      <t>ニサンカ</t>
    </rPh>
    <rPh sb="6" eb="8">
      <t>タンソ</t>
    </rPh>
    <rPh sb="8" eb="9">
      <t>ソウ</t>
    </rPh>
    <rPh sb="9" eb="11">
      <t>ハイシュツ</t>
    </rPh>
    <rPh sb="11" eb="12">
      <t>リョウ</t>
    </rPh>
    <rPh sb="14" eb="15">
      <t>ヒト</t>
    </rPh>
    <rPh sb="15" eb="17">
      <t>シュルイ</t>
    </rPh>
    <rPh sb="18" eb="21">
      <t>ゲンタンイ</t>
    </rPh>
    <rPh sb="22" eb="24">
      <t>ヒョウカ</t>
    </rPh>
    <rPh sb="28" eb="30">
      <t>バアイ</t>
    </rPh>
    <rPh sb="31" eb="33">
      <t>シヨウ</t>
    </rPh>
    <phoneticPr fontId="2"/>
  </si>
  <si>
    <t>　○ 二酸化炭素総排出量を、一種類の原単位で評価せず、製品や部門等毎に複数の異なる原単位がある場合に使用。</t>
    <rPh sb="3" eb="6">
      <t>ニサンカ</t>
    </rPh>
    <rPh sb="6" eb="8">
      <t>タンソ</t>
    </rPh>
    <rPh sb="8" eb="9">
      <t>ソウ</t>
    </rPh>
    <rPh sb="9" eb="11">
      <t>ハイシュツ</t>
    </rPh>
    <rPh sb="11" eb="12">
      <t>リョウ</t>
    </rPh>
    <rPh sb="14" eb="15">
      <t>イチ</t>
    </rPh>
    <rPh sb="15" eb="17">
      <t>シュルイ</t>
    </rPh>
    <rPh sb="18" eb="21">
      <t>ゲンタンイ</t>
    </rPh>
    <rPh sb="22" eb="24">
      <t>ヒョウカ</t>
    </rPh>
    <rPh sb="27" eb="29">
      <t>セイヒン</t>
    </rPh>
    <rPh sb="30" eb="32">
      <t>ブモン</t>
    </rPh>
    <rPh sb="32" eb="33">
      <t>トウ</t>
    </rPh>
    <rPh sb="33" eb="34">
      <t>ゴト</t>
    </rPh>
    <rPh sb="35" eb="37">
      <t>フクスウ</t>
    </rPh>
    <rPh sb="38" eb="39">
      <t>コト</t>
    </rPh>
    <rPh sb="41" eb="44">
      <t>ゲンタンイ</t>
    </rPh>
    <rPh sb="47" eb="49">
      <t>バアイ</t>
    </rPh>
    <rPh sb="50" eb="52">
      <t>シヨウ</t>
    </rPh>
    <phoneticPr fontId="2"/>
  </si>
  <si>
    <t>基本情報（エネルギー使用量等）</t>
    <rPh sb="0" eb="2">
      <t>キホン</t>
    </rPh>
    <rPh sb="2" eb="4">
      <t>ジョウホウ</t>
    </rPh>
    <rPh sb="10" eb="13">
      <t>シヨウリョウ</t>
    </rPh>
    <rPh sb="13" eb="14">
      <t>トウ</t>
    </rPh>
    <phoneticPr fontId="2"/>
  </si>
  <si>
    <t>　○</t>
    <phoneticPr fontId="2"/>
  </si>
  <si>
    <t>水色のセル</t>
    <rPh sb="0" eb="2">
      <t>ミズイロ</t>
    </rPh>
    <phoneticPr fontId="2"/>
  </si>
  <si>
    <t>　　・</t>
    <phoneticPr fontId="2"/>
  </si>
  <si>
    <t>太枠</t>
    <rPh sb="0" eb="1">
      <t>フト</t>
    </rPh>
    <rPh sb="1" eb="2">
      <t>ワク</t>
    </rPh>
    <phoneticPr fontId="2"/>
  </si>
  <si>
    <t>　は、必要に応じて項目、単位、数値等を記入・修正してください。</t>
    <phoneticPr fontId="2"/>
  </si>
  <si>
    <t>二酸化炭素の排出状況と今年度計画</t>
    <rPh sb="0" eb="3">
      <t>ニサンカ</t>
    </rPh>
    <rPh sb="3" eb="5">
      <t>タンソ</t>
    </rPh>
    <rPh sb="6" eb="8">
      <t>ハイシュツ</t>
    </rPh>
    <rPh sb="8" eb="10">
      <t>ジョウキョウ</t>
    </rPh>
    <rPh sb="11" eb="14">
      <t>コンネンド</t>
    </rPh>
    <rPh sb="14" eb="16">
      <t>ケイカク</t>
    </rPh>
    <phoneticPr fontId="2"/>
  </si>
  <si>
    <t>（３年前）</t>
    <rPh sb="2" eb="4">
      <t>ネンマエ</t>
    </rPh>
    <phoneticPr fontId="2"/>
  </si>
  <si>
    <t>（４年前）</t>
    <rPh sb="2" eb="4">
      <t>ネンマエ</t>
    </rPh>
    <phoneticPr fontId="2"/>
  </si>
  <si>
    <t>付表の記入方法について</t>
    <rPh sb="0" eb="2">
      <t>フヒョウ</t>
    </rPh>
    <rPh sb="3" eb="5">
      <t>キニュウ</t>
    </rPh>
    <rPh sb="5" eb="7">
      <t>ホウホウ</t>
    </rPh>
    <phoneticPr fontId="2"/>
  </si>
  <si>
    <t>付表２－１で使用するデータ</t>
    <phoneticPr fontId="2"/>
  </si>
  <si>
    <t>付表２－２で使用するデータ</t>
    <phoneticPr fontId="2"/>
  </si>
  <si>
    <t>（２）二酸化炭素排出係数</t>
    <rPh sb="3" eb="6">
      <t>ニサンカ</t>
    </rPh>
    <rPh sb="6" eb="8">
      <t>タンソ</t>
    </rPh>
    <rPh sb="8" eb="10">
      <t>ハイシュツ</t>
    </rPh>
    <rPh sb="10" eb="12">
      <t>ケイスウ</t>
    </rPh>
    <phoneticPr fontId="2"/>
  </si>
  <si>
    <t>（４）第４位の二酸化炭素排出に係る原単位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</si>
  <si>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（５）第５位の二酸化炭素排出に係る原単位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</si>
  <si>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付表　３－２　（１ページ）</t>
    <rPh sb="0" eb="2">
      <t>フヒョウ</t>
    </rPh>
    <phoneticPr fontId="2"/>
  </si>
  <si>
    <t>付表　３－２　（２ページ）</t>
    <rPh sb="0" eb="2">
      <t>フヒョウ</t>
    </rPh>
    <phoneticPr fontId="2"/>
  </si>
  <si>
    <t>Ａ4　排出量</t>
    <rPh sb="3" eb="5">
      <t>ハイシュツ</t>
    </rPh>
    <rPh sb="5" eb="6">
      <t>リョウ</t>
    </rPh>
    <phoneticPr fontId="2"/>
  </si>
  <si>
    <t>Ｂ4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</si>
  <si>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C4＝Ａ4／Ｂ4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</si>
  <si>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Ｄ4＝（Ｃ4／Ｃ1）　基準となる年度の換算係数</t>
    <rPh sb="11" eb="13">
      <t>キジュン</t>
    </rPh>
    <rPh sb="16" eb="18">
      <t>ネンド</t>
    </rPh>
    <rPh sb="19" eb="21">
      <t>カンザン</t>
    </rPh>
    <rPh sb="21" eb="23">
      <t>ケイスウ</t>
    </rPh>
    <phoneticPr fontId="2"/>
  </si>
  <si>
    <t>Ａ5　排出量</t>
    <rPh sb="3" eb="5">
      <t>ハイシュツ</t>
    </rPh>
    <rPh sb="5" eb="6">
      <t>リョウ</t>
    </rPh>
    <phoneticPr fontId="2"/>
  </si>
  <si>
    <t>Ｂ5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</si>
  <si>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Ｃ5＝Ａ5／Ｂ5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</si>
  <si>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Ｄ5＝（Ｃ5／Ｃ1）　基準となる年度の換算係数</t>
    <rPh sb="19" eb="21">
      <t>カンザン</t>
    </rPh>
    <rPh sb="21" eb="23">
      <t>ケイスウ</t>
    </rPh>
    <phoneticPr fontId="2"/>
  </si>
  <si>
    <t>Ａ＝Ａ1+Ａ2+Ａ3+A4+A5　排出量合計</t>
    <rPh sb="17" eb="19">
      <t>ハイシュツ</t>
    </rPh>
    <rPh sb="19" eb="20">
      <t>リョウ</t>
    </rPh>
    <rPh sb="20" eb="22">
      <t>ゴウケイ</t>
    </rPh>
    <phoneticPr fontId="2"/>
  </si>
  <si>
    <t>Ｂ＝Ｂ1+（Ｂ2×Ｄ2）+（Ｂ3×Ｄ3）+（Ｂ4×Ｄ4）
　　+（Ｂ5×Ｄ5）
　エネルギー使用量と密接な関係を持つ値</t>
    <rPh sb="46" eb="49">
      <t>シヨウリョウ</t>
    </rPh>
    <rPh sb="50" eb="52">
      <t>ミッセツ</t>
    </rPh>
    <rPh sb="53" eb="55">
      <t>カンケイ</t>
    </rPh>
    <rPh sb="56" eb="57">
      <t>モ</t>
    </rPh>
    <rPh sb="58" eb="59">
      <t>アタイ</t>
    </rPh>
    <phoneticPr fontId="2"/>
  </si>
  <si>
    <t>※燃料の排出係数は、国が公表した値を用いています。その他の数値を用いる場合、根拠資料を添付してください。</t>
    <rPh sb="1" eb="3">
      <t>ネンリョウ</t>
    </rPh>
    <rPh sb="4" eb="6">
      <t>ハイシュツ</t>
    </rPh>
    <rPh sb="6" eb="8">
      <t>ケイスウ</t>
    </rPh>
    <rPh sb="10" eb="11">
      <t>クニ</t>
    </rPh>
    <rPh sb="12" eb="14">
      <t>コウヒョウ</t>
    </rPh>
    <rPh sb="16" eb="17">
      <t>アタイ</t>
    </rPh>
    <rPh sb="18" eb="19">
      <t>モチ</t>
    </rPh>
    <rPh sb="27" eb="28">
      <t>タ</t>
    </rPh>
    <rPh sb="29" eb="31">
      <t>スウチ</t>
    </rPh>
    <rPh sb="32" eb="33">
      <t>モチ</t>
    </rPh>
    <rPh sb="35" eb="37">
      <t>バアイ</t>
    </rPh>
    <rPh sb="38" eb="40">
      <t>コンキョ</t>
    </rPh>
    <rPh sb="40" eb="42">
      <t>シリョウ</t>
    </rPh>
    <rPh sb="43" eb="45">
      <t>テンプ</t>
    </rPh>
    <phoneticPr fontId="2"/>
  </si>
  <si>
    <t>　　・「廃棄物」は、廃棄物を燃料として使用（廃タイヤボイラー等）した場合に入力してください。※処理委託した廃棄物の重量を入力するものではありません。</t>
    <rPh sb="4" eb="7">
      <t>ハイキブツ</t>
    </rPh>
    <rPh sb="10" eb="13">
      <t>ハイキブツ</t>
    </rPh>
    <rPh sb="14" eb="16">
      <t>ネンリョウ</t>
    </rPh>
    <rPh sb="19" eb="21">
      <t>シヨウ</t>
    </rPh>
    <rPh sb="22" eb="23">
      <t>ハイ</t>
    </rPh>
    <rPh sb="30" eb="31">
      <t>トウ</t>
    </rPh>
    <rPh sb="34" eb="36">
      <t>バアイ</t>
    </rPh>
    <rPh sb="37" eb="39">
      <t>ニュウリョク</t>
    </rPh>
    <rPh sb="47" eb="49">
      <t>ショリ</t>
    </rPh>
    <rPh sb="49" eb="51">
      <t>イタク</t>
    </rPh>
    <rPh sb="53" eb="56">
      <t>ハイキブツ</t>
    </rPh>
    <rPh sb="57" eb="59">
      <t>ジュウリョウ</t>
    </rPh>
    <rPh sb="60" eb="62">
      <t>ニュウリョク</t>
    </rPh>
    <phoneticPr fontId="2"/>
  </si>
  <si>
    <r>
      <t>（付表１）　</t>
    </r>
    <r>
      <rPr>
        <b/>
        <sz val="10"/>
        <color indexed="10"/>
        <rFont val="ＭＳ Ｐゴシック"/>
        <family val="3"/>
        <charset val="128"/>
      </rPr>
      <t>【提出必須】</t>
    </r>
    <rPh sb="1" eb="3">
      <t>フヒョウ</t>
    </rPh>
    <phoneticPr fontId="2"/>
  </si>
  <si>
    <r>
      <t>（付表２－１）　</t>
    </r>
    <r>
      <rPr>
        <b/>
        <sz val="10"/>
        <color indexed="10"/>
        <rFont val="ＭＳ Ｐゴシック"/>
        <family val="3"/>
        <charset val="128"/>
      </rPr>
      <t>【提出必須】</t>
    </r>
    <rPh sb="1" eb="3">
      <t>フヒョウ</t>
    </rPh>
    <phoneticPr fontId="2"/>
  </si>
  <si>
    <r>
      <t>（付表２－２）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</si>
  <si>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r>
      <t>（付表３－１）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</si>
  <si>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r>
      <t>（付表３－２）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</si>
  <si>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t>　　　また、排出係数を書き換えた場合は、その根拠資料を添付してください。</t>
    <rPh sb="6" eb="8">
      <t>ハイシュツ</t>
    </rPh>
    <rPh sb="8" eb="10">
      <t>ケイスウ</t>
    </rPh>
    <rPh sb="11" eb="12">
      <t>カ</t>
    </rPh>
    <rPh sb="13" eb="14">
      <t>カ</t>
    </rPh>
    <rPh sb="16" eb="18">
      <t>バアイ</t>
    </rPh>
    <rPh sb="22" eb="24">
      <t>コンキョ</t>
    </rPh>
    <rPh sb="24" eb="26">
      <t>シリョウ</t>
    </rPh>
    <rPh sb="27" eb="29">
      <t>テンプ</t>
    </rPh>
    <phoneticPr fontId="2"/>
  </si>
  <si>
    <r>
      <t>　</t>
    </r>
    <r>
      <rPr>
        <u/>
        <sz val="10"/>
        <rFont val="ＭＳ Ｐゴシック"/>
        <family val="3"/>
        <charset val="128"/>
      </rPr>
      <t>に必要事項を入力してください。</t>
    </r>
    <rPh sb="2" eb="4">
      <t>ヒツヨウ</t>
    </rPh>
    <rPh sb="4" eb="6">
      <t>ジコウ</t>
    </rPh>
    <rPh sb="7" eb="9">
      <t>ニュウリョク</t>
    </rPh>
    <phoneticPr fontId="2"/>
  </si>
  <si>
    <r>
      <t>　</t>
    </r>
    <r>
      <rPr>
        <u/>
        <sz val="10"/>
        <rFont val="ＭＳ Ｐゴシック"/>
        <family val="3"/>
        <charset val="128"/>
      </rPr>
      <t>に、項目、単位、数値等を記入してください。</t>
    </r>
    <rPh sb="3" eb="5">
      <t>コウモク</t>
    </rPh>
    <rPh sb="6" eb="8">
      <t>タンイ</t>
    </rPh>
    <rPh sb="9" eb="11">
      <t>スウチ</t>
    </rPh>
    <rPh sb="11" eb="12">
      <t>トウ</t>
    </rPh>
    <rPh sb="13" eb="15">
      <t>キニュウ</t>
    </rPh>
    <phoneticPr fontId="2"/>
  </si>
  <si>
    <r>
      <t>　○ 付表１の入力内容を基に自動的に数値が計算されるので、</t>
    </r>
    <r>
      <rPr>
        <u/>
        <sz val="10"/>
        <rFont val="ＭＳ Ｐゴシック"/>
        <family val="3"/>
        <charset val="128"/>
      </rPr>
      <t>入力不要</t>
    </r>
    <r>
      <rPr>
        <sz val="10"/>
        <rFont val="ＭＳ Ｐ明朝"/>
        <family val="1"/>
        <charset val="128"/>
      </rPr>
      <t>です。</t>
    </r>
    <phoneticPr fontId="2"/>
  </si>
  <si>
    <t>　　　・その他の方法で、複数の原単位を事業所全体の原単位に変換している場合は、そのことが分かる計算書等を提出してください。</t>
    <rPh sb="6" eb="7">
      <t>タ</t>
    </rPh>
    <rPh sb="8" eb="10">
      <t>ホウホウ</t>
    </rPh>
    <rPh sb="12" eb="14">
      <t>フクスウ</t>
    </rPh>
    <rPh sb="15" eb="18">
      <t>ゲンタンイ</t>
    </rPh>
    <rPh sb="19" eb="22">
      <t>ジギョウショ</t>
    </rPh>
    <rPh sb="22" eb="24">
      <t>ゼンタイ</t>
    </rPh>
    <rPh sb="25" eb="28">
      <t>ゲンタンイ</t>
    </rPh>
    <rPh sb="29" eb="31">
      <t>ヘンカン</t>
    </rPh>
    <rPh sb="35" eb="37">
      <t>バアイ</t>
    </rPh>
    <rPh sb="44" eb="45">
      <t>ワ</t>
    </rPh>
    <rPh sb="47" eb="49">
      <t>ケイサン</t>
    </rPh>
    <rPh sb="50" eb="51">
      <t>トウ</t>
    </rPh>
    <rPh sb="52" eb="54">
      <t>テイシュツ</t>
    </rPh>
    <phoneticPr fontId="2"/>
  </si>
  <si>
    <t>　　　・一般的な換算方法により、主たる製品や部門で用いる「エネルギー使用量と密接な関係を持つ値」に単位を換算して、事業所全体の原単位を計算します。</t>
    <rPh sb="4" eb="7">
      <t>イッパンテキ</t>
    </rPh>
    <rPh sb="8" eb="10">
      <t>カンザン</t>
    </rPh>
    <rPh sb="10" eb="12">
      <t>ホウホウ</t>
    </rPh>
    <rPh sb="57" eb="60">
      <t>ジギョウショ</t>
    </rPh>
    <rPh sb="60" eb="62">
      <t>ゼンタイ</t>
    </rPh>
    <rPh sb="63" eb="66">
      <t>ゲンタンイ</t>
    </rPh>
    <rPh sb="67" eb="69">
      <t>ケイサン</t>
    </rPh>
    <phoneticPr fontId="2"/>
  </si>
  <si>
    <t>　　　３　「エネルギー使用量と密接な関係を持つ値」が異なる複数の原単位を用いている場合は、付表３－２を使用すること。</t>
    <rPh sb="11" eb="14">
      <t>シヨウリョウ</t>
    </rPh>
    <rPh sb="15" eb="17">
      <t>ミッセツ</t>
    </rPh>
    <rPh sb="18" eb="20">
      <t>カンケイ</t>
    </rPh>
    <rPh sb="21" eb="22">
      <t>モ</t>
    </rPh>
    <rPh sb="23" eb="24">
      <t>アタイ</t>
    </rPh>
    <rPh sb="26" eb="27">
      <t>コト</t>
    </rPh>
    <rPh sb="29" eb="31">
      <t>フクスウ</t>
    </rPh>
    <rPh sb="32" eb="35">
      <t>ゲンタンイ</t>
    </rPh>
    <rPh sb="36" eb="37">
      <t>モチ</t>
    </rPh>
    <rPh sb="41" eb="43">
      <t>バアイ</t>
    </rPh>
    <rPh sb="45" eb="47">
      <t>フヒョウ</t>
    </rPh>
    <rPh sb="51" eb="53">
      <t>シヨウ</t>
    </rPh>
    <phoneticPr fontId="2"/>
  </si>
  <si>
    <t>　　　２　省エネ法に基づき特定事業者の指定を受けている場合は、省エネ法の定期報告書と同じ「エネルギー使用量と密接な関係
　　　　　を持つ値」を使用すること。</t>
    <phoneticPr fontId="2"/>
  </si>
  <si>
    <t>備考１　環境マネジメントシステム中に、原単位評価を行うこと、その計算方法が記載されている場合で、原単位の評価により四つ星
　　　　　認定を受ける場合に提出。</t>
    <phoneticPr fontId="2"/>
  </si>
  <si>
    <t>　　　新規申請の場合、2年前～４年前のデータが無い場合は省略可能ですが、前年度、今年度計画は必ず記入してください。</t>
    <rPh sb="3" eb="5">
      <t>シンキ</t>
    </rPh>
    <rPh sb="5" eb="7">
      <t>シンセイ</t>
    </rPh>
    <rPh sb="8" eb="10">
      <t>バアイ</t>
    </rPh>
    <rPh sb="12" eb="14">
      <t>ネンマエ</t>
    </rPh>
    <rPh sb="16" eb="18">
      <t>ネンマエ</t>
    </rPh>
    <rPh sb="23" eb="24">
      <t>ナ</t>
    </rPh>
    <rPh sb="25" eb="27">
      <t>バアイ</t>
    </rPh>
    <rPh sb="28" eb="30">
      <t>ショウリャク</t>
    </rPh>
    <rPh sb="30" eb="32">
      <t>カノウ</t>
    </rPh>
    <rPh sb="36" eb="39">
      <t>ゼンネンド</t>
    </rPh>
    <rPh sb="40" eb="43">
      <t>コンネンド</t>
    </rPh>
    <rPh sb="43" eb="45">
      <t>ケイカク</t>
    </rPh>
    <rPh sb="46" eb="47">
      <t>カナラ</t>
    </rPh>
    <rPh sb="48" eb="50">
      <t>キニュウ</t>
    </rPh>
    <phoneticPr fontId="2"/>
  </si>
  <si>
    <t>令和４年度</t>
    <rPh sb="0" eb="2">
      <t>レイワ</t>
    </rPh>
    <rPh sb="3" eb="5">
      <t>ネンド</t>
    </rPh>
    <phoneticPr fontId="2"/>
  </si>
  <si>
    <t>Ａ　排出量合計
（付表２－２の「合計（カーボン・オフセットを考慮）」から引用）</t>
    <rPh sb="2" eb="4">
      <t>ハイシュツ</t>
    </rPh>
    <rPh sb="4" eb="5">
      <t>リョウ</t>
    </rPh>
    <rPh sb="5" eb="7">
      <t>ゴウケイ</t>
    </rPh>
    <rPh sb="9" eb="11">
      <t>フヒョウ</t>
    </rPh>
    <rPh sb="16" eb="18">
      <t>ゴウケイ</t>
    </rPh>
    <rPh sb="30" eb="32">
      <t>コウリョ</t>
    </rPh>
    <rPh sb="36" eb="38">
      <t>インヨウ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</si>
  <si>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</si>
  <si>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</si>
  <si>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輸入一般炭</t>
    <rPh sb="0" eb="2">
      <t>ユニュウ</t>
    </rPh>
    <rPh sb="2" eb="4">
      <t>イッパン</t>
    </rPh>
    <rPh sb="4" eb="5">
      <t>スミ</t>
    </rPh>
    <phoneticPr fontId="2"/>
  </si>
  <si>
    <t>国産一般炭</t>
    <rPh sb="0" eb="2">
      <t>コクサン</t>
    </rPh>
    <rPh sb="2" eb="5">
      <t>イッパンスミ</t>
    </rPh>
    <phoneticPr fontId="2"/>
  </si>
  <si>
    <t>一般炭
（輸入/国産）</t>
    <rPh sb="0" eb="3">
      <t>イッパンタン</t>
    </rPh>
    <rPh sb="5" eb="7">
      <t>ユニュウ</t>
    </rPh>
    <rPh sb="8" eb="10">
      <t>コクサン</t>
    </rPh>
    <phoneticPr fontId="2"/>
  </si>
  <si>
    <t>R６</t>
    <phoneticPr fontId="2"/>
  </si>
  <si>
    <t>　　・「都市ガス」は、ガス事業者別排出係数をご確認いただき、排出係数をご入力ください。</t>
    <rPh sb="4" eb="6">
      <t>トシ</t>
    </rPh>
    <rPh sb="13" eb="16">
      <t>ジギョウシャ</t>
    </rPh>
    <rPh sb="16" eb="17">
      <t>ベツ</t>
    </rPh>
    <rPh sb="17" eb="19">
      <t>ハイシュツ</t>
    </rPh>
    <rPh sb="19" eb="21">
      <t>ケイスウ</t>
    </rPh>
    <rPh sb="23" eb="25">
      <t>カクニン</t>
    </rPh>
    <rPh sb="30" eb="34">
      <t>ハイシュツケイスウ</t>
    </rPh>
    <rPh sb="36" eb="38">
      <t>ニュウリョク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</si>
  <si>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</si>
  <si>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R３</t>
    <phoneticPr fontId="2"/>
  </si>
  <si>
    <t>R４</t>
    <phoneticPr fontId="2"/>
  </si>
  <si>
    <t>R５</t>
    <phoneticPr fontId="2"/>
  </si>
  <si>
    <t>R７</t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</si>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</sst>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#,##0.0_ ;[Red]\-#,##0.0\ "/>
    <numFmt numFmtId="178" formatCode="0.00_ ;[Red]\-0.00\ "/>
    <numFmt numFmtId="179" formatCode="0.000_ ;[Red]\-0.000\ "/>
    <numFmt numFmtId="180" formatCode="#,##0.0_);[Red]\(#,##0.0\)"/>
    <numFmt numFmtId="181" formatCode="#,##0.0_ "/>
    <numFmt numFmtId="182" formatCode="0.000"/>
    <numFmt numFmtId="183" formatCode="#,##0.000_);[Red]\(#,##0.000\)"/>
    <numFmt numFmtId="184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0000FF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80" fontId="3" fillId="2" borderId="1" xfId="0" applyNumberFormat="1" applyFont="1" applyFill="1" applyBorder="1" applyAlignment="1">
      <alignment horizontal="right" vertical="center"/>
    </xf>
    <xf numFmtId="180" fontId="3" fillId="0" borderId="2" xfId="1" applyNumberFormat="1" applyFont="1" applyFill="1" applyBorder="1" applyAlignment="1">
      <alignment horizontal="right" vertical="center"/>
    </xf>
    <xf numFmtId="180" fontId="3" fillId="2" borderId="2" xfId="1" applyNumberFormat="1" applyFont="1" applyFill="1" applyBorder="1" applyAlignment="1">
      <alignment horizontal="right" vertical="center"/>
    </xf>
    <xf numFmtId="180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3" fillId="0" borderId="2" xfId="1" applyNumberFormat="1" applyFont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3" fillId="2" borderId="2" xfId="1" applyNumberFormat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177" fontId="3" fillId="0" borderId="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78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3" xfId="0" applyNumberFormat="1" applyFont="1" applyFill="1" applyBorder="1" applyAlignment="1">
      <alignment vertical="center"/>
    </xf>
    <xf numFmtId="178" fontId="3" fillId="3" borderId="1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78" fontId="3" fillId="3" borderId="15" xfId="0" applyNumberFormat="1" applyFont="1" applyFill="1" applyBorder="1" applyAlignment="1">
      <alignment vertical="center"/>
    </xf>
    <xf numFmtId="178" fontId="3" fillId="3" borderId="0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78" fontId="3" fillId="4" borderId="6" xfId="0" applyNumberFormat="1" applyFont="1" applyFill="1" applyBorder="1" applyAlignment="1">
      <alignment vertical="center"/>
    </xf>
    <xf numFmtId="178" fontId="3" fillId="4" borderId="9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0" xfId="0" applyFont="1" applyAlignment="1"/>
    <xf numFmtId="181" fontId="3" fillId="0" borderId="2" xfId="1" applyNumberFormat="1" applyFont="1" applyFill="1" applyBorder="1" applyAlignment="1">
      <alignment horizontal="right" vertical="center"/>
    </xf>
    <xf numFmtId="178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vertical="center"/>
    </xf>
    <xf numFmtId="183" fontId="3" fillId="0" borderId="2" xfId="1" applyNumberFormat="1" applyFont="1" applyFill="1" applyBorder="1" applyAlignment="1">
      <alignment horizontal="right" vertical="center"/>
    </xf>
    <xf numFmtId="184" fontId="3" fillId="0" borderId="2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 shrinkToFit="1"/>
    </xf>
    <xf numFmtId="180" fontId="3" fillId="0" borderId="15" xfId="1" applyNumberFormat="1" applyFont="1" applyFill="1" applyBorder="1" applyAlignment="1">
      <alignment horizontal="center" vertical="center"/>
    </xf>
    <xf numFmtId="182" fontId="3" fillId="3" borderId="11" xfId="1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182" fontId="3" fillId="4" borderId="11" xfId="1" applyNumberFormat="1" applyFont="1" applyFill="1" applyBorder="1" applyAlignment="1">
      <alignment vertical="center"/>
    </xf>
    <xf numFmtId="180" fontId="3" fillId="4" borderId="1" xfId="0" applyNumberFormat="1" applyFont="1" applyFill="1" applyBorder="1" applyAlignment="1">
      <alignment horizontal="right"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vertical="center"/>
    </xf>
    <xf numFmtId="182" fontId="3" fillId="0" borderId="2" xfId="1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0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0" fontId="3" fillId="6" borderId="2" xfId="0" applyNumberFormat="1" applyFont="1" applyFill="1" applyBorder="1" applyAlignment="1">
      <alignment vertical="center"/>
    </xf>
    <xf numFmtId="0" fontId="3" fillId="6" borderId="1" xfId="0" applyNumberFormat="1" applyFont="1" applyFill="1" applyBorder="1" applyAlignment="1">
      <alignment vertical="center"/>
    </xf>
    <xf numFmtId="0" fontId="3" fillId="6" borderId="4" xfId="0" applyNumberFormat="1" applyFont="1" applyFill="1" applyBorder="1" applyAlignment="1">
      <alignment vertical="center"/>
    </xf>
    <xf numFmtId="0" fontId="3" fillId="6" borderId="7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/>
    </xf>
    <xf numFmtId="177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6" borderId="2" xfId="1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vertical="center"/>
    </xf>
    <xf numFmtId="0" fontId="13" fillId="5" borderId="14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distributed" vertical="center"/>
    </xf>
    <xf numFmtId="0" fontId="3" fillId="5" borderId="7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3" fillId="5" borderId="14" xfId="0" applyFont="1" applyFill="1" applyBorder="1" applyAlignment="1">
      <alignment horizontal="distributed" vertical="center"/>
    </xf>
    <xf numFmtId="0" fontId="3" fillId="5" borderId="4" xfId="0" applyFont="1" applyFill="1" applyBorder="1"/>
    <xf numFmtId="0" fontId="3" fillId="5" borderId="17" xfId="0" applyFont="1" applyFill="1" applyBorder="1"/>
    <xf numFmtId="0" fontId="3" fillId="5" borderId="11" xfId="0" applyFont="1" applyFill="1" applyBorder="1"/>
    <xf numFmtId="178" fontId="3" fillId="0" borderId="4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0" fillId="0" borderId="1" xfId="0" applyBorder="1"/>
    <xf numFmtId="0" fontId="5" fillId="0" borderId="6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  <xf numFmtId="0" fontId="3" fillId="5" borderId="6" xfId="0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Alignment="1">
      <alignment horizontal="left" wrapText="1"/>
    </xf>
    <xf numFmtId="0" fontId="3" fillId="6" borderId="4" xfId="1" applyNumberFormat="1" applyFont="1" applyFill="1" applyBorder="1" applyAlignment="1">
      <alignment vertical="center"/>
    </xf>
    <xf numFmtId="0" fontId="3" fillId="6" borderId="11" xfId="1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top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1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85858204850148E-2"/>
          <c:y val="9.2395950506186722E-2"/>
          <c:w val="0.64606445027704873"/>
          <c:h val="0.73889974343824005"/>
        </c:manualLayout>
      </c:layout>
      <c:lineChart>
        <c:grouping val="standard"/>
        <c:varyColors val="0"/>
        <c:ser>
          <c:idx val="0"/>
          <c:order val="0"/>
          <c:tx>
            <c:strRef>
              <c:f>'付表２－２'!$C$6</c:f>
              <c:strCache>
                <c:ptCount val="1"/>
                <c:pt idx="0">
                  <c:v>一般炭
（輸入/国産）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'付表２－２'!$E$6:$H$6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4-41C0-B6D9-0A772E10C2BC}"/>
            </c:ext>
          </c:extLst>
        </c:ser>
        <c:ser>
          <c:idx val="1"/>
          <c:order val="1"/>
          <c:tx>
            <c:strRef>
              <c:f>'付表２－２'!$C$7</c:f>
              <c:strCache>
                <c:ptCount val="1"/>
                <c:pt idx="0">
                  <c:v>揮発油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'付表２－２'!$E$7:$H$7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4-41C0-B6D9-0A772E10C2BC}"/>
            </c:ext>
          </c:extLst>
        </c:ser>
        <c:ser>
          <c:idx val="2"/>
          <c:order val="2"/>
          <c:tx>
            <c:strRef>
              <c:f>'付表２－２'!$C$8</c:f>
              <c:strCache>
                <c:ptCount val="1"/>
                <c:pt idx="0">
                  <c:v>灯油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'付表２－２'!$E$8:$H$8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4-41C0-B6D9-0A772E10C2BC}"/>
            </c:ext>
          </c:extLst>
        </c:ser>
        <c:ser>
          <c:idx val="3"/>
          <c:order val="3"/>
          <c:tx>
            <c:strRef>
              <c:f>'付表２－２'!$C$9</c:f>
              <c:strCache>
                <c:ptCount val="1"/>
                <c:pt idx="0">
                  <c:v>軽油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'付表２－２'!$E$9:$H$9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4-41C0-B6D9-0A772E10C2BC}"/>
            </c:ext>
          </c:extLst>
        </c:ser>
        <c:ser>
          <c:idx val="4"/>
          <c:order val="4"/>
          <c:tx>
            <c:strRef>
              <c:f>'付表２－２'!$C$10</c:f>
              <c:strCache>
                <c:ptCount val="1"/>
                <c:pt idx="0">
                  <c:v>Ａ重油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'付表２－２'!$E$10:$H$10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54-41C0-B6D9-0A772E10C2BC}"/>
            </c:ext>
          </c:extLst>
        </c:ser>
        <c:ser>
          <c:idx val="5"/>
          <c:order val="5"/>
          <c:tx>
            <c:strRef>
              <c:f>'付表２－２'!$C$11</c:f>
              <c:strCache>
                <c:ptCount val="1"/>
                <c:pt idx="0">
                  <c:v>Ｂ重油又はC重油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'付表２－２'!$E$11:$H$11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54-41C0-B6D9-0A772E10C2BC}"/>
            </c:ext>
          </c:extLst>
        </c:ser>
        <c:ser>
          <c:idx val="6"/>
          <c:order val="6"/>
          <c:tx>
            <c:strRef>
              <c:f>'付表２－２'!$C$12</c:f>
              <c:strCache>
                <c:ptCount val="1"/>
                <c:pt idx="0">
                  <c:v>ＬＰＧ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'付表２－２'!$E$12:$H$12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54-41C0-B6D9-0A772E10C2BC}"/>
            </c:ext>
          </c:extLst>
        </c:ser>
        <c:ser>
          <c:idx val="7"/>
          <c:order val="7"/>
          <c:tx>
            <c:strRef>
              <c:f>'付表２－２'!$C$13</c:f>
              <c:strCache>
                <c:ptCount val="1"/>
                <c:pt idx="0">
                  <c:v>ＬNＧ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'付表２－２'!$E$13:$H$13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54-41C0-B6D9-0A772E10C2BC}"/>
            </c:ext>
          </c:extLst>
        </c:ser>
        <c:ser>
          <c:idx val="8"/>
          <c:order val="8"/>
          <c:tx>
            <c:strRef>
              <c:f>'付表２－２'!$C$14</c:f>
              <c:strCache>
                <c:ptCount val="1"/>
                <c:pt idx="0">
                  <c:v>都市ガス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'付表２－２'!$E$14:$H$14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54-41C0-B6D9-0A772E10C2BC}"/>
            </c:ext>
          </c:extLst>
        </c:ser>
        <c:ser>
          <c:idx val="9"/>
          <c:order val="9"/>
          <c:tx>
            <c:strRef>
              <c:f>'付表２－２'!$C$15</c:f>
              <c:strCache>
                <c:ptCount val="1"/>
                <c:pt idx="0">
                  <c:v>廃棄物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'付表２－２'!$E$15:$H$15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54-41C0-B6D9-0A772E10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20368"/>
        <c:axId val="1"/>
      </c:lineChart>
      <c:catAx>
        <c:axId val="32302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02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78673099994241"/>
          <c:y val="5.0155859893205555E-2"/>
          <c:w val="0.25196274118429807"/>
          <c:h val="0.88748750156230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4407582938388"/>
          <c:y val="0.20992405535106928"/>
          <c:w val="0.65639810426540279"/>
          <c:h val="0.46946652378511855"/>
        </c:manualLayout>
      </c:layout>
      <c:lineChart>
        <c:grouping val="standard"/>
        <c:varyColors val="0"/>
        <c:ser>
          <c:idx val="12"/>
          <c:order val="0"/>
          <c:tx>
            <c:strRef>
              <c:f>'付表２－２'!$C$18</c:f>
              <c:strCache>
                <c:ptCount val="1"/>
                <c:pt idx="0">
                  <c:v>熱供給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'付表２－２'!$E$18:$H$18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5-4E90-92E2-76C95F47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38232"/>
        <c:axId val="1"/>
      </c:lineChart>
      <c:catAx>
        <c:axId val="46213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138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83809122625103"/>
          <c:y val="0.26906006143850847"/>
          <c:w val="0.20164690061890411"/>
          <c:h val="0.28699728116945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'付表２－２'!$B$21</c:f>
          <c:strCache>
            <c:ptCount val="1"/>
            <c:pt idx="0">
              <c:v>電　力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7440458831535"/>
          <c:y val="0.18610333430543405"/>
          <c:w val="0.66587677725118488"/>
          <c:h val="0.60330578512396693"/>
        </c:manualLayout>
      </c:layout>
      <c:lineChart>
        <c:grouping val="standard"/>
        <c:varyColors val="0"/>
        <c:ser>
          <c:idx val="15"/>
          <c:order val="0"/>
          <c:tx>
            <c:strRef>
              <c:f>'付表２－２'!$B$21</c:f>
              <c:strCache>
                <c:ptCount val="1"/>
                <c:pt idx="0">
                  <c:v>電　力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7030A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'付表２－２'!$E$24:$H$24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F-490E-BD6C-AEA53DF0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45616"/>
        <c:axId val="1"/>
      </c:lineChart>
      <c:catAx>
        <c:axId val="46084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84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572286488880249"/>
          <c:y val="0.33650835312252636"/>
          <c:w val="0.21193496646252552"/>
          <c:h val="0.37777819439236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'付表２－２'!$B$25</c:f>
          <c:strCache>
            <c:ptCount val="1"/>
            <c:pt idx="0">
              <c:v>自動車燃料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83255565276562"/>
          <c:y val="0.22921490813648293"/>
          <c:w val="0.64354142160098027"/>
          <c:h val="0.55870555791679433"/>
        </c:manualLayout>
      </c:layout>
      <c:lineChart>
        <c:grouping val="standard"/>
        <c:varyColors val="0"/>
        <c:ser>
          <c:idx val="17"/>
          <c:order val="0"/>
          <c:tx>
            <c:strRef>
              <c:f>'付表２－２'!$C$26</c:f>
              <c:strCache>
                <c:ptCount val="1"/>
                <c:pt idx="0">
                  <c:v>ガソリン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'付表２－２'!$E$26:$H$26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2-4E45-8E9F-B39BBC1019F8}"/>
            </c:ext>
          </c:extLst>
        </c:ser>
        <c:ser>
          <c:idx val="18"/>
          <c:order val="1"/>
          <c:tx>
            <c:strRef>
              <c:f>'付表２－２'!$C$27</c:f>
              <c:strCache>
                <c:ptCount val="1"/>
                <c:pt idx="0">
                  <c:v>軽油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'付表２－２'!$E$27:$H$27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2-4E45-8E9F-B39BBC1019F8}"/>
            </c:ext>
          </c:extLst>
        </c:ser>
        <c:ser>
          <c:idx val="19"/>
          <c:order val="2"/>
          <c:tx>
            <c:strRef>
              <c:f>'付表２－２'!$C$28</c:f>
              <c:strCache>
                <c:ptCount val="1"/>
                <c:pt idx="0">
                  <c:v>ＬＰＧ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'付表２－２'!$E$28:$H$28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2-4E45-8E9F-B39BBC1019F8}"/>
            </c:ext>
          </c:extLst>
        </c:ser>
        <c:ser>
          <c:idx val="21"/>
          <c:order val="3"/>
          <c:tx>
            <c:strRef>
              <c:f>'付表２－２'!$C$29</c:f>
              <c:strCache>
                <c:ptCount val="1"/>
                <c:pt idx="0">
                  <c:v>電気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'付表２－２'!$E$29:$H$29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2-4E45-8E9F-B39BBC10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38072"/>
        <c:axId val="1"/>
      </c:lineChart>
      <c:catAx>
        <c:axId val="460838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838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55002538262962"/>
          <c:y val="0.24444444444444446"/>
          <c:w val="0.21605019279997406"/>
          <c:h val="0.295238511852685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3267002545373"/>
          <c:y val="0.15164831333352705"/>
          <c:w val="0.60712452610090406"/>
          <c:h val="0.66575355202370912"/>
        </c:manualLayout>
      </c:layout>
      <c:lineChart>
        <c:grouping val="standard"/>
        <c:varyColors val="0"/>
        <c:ser>
          <c:idx val="23"/>
          <c:order val="0"/>
          <c:tx>
            <c:strRef>
              <c:f>'付表２－２'!$B$32</c:f>
              <c:strCache>
                <c:ptCount val="1"/>
                <c:pt idx="0">
                  <c:v>合　計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'付表２－２'!$E$32:$H$32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B-48AE-9DB2-E18CD4A4E72E}"/>
            </c:ext>
          </c:extLst>
        </c:ser>
        <c:ser>
          <c:idx val="0"/>
          <c:order val="1"/>
          <c:tx>
            <c:strRef>
              <c:f>'付表２－２'!$B$34</c:f>
              <c:strCache>
                <c:ptCount val="1"/>
                <c:pt idx="0">
                  <c:v>合　計
（カーボン・オフセットを考慮）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'付表２－２'!$E$34:$H$34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B-48AE-9DB2-E18CD4A4E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71344"/>
        <c:axId val="1"/>
      </c:lineChart>
      <c:catAx>
        <c:axId val="46227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27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9419979909906"/>
          <c:y val="0.11275964391691395"/>
          <c:w val="0.27366363155222873"/>
          <c:h val="0.72106863867535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193596" name="直線矢印コネクタ 2"/>
        <xdr:cNvCxnSpPr>
          <a:cxnSpLocks noChangeShapeType="1"/>
        </xdr:cNvCxnSpPr>
      </xdr:nvCxnSpPr>
      <xdr:spPr bwMode="auto">
        <a:xfrm>
          <a:off x="3200400" y="891540"/>
          <a:ext cx="2125980" cy="0"/>
        </a:xfrm>
        <a:prstGeom prst="straightConnector1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lg" len="lg"/>
          <a:tailEnd type="triangl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8</xdr:row>
      <xdr:rowOff>0</xdr:rowOff>
    </xdr:to>
    <xdr:cxnSp macro="">
      <xdr:nvCxnSpPr>
        <xdr:cNvPr id="193597" name="直線矢印コネクタ 4"/>
        <xdr:cNvCxnSpPr>
          <a:cxnSpLocks noChangeShapeType="1"/>
        </xdr:cNvCxnSpPr>
      </xdr:nvCxnSpPr>
      <xdr:spPr bwMode="auto">
        <a:xfrm>
          <a:off x="1783080" y="1424940"/>
          <a:ext cx="2834640" cy="0"/>
        </a:xfrm>
        <a:prstGeom prst="straightConnector1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lg" len="lg"/>
          <a:tailEnd type="triangl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3</xdr:row>
      <xdr:rowOff>0</xdr:rowOff>
    </xdr:from>
    <xdr:to>
      <xdr:col>14</xdr:col>
      <xdr:colOff>495300</xdr:colOff>
      <xdr:row>13</xdr:row>
      <xdr:rowOff>0</xdr:rowOff>
    </xdr:to>
    <xdr:graphicFrame macro="">
      <xdr:nvGraphicFramePr>
        <xdr:cNvPr id="192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129540</xdr:colOff>
      <xdr:row>13</xdr:row>
      <xdr:rowOff>15240</xdr:rowOff>
    </xdr:from>
    <xdr:to>
      <xdr:col>14</xdr:col>
      <xdr:colOff>487680</xdr:colOff>
      <xdr:row>18</xdr:row>
      <xdr:rowOff>0</xdr:rowOff>
    </xdr:to>
    <xdr:graphicFrame macro="">
      <xdr:nvGraphicFramePr>
        <xdr:cNvPr id="192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129540</xdr:colOff>
      <xdr:row>18</xdr:row>
      <xdr:rowOff>0</xdr:rowOff>
    </xdr:from>
    <xdr:to>
      <xdr:col>14</xdr:col>
      <xdr:colOff>487680</xdr:colOff>
      <xdr:row>25</xdr:row>
      <xdr:rowOff>0</xdr:rowOff>
    </xdr:to>
    <xdr:graphicFrame macro="">
      <xdr:nvGraphicFramePr>
        <xdr:cNvPr id="192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129540</xdr:colOff>
      <xdr:row>25</xdr:row>
      <xdr:rowOff>0</xdr:rowOff>
    </xdr:from>
    <xdr:to>
      <xdr:col>14</xdr:col>
      <xdr:colOff>487680</xdr:colOff>
      <xdr:row>32</xdr:row>
      <xdr:rowOff>0</xdr:rowOff>
    </xdr:to>
    <xdr:graphicFrame macro="">
      <xdr:nvGraphicFramePr>
        <xdr:cNvPr id="1925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129540</xdr:colOff>
      <xdr:row>34</xdr:row>
      <xdr:rowOff>0</xdr:rowOff>
    </xdr:from>
    <xdr:to>
      <xdr:col>14</xdr:col>
      <xdr:colOff>502920</xdr:colOff>
      <xdr:row>44</xdr:row>
      <xdr:rowOff>0</xdr:rowOff>
    </xdr:to>
    <xdr:graphicFrame macro="">
      <xdr:nvGraphicFramePr>
        <xdr:cNvPr id="1926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showZeros="0" tabSelected="1" view="pageBreakPreview" zoomScaleNormal="100" zoomScaleSheetLayoutView="100" workbookViewId="0">
      <selection activeCell="H18" sqref="H18"/>
    </sheetView>
  </sheetViews>
  <sheetFormatPr defaultColWidth="9" defaultRowHeight="12" x14ac:dyDescent="0.15"/>
  <cols>
    <col min="1" max="2" width="2.44140625" style="50" customWidth="1"/>
    <col min="3" max="3" width="3.6640625" style="50" customWidth="1"/>
    <col min="4" max="5" width="4" style="50" customWidth="1"/>
    <col min="6" max="17" width="10" style="50" customWidth="1"/>
    <col min="18" max="18" width="2.44140625" style="50" customWidth="1"/>
    <col min="19" max="16384" width="9" style="50"/>
  </cols>
  <sheetData>
    <row r="2" spans="2:17" ht="12.6" thickBot="1" x14ac:dyDescent="0.2">
      <c r="C2" s="129" t="s">
        <v>119</v>
      </c>
    </row>
    <row r="3" spans="2:17" x14ac:dyDescent="0.15">
      <c r="B3" s="129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2:17" ht="14.4" x14ac:dyDescent="0.15">
      <c r="B4" s="129"/>
      <c r="C4" s="128"/>
      <c r="D4" s="141" t="s">
        <v>105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2:17" ht="3" customHeight="1" x14ac:dyDescent="0.15">
      <c r="B5" s="129"/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17" x14ac:dyDescent="0.15">
      <c r="B6" s="129"/>
      <c r="C6" s="128"/>
      <c r="D6" s="129"/>
      <c r="E6" s="140" t="s">
        <v>139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0"/>
    </row>
    <row r="7" spans="2:17" ht="3" customHeight="1" x14ac:dyDescent="0.15">
      <c r="B7" s="129"/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2:17" ht="24" customHeight="1" x14ac:dyDescent="0.15">
      <c r="B8" s="129"/>
      <c r="C8" s="128"/>
      <c r="D8" s="129"/>
      <c r="E8" s="129" t="s">
        <v>111</v>
      </c>
      <c r="F8" s="138" t="s">
        <v>112</v>
      </c>
      <c r="G8" s="140" t="s">
        <v>145</v>
      </c>
      <c r="H8" s="129"/>
      <c r="I8" s="129"/>
      <c r="J8" s="129"/>
      <c r="K8" s="129"/>
      <c r="L8" s="129"/>
      <c r="M8" s="129"/>
      <c r="N8" s="129"/>
      <c r="O8" s="129"/>
      <c r="P8" s="129"/>
      <c r="Q8" s="130"/>
    </row>
    <row r="9" spans="2:17" ht="15" customHeight="1" x14ac:dyDescent="0.15">
      <c r="B9" s="129"/>
      <c r="C9" s="128"/>
      <c r="D9" s="129"/>
      <c r="E9" s="129" t="s">
        <v>82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0"/>
    </row>
    <row r="10" spans="2:17" ht="15" customHeight="1" thickBot="1" x14ac:dyDescent="0.2">
      <c r="B10" s="129"/>
      <c r="C10" s="128"/>
      <c r="D10" s="129"/>
      <c r="E10" s="129" t="s">
        <v>153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</row>
    <row r="11" spans="2:17" ht="24" customHeight="1" thickBot="1" x14ac:dyDescent="0.2">
      <c r="B11" s="129"/>
      <c r="C11" s="128"/>
      <c r="D11" s="129"/>
      <c r="E11" s="129" t="s">
        <v>113</v>
      </c>
      <c r="F11" s="35" t="s">
        <v>114</v>
      </c>
      <c r="G11" s="129" t="s">
        <v>115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30"/>
    </row>
    <row r="12" spans="2:17" ht="15" customHeight="1" x14ac:dyDescent="0.15">
      <c r="B12" s="129"/>
      <c r="C12" s="128"/>
      <c r="D12" s="129"/>
      <c r="E12" s="129" t="s">
        <v>85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</row>
    <row r="13" spans="2:17" ht="15" customHeight="1" x14ac:dyDescent="0.15">
      <c r="B13" s="129"/>
      <c r="C13" s="128"/>
      <c r="D13" s="129"/>
      <c r="E13" s="129" t="s">
        <v>95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</row>
    <row r="14" spans="2:17" ht="15" customHeight="1" x14ac:dyDescent="0.15">
      <c r="B14" s="129"/>
      <c r="C14" s="128"/>
      <c r="D14" s="129"/>
      <c r="E14" s="129" t="s">
        <v>104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30"/>
    </row>
    <row r="15" spans="2:17" ht="15" customHeight="1" x14ac:dyDescent="0.15">
      <c r="B15" s="129"/>
      <c r="C15" s="128"/>
      <c r="D15" s="129"/>
      <c r="E15" s="129" t="s">
        <v>144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0"/>
    </row>
    <row r="16" spans="2:17" ht="15" customHeight="1" x14ac:dyDescent="0.15">
      <c r="B16" s="129"/>
      <c r="C16" s="128"/>
      <c r="D16" s="129"/>
      <c r="E16" s="129" t="s">
        <v>162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30"/>
    </row>
    <row r="17" spans="2:17" ht="15" customHeight="1" x14ac:dyDescent="0.15">
      <c r="B17" s="129"/>
      <c r="C17" s="128"/>
      <c r="D17" s="129"/>
      <c r="E17" s="129" t="s">
        <v>138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30"/>
    </row>
    <row r="18" spans="2:17" ht="15" customHeight="1" x14ac:dyDescent="0.15"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</row>
    <row r="19" spans="2:17" ht="15" customHeight="1" x14ac:dyDescent="0.15">
      <c r="B19" s="129"/>
      <c r="C19" s="128"/>
      <c r="D19" s="129"/>
      <c r="E19" s="140" t="s">
        <v>140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30"/>
    </row>
    <row r="20" spans="2:17" ht="15" customHeight="1" x14ac:dyDescent="0.15">
      <c r="B20" s="129"/>
      <c r="C20" s="128"/>
      <c r="D20" s="129"/>
      <c r="E20" s="129" t="s">
        <v>147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30"/>
    </row>
    <row r="21" spans="2:17" ht="15" customHeight="1" x14ac:dyDescent="0.15">
      <c r="B21" s="129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30"/>
    </row>
    <row r="22" spans="2:17" ht="15" customHeight="1" x14ac:dyDescent="0.15">
      <c r="B22" s="129"/>
      <c r="C22" s="128"/>
      <c r="D22" s="129"/>
      <c r="E22" s="140" t="s">
        <v>141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</row>
    <row r="23" spans="2:17" ht="15" customHeight="1" x14ac:dyDescent="0.15">
      <c r="B23" s="129"/>
      <c r="C23" s="128"/>
      <c r="D23" s="129"/>
      <c r="E23" s="129" t="s">
        <v>147</v>
      </c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</row>
    <row r="24" spans="2:17" ht="15" customHeight="1" x14ac:dyDescent="0.15">
      <c r="B24" s="129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30"/>
    </row>
    <row r="25" spans="2:17" ht="15" customHeight="1" x14ac:dyDescent="0.15">
      <c r="B25" s="129"/>
      <c r="C25" s="128"/>
      <c r="D25" s="141" t="s">
        <v>106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</row>
    <row r="26" spans="2:17" ht="15" customHeight="1" x14ac:dyDescent="0.15">
      <c r="B26" s="129"/>
      <c r="C26" s="128"/>
      <c r="D26" s="129"/>
      <c r="E26" s="129" t="s">
        <v>107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</row>
    <row r="27" spans="2:17" ht="15" customHeight="1" x14ac:dyDescent="0.15">
      <c r="B27" s="129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30"/>
    </row>
    <row r="28" spans="2:17" ht="15" customHeight="1" x14ac:dyDescent="0.15">
      <c r="B28" s="129"/>
      <c r="C28" s="128"/>
      <c r="D28" s="129"/>
      <c r="E28" s="140" t="s">
        <v>142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30"/>
    </row>
    <row r="29" spans="2:17" ht="15" customHeight="1" x14ac:dyDescent="0.15">
      <c r="B29" s="129"/>
      <c r="C29" s="128"/>
      <c r="D29" s="129"/>
      <c r="E29" s="129" t="s">
        <v>108</v>
      </c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</row>
    <row r="30" spans="2:17" ht="24" customHeight="1" x14ac:dyDescent="0.15">
      <c r="B30" s="129"/>
      <c r="C30" s="128"/>
      <c r="D30" s="129"/>
      <c r="E30" s="129" t="s">
        <v>111</v>
      </c>
      <c r="F30" s="138" t="s">
        <v>112</v>
      </c>
      <c r="G30" s="140" t="s">
        <v>146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30"/>
    </row>
    <row r="31" spans="2:17" ht="15" customHeight="1" x14ac:dyDescent="0.15">
      <c r="B31" s="129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30"/>
    </row>
    <row r="32" spans="2:17" ht="15" customHeight="1" x14ac:dyDescent="0.15">
      <c r="B32" s="129"/>
      <c r="C32" s="128"/>
      <c r="D32" s="129"/>
      <c r="E32" s="140" t="s">
        <v>143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</row>
    <row r="33" spans="2:17" ht="15" customHeight="1" x14ac:dyDescent="0.15">
      <c r="B33" s="129"/>
      <c r="C33" s="128"/>
      <c r="D33" s="129"/>
      <c r="E33" s="129" t="s">
        <v>109</v>
      </c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</row>
    <row r="34" spans="2:17" ht="24" customHeight="1" x14ac:dyDescent="0.15">
      <c r="B34" s="129"/>
      <c r="C34" s="128"/>
      <c r="D34" s="129"/>
      <c r="E34" s="129" t="s">
        <v>111</v>
      </c>
      <c r="F34" s="138" t="s">
        <v>112</v>
      </c>
      <c r="G34" s="140" t="s">
        <v>146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30"/>
    </row>
    <row r="35" spans="2:17" ht="15" customHeight="1" x14ac:dyDescent="0.15">
      <c r="B35" s="129"/>
      <c r="C35" s="128"/>
      <c r="D35" s="129"/>
      <c r="E35" s="129" t="s">
        <v>149</v>
      </c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2:17" ht="15" customHeight="1" x14ac:dyDescent="0.15">
      <c r="B36" s="129"/>
      <c r="C36" s="128"/>
      <c r="D36" s="129"/>
      <c r="E36" s="129" t="s">
        <v>148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</row>
    <row r="37" spans="2:17" ht="15" customHeight="1" thickBot="1" x14ac:dyDescent="0.2">
      <c r="B37" s="129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</row>
  </sheetData>
  <phoneticPr fontId="2"/>
  <pageMargins left="0.78740157480314965" right="0.19685039370078741" top="0.6692913385826772" bottom="0.39370078740157483" header="0.51181102362204722" footer="0.39370078740157483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showZeros="0" view="pageBreakPreview" zoomScaleNormal="100" zoomScaleSheetLayoutView="100" workbookViewId="0">
      <selection activeCell="V38" sqref="V38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4" width="10" style="1" customWidth="1"/>
    <col min="5" max="9" width="10.33203125" style="1" customWidth="1"/>
    <col min="10" max="10" width="9" style="1"/>
    <col min="11" max="11" width="2.6640625" style="1" customWidth="1"/>
    <col min="12" max="16" width="7" style="1" customWidth="1"/>
    <col min="17" max="17" width="12" style="1" customWidth="1"/>
    <col min="18" max="18" width="2.44140625" style="1" customWidth="1"/>
    <col min="19" max="16384" width="9" style="1"/>
  </cols>
  <sheetData>
    <row r="1" spans="2:18" x14ac:dyDescent="0.15">
      <c r="B1" s="1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18" ht="16.2" x14ac:dyDescent="0.2">
      <c r="D2" s="164" t="s">
        <v>110</v>
      </c>
      <c r="E2" s="164"/>
      <c r="F2" s="164"/>
      <c r="G2" s="164"/>
      <c r="H2" s="164"/>
    </row>
    <row r="3" spans="2:18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2:18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8" ht="18" customHeight="1" x14ac:dyDescent="0.15">
      <c r="B5" s="50"/>
      <c r="C5" s="50"/>
      <c r="D5" s="50"/>
      <c r="E5" s="50"/>
      <c r="F5" s="50"/>
      <c r="G5" s="169" t="s">
        <v>120</v>
      </c>
      <c r="H5" s="170"/>
      <c r="I5" s="171"/>
      <c r="J5" s="50"/>
      <c r="K5" s="50"/>
      <c r="L5" s="50"/>
      <c r="M5" s="50"/>
      <c r="N5" s="50"/>
      <c r="O5" s="50"/>
      <c r="P5" s="50"/>
      <c r="Q5" s="50"/>
    </row>
    <row r="6" spans="2:18" x14ac:dyDescent="0.15">
      <c r="B6" s="50"/>
      <c r="C6" s="50"/>
      <c r="D6" s="50"/>
      <c r="E6" s="50"/>
      <c r="F6" s="50"/>
      <c r="G6" s="135"/>
      <c r="H6" s="50"/>
      <c r="I6" s="136"/>
      <c r="J6" s="50"/>
      <c r="K6" s="50"/>
      <c r="L6" s="50"/>
      <c r="M6" s="50"/>
      <c r="N6" s="50"/>
      <c r="O6" s="50"/>
      <c r="P6" s="50"/>
      <c r="Q6" s="50"/>
    </row>
    <row r="7" spans="2:18" x14ac:dyDescent="0.1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2:18" ht="18" customHeight="1" x14ac:dyDescent="0.15">
      <c r="B8" s="50"/>
      <c r="C8" s="50"/>
      <c r="D8" s="50"/>
      <c r="E8" s="169" t="s">
        <v>121</v>
      </c>
      <c r="F8" s="170"/>
      <c r="G8" s="170"/>
      <c r="H8" s="171"/>
      <c r="I8" s="50"/>
      <c r="J8" s="50"/>
      <c r="K8" s="50"/>
      <c r="L8" s="50"/>
      <c r="M8" s="50"/>
      <c r="N8" s="50"/>
      <c r="O8" s="50"/>
      <c r="P8" s="50"/>
      <c r="Q8" s="50"/>
    </row>
    <row r="9" spans="2:18" x14ac:dyDescent="0.15">
      <c r="B9" s="50"/>
      <c r="C9" s="50"/>
      <c r="D9" s="50"/>
      <c r="E9" s="135"/>
      <c r="F9" s="50"/>
      <c r="G9" s="50"/>
      <c r="H9" s="136"/>
      <c r="I9" s="50"/>
      <c r="J9" s="50"/>
      <c r="K9" s="50"/>
      <c r="L9" s="50"/>
      <c r="M9" s="50"/>
      <c r="N9" s="50"/>
      <c r="O9" s="50"/>
      <c r="P9" s="50"/>
      <c r="Q9" s="50"/>
    </row>
    <row r="10" spans="2:18" x14ac:dyDescent="0.15">
      <c r="B10" s="1" t="s">
        <v>48</v>
      </c>
      <c r="L10" s="1" t="s">
        <v>122</v>
      </c>
    </row>
    <row r="11" spans="2:18" ht="15" customHeight="1" x14ac:dyDescent="0.15">
      <c r="B11" s="178"/>
      <c r="C11" s="172" t="s">
        <v>1</v>
      </c>
      <c r="D11" s="173"/>
      <c r="E11" s="148" t="s">
        <v>163</v>
      </c>
      <c r="F11" s="148" t="s">
        <v>154</v>
      </c>
      <c r="G11" s="148" t="s">
        <v>156</v>
      </c>
      <c r="H11" s="148" t="s">
        <v>157</v>
      </c>
      <c r="I11" s="148" t="s">
        <v>168</v>
      </c>
      <c r="J11" s="102" t="s">
        <v>25</v>
      </c>
      <c r="L11" s="148" t="s">
        <v>164</v>
      </c>
      <c r="M11" s="148" t="s">
        <v>165</v>
      </c>
      <c r="N11" s="148" t="s">
        <v>166</v>
      </c>
      <c r="O11" s="148" t="s">
        <v>161</v>
      </c>
      <c r="P11" s="148" t="s">
        <v>167</v>
      </c>
      <c r="Q11" s="102" t="s">
        <v>25</v>
      </c>
      <c r="R11" s="13"/>
    </row>
    <row r="12" spans="2:18" ht="15" customHeight="1" x14ac:dyDescent="0.15">
      <c r="B12" s="179"/>
      <c r="C12" s="174"/>
      <c r="D12" s="175"/>
      <c r="E12" s="134" t="s">
        <v>118</v>
      </c>
      <c r="F12" s="134" t="s">
        <v>117</v>
      </c>
      <c r="G12" s="134" t="s">
        <v>90</v>
      </c>
      <c r="H12" s="134" t="s">
        <v>91</v>
      </c>
      <c r="I12" s="134" t="s">
        <v>92</v>
      </c>
      <c r="J12" s="109"/>
      <c r="L12" s="107"/>
      <c r="M12" s="107"/>
      <c r="N12" s="107"/>
      <c r="O12" s="107"/>
      <c r="P12" s="107"/>
      <c r="Q12" s="109"/>
      <c r="R12" s="13"/>
    </row>
    <row r="13" spans="2:18" ht="15" customHeight="1" x14ac:dyDescent="0.15">
      <c r="B13" s="180"/>
      <c r="C13" s="176"/>
      <c r="D13" s="177"/>
      <c r="E13" s="108"/>
      <c r="F13" s="108"/>
      <c r="G13" s="108"/>
      <c r="H13" s="108"/>
      <c r="I13" s="108" t="s">
        <v>93</v>
      </c>
      <c r="J13" s="110"/>
      <c r="L13" s="108"/>
      <c r="M13" s="108"/>
      <c r="N13" s="108"/>
      <c r="O13" s="108"/>
      <c r="P13" s="108"/>
      <c r="Q13" s="110"/>
      <c r="R13" s="13"/>
    </row>
    <row r="14" spans="2:18" ht="13.8" customHeight="1" x14ac:dyDescent="0.15">
      <c r="B14" s="153" t="s">
        <v>11</v>
      </c>
      <c r="C14" s="185" t="s">
        <v>24</v>
      </c>
      <c r="D14" s="149" t="s">
        <v>158</v>
      </c>
      <c r="E14" s="187"/>
      <c r="F14" s="187"/>
      <c r="G14" s="100"/>
      <c r="H14" s="98"/>
      <c r="I14" s="98"/>
      <c r="J14" s="8" t="s">
        <v>29</v>
      </c>
      <c r="L14" s="181">
        <v>2.33</v>
      </c>
      <c r="M14" s="181">
        <v>2.33</v>
      </c>
      <c r="N14" s="28">
        <v>2.33</v>
      </c>
      <c r="O14" s="24">
        <v>2.33</v>
      </c>
      <c r="P14" s="24">
        <v>2.33</v>
      </c>
      <c r="Q14" s="25" t="s">
        <v>44</v>
      </c>
      <c r="R14" s="16"/>
    </row>
    <row r="15" spans="2:18" ht="13.2" customHeight="1" x14ac:dyDescent="0.15">
      <c r="B15" s="154"/>
      <c r="C15" s="186"/>
      <c r="D15" s="149" t="s">
        <v>159</v>
      </c>
      <c r="E15" s="188"/>
      <c r="F15" s="188"/>
      <c r="G15" s="98"/>
      <c r="H15" s="98"/>
      <c r="I15" s="98"/>
      <c r="J15" s="8" t="s">
        <v>29</v>
      </c>
      <c r="L15" s="182"/>
      <c r="M15" s="182"/>
      <c r="N15" s="24">
        <v>2.15</v>
      </c>
      <c r="O15" s="24">
        <v>2.15</v>
      </c>
      <c r="P15" s="24">
        <v>2.15</v>
      </c>
      <c r="Q15" s="25" t="s">
        <v>44</v>
      </c>
      <c r="R15" s="16"/>
    </row>
    <row r="16" spans="2:18" ht="27" customHeight="1" x14ac:dyDescent="0.15">
      <c r="B16" s="154"/>
      <c r="C16" s="151" t="s">
        <v>3</v>
      </c>
      <c r="D16" s="152"/>
      <c r="E16" s="98"/>
      <c r="F16" s="98"/>
      <c r="G16" s="98"/>
      <c r="H16" s="98"/>
      <c r="I16" s="98"/>
      <c r="J16" s="8" t="s">
        <v>27</v>
      </c>
      <c r="L16" s="24">
        <v>2.3199999999999998</v>
      </c>
      <c r="M16" s="24">
        <v>2.3199999999999998</v>
      </c>
      <c r="N16" s="24">
        <v>2.29</v>
      </c>
      <c r="O16" s="24">
        <v>2.29</v>
      </c>
      <c r="P16" s="24">
        <v>2.29</v>
      </c>
      <c r="Q16" s="25" t="s">
        <v>26</v>
      </c>
      <c r="R16" s="16"/>
    </row>
    <row r="17" spans="2:18" ht="27" customHeight="1" x14ac:dyDescent="0.15">
      <c r="B17" s="154"/>
      <c r="C17" s="151" t="s">
        <v>2</v>
      </c>
      <c r="D17" s="152"/>
      <c r="E17" s="98"/>
      <c r="F17" s="98"/>
      <c r="G17" s="98"/>
      <c r="H17" s="98"/>
      <c r="I17" s="98"/>
      <c r="J17" s="8" t="s">
        <v>27</v>
      </c>
      <c r="L17" s="24">
        <v>2.4900000000000002</v>
      </c>
      <c r="M17" s="24">
        <v>2.4900000000000002</v>
      </c>
      <c r="N17" s="24">
        <v>2.5</v>
      </c>
      <c r="O17" s="24">
        <v>2.5</v>
      </c>
      <c r="P17" s="24">
        <v>2.5</v>
      </c>
      <c r="Q17" s="25" t="s">
        <v>26</v>
      </c>
      <c r="R17" s="16"/>
    </row>
    <row r="18" spans="2:18" ht="27" customHeight="1" x14ac:dyDescent="0.15">
      <c r="B18" s="154"/>
      <c r="C18" s="151" t="s">
        <v>4</v>
      </c>
      <c r="D18" s="152"/>
      <c r="E18" s="98"/>
      <c r="F18" s="98"/>
      <c r="G18" s="98"/>
      <c r="H18" s="98"/>
      <c r="I18" s="98"/>
      <c r="J18" s="8" t="s">
        <v>27</v>
      </c>
      <c r="L18" s="24">
        <v>2.58</v>
      </c>
      <c r="M18" s="24">
        <v>2.58</v>
      </c>
      <c r="N18" s="24">
        <v>2.62</v>
      </c>
      <c r="O18" s="24">
        <v>2.62</v>
      </c>
      <c r="P18" s="24">
        <v>2.62</v>
      </c>
      <c r="Q18" s="25" t="s">
        <v>26</v>
      </c>
      <c r="R18" s="16"/>
    </row>
    <row r="19" spans="2:18" ht="27" customHeight="1" x14ac:dyDescent="0.15">
      <c r="B19" s="154"/>
      <c r="C19" s="151" t="s">
        <v>5</v>
      </c>
      <c r="D19" s="152"/>
      <c r="E19" s="98"/>
      <c r="F19" s="98"/>
      <c r="G19" s="98"/>
      <c r="H19" s="98"/>
      <c r="I19" s="98"/>
      <c r="J19" s="8" t="s">
        <v>27</v>
      </c>
      <c r="L19" s="24">
        <v>2.71</v>
      </c>
      <c r="M19" s="24">
        <v>2.71</v>
      </c>
      <c r="N19" s="24">
        <v>2.75</v>
      </c>
      <c r="O19" s="24">
        <v>2.75</v>
      </c>
      <c r="P19" s="24">
        <v>2.75</v>
      </c>
      <c r="Q19" s="25" t="s">
        <v>26</v>
      </c>
      <c r="R19" s="16"/>
    </row>
    <row r="20" spans="2:18" ht="27" customHeight="1" x14ac:dyDescent="0.15">
      <c r="B20" s="154"/>
      <c r="C20" s="151" t="s">
        <v>23</v>
      </c>
      <c r="D20" s="152"/>
      <c r="E20" s="98"/>
      <c r="F20" s="98"/>
      <c r="G20" s="98"/>
      <c r="H20" s="98"/>
      <c r="I20" s="98"/>
      <c r="J20" s="8" t="s">
        <v>27</v>
      </c>
      <c r="L20" s="24">
        <v>3</v>
      </c>
      <c r="M20" s="24">
        <v>3</v>
      </c>
      <c r="N20" s="24">
        <v>3.1</v>
      </c>
      <c r="O20" s="24">
        <v>3.1</v>
      </c>
      <c r="P20" s="24">
        <v>3.1</v>
      </c>
      <c r="Q20" s="25" t="s">
        <v>26</v>
      </c>
      <c r="R20" s="16"/>
    </row>
    <row r="21" spans="2:18" ht="27" customHeight="1" x14ac:dyDescent="0.15">
      <c r="B21" s="154"/>
      <c r="C21" s="151" t="s">
        <v>14</v>
      </c>
      <c r="D21" s="152"/>
      <c r="E21" s="98"/>
      <c r="F21" s="98"/>
      <c r="G21" s="98"/>
      <c r="H21" s="98"/>
      <c r="I21" s="98"/>
      <c r="J21" s="8" t="s">
        <v>29</v>
      </c>
      <c r="L21" s="24">
        <v>3</v>
      </c>
      <c r="M21" s="24">
        <v>3</v>
      </c>
      <c r="N21" s="24">
        <v>2.99</v>
      </c>
      <c r="O21" s="24">
        <v>2.99</v>
      </c>
      <c r="P21" s="24">
        <v>2.99</v>
      </c>
      <c r="Q21" s="25" t="s">
        <v>28</v>
      </c>
      <c r="R21" s="16"/>
    </row>
    <row r="22" spans="2:18" ht="27" customHeight="1" x14ac:dyDescent="0.15">
      <c r="B22" s="154"/>
      <c r="C22" s="151" t="s">
        <v>22</v>
      </c>
      <c r="D22" s="152"/>
      <c r="E22" s="98"/>
      <c r="F22" s="98"/>
      <c r="G22" s="98"/>
      <c r="H22" s="98"/>
      <c r="I22" s="98"/>
      <c r="J22" s="8" t="s">
        <v>29</v>
      </c>
      <c r="L22" s="24">
        <v>2.7</v>
      </c>
      <c r="M22" s="24">
        <v>2.7</v>
      </c>
      <c r="N22" s="24">
        <v>2.79</v>
      </c>
      <c r="O22" s="24">
        <v>2.79</v>
      </c>
      <c r="P22" s="24">
        <v>2.79</v>
      </c>
      <c r="Q22" s="25" t="s">
        <v>28</v>
      </c>
      <c r="R22" s="16"/>
    </row>
    <row r="23" spans="2:18" ht="27" customHeight="1" x14ac:dyDescent="0.15">
      <c r="B23" s="154"/>
      <c r="C23" s="151" t="s">
        <v>6</v>
      </c>
      <c r="D23" s="152"/>
      <c r="E23" s="98"/>
      <c r="F23" s="98"/>
      <c r="G23" s="98"/>
      <c r="H23" s="98"/>
      <c r="I23" s="98"/>
      <c r="J23" s="8" t="s">
        <v>31</v>
      </c>
      <c r="L23" s="28"/>
      <c r="M23" s="28"/>
      <c r="N23" s="28"/>
      <c r="O23" s="28"/>
      <c r="P23" s="28"/>
      <c r="Q23" s="143" t="s">
        <v>30</v>
      </c>
      <c r="R23" s="16"/>
    </row>
    <row r="24" spans="2:18" ht="27" customHeight="1" thickBot="1" x14ac:dyDescent="0.2">
      <c r="B24" s="154"/>
      <c r="C24" s="156" t="s">
        <v>7</v>
      </c>
      <c r="D24" s="157"/>
      <c r="E24" s="100"/>
      <c r="F24" s="100"/>
      <c r="G24" s="100"/>
      <c r="H24" s="100"/>
      <c r="I24" s="100"/>
      <c r="J24" s="10" t="s">
        <v>33</v>
      </c>
      <c r="L24" s="144"/>
      <c r="M24" s="144"/>
      <c r="N24" s="144"/>
      <c r="O24" s="144"/>
      <c r="P24" s="144"/>
      <c r="Q24" s="143" t="s">
        <v>32</v>
      </c>
      <c r="R24" s="16"/>
    </row>
    <row r="25" spans="2:18" ht="27" customHeight="1" thickBot="1" x14ac:dyDescent="0.2">
      <c r="B25" s="155"/>
      <c r="C25" s="167"/>
      <c r="D25" s="168"/>
      <c r="E25" s="92"/>
      <c r="F25" s="92"/>
      <c r="G25" s="92"/>
      <c r="H25" s="92"/>
      <c r="I25" s="92"/>
      <c r="J25" s="89"/>
      <c r="L25" s="30"/>
      <c r="M25" s="30"/>
      <c r="N25" s="30"/>
      <c r="O25" s="30"/>
      <c r="P25" s="30"/>
      <c r="Q25" s="31"/>
      <c r="R25" s="16"/>
    </row>
    <row r="26" spans="2:18" ht="27" customHeight="1" x14ac:dyDescent="0.15">
      <c r="B26" s="160"/>
      <c r="C26" s="161"/>
      <c r="D26" s="161"/>
      <c r="E26" s="91"/>
      <c r="F26" s="91"/>
      <c r="G26" s="91"/>
      <c r="H26" s="91"/>
      <c r="I26" s="91"/>
      <c r="J26" s="49"/>
      <c r="L26" s="47"/>
      <c r="M26" s="48"/>
      <c r="N26" s="48"/>
      <c r="O26" s="48"/>
      <c r="P26" s="48"/>
      <c r="Q26" s="46"/>
      <c r="R26" s="16"/>
    </row>
    <row r="27" spans="2:18" ht="27" customHeight="1" thickBot="1" x14ac:dyDescent="0.2">
      <c r="B27" s="153" t="s">
        <v>9</v>
      </c>
      <c r="C27" s="156" t="s">
        <v>8</v>
      </c>
      <c r="D27" s="157"/>
      <c r="E27" s="100"/>
      <c r="F27" s="100"/>
      <c r="G27" s="100"/>
      <c r="H27" s="100"/>
      <c r="I27" s="100"/>
      <c r="J27" s="10" t="s">
        <v>34</v>
      </c>
      <c r="L27" s="28"/>
      <c r="M27" s="28"/>
      <c r="N27" s="28"/>
      <c r="O27" s="28"/>
      <c r="P27" s="28"/>
      <c r="Q27" s="29" t="s">
        <v>35</v>
      </c>
      <c r="R27" s="16"/>
    </row>
    <row r="28" spans="2:18" ht="27" customHeight="1" thickBot="1" x14ac:dyDescent="0.2">
      <c r="B28" s="155"/>
      <c r="C28" s="167"/>
      <c r="D28" s="168"/>
      <c r="E28" s="92"/>
      <c r="F28" s="92"/>
      <c r="G28" s="92"/>
      <c r="H28" s="92"/>
      <c r="I28" s="92"/>
      <c r="J28" s="89"/>
      <c r="L28" s="30"/>
      <c r="M28" s="30"/>
      <c r="N28" s="30"/>
      <c r="O28" s="30"/>
      <c r="P28" s="30"/>
      <c r="Q28" s="31"/>
      <c r="R28" s="16"/>
    </row>
    <row r="29" spans="2:18" ht="27" customHeight="1" x14ac:dyDescent="0.15">
      <c r="B29" s="160"/>
      <c r="C29" s="161"/>
      <c r="D29" s="161"/>
      <c r="E29" s="91"/>
      <c r="F29" s="91"/>
      <c r="G29" s="91"/>
      <c r="H29" s="91"/>
      <c r="I29" s="91"/>
      <c r="J29" s="49"/>
      <c r="L29" s="47"/>
      <c r="M29" s="48"/>
      <c r="N29" s="48"/>
      <c r="O29" s="48"/>
      <c r="P29" s="48"/>
      <c r="Q29" s="53"/>
      <c r="R29" s="16"/>
    </row>
    <row r="30" spans="2:18" ht="27" customHeight="1" x14ac:dyDescent="0.15">
      <c r="B30" s="165" t="s">
        <v>12</v>
      </c>
      <c r="C30" s="156" t="s">
        <v>81</v>
      </c>
      <c r="D30" s="157"/>
      <c r="E30" s="139"/>
      <c r="F30" s="139"/>
      <c r="G30" s="139"/>
      <c r="H30" s="139"/>
      <c r="I30" s="139"/>
      <c r="J30" s="10" t="s">
        <v>51</v>
      </c>
      <c r="L30" s="248">
        <v>0.52200000000000002</v>
      </c>
      <c r="M30" s="248">
        <v>0.45700000000000002</v>
      </c>
      <c r="N30" s="248">
        <v>0.48799999999999999</v>
      </c>
      <c r="O30" s="248">
        <v>0.47099999999999997</v>
      </c>
      <c r="P30" s="248">
        <v>0.40200000000000002</v>
      </c>
      <c r="Q30" s="9" t="s">
        <v>52</v>
      </c>
      <c r="R30" s="16"/>
    </row>
    <row r="31" spans="2:18" ht="27" customHeight="1" thickBot="1" x14ac:dyDescent="0.2">
      <c r="B31" s="166"/>
      <c r="C31" s="192"/>
      <c r="D31" s="192"/>
      <c r="E31" s="145"/>
      <c r="F31" s="145"/>
      <c r="G31" s="145"/>
      <c r="H31" s="145"/>
      <c r="I31" s="145"/>
      <c r="J31" s="39" t="s">
        <v>51</v>
      </c>
      <c r="L31" s="146"/>
      <c r="M31" s="146"/>
      <c r="N31" s="146"/>
      <c r="O31" s="146"/>
      <c r="P31" s="146"/>
      <c r="Q31" s="9" t="s">
        <v>52</v>
      </c>
      <c r="R31" s="16"/>
    </row>
    <row r="32" spans="2:18" ht="27" customHeight="1" thickBot="1" x14ac:dyDescent="0.2">
      <c r="B32" s="166"/>
      <c r="C32" s="167"/>
      <c r="D32" s="168"/>
      <c r="E32" s="93"/>
      <c r="F32" s="93"/>
      <c r="G32" s="93"/>
      <c r="H32" s="93"/>
      <c r="I32" s="93"/>
      <c r="J32" s="39" t="s">
        <v>51</v>
      </c>
      <c r="L32" s="36"/>
      <c r="M32" s="36"/>
      <c r="N32" s="36"/>
      <c r="O32" s="36"/>
      <c r="P32" s="36"/>
      <c r="Q32" s="9" t="s">
        <v>52</v>
      </c>
      <c r="R32" s="16"/>
    </row>
    <row r="33" spans="2:18" ht="27" customHeight="1" x14ac:dyDescent="0.15">
      <c r="B33" s="160"/>
      <c r="C33" s="161"/>
      <c r="D33" s="161"/>
      <c r="E33" s="91"/>
      <c r="F33" s="91"/>
      <c r="G33" s="91"/>
      <c r="H33" s="91"/>
      <c r="I33" s="91"/>
      <c r="J33" s="43"/>
      <c r="L33" s="44"/>
      <c r="M33" s="45"/>
      <c r="N33" s="45"/>
      <c r="O33" s="45"/>
      <c r="P33" s="45"/>
      <c r="Q33" s="46"/>
      <c r="R33" s="16"/>
    </row>
    <row r="34" spans="2:18" ht="27" customHeight="1" x14ac:dyDescent="0.15">
      <c r="B34" s="154" t="s">
        <v>15</v>
      </c>
      <c r="C34" s="51" t="s">
        <v>19</v>
      </c>
      <c r="D34" s="52" t="s">
        <v>20</v>
      </c>
      <c r="E34" s="67"/>
      <c r="F34" s="67"/>
      <c r="G34" s="67"/>
      <c r="H34" s="67"/>
      <c r="I34" s="67"/>
      <c r="J34" s="68"/>
      <c r="L34" s="63"/>
      <c r="M34" s="63"/>
      <c r="N34" s="63"/>
      <c r="O34" s="63"/>
      <c r="P34" s="63"/>
      <c r="Q34" s="64"/>
      <c r="R34" s="16"/>
    </row>
    <row r="35" spans="2:18" ht="27" customHeight="1" x14ac:dyDescent="0.15">
      <c r="B35" s="154"/>
      <c r="C35" s="37" t="s">
        <v>16</v>
      </c>
      <c r="D35" s="95" t="s">
        <v>21</v>
      </c>
      <c r="E35" s="99"/>
      <c r="F35" s="98"/>
      <c r="G35" s="98"/>
      <c r="H35" s="98"/>
      <c r="I35" s="98"/>
      <c r="J35" s="8" t="s">
        <v>27</v>
      </c>
      <c r="L35" s="24">
        <v>2.3199999999999998</v>
      </c>
      <c r="M35" s="24">
        <v>2.3199999999999998</v>
      </c>
      <c r="N35" s="24">
        <v>2.29</v>
      </c>
      <c r="O35" s="24">
        <v>2.29</v>
      </c>
      <c r="P35" s="24">
        <v>2.29</v>
      </c>
      <c r="Q35" s="25" t="s">
        <v>26</v>
      </c>
      <c r="R35" s="16"/>
    </row>
    <row r="36" spans="2:18" ht="27" customHeight="1" x14ac:dyDescent="0.15">
      <c r="B36" s="154"/>
      <c r="C36" s="37" t="s">
        <v>17</v>
      </c>
      <c r="D36" s="95" t="s">
        <v>21</v>
      </c>
      <c r="E36" s="99"/>
      <c r="F36" s="98"/>
      <c r="G36" s="98"/>
      <c r="H36" s="98"/>
      <c r="I36" s="98"/>
      <c r="J36" s="8" t="s">
        <v>27</v>
      </c>
      <c r="L36" s="24">
        <v>2.58</v>
      </c>
      <c r="M36" s="24">
        <v>2.58</v>
      </c>
      <c r="N36" s="24">
        <v>2.62</v>
      </c>
      <c r="O36" s="24">
        <v>2.62</v>
      </c>
      <c r="P36" s="24">
        <v>2.62</v>
      </c>
      <c r="Q36" s="25" t="s">
        <v>26</v>
      </c>
      <c r="R36" s="16"/>
    </row>
    <row r="37" spans="2:18" ht="27" customHeight="1" x14ac:dyDescent="0.15">
      <c r="B37" s="154"/>
      <c r="C37" s="37" t="s">
        <v>14</v>
      </c>
      <c r="D37" s="95" t="s">
        <v>21</v>
      </c>
      <c r="E37" s="99"/>
      <c r="F37" s="98"/>
      <c r="G37" s="98"/>
      <c r="H37" s="98"/>
      <c r="I37" s="98"/>
      <c r="J37" s="8" t="s">
        <v>29</v>
      </c>
      <c r="L37" s="28">
        <v>3</v>
      </c>
      <c r="M37" s="28">
        <v>3</v>
      </c>
      <c r="N37" s="28">
        <v>2.99</v>
      </c>
      <c r="O37" s="28">
        <v>2.99</v>
      </c>
      <c r="P37" s="28">
        <v>2.99</v>
      </c>
      <c r="Q37" s="25" t="s">
        <v>28</v>
      </c>
      <c r="R37" s="16"/>
    </row>
    <row r="38" spans="2:18" ht="27" customHeight="1" thickBot="1" x14ac:dyDescent="0.2">
      <c r="B38" s="154"/>
      <c r="C38" s="38" t="s">
        <v>18</v>
      </c>
      <c r="D38" s="96" t="s">
        <v>21</v>
      </c>
      <c r="E38" s="101"/>
      <c r="F38" s="100"/>
      <c r="G38" s="100"/>
      <c r="H38" s="100"/>
      <c r="I38" s="100"/>
      <c r="J38" s="10" t="s">
        <v>36</v>
      </c>
      <c r="L38" s="146">
        <v>0.52200000000000002</v>
      </c>
      <c r="M38" s="146">
        <v>0.45700000000000002</v>
      </c>
      <c r="N38" s="146">
        <v>0.48799999999999999</v>
      </c>
      <c r="O38" s="146">
        <v>0.47099999999999997</v>
      </c>
      <c r="P38" s="146">
        <v>0.40200000000000002</v>
      </c>
      <c r="Q38" s="9" t="s">
        <v>37</v>
      </c>
      <c r="R38" s="22"/>
    </row>
    <row r="39" spans="2:18" ht="27" customHeight="1" thickBot="1" x14ac:dyDescent="0.2">
      <c r="B39" s="155"/>
      <c r="C39" s="35"/>
      <c r="D39" s="88"/>
      <c r="E39" s="92"/>
      <c r="F39" s="92"/>
      <c r="G39" s="92"/>
      <c r="H39" s="92"/>
      <c r="I39" s="92"/>
      <c r="J39" s="89"/>
      <c r="L39" s="30"/>
      <c r="M39" s="30"/>
      <c r="N39" s="30"/>
      <c r="O39" s="30"/>
      <c r="P39" s="30"/>
      <c r="Q39" s="31"/>
      <c r="R39" s="16"/>
    </row>
    <row r="40" spans="2:18" ht="27" customHeight="1" x14ac:dyDescent="0.15">
      <c r="B40" s="160"/>
      <c r="C40" s="161"/>
      <c r="D40" s="42"/>
      <c r="E40" s="91"/>
      <c r="F40" s="91"/>
      <c r="G40" s="91"/>
      <c r="H40" s="91"/>
      <c r="I40" s="91"/>
      <c r="J40" s="49"/>
      <c r="L40" s="44"/>
      <c r="M40" s="45"/>
      <c r="N40" s="45"/>
      <c r="O40" s="45"/>
      <c r="P40" s="45"/>
      <c r="Q40" s="46"/>
      <c r="R40" s="16"/>
    </row>
    <row r="41" spans="2:18" ht="27" customHeight="1" thickBot="1" x14ac:dyDescent="0.2">
      <c r="B41" s="162"/>
      <c r="C41" s="163"/>
      <c r="D41" s="163"/>
      <c r="E41" s="90"/>
      <c r="F41" s="90"/>
      <c r="G41" s="90"/>
      <c r="H41" s="90"/>
      <c r="I41" s="90"/>
      <c r="J41" s="56"/>
      <c r="L41" s="57"/>
      <c r="M41" s="58"/>
      <c r="N41" s="58"/>
      <c r="O41" s="58"/>
      <c r="P41" s="58"/>
      <c r="Q41" s="59"/>
      <c r="R41" s="16"/>
    </row>
    <row r="42" spans="2:18" ht="27" customHeight="1" thickBot="1" x14ac:dyDescent="0.2">
      <c r="B42" s="190" t="s">
        <v>57</v>
      </c>
      <c r="C42" s="191"/>
      <c r="D42" s="191"/>
      <c r="E42" s="94"/>
      <c r="F42" s="94"/>
      <c r="G42" s="94"/>
      <c r="H42" s="94"/>
      <c r="I42" s="94"/>
      <c r="J42" s="27" t="s">
        <v>59</v>
      </c>
      <c r="L42" s="65"/>
      <c r="M42" s="65"/>
      <c r="N42" s="65"/>
      <c r="O42" s="65"/>
      <c r="P42" s="65"/>
      <c r="Q42" s="66"/>
      <c r="R42" s="16"/>
    </row>
    <row r="43" spans="2:18" ht="27" customHeight="1" x14ac:dyDescent="0.15">
      <c r="B43" s="162"/>
      <c r="C43" s="163"/>
      <c r="D43" s="163"/>
      <c r="E43" s="121"/>
      <c r="F43" s="121"/>
      <c r="G43" s="121"/>
      <c r="H43" s="121"/>
      <c r="I43" s="121"/>
      <c r="J43" s="104"/>
      <c r="L43" s="57"/>
      <c r="M43" s="58"/>
      <c r="N43" s="58"/>
      <c r="O43" s="58"/>
      <c r="P43" s="58"/>
      <c r="Q43" s="59"/>
      <c r="R43" s="16"/>
    </row>
    <row r="44" spans="2:18" ht="12" customHeight="1" x14ac:dyDescent="0.15">
      <c r="B44" s="159" t="s">
        <v>47</v>
      </c>
      <c r="C44" s="159"/>
      <c r="D44" s="159"/>
      <c r="E44" s="159"/>
      <c r="F44" s="159"/>
      <c r="G44" s="159"/>
      <c r="H44" s="159"/>
      <c r="I44" s="159"/>
      <c r="J44" s="159"/>
      <c r="K44" s="23"/>
      <c r="L44" s="158" t="s">
        <v>50</v>
      </c>
      <c r="M44" s="158"/>
      <c r="N44" s="158"/>
      <c r="O44" s="158"/>
      <c r="P44" s="158"/>
      <c r="Q44" s="158"/>
    </row>
    <row r="45" spans="2:18" ht="12" customHeight="1" x14ac:dyDescent="0.15">
      <c r="B45" s="159"/>
      <c r="C45" s="159"/>
      <c r="D45" s="159"/>
      <c r="E45" s="159"/>
      <c r="F45" s="159"/>
      <c r="G45" s="159"/>
      <c r="H45" s="159"/>
      <c r="I45" s="159"/>
      <c r="J45" s="159"/>
      <c r="K45" s="23"/>
      <c r="L45" s="159"/>
      <c r="M45" s="159"/>
      <c r="N45" s="159"/>
      <c r="O45" s="159"/>
      <c r="P45" s="159"/>
      <c r="Q45" s="159"/>
    </row>
    <row r="46" spans="2:18" ht="12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59"/>
      <c r="M46" s="159"/>
      <c r="N46" s="159"/>
      <c r="O46" s="159"/>
      <c r="P46" s="159"/>
      <c r="Q46" s="159"/>
    </row>
    <row r="47" spans="2:18" ht="12" customHeight="1" x14ac:dyDescent="0.15">
      <c r="B47" s="189" t="s">
        <v>45</v>
      </c>
      <c r="C47" s="189"/>
      <c r="D47" s="189"/>
      <c r="E47" s="189"/>
      <c r="F47" s="189"/>
      <c r="G47" s="189"/>
      <c r="H47" s="189"/>
      <c r="I47" s="189"/>
      <c r="J47" s="189"/>
      <c r="K47" s="23"/>
      <c r="L47" s="159"/>
      <c r="M47" s="159"/>
      <c r="N47" s="159"/>
      <c r="O47" s="159"/>
      <c r="P47" s="159"/>
      <c r="Q47" s="159"/>
    </row>
    <row r="48" spans="2:18" ht="12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23"/>
      <c r="L48" s="159"/>
      <c r="M48" s="159"/>
      <c r="N48" s="159"/>
      <c r="O48" s="159"/>
      <c r="P48" s="159"/>
      <c r="Q48" s="159"/>
    </row>
    <row r="49" spans="2:18" ht="12" customHeight="1" x14ac:dyDescent="0.15">
      <c r="B49" s="159" t="s">
        <v>46</v>
      </c>
      <c r="C49" s="159"/>
      <c r="D49" s="159"/>
      <c r="E49" s="159"/>
      <c r="F49" s="159"/>
      <c r="G49" s="159"/>
      <c r="H49" s="159"/>
      <c r="I49" s="159"/>
      <c r="J49" s="159"/>
      <c r="K49" s="3"/>
      <c r="L49" s="159"/>
      <c r="M49" s="159"/>
      <c r="N49" s="159"/>
      <c r="O49" s="159"/>
      <c r="P49" s="159"/>
      <c r="Q49" s="159"/>
    </row>
    <row r="50" spans="2:18" ht="12" customHeight="1" x14ac:dyDescent="0.15">
      <c r="B50" s="159"/>
      <c r="C50" s="159"/>
      <c r="D50" s="159"/>
      <c r="E50" s="159"/>
      <c r="F50" s="159"/>
      <c r="G50" s="159"/>
      <c r="H50" s="159"/>
      <c r="I50" s="159"/>
      <c r="J50" s="159"/>
      <c r="K50" s="3"/>
    </row>
    <row r="51" spans="2:18" ht="12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3"/>
      <c r="L51" s="159" t="s">
        <v>49</v>
      </c>
      <c r="M51" s="159"/>
      <c r="N51" s="159"/>
      <c r="O51" s="159"/>
      <c r="P51" s="159"/>
      <c r="Q51" s="159"/>
    </row>
    <row r="52" spans="2:18" ht="12" customHeight="1" x14ac:dyDescent="0.15">
      <c r="B52" s="189" t="s">
        <v>56</v>
      </c>
      <c r="C52" s="189"/>
      <c r="D52" s="189"/>
      <c r="E52" s="189"/>
      <c r="F52" s="189"/>
      <c r="G52" s="189"/>
      <c r="H52" s="189"/>
      <c r="I52" s="189"/>
      <c r="J52" s="189"/>
      <c r="K52" s="32"/>
      <c r="L52" s="159"/>
      <c r="M52" s="159"/>
      <c r="N52" s="159"/>
      <c r="O52" s="159"/>
      <c r="P52" s="159"/>
      <c r="Q52" s="159"/>
    </row>
    <row r="53" spans="2:18" ht="12" customHeight="1" x14ac:dyDescent="0.15">
      <c r="C53" s="32" t="s">
        <v>83</v>
      </c>
      <c r="K53" s="32"/>
      <c r="L53" s="159"/>
      <c r="M53" s="159"/>
      <c r="N53" s="159"/>
      <c r="O53" s="159"/>
      <c r="P53" s="159"/>
      <c r="Q53" s="159"/>
    </row>
    <row r="54" spans="2:18" ht="12" customHeight="1" x14ac:dyDescent="0.15">
      <c r="B54" s="32"/>
      <c r="C54" s="3" t="s">
        <v>99</v>
      </c>
      <c r="D54" s="32"/>
      <c r="F54" s="32"/>
      <c r="G54" s="32"/>
      <c r="H54" s="32"/>
      <c r="I54" s="32"/>
      <c r="J54" s="32"/>
      <c r="K54" s="33"/>
      <c r="L54" s="142"/>
      <c r="M54" s="142"/>
      <c r="N54" s="142"/>
      <c r="O54" s="142"/>
      <c r="P54" s="142"/>
      <c r="Q54" s="142"/>
      <c r="R54" s="23"/>
    </row>
    <row r="55" spans="2:18" x14ac:dyDescent="0.15">
      <c r="C55" s="1" t="s">
        <v>84</v>
      </c>
      <c r="K55" s="33"/>
      <c r="L55" s="183" t="s">
        <v>137</v>
      </c>
      <c r="M55" s="184"/>
      <c r="N55" s="184"/>
      <c r="O55" s="184"/>
      <c r="P55" s="184"/>
      <c r="Q55" s="184"/>
      <c r="R55" s="23"/>
    </row>
    <row r="56" spans="2:18" x14ac:dyDescent="0.15">
      <c r="B56" s="32"/>
      <c r="D56" s="32"/>
      <c r="E56" s="32"/>
      <c r="F56" s="32"/>
      <c r="G56" s="32"/>
      <c r="H56" s="32"/>
      <c r="I56" s="34"/>
      <c r="J56" s="32"/>
      <c r="K56" s="3"/>
      <c r="L56" s="184"/>
      <c r="M56" s="184"/>
      <c r="N56" s="184"/>
      <c r="O56" s="184"/>
      <c r="P56" s="184"/>
      <c r="Q56" s="184"/>
      <c r="R56" s="3"/>
    </row>
  </sheetData>
  <mergeCells count="43">
    <mergeCell ref="M14:M15"/>
    <mergeCell ref="L55:Q56"/>
    <mergeCell ref="L51:Q53"/>
    <mergeCell ref="C14:C15"/>
    <mergeCell ref="E14:E15"/>
    <mergeCell ref="F14:F15"/>
    <mergeCell ref="L14:L15"/>
    <mergeCell ref="C20:D20"/>
    <mergeCell ref="B43:D43"/>
    <mergeCell ref="B44:J45"/>
    <mergeCell ref="B52:J52"/>
    <mergeCell ref="B49:J50"/>
    <mergeCell ref="B34:B39"/>
    <mergeCell ref="B47:J47"/>
    <mergeCell ref="B42:D42"/>
    <mergeCell ref="C31:D31"/>
    <mergeCell ref="D2:H2"/>
    <mergeCell ref="B30:B32"/>
    <mergeCell ref="C30:D30"/>
    <mergeCell ref="C32:D32"/>
    <mergeCell ref="B33:D33"/>
    <mergeCell ref="C25:D25"/>
    <mergeCell ref="B26:D26"/>
    <mergeCell ref="B27:B28"/>
    <mergeCell ref="C21:D21"/>
    <mergeCell ref="C22:D22"/>
    <mergeCell ref="C28:D28"/>
    <mergeCell ref="G5:I5"/>
    <mergeCell ref="E8:H8"/>
    <mergeCell ref="C11:D13"/>
    <mergeCell ref="B11:B13"/>
    <mergeCell ref="C23:D23"/>
    <mergeCell ref="C27:D27"/>
    <mergeCell ref="L44:Q49"/>
    <mergeCell ref="B29:D29"/>
    <mergeCell ref="B40:C40"/>
    <mergeCell ref="B41:D41"/>
    <mergeCell ref="C18:D18"/>
    <mergeCell ref="C19:D19"/>
    <mergeCell ref="B14:B25"/>
    <mergeCell ref="C16:D16"/>
    <mergeCell ref="C17:D17"/>
    <mergeCell ref="C24:D24"/>
  </mergeCells>
  <phoneticPr fontId="2"/>
  <pageMargins left="0.8" right="0.21" top="0.67" bottom="0.59" header="0.51200000000000001" footer="0.39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Zeros="0" view="pageBreakPreview" topLeftCell="A25" zoomScaleNormal="100" zoomScaleSheetLayoutView="100" workbookViewId="0">
      <selection activeCell="I5" sqref="I5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4" width="10" style="1" customWidth="1"/>
    <col min="5" max="9" width="14" style="1" customWidth="1"/>
    <col min="10" max="10" width="2.6640625" style="1" customWidth="1"/>
    <col min="11" max="16384" width="9" style="1"/>
  </cols>
  <sheetData>
    <row r="1" spans="2:9" x14ac:dyDescent="0.15">
      <c r="B1" s="1" t="s">
        <v>100</v>
      </c>
    </row>
    <row r="2" spans="2:9" ht="16.2" x14ac:dyDescent="0.2">
      <c r="D2" s="164" t="s">
        <v>116</v>
      </c>
      <c r="E2" s="164"/>
      <c r="F2" s="164"/>
      <c r="G2" s="164"/>
      <c r="H2" s="164"/>
    </row>
    <row r="3" spans="2:9" x14ac:dyDescent="0.15">
      <c r="H3" s="2"/>
      <c r="I3" s="2" t="s">
        <v>0</v>
      </c>
    </row>
    <row r="4" spans="2:9" ht="36" customHeight="1" x14ac:dyDescent="0.15">
      <c r="B4" s="79"/>
      <c r="C4" s="196" t="s">
        <v>1</v>
      </c>
      <c r="D4" s="197"/>
      <c r="E4" s="80" t="s">
        <v>39</v>
      </c>
      <c r="F4" s="80" t="s">
        <v>40</v>
      </c>
      <c r="G4" s="80" t="s">
        <v>41</v>
      </c>
      <c r="H4" s="80" t="s">
        <v>42</v>
      </c>
      <c r="I4" s="80" t="s">
        <v>43</v>
      </c>
    </row>
    <row r="5" spans="2:9" ht="27" customHeight="1" x14ac:dyDescent="0.15">
      <c r="B5" s="202" t="s">
        <v>11</v>
      </c>
      <c r="C5" s="194" t="s">
        <v>160</v>
      </c>
      <c r="D5" s="195"/>
      <c r="E5" s="14">
        <f>ROUND('付表１（エネルギー使用量等）'!G14*'付表１（エネルギー使用量等）'!N14,1)</f>
        <v>0</v>
      </c>
      <c r="F5" s="14">
        <f>ROUND('付表１（エネルギー使用量等）'!H14*'付表１（エネルギー使用量等）'!O14,1)+ROUND('付表１（エネルギー使用量等）'!H15*'付表１（エネルギー使用量等）'!O15,1)</f>
        <v>0</v>
      </c>
      <c r="G5" s="15" t="str">
        <f>IF(E5=0,"",(E5-F5)/E5)</f>
        <v/>
      </c>
      <c r="H5" s="14">
        <f>ROUND('付表１（エネルギー使用量等）'!I14*'付表１（エネルギー使用量等）'!P14,1)+ROUND('付表１（エネルギー使用量等）'!I15*'付表１（エネルギー使用量等）'!P15,1)</f>
        <v>0</v>
      </c>
      <c r="I5" s="15" t="str">
        <f>IF(H5=0,"",(F5-H5)/F5)</f>
        <v/>
      </c>
    </row>
    <row r="6" spans="2:9" ht="27" customHeight="1" x14ac:dyDescent="0.15">
      <c r="B6" s="202"/>
      <c r="C6" s="151" t="s">
        <v>3</v>
      </c>
      <c r="D6" s="152"/>
      <c r="E6" s="14">
        <f>ROUND('付表１（エネルギー使用量等）'!G16*'付表１（エネルギー使用量等）'!N16,1)</f>
        <v>0</v>
      </c>
      <c r="F6" s="14">
        <f>ROUND('付表１（エネルギー使用量等）'!H16*'付表１（エネルギー使用量等）'!O16,1)</f>
        <v>0</v>
      </c>
      <c r="G6" s="15" t="str">
        <f t="shared" ref="G6:G14" si="0">IF(E6=0,"",(E6-F6)/E6)</f>
        <v/>
      </c>
      <c r="H6" s="14">
        <f>ROUND('付表１（エネルギー使用量等）'!I16*'付表１（エネルギー使用量等）'!P16,1)</f>
        <v>0</v>
      </c>
      <c r="I6" s="15" t="str">
        <f t="shared" ref="I6:I20" si="1">IF(H6=0,"",(F6-H6)/F6)</f>
        <v/>
      </c>
    </row>
    <row r="7" spans="2:9" ht="27" customHeight="1" x14ac:dyDescent="0.15">
      <c r="B7" s="202"/>
      <c r="C7" s="151" t="s">
        <v>2</v>
      </c>
      <c r="D7" s="152"/>
      <c r="E7" s="14">
        <f>ROUND('付表１（エネルギー使用量等）'!G17*'付表１（エネルギー使用量等）'!N17,1)</f>
        <v>0</v>
      </c>
      <c r="F7" s="14">
        <f>ROUND('付表１（エネルギー使用量等）'!H17*'付表１（エネルギー使用量等）'!O17,1)</f>
        <v>0</v>
      </c>
      <c r="G7" s="15" t="str">
        <f t="shared" si="0"/>
        <v/>
      </c>
      <c r="H7" s="14">
        <f>ROUND('付表１（エネルギー使用量等）'!I17*'付表１（エネルギー使用量等）'!P17,1)</f>
        <v>0</v>
      </c>
      <c r="I7" s="15" t="str">
        <f t="shared" si="1"/>
        <v/>
      </c>
    </row>
    <row r="8" spans="2:9" ht="27" customHeight="1" x14ac:dyDescent="0.15">
      <c r="B8" s="202"/>
      <c r="C8" s="151" t="s">
        <v>4</v>
      </c>
      <c r="D8" s="152"/>
      <c r="E8" s="14">
        <f>ROUND('付表１（エネルギー使用量等）'!G18*'付表１（エネルギー使用量等）'!N18,1)</f>
        <v>0</v>
      </c>
      <c r="F8" s="14">
        <f>ROUND('付表１（エネルギー使用量等）'!H18*'付表１（エネルギー使用量等）'!O18,1)</f>
        <v>0</v>
      </c>
      <c r="G8" s="15" t="str">
        <f t="shared" si="0"/>
        <v/>
      </c>
      <c r="H8" s="14">
        <f>ROUND('付表１（エネルギー使用量等）'!I18*'付表１（エネルギー使用量等）'!P18,1)</f>
        <v>0</v>
      </c>
      <c r="I8" s="15" t="str">
        <f t="shared" si="1"/>
        <v/>
      </c>
    </row>
    <row r="9" spans="2:9" ht="27" customHeight="1" x14ac:dyDescent="0.15">
      <c r="B9" s="202"/>
      <c r="C9" s="151" t="s">
        <v>5</v>
      </c>
      <c r="D9" s="152"/>
      <c r="E9" s="14">
        <f>ROUND('付表１（エネルギー使用量等）'!G19*'付表１（エネルギー使用量等）'!N19,1)</f>
        <v>0</v>
      </c>
      <c r="F9" s="14">
        <f>ROUND('付表１（エネルギー使用量等）'!H19*'付表１（エネルギー使用量等）'!O19,1)</f>
        <v>0</v>
      </c>
      <c r="G9" s="15" t="str">
        <f>IF(E9=0,"",(E9-F9)/E9)</f>
        <v/>
      </c>
      <c r="H9" s="14">
        <f>ROUND('付表１（エネルギー使用量等）'!I19*'付表１（エネルギー使用量等）'!P19,1)</f>
        <v>0</v>
      </c>
      <c r="I9" s="15" t="str">
        <f t="shared" si="1"/>
        <v/>
      </c>
    </row>
    <row r="10" spans="2:9" ht="27" customHeight="1" x14ac:dyDescent="0.15">
      <c r="B10" s="202"/>
      <c r="C10" s="151" t="s">
        <v>23</v>
      </c>
      <c r="D10" s="152"/>
      <c r="E10" s="14">
        <f>ROUND('付表１（エネルギー使用量等）'!G20*'付表１（エネルギー使用量等）'!N20,1)</f>
        <v>0</v>
      </c>
      <c r="F10" s="14">
        <f>ROUND('付表１（エネルギー使用量等）'!H20*'付表１（エネルギー使用量等）'!O20,1)</f>
        <v>0</v>
      </c>
      <c r="G10" s="15" t="str">
        <f t="shared" si="0"/>
        <v/>
      </c>
      <c r="H10" s="14">
        <f>ROUND('付表１（エネルギー使用量等）'!I20*'付表１（エネルギー使用量等）'!P20,1)</f>
        <v>0</v>
      </c>
      <c r="I10" s="15" t="str">
        <f t="shared" si="1"/>
        <v/>
      </c>
    </row>
    <row r="11" spans="2:9" ht="27" customHeight="1" x14ac:dyDescent="0.2">
      <c r="B11" s="202"/>
      <c r="C11" s="151" t="s">
        <v>14</v>
      </c>
      <c r="D11" s="193"/>
      <c r="E11" s="14">
        <f>ROUND('付表１（エネルギー使用量等）'!G21*'付表１（エネルギー使用量等）'!N21,1)</f>
        <v>0</v>
      </c>
      <c r="F11" s="14">
        <f>ROUND('付表１（エネルギー使用量等）'!H21*'付表１（エネルギー使用量等）'!O21,1)</f>
        <v>0</v>
      </c>
      <c r="G11" s="15" t="str">
        <f t="shared" si="0"/>
        <v/>
      </c>
      <c r="H11" s="14">
        <f>ROUND('付表１（エネルギー使用量等）'!I21*'付表１（エネルギー使用量等）'!P21,1)</f>
        <v>0</v>
      </c>
      <c r="I11" s="15" t="str">
        <f t="shared" si="1"/>
        <v/>
      </c>
    </row>
    <row r="12" spans="2:9" ht="27" customHeight="1" x14ac:dyDescent="0.2">
      <c r="B12" s="202"/>
      <c r="C12" s="151" t="s">
        <v>22</v>
      </c>
      <c r="D12" s="193"/>
      <c r="E12" s="14">
        <f>ROUND('付表１（エネルギー使用量等）'!G22*'付表１（エネルギー使用量等）'!N22,1)</f>
        <v>0</v>
      </c>
      <c r="F12" s="14">
        <f>ROUND('付表１（エネルギー使用量等）'!H22*'付表１（エネルギー使用量等）'!O22,1)</f>
        <v>0</v>
      </c>
      <c r="G12" s="15" t="str">
        <f t="shared" si="0"/>
        <v/>
      </c>
      <c r="H12" s="14">
        <f>ROUND('付表１（エネルギー使用量等）'!I22*'付表１（エネルギー使用量等）'!P22,1)</f>
        <v>0</v>
      </c>
      <c r="I12" s="15" t="str">
        <f t="shared" si="1"/>
        <v/>
      </c>
    </row>
    <row r="13" spans="2:9" ht="27" customHeight="1" x14ac:dyDescent="0.15">
      <c r="B13" s="202"/>
      <c r="C13" s="151" t="s">
        <v>6</v>
      </c>
      <c r="D13" s="152"/>
      <c r="E13" s="14">
        <f>ROUND('付表１（エネルギー使用量等）'!G23*'付表１（エネルギー使用量等）'!N23,1)</f>
        <v>0</v>
      </c>
      <c r="F13" s="14">
        <f>ROUND('付表１（エネルギー使用量等）'!H23*'付表１（エネルギー使用量等）'!O23,1)</f>
        <v>0</v>
      </c>
      <c r="G13" s="15" t="str">
        <f t="shared" si="0"/>
        <v/>
      </c>
      <c r="H13" s="14">
        <f>ROUND('付表１（エネルギー使用量等）'!I23*'付表１（エネルギー使用量等）'!P23,1)</f>
        <v>0</v>
      </c>
      <c r="I13" s="15" t="str">
        <f t="shared" si="1"/>
        <v/>
      </c>
    </row>
    <row r="14" spans="2:9" ht="27" customHeight="1" x14ac:dyDescent="0.15">
      <c r="B14" s="202"/>
      <c r="C14" s="151" t="s">
        <v>7</v>
      </c>
      <c r="D14" s="152"/>
      <c r="E14" s="14">
        <f>ROUND('付表１（エネルギー使用量等）'!G24*'付表１（エネルギー使用量等）'!N24,1)</f>
        <v>0</v>
      </c>
      <c r="F14" s="14">
        <f>ROUND('付表１（エネルギー使用量等）'!H24*'付表１（エネルギー使用量等）'!O24,1)</f>
        <v>0</v>
      </c>
      <c r="G14" s="15" t="str">
        <f t="shared" si="0"/>
        <v/>
      </c>
      <c r="H14" s="14">
        <f>ROUND('付表１（エネルギー使用量等）'!I24*'付表１（エネルギー使用量等）'!P24,1)</f>
        <v>0</v>
      </c>
      <c r="I14" s="15" t="str">
        <f t="shared" si="1"/>
        <v/>
      </c>
    </row>
    <row r="15" spans="2:9" ht="27" customHeight="1" x14ac:dyDescent="0.15">
      <c r="B15" s="202"/>
      <c r="C15" s="151">
        <f>'付表１（エネルギー使用量等）'!C25:D25</f>
        <v>0</v>
      </c>
      <c r="D15" s="152"/>
      <c r="E15" s="14">
        <f>ROUND('付表１（エネルギー使用量等）'!G25*'付表１（エネルギー使用量等）'!N25,1)</f>
        <v>0</v>
      </c>
      <c r="F15" s="14">
        <f>ROUND('付表１（エネルギー使用量等）'!H25*'付表１（エネルギー使用量等）'!O25,1)</f>
        <v>0</v>
      </c>
      <c r="G15" s="15" t="str">
        <f t="shared" ref="G15:G23" si="2">IF(E15=0,"",(E15-F15)/E15)</f>
        <v/>
      </c>
      <c r="H15" s="14">
        <f>ROUND('付表１（エネルギー使用量等）'!I25*'付表１（エネルギー使用量等）'!P25,1)</f>
        <v>0</v>
      </c>
      <c r="I15" s="15" t="str">
        <f t="shared" si="1"/>
        <v/>
      </c>
    </row>
    <row r="16" spans="2:9" ht="27" customHeight="1" x14ac:dyDescent="0.15">
      <c r="B16" s="160" t="s">
        <v>10</v>
      </c>
      <c r="C16" s="200"/>
      <c r="D16" s="201"/>
      <c r="E16" s="17">
        <f>SUM(E5:E15)</f>
        <v>0</v>
      </c>
      <c r="F16" s="17">
        <f>SUM(F5:F15)</f>
        <v>0</v>
      </c>
      <c r="G16" s="18" t="str">
        <f t="shared" si="2"/>
        <v/>
      </c>
      <c r="H16" s="17">
        <f>SUM(H5:H15)</f>
        <v>0</v>
      </c>
      <c r="I16" s="18" t="str">
        <f t="shared" si="1"/>
        <v/>
      </c>
    </row>
    <row r="17" spans="2:9" ht="27" customHeight="1" x14ac:dyDescent="0.15">
      <c r="B17" s="202" t="s">
        <v>9</v>
      </c>
      <c r="C17" s="151" t="s">
        <v>8</v>
      </c>
      <c r="D17" s="152"/>
      <c r="E17" s="14">
        <f>ROUND('付表１（エネルギー使用量等）'!G27*'付表１（エネルギー使用量等）'!N27,1)</f>
        <v>0</v>
      </c>
      <c r="F17" s="14">
        <f>ROUND('付表１（エネルギー使用量等）'!H27*'付表１（エネルギー使用量等）'!O27,1)</f>
        <v>0</v>
      </c>
      <c r="G17" s="15" t="str">
        <f t="shared" si="2"/>
        <v/>
      </c>
      <c r="H17" s="14">
        <f>ROUND('付表１（エネルギー使用量等）'!I27*'付表１（エネルギー使用量等）'!P27,1)</f>
        <v>0</v>
      </c>
      <c r="I17" s="15" t="str">
        <f t="shared" si="1"/>
        <v/>
      </c>
    </row>
    <row r="18" spans="2:9" ht="27" customHeight="1" x14ac:dyDescent="0.15">
      <c r="B18" s="202"/>
      <c r="C18" s="151">
        <f>'付表１（エネルギー使用量等）'!C28:D28</f>
        <v>0</v>
      </c>
      <c r="D18" s="152"/>
      <c r="E18" s="14">
        <f>ROUND('付表１（エネルギー使用量等）'!G28*'付表１（エネルギー使用量等）'!N28,1)</f>
        <v>0</v>
      </c>
      <c r="F18" s="14">
        <f>ROUND('付表１（エネルギー使用量等）'!H28*'付表１（エネルギー使用量等）'!O28,1)</f>
        <v>0</v>
      </c>
      <c r="G18" s="15" t="str">
        <f t="shared" si="2"/>
        <v/>
      </c>
      <c r="H18" s="14">
        <f>ROUND('付表１（エネルギー使用量等）'!I28*'付表１（エネルギー使用量等）'!P28,1)</f>
        <v>0</v>
      </c>
      <c r="I18" s="15" t="str">
        <f t="shared" si="1"/>
        <v/>
      </c>
    </row>
    <row r="19" spans="2:9" ht="27" customHeight="1" x14ac:dyDescent="0.15">
      <c r="B19" s="160" t="s">
        <v>10</v>
      </c>
      <c r="C19" s="200"/>
      <c r="D19" s="201"/>
      <c r="E19" s="17">
        <f>SUM(E17:E18)</f>
        <v>0</v>
      </c>
      <c r="F19" s="17">
        <f>SUM(F17:F18)</f>
        <v>0</v>
      </c>
      <c r="G19" s="18" t="str">
        <f t="shared" si="2"/>
        <v/>
      </c>
      <c r="H19" s="17">
        <f>SUM(H17:H18)</f>
        <v>0</v>
      </c>
      <c r="I19" s="18" t="str">
        <f t="shared" si="1"/>
        <v/>
      </c>
    </row>
    <row r="20" spans="2:9" ht="27" customHeight="1" x14ac:dyDescent="0.15">
      <c r="B20" s="203" t="s">
        <v>12</v>
      </c>
      <c r="C20" s="151" t="str">
        <f>'付表１（エネルギー使用量等）'!C30:D30</f>
        <v>電力（東北電力）</v>
      </c>
      <c r="D20" s="152"/>
      <c r="E20" s="14">
        <f>ROUND('付表１（エネルギー使用量等）'!G30*'付表１（エネルギー使用量等）'!N30,1)</f>
        <v>0</v>
      </c>
      <c r="F20" s="14">
        <f>ROUND('付表１（エネルギー使用量等）'!H30*'付表１（エネルギー使用量等）'!O30,1)</f>
        <v>0</v>
      </c>
      <c r="G20" s="15" t="str">
        <f t="shared" si="2"/>
        <v/>
      </c>
      <c r="H20" s="14">
        <f>ROUND('付表１（エネルギー使用量等）'!I30*'付表１（エネルギー使用量等）'!P30,1)</f>
        <v>0</v>
      </c>
      <c r="I20" s="19" t="str">
        <f t="shared" si="1"/>
        <v/>
      </c>
    </row>
    <row r="21" spans="2:9" ht="27" customHeight="1" x14ac:dyDescent="0.15">
      <c r="B21" s="166"/>
      <c r="C21" s="151">
        <f>'付表１（エネルギー使用量等）'!C31:D31</f>
        <v>0</v>
      </c>
      <c r="D21" s="152"/>
      <c r="E21" s="14">
        <f>ROUND('付表１（エネルギー使用量等）'!G31*'付表１（エネルギー使用量等）'!N31,1)</f>
        <v>0</v>
      </c>
      <c r="F21" s="14">
        <f>ROUND('付表１（エネルギー使用量等）'!H31*'付表１（エネルギー使用量等）'!O31,1)</f>
        <v>0</v>
      </c>
      <c r="G21" s="15" t="str">
        <f>IF(E21=0,"",(E21-F21)/E21)</f>
        <v/>
      </c>
      <c r="H21" s="14">
        <f>ROUND('付表１（エネルギー使用量等）'!I31*'付表１（エネルギー使用量等）'!P31,1)</f>
        <v>0</v>
      </c>
      <c r="I21" s="19" t="str">
        <f>IF(H21=0,"",(F21-H21)/F21)</f>
        <v/>
      </c>
    </row>
    <row r="22" spans="2:9" ht="27" customHeight="1" x14ac:dyDescent="0.15">
      <c r="B22" s="204"/>
      <c r="C22" s="151">
        <f>'付表１（エネルギー使用量等）'!C32:D32</f>
        <v>0</v>
      </c>
      <c r="D22" s="152"/>
      <c r="E22" s="14">
        <f>ROUND('付表１（エネルギー使用量等）'!G32*'付表１（エネルギー使用量等）'!N32,1)</f>
        <v>0</v>
      </c>
      <c r="F22" s="14">
        <f>ROUND('付表１（エネルギー使用量等）'!H32*'付表１（エネルギー使用量等）'!O32,1)</f>
        <v>0</v>
      </c>
      <c r="G22" s="15" t="str">
        <f>IF(E22=0,"",(E22-F22)/E22)</f>
        <v/>
      </c>
      <c r="H22" s="14">
        <f>ROUND('付表１（エネルギー使用量等）'!I32*'付表１（エネルギー使用量等）'!P32,1)</f>
        <v>0</v>
      </c>
      <c r="I22" s="19" t="str">
        <f>IF(H22=0,"",(F22-H22)/F22)</f>
        <v/>
      </c>
    </row>
    <row r="23" spans="2:9" ht="27" customHeight="1" x14ac:dyDescent="0.15">
      <c r="B23" s="160" t="s">
        <v>10</v>
      </c>
      <c r="C23" s="200"/>
      <c r="D23" s="201"/>
      <c r="E23" s="17">
        <f>SUM(E20:E22)</f>
        <v>0</v>
      </c>
      <c r="F23" s="17">
        <f>SUM(F20:F22)</f>
        <v>0</v>
      </c>
      <c r="G23" s="18" t="str">
        <f t="shared" si="2"/>
        <v/>
      </c>
      <c r="H23" s="17">
        <f>SUM(H20:H22)</f>
        <v>0</v>
      </c>
      <c r="I23" s="18" t="str">
        <f>IF(H23=0,"",(F23-H23)/F23)</f>
        <v/>
      </c>
    </row>
    <row r="24" spans="2:9" ht="27" customHeight="1" x14ac:dyDescent="0.15">
      <c r="B24" s="153" t="s">
        <v>15</v>
      </c>
      <c r="C24" s="205"/>
      <c r="D24" s="206"/>
      <c r="E24" s="20"/>
      <c r="F24" s="20"/>
      <c r="G24" s="21"/>
      <c r="H24" s="20"/>
      <c r="I24" s="21"/>
    </row>
    <row r="25" spans="2:9" ht="27" customHeight="1" x14ac:dyDescent="0.15">
      <c r="B25" s="154"/>
      <c r="C25" s="198" t="s">
        <v>16</v>
      </c>
      <c r="D25" s="199"/>
      <c r="E25" s="14">
        <f>ROUND('付表１（エネルギー使用量等）'!G35*'付表１（エネルギー使用量等）'!N35,1)</f>
        <v>0</v>
      </c>
      <c r="F25" s="14">
        <f>ROUND('付表１（エネルギー使用量等）'!H35*'付表１（エネルギー使用量等）'!O35,1)</f>
        <v>0</v>
      </c>
      <c r="G25" s="15" t="str">
        <f t="shared" ref="G25:G31" si="3">IF(E25=0,"",(E25-F25)/E25)</f>
        <v/>
      </c>
      <c r="H25" s="14">
        <f>ROUND('付表１（エネルギー使用量等）'!I35*'付表１（エネルギー使用量等）'!P35,1)</f>
        <v>0</v>
      </c>
      <c r="I25" s="15" t="str">
        <f t="shared" ref="I25:I31" si="4">IF(H25=0,"",(F25-H25)/F25)</f>
        <v/>
      </c>
    </row>
    <row r="26" spans="2:9" ht="27" customHeight="1" x14ac:dyDescent="0.15">
      <c r="B26" s="154"/>
      <c r="C26" s="198" t="s">
        <v>17</v>
      </c>
      <c r="D26" s="199"/>
      <c r="E26" s="14">
        <f>ROUND('付表１（エネルギー使用量等）'!G36*'付表１（エネルギー使用量等）'!N36,1)</f>
        <v>0</v>
      </c>
      <c r="F26" s="14">
        <f>ROUND('付表１（エネルギー使用量等）'!H36*'付表１（エネルギー使用量等）'!O36,1)</f>
        <v>0</v>
      </c>
      <c r="G26" s="15" t="str">
        <f t="shared" si="3"/>
        <v/>
      </c>
      <c r="H26" s="14">
        <f>ROUND('付表１（エネルギー使用量等）'!I36*'付表１（エネルギー使用量等）'!P36,1)</f>
        <v>0</v>
      </c>
      <c r="I26" s="15" t="str">
        <f t="shared" si="4"/>
        <v/>
      </c>
    </row>
    <row r="27" spans="2:9" ht="27" customHeight="1" x14ac:dyDescent="0.15">
      <c r="B27" s="154"/>
      <c r="C27" s="198" t="s">
        <v>14</v>
      </c>
      <c r="D27" s="199"/>
      <c r="E27" s="14">
        <f>ROUND('付表１（エネルギー使用量等）'!G37*'付表１（エネルギー使用量等）'!N37,1)</f>
        <v>0</v>
      </c>
      <c r="F27" s="14">
        <f>ROUND('付表１（エネルギー使用量等）'!H37*'付表１（エネルギー使用量等）'!O37,1)</f>
        <v>0</v>
      </c>
      <c r="G27" s="15" t="str">
        <f t="shared" si="3"/>
        <v/>
      </c>
      <c r="H27" s="14">
        <f>ROUND('付表１（エネルギー使用量等）'!I37*'付表１（エネルギー使用量等）'!P37,1)</f>
        <v>0</v>
      </c>
      <c r="I27" s="15" t="str">
        <f t="shared" si="4"/>
        <v/>
      </c>
    </row>
    <row r="28" spans="2:9" ht="27" customHeight="1" x14ac:dyDescent="0.15">
      <c r="B28" s="154"/>
      <c r="C28" s="198" t="s">
        <v>18</v>
      </c>
      <c r="D28" s="199"/>
      <c r="E28" s="14">
        <f>ROUND('付表１（エネルギー使用量等）'!G38*'付表１（エネルギー使用量等）'!N38,1)</f>
        <v>0</v>
      </c>
      <c r="F28" s="14">
        <f>ROUND('付表１（エネルギー使用量等）'!H38*'付表１（エネルギー使用量等）'!O38,1)</f>
        <v>0</v>
      </c>
      <c r="G28" s="15" t="str">
        <f t="shared" si="3"/>
        <v/>
      </c>
      <c r="H28" s="14">
        <f>ROUND('付表１（エネルギー使用量等）'!I38*'付表１（エネルギー使用量等）'!P38,1)</f>
        <v>0</v>
      </c>
      <c r="I28" s="15" t="str">
        <f t="shared" si="4"/>
        <v/>
      </c>
    </row>
    <row r="29" spans="2:9" ht="27" customHeight="1" x14ac:dyDescent="0.15">
      <c r="B29" s="207"/>
      <c r="C29" s="198">
        <f>'付表１（エネルギー使用量等）'!C39</f>
        <v>0</v>
      </c>
      <c r="D29" s="199"/>
      <c r="E29" s="14">
        <f>ROUND('付表１（エネルギー使用量等）'!G39*'付表１（エネルギー使用量等）'!N39,1)</f>
        <v>0</v>
      </c>
      <c r="F29" s="14">
        <f>ROUND('付表１（エネルギー使用量等）'!H39*'付表１（エネルギー使用量等）'!O39,1)</f>
        <v>0</v>
      </c>
      <c r="G29" s="15" t="str">
        <f t="shared" si="3"/>
        <v/>
      </c>
      <c r="H29" s="14">
        <f>ROUND('付表１（エネルギー使用量等）'!I39*'付表１（エネルギー使用量等）'!P39,1)</f>
        <v>0</v>
      </c>
      <c r="I29" s="15" t="str">
        <f t="shared" si="4"/>
        <v/>
      </c>
    </row>
    <row r="30" spans="2:9" ht="27" customHeight="1" x14ac:dyDescent="0.15">
      <c r="B30" s="160" t="s">
        <v>10</v>
      </c>
      <c r="C30" s="200"/>
      <c r="D30" s="201"/>
      <c r="E30" s="17">
        <f>SUM(E25:E29)</f>
        <v>0</v>
      </c>
      <c r="F30" s="17">
        <f>SUM(F25:F29)</f>
        <v>0</v>
      </c>
      <c r="G30" s="18" t="str">
        <f t="shared" si="3"/>
        <v/>
      </c>
      <c r="H30" s="17">
        <f>SUM(H25:H29)</f>
        <v>0</v>
      </c>
      <c r="I30" s="18" t="str">
        <f t="shared" si="4"/>
        <v/>
      </c>
    </row>
    <row r="31" spans="2:9" ht="27" customHeight="1" x14ac:dyDescent="0.15">
      <c r="B31" s="162" t="s">
        <v>13</v>
      </c>
      <c r="C31" s="163"/>
      <c r="D31" s="209"/>
      <c r="E31" s="54">
        <f>SUM(E16,E19,E23,E30)</f>
        <v>0</v>
      </c>
      <c r="F31" s="54">
        <f>SUM(F16,F19,F23,F30)</f>
        <v>0</v>
      </c>
      <c r="G31" s="55" t="str">
        <f t="shared" si="3"/>
        <v/>
      </c>
      <c r="H31" s="54">
        <f>SUM(H16,H19,H23,H30)</f>
        <v>0</v>
      </c>
      <c r="I31" s="55" t="str">
        <f t="shared" si="4"/>
        <v/>
      </c>
    </row>
    <row r="32" spans="2:9" ht="27" customHeight="1" x14ac:dyDescent="0.15">
      <c r="B32" s="210" t="s">
        <v>96</v>
      </c>
      <c r="C32" s="191"/>
      <c r="D32" s="211"/>
      <c r="E32" s="119">
        <f>'付表１（エネルギー使用量等）'!G42</f>
        <v>0</v>
      </c>
      <c r="F32" s="119">
        <f>'付表１（エネルギー使用量等）'!H42</f>
        <v>0</v>
      </c>
      <c r="G32" s="120"/>
      <c r="H32" s="119">
        <f>'付表１（エネルギー使用量等）'!I42</f>
        <v>0</v>
      </c>
      <c r="I32" s="120"/>
    </row>
    <row r="33" spans="2:10" ht="27" customHeight="1" x14ac:dyDescent="0.15">
      <c r="B33" s="208" t="s">
        <v>97</v>
      </c>
      <c r="C33" s="163"/>
      <c r="D33" s="209"/>
      <c r="E33" s="54">
        <f>E31-E32</f>
        <v>0</v>
      </c>
      <c r="F33" s="54">
        <f>F31-F32</f>
        <v>0</v>
      </c>
      <c r="G33" s="55" t="str">
        <f>IF(E33=0,"",(E33-F33)/E33)</f>
        <v/>
      </c>
      <c r="H33" s="54">
        <f>H31-H32</f>
        <v>0</v>
      </c>
      <c r="I33" s="55" t="str">
        <f>IF(H33=0,"",(F33-H33)/F33)</f>
        <v/>
      </c>
    </row>
    <row r="34" spans="2:10" ht="12" customHeight="1" x14ac:dyDescent="0.15"/>
    <row r="35" spans="2:10" x14ac:dyDescent="0.15">
      <c r="B35" s="3"/>
      <c r="C35" s="3"/>
      <c r="D35" s="3"/>
      <c r="E35" s="3"/>
      <c r="F35" s="3"/>
      <c r="G35" s="3"/>
      <c r="H35" s="3"/>
      <c r="I35" s="3"/>
      <c r="J35" s="3"/>
    </row>
  </sheetData>
  <mergeCells count="35">
    <mergeCell ref="B33:D33"/>
    <mergeCell ref="C15:D15"/>
    <mergeCell ref="B16:D16"/>
    <mergeCell ref="B30:D30"/>
    <mergeCell ref="C28:D28"/>
    <mergeCell ref="C27:D27"/>
    <mergeCell ref="C26:D26"/>
    <mergeCell ref="C17:D17"/>
    <mergeCell ref="C18:D18"/>
    <mergeCell ref="C20:D20"/>
    <mergeCell ref="B32:D32"/>
    <mergeCell ref="B31:D31"/>
    <mergeCell ref="C29:D29"/>
    <mergeCell ref="C14:D14"/>
    <mergeCell ref="C25:D25"/>
    <mergeCell ref="C22:D22"/>
    <mergeCell ref="C21:D21"/>
    <mergeCell ref="B19:D19"/>
    <mergeCell ref="B5:B15"/>
    <mergeCell ref="B17:B18"/>
    <mergeCell ref="B23:D23"/>
    <mergeCell ref="B20:B22"/>
    <mergeCell ref="C24:D24"/>
    <mergeCell ref="B24:B29"/>
    <mergeCell ref="D2:H2"/>
    <mergeCell ref="C7:D7"/>
    <mergeCell ref="C6:D6"/>
    <mergeCell ref="C12:D12"/>
    <mergeCell ref="C13:D13"/>
    <mergeCell ref="C8:D8"/>
    <mergeCell ref="C9:D9"/>
    <mergeCell ref="C10:D10"/>
    <mergeCell ref="C5:D5"/>
    <mergeCell ref="C4:D4"/>
    <mergeCell ref="C11:D11"/>
  </mergeCells>
  <phoneticPr fontId="2"/>
  <pageMargins left="0.78740157480314965" right="0.19685039370078741" top="0.6692913385826772" bottom="0.39370078740157483" header="0.51181102362204722" footer="0.39370078740157483"/>
  <pageSetup paperSize="9" scale="94" orientation="portrait" r:id="rId1"/>
  <headerFooter alignWithMargins="0"/>
  <rowBreaks count="1" manualBreakCount="1">
    <brk id="34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Zeros="0" view="pageBreakPreview" topLeftCell="A31" zoomScaleNormal="100" zoomScaleSheetLayoutView="100" workbookViewId="0">
      <selection activeCell="H4" sqref="H4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8" width="10" style="1" customWidth="1"/>
    <col min="9" max="9" width="5.33203125" style="1" customWidth="1"/>
    <col min="10" max="14" width="9" style="1"/>
    <col min="15" max="15" width="8" style="1" customWidth="1"/>
    <col min="16" max="16384" width="9" style="1"/>
  </cols>
  <sheetData>
    <row r="1" spans="2:9" x14ac:dyDescent="0.15">
      <c r="B1" s="1" t="s">
        <v>102</v>
      </c>
    </row>
    <row r="2" spans="2:9" ht="17.25" customHeight="1" x14ac:dyDescent="0.2">
      <c r="C2" s="164" t="s">
        <v>98</v>
      </c>
      <c r="D2" s="164"/>
      <c r="E2" s="164"/>
      <c r="F2" s="164"/>
      <c r="G2" s="164"/>
      <c r="H2" s="164"/>
      <c r="I2" s="11"/>
    </row>
    <row r="3" spans="2:9" x14ac:dyDescent="0.15">
      <c r="H3" s="2" t="s">
        <v>0</v>
      </c>
    </row>
    <row r="4" spans="2:9" ht="18" customHeight="1" x14ac:dyDescent="0.15">
      <c r="B4" s="178"/>
      <c r="C4" s="172" t="s">
        <v>1</v>
      </c>
      <c r="D4" s="173"/>
      <c r="E4" s="112" t="str">
        <f>'付表１（エネルギー使用量等）'!E11</f>
        <v>令和３年度</v>
      </c>
      <c r="F4" s="112" t="str">
        <f>'付表１（エネルギー使用量等）'!F11</f>
        <v>令和４年度</v>
      </c>
      <c r="G4" s="112" t="str">
        <f>'付表１（エネルギー使用量等）'!G11</f>
        <v>令和５年度</v>
      </c>
      <c r="H4" s="112" t="str">
        <f>'付表１（エネルギー使用量等）'!H11</f>
        <v>令和６年度</v>
      </c>
    </row>
    <row r="5" spans="2:9" ht="18" customHeight="1" x14ac:dyDescent="0.15">
      <c r="B5" s="180"/>
      <c r="C5" s="176"/>
      <c r="D5" s="177"/>
      <c r="E5" s="113" t="str">
        <f>'付表１（エネルギー使用量等）'!E12</f>
        <v>（４年前）</v>
      </c>
      <c r="F5" s="114" t="str">
        <f>'付表１（エネルギー使用量等）'!F12</f>
        <v>（３年前）</v>
      </c>
      <c r="G5" s="147" t="str">
        <f>'付表１（エネルギー使用量等）'!G12</f>
        <v>（前々年度）</v>
      </c>
      <c r="H5" s="111" t="str">
        <f>'付表１（エネルギー使用量等）'!H12</f>
        <v>（前年度）</v>
      </c>
    </row>
    <row r="6" spans="2:9" ht="27" customHeight="1" x14ac:dyDescent="0.15">
      <c r="B6" s="202" t="s">
        <v>11</v>
      </c>
      <c r="C6" s="194" t="s">
        <v>160</v>
      </c>
      <c r="D6" s="195"/>
      <c r="E6" s="5">
        <f>ROUND('付表１（エネルギー使用量等）'!E14*'付表１（エネルギー使用量等）'!L14,1)</f>
        <v>0</v>
      </c>
      <c r="F6" s="5">
        <f>ROUND('付表１（エネルギー使用量等）'!F14*'付表１（エネルギー使用量等）'!M14,1)</f>
        <v>0</v>
      </c>
      <c r="G6" s="5">
        <f>ROUND('付表１（エネルギー使用量等）'!G14*'付表１（エネルギー使用量等）'!N14,1)</f>
        <v>0</v>
      </c>
      <c r="H6" s="5">
        <f>ROUND('付表１（エネルギー使用量等）'!H14*'付表１（エネルギー使用量等）'!O14,1)+ROUND('付表１（エネルギー使用量等）'!H15*'付表１（エネルギー使用量等）'!O15,1)</f>
        <v>0</v>
      </c>
    </row>
    <row r="7" spans="2:9" ht="27" customHeight="1" x14ac:dyDescent="0.15">
      <c r="B7" s="202"/>
      <c r="C7" s="151" t="s">
        <v>3</v>
      </c>
      <c r="D7" s="152"/>
      <c r="E7" s="5">
        <f>ROUND('付表１（エネルギー使用量等）'!E16*'付表１（エネルギー使用量等）'!L16,1)</f>
        <v>0</v>
      </c>
      <c r="F7" s="5">
        <f>ROUND('付表１（エネルギー使用量等）'!F16*'付表１（エネルギー使用量等）'!M16,1)</f>
        <v>0</v>
      </c>
      <c r="G7" s="5">
        <f>ROUND('付表１（エネルギー使用量等）'!G16*'付表１（エネルギー使用量等）'!N16,1)</f>
        <v>0</v>
      </c>
      <c r="H7" s="5">
        <f>ROUND('付表１（エネルギー使用量等）'!H16*'付表１（エネルギー使用量等）'!O16,1)</f>
        <v>0</v>
      </c>
    </row>
    <row r="8" spans="2:9" ht="27" customHeight="1" x14ac:dyDescent="0.15">
      <c r="B8" s="202"/>
      <c r="C8" s="151" t="s">
        <v>2</v>
      </c>
      <c r="D8" s="152"/>
      <c r="E8" s="5">
        <f>ROUND('付表１（エネルギー使用量等）'!E17*'付表１（エネルギー使用量等）'!L17,1)</f>
        <v>0</v>
      </c>
      <c r="F8" s="5">
        <f>ROUND('付表１（エネルギー使用量等）'!F17*'付表１（エネルギー使用量等）'!M17,1)</f>
        <v>0</v>
      </c>
      <c r="G8" s="5">
        <f>ROUND('付表１（エネルギー使用量等）'!G17*'付表１（エネルギー使用量等）'!N17,1)</f>
        <v>0</v>
      </c>
      <c r="H8" s="5">
        <f>ROUND('付表１（エネルギー使用量等）'!H17*'付表１（エネルギー使用量等）'!O17,1)</f>
        <v>0</v>
      </c>
    </row>
    <row r="9" spans="2:9" ht="27" customHeight="1" x14ac:dyDescent="0.15">
      <c r="B9" s="202"/>
      <c r="C9" s="151" t="s">
        <v>4</v>
      </c>
      <c r="D9" s="152"/>
      <c r="E9" s="5">
        <f>ROUND('付表１（エネルギー使用量等）'!E18*'付表１（エネルギー使用量等）'!L18,1)</f>
        <v>0</v>
      </c>
      <c r="F9" s="5">
        <f>ROUND('付表１（エネルギー使用量等）'!F18*'付表１（エネルギー使用量等）'!M18,1)</f>
        <v>0</v>
      </c>
      <c r="G9" s="5">
        <f>ROUND('付表１（エネルギー使用量等）'!G18*'付表１（エネルギー使用量等）'!N18,1)</f>
        <v>0</v>
      </c>
      <c r="H9" s="5">
        <f>ROUND('付表１（エネルギー使用量等）'!H18*'付表１（エネルギー使用量等）'!O18,1)</f>
        <v>0</v>
      </c>
    </row>
    <row r="10" spans="2:9" ht="27" customHeight="1" x14ac:dyDescent="0.15">
      <c r="B10" s="202"/>
      <c r="C10" s="151" t="s">
        <v>5</v>
      </c>
      <c r="D10" s="152"/>
      <c r="E10" s="5">
        <f>ROUND('付表１（エネルギー使用量等）'!E19*'付表１（エネルギー使用量等）'!L19,1)</f>
        <v>0</v>
      </c>
      <c r="F10" s="5">
        <f>ROUND('付表１（エネルギー使用量等）'!F19*'付表１（エネルギー使用量等）'!M19,1)</f>
        <v>0</v>
      </c>
      <c r="G10" s="5">
        <f>ROUND('付表１（エネルギー使用量等）'!G19*'付表１（エネルギー使用量等）'!N19,1)</f>
        <v>0</v>
      </c>
      <c r="H10" s="5">
        <f>ROUND('付表１（エネルギー使用量等）'!H19*'付表１（エネルギー使用量等）'!O19,1)</f>
        <v>0</v>
      </c>
    </row>
    <row r="11" spans="2:9" ht="27" customHeight="1" x14ac:dyDescent="0.15">
      <c r="B11" s="202"/>
      <c r="C11" s="151" t="s">
        <v>23</v>
      </c>
      <c r="D11" s="152"/>
      <c r="E11" s="5">
        <f>ROUND('付表１（エネルギー使用量等）'!E20*'付表１（エネルギー使用量等）'!L20,1)</f>
        <v>0</v>
      </c>
      <c r="F11" s="5">
        <f>ROUND('付表１（エネルギー使用量等）'!F20*'付表１（エネルギー使用量等）'!M20,1)</f>
        <v>0</v>
      </c>
      <c r="G11" s="5">
        <f>ROUND('付表１（エネルギー使用量等）'!G20*'付表１（エネルギー使用量等）'!N20,1)</f>
        <v>0</v>
      </c>
      <c r="H11" s="5">
        <f>ROUND('付表１（エネルギー使用量等）'!H20*'付表１（エネルギー使用量等）'!O20,1)</f>
        <v>0</v>
      </c>
    </row>
    <row r="12" spans="2:9" ht="27" customHeight="1" x14ac:dyDescent="0.2">
      <c r="B12" s="202"/>
      <c r="C12" s="151" t="s">
        <v>14</v>
      </c>
      <c r="D12" s="193"/>
      <c r="E12" s="5">
        <f>ROUND('付表１（エネルギー使用量等）'!E21*'付表１（エネルギー使用量等）'!L21,1)</f>
        <v>0</v>
      </c>
      <c r="F12" s="5">
        <f>ROUND('付表１（エネルギー使用量等）'!F21*'付表１（エネルギー使用量等）'!M21,1)</f>
        <v>0</v>
      </c>
      <c r="G12" s="5">
        <f>ROUND('付表１（エネルギー使用量等）'!G21*'付表１（エネルギー使用量等）'!N21,1)</f>
        <v>0</v>
      </c>
      <c r="H12" s="5">
        <f>ROUND('付表１（エネルギー使用量等）'!H21*'付表１（エネルギー使用量等）'!O21,1)</f>
        <v>0</v>
      </c>
    </row>
    <row r="13" spans="2:9" ht="27" customHeight="1" x14ac:dyDescent="0.2">
      <c r="B13" s="202"/>
      <c r="C13" s="151" t="s">
        <v>22</v>
      </c>
      <c r="D13" s="193"/>
      <c r="E13" s="5">
        <f>ROUND('付表１（エネルギー使用量等）'!E22*'付表１（エネルギー使用量等）'!L22,1)</f>
        <v>0</v>
      </c>
      <c r="F13" s="5">
        <f>ROUND('付表１（エネルギー使用量等）'!F22*'付表１（エネルギー使用量等）'!M22,1)</f>
        <v>0</v>
      </c>
      <c r="G13" s="5">
        <f>ROUND('付表１（エネルギー使用量等）'!G22*'付表１（エネルギー使用量等）'!N22,1)</f>
        <v>0</v>
      </c>
      <c r="H13" s="5">
        <f>ROUND('付表１（エネルギー使用量等）'!H22*'付表１（エネルギー使用量等）'!O22,1)</f>
        <v>0</v>
      </c>
    </row>
    <row r="14" spans="2:9" ht="27" customHeight="1" x14ac:dyDescent="0.15">
      <c r="B14" s="202"/>
      <c r="C14" s="151" t="s">
        <v>6</v>
      </c>
      <c r="D14" s="152"/>
      <c r="E14" s="5">
        <f>ROUND('付表１（エネルギー使用量等）'!E23*'付表１（エネルギー使用量等）'!L23,1)</f>
        <v>0</v>
      </c>
      <c r="F14" s="5">
        <f>ROUND('付表１（エネルギー使用量等）'!F23*'付表１（エネルギー使用量等）'!M23,1)</f>
        <v>0</v>
      </c>
      <c r="G14" s="5">
        <f>ROUND('付表１（エネルギー使用量等）'!G23*'付表１（エネルギー使用量等）'!N23,1)</f>
        <v>0</v>
      </c>
      <c r="H14" s="5">
        <f>ROUND('付表１（エネルギー使用量等）'!H23*'付表１（エネルギー使用量等）'!O23,1)</f>
        <v>0</v>
      </c>
    </row>
    <row r="15" spans="2:9" ht="27" customHeight="1" x14ac:dyDescent="0.15">
      <c r="B15" s="202"/>
      <c r="C15" s="151" t="s">
        <v>7</v>
      </c>
      <c r="D15" s="152"/>
      <c r="E15" s="5">
        <f>ROUND('付表１（エネルギー使用量等）'!E24*'付表１（エネルギー使用量等）'!L24,1)</f>
        <v>0</v>
      </c>
      <c r="F15" s="5">
        <f>ROUND('付表１（エネルギー使用量等）'!F24*'付表１（エネルギー使用量等）'!M24,1)</f>
        <v>0</v>
      </c>
      <c r="G15" s="5">
        <f>ROUND('付表１（エネルギー使用量等）'!G24*'付表１（エネルギー使用量等）'!N24,1)</f>
        <v>0</v>
      </c>
      <c r="H15" s="5">
        <f>ROUND('付表１（エネルギー使用量等）'!H24*'付表１（エネルギー使用量等）'!O24,1)</f>
        <v>0</v>
      </c>
    </row>
    <row r="16" spans="2:9" ht="27" customHeight="1" x14ac:dyDescent="0.15">
      <c r="B16" s="202"/>
      <c r="C16" s="151">
        <f>'付表１（エネルギー使用量等）'!C25:D25</f>
        <v>0</v>
      </c>
      <c r="D16" s="152"/>
      <c r="E16" s="5">
        <f>ROUND('付表１（エネルギー使用量等）'!E25*'付表１（エネルギー使用量等）'!L25,1)</f>
        <v>0</v>
      </c>
      <c r="F16" s="5">
        <f>ROUND('付表１（エネルギー使用量等）'!F25*'付表１（エネルギー使用量等）'!M25,1)</f>
        <v>0</v>
      </c>
      <c r="G16" s="5">
        <f>ROUND('付表１（エネルギー使用量等）'!G25*'付表１（エネルギー使用量等）'!N25,1)</f>
        <v>0</v>
      </c>
      <c r="H16" s="5">
        <f>ROUND('付表１（エネルギー使用量等）'!H25*'付表１（エネルギー使用量等）'!O25,1)</f>
        <v>0</v>
      </c>
    </row>
    <row r="17" spans="2:8" ht="27" customHeight="1" x14ac:dyDescent="0.15">
      <c r="B17" s="160" t="s">
        <v>10</v>
      </c>
      <c r="C17" s="200"/>
      <c r="D17" s="201"/>
      <c r="E17" s="4">
        <f>SUM(E6:E16)</f>
        <v>0</v>
      </c>
      <c r="F17" s="6">
        <f>SUM(F6:F16)</f>
        <v>0</v>
      </c>
      <c r="G17" s="6">
        <f>SUM(G6:G16)</f>
        <v>0</v>
      </c>
      <c r="H17" s="6">
        <f>SUM(H6:H16)</f>
        <v>0</v>
      </c>
    </row>
    <row r="18" spans="2:8" ht="27" customHeight="1" x14ac:dyDescent="0.15">
      <c r="B18" s="202" t="s">
        <v>9</v>
      </c>
      <c r="C18" s="151" t="s">
        <v>8</v>
      </c>
      <c r="D18" s="152"/>
      <c r="E18" s="5">
        <f>ROUND('付表１（エネルギー使用量等）'!E27*'付表１（エネルギー使用量等）'!L27,1)</f>
        <v>0</v>
      </c>
      <c r="F18" s="5">
        <f>ROUND('付表１（エネルギー使用量等）'!F27*'付表１（エネルギー使用量等）'!M27,1)</f>
        <v>0</v>
      </c>
      <c r="G18" s="5">
        <f>ROUND('付表１（エネルギー使用量等）'!G27*'付表１（エネルギー使用量等）'!N27,1)</f>
        <v>0</v>
      </c>
      <c r="H18" s="5">
        <f>ROUND('付表１（エネルギー使用量等）'!H27*'付表１（エネルギー使用量等）'!O27,1)</f>
        <v>0</v>
      </c>
    </row>
    <row r="19" spans="2:8" ht="27" customHeight="1" x14ac:dyDescent="0.15">
      <c r="B19" s="202"/>
      <c r="C19" s="151">
        <f>'付表１（エネルギー使用量等）'!C28:D28</f>
        <v>0</v>
      </c>
      <c r="D19" s="152"/>
      <c r="E19" s="5">
        <f>ROUND('付表１（エネルギー使用量等）'!E28*'付表１（エネルギー使用量等）'!L28,1)</f>
        <v>0</v>
      </c>
      <c r="F19" s="5">
        <f>ROUND('付表１（エネルギー使用量等）'!F28*'付表１（エネルギー使用量等）'!M28,1)</f>
        <v>0</v>
      </c>
      <c r="G19" s="5">
        <f>ROUND('付表１（エネルギー使用量等）'!G28*'付表１（エネルギー使用量等）'!N28,1)</f>
        <v>0</v>
      </c>
      <c r="H19" s="5">
        <f>ROUND('付表１（エネルギー使用量等）'!H28*'付表１（エネルギー使用量等）'!O28,1)</f>
        <v>0</v>
      </c>
    </row>
    <row r="20" spans="2:8" ht="27" customHeight="1" x14ac:dyDescent="0.15">
      <c r="B20" s="160" t="s">
        <v>10</v>
      </c>
      <c r="C20" s="200"/>
      <c r="D20" s="201"/>
      <c r="E20" s="4">
        <f>SUM(E18:E19)</f>
        <v>0</v>
      </c>
      <c r="F20" s="6">
        <f>SUM(F18:F19)</f>
        <v>0</v>
      </c>
      <c r="G20" s="6">
        <f>SUM(G18:G19)</f>
        <v>0</v>
      </c>
      <c r="H20" s="6">
        <f>SUM(H18:H19)</f>
        <v>0</v>
      </c>
    </row>
    <row r="21" spans="2:8" ht="27" customHeight="1" x14ac:dyDescent="0.15">
      <c r="B21" s="165" t="s">
        <v>12</v>
      </c>
      <c r="C21" s="151" t="str">
        <f>'付表１（エネルギー使用量等）'!C30:D30</f>
        <v>電力（東北電力）</v>
      </c>
      <c r="D21" s="152"/>
      <c r="E21" s="5">
        <f>ROUND('付表１（エネルギー使用量等）'!E30*'付表１（エネルギー使用量等）'!L30,1)</f>
        <v>0</v>
      </c>
      <c r="F21" s="5">
        <f>ROUND('付表１（エネルギー使用量等）'!F30*'付表１（エネルギー使用量等）'!M30,1)</f>
        <v>0</v>
      </c>
      <c r="G21" s="5">
        <f>ROUND('付表１（エネルギー使用量等）'!G30*'付表１（エネルギー使用量等）'!N30,1)</f>
        <v>0</v>
      </c>
      <c r="H21" s="5">
        <f>ROUND('付表１（エネルギー使用量等）'!H30*'付表１（エネルギー使用量等）'!O30,1)</f>
        <v>0</v>
      </c>
    </row>
    <row r="22" spans="2:8" ht="27" customHeight="1" x14ac:dyDescent="0.15">
      <c r="B22" s="212"/>
      <c r="C22" s="151">
        <f>'付表１（エネルギー使用量等）'!C31:D31</f>
        <v>0</v>
      </c>
      <c r="D22" s="152"/>
      <c r="E22" s="5">
        <f>ROUND('付表１（エネルギー使用量等）'!E31*'付表１（エネルギー使用量等）'!L31,1)</f>
        <v>0</v>
      </c>
      <c r="F22" s="5">
        <f>ROUND('付表１（エネルギー使用量等）'!F31*'付表１（エネルギー使用量等）'!M31,1)</f>
        <v>0</v>
      </c>
      <c r="G22" s="5">
        <f>ROUND('付表１（エネルギー使用量等）'!G31*'付表１（エネルギー使用量等）'!N31,1)</f>
        <v>0</v>
      </c>
      <c r="H22" s="5">
        <f>ROUND('付表１（エネルギー使用量等）'!H31*'付表１（エネルギー使用量等）'!O31,1)</f>
        <v>0</v>
      </c>
    </row>
    <row r="23" spans="2:8" ht="27" customHeight="1" x14ac:dyDescent="0.15">
      <c r="B23" s="212"/>
      <c r="C23" s="151">
        <f>'付表１（エネルギー使用量等）'!C32:D32</f>
        <v>0</v>
      </c>
      <c r="D23" s="152"/>
      <c r="E23" s="5">
        <f>ROUND('付表１（エネルギー使用量等）'!E32*'付表１（エネルギー使用量等）'!L32,1)</f>
        <v>0</v>
      </c>
      <c r="F23" s="5">
        <f>ROUND('付表１（エネルギー使用量等）'!F32*'付表１（エネルギー使用量等）'!M32,1)</f>
        <v>0</v>
      </c>
      <c r="G23" s="5">
        <f>ROUND('付表１（エネルギー使用量等）'!G32*'付表１（エネルギー使用量等）'!N32,1)</f>
        <v>0</v>
      </c>
      <c r="H23" s="5">
        <f>ROUND('付表１（エネルギー使用量等）'!H32*'付表１（エネルギー使用量等）'!O32,1)</f>
        <v>0</v>
      </c>
    </row>
    <row r="24" spans="2:8" ht="27" customHeight="1" x14ac:dyDescent="0.15">
      <c r="B24" s="160" t="s">
        <v>10</v>
      </c>
      <c r="C24" s="200"/>
      <c r="D24" s="201"/>
      <c r="E24" s="4">
        <f>SUM(E21:E23)</f>
        <v>0</v>
      </c>
      <c r="F24" s="6">
        <f>SUM(F21:F23)</f>
        <v>0</v>
      </c>
      <c r="G24" s="6">
        <f>SUM(G21:G23)</f>
        <v>0</v>
      </c>
      <c r="H24" s="6">
        <f>SUM(H21:H23)</f>
        <v>0</v>
      </c>
    </row>
    <row r="25" spans="2:8" ht="27" customHeight="1" x14ac:dyDescent="0.15">
      <c r="B25" s="153" t="s">
        <v>15</v>
      </c>
      <c r="C25" s="205"/>
      <c r="D25" s="206"/>
      <c r="E25" s="97"/>
      <c r="F25" s="7"/>
      <c r="G25" s="7"/>
      <c r="H25" s="7"/>
    </row>
    <row r="26" spans="2:8" ht="27" customHeight="1" x14ac:dyDescent="0.15">
      <c r="B26" s="154"/>
      <c r="C26" s="198" t="s">
        <v>16</v>
      </c>
      <c r="D26" s="199"/>
      <c r="E26" s="5">
        <f>ROUND('付表１（エネルギー使用量等）'!E35*'付表１（エネルギー使用量等）'!L35,1)</f>
        <v>0</v>
      </c>
      <c r="F26" s="5">
        <f>ROUND('付表１（エネルギー使用量等）'!F35*'付表１（エネルギー使用量等）'!M35,1)</f>
        <v>0</v>
      </c>
      <c r="G26" s="5">
        <f>ROUND('付表１（エネルギー使用量等）'!G35*'付表１（エネルギー使用量等）'!N35,1)</f>
        <v>0</v>
      </c>
      <c r="H26" s="5">
        <f>ROUND('付表１（エネルギー使用量等）'!H35*'付表１（エネルギー使用量等）'!O35,1)</f>
        <v>0</v>
      </c>
    </row>
    <row r="27" spans="2:8" ht="27" customHeight="1" x14ac:dyDescent="0.15">
      <c r="B27" s="154"/>
      <c r="C27" s="198" t="s">
        <v>17</v>
      </c>
      <c r="D27" s="199"/>
      <c r="E27" s="5">
        <f>ROUND('付表１（エネルギー使用量等）'!E36*'付表１（エネルギー使用量等）'!L36,1)</f>
        <v>0</v>
      </c>
      <c r="F27" s="5">
        <f>ROUND('付表１（エネルギー使用量等）'!F36*'付表１（エネルギー使用量等）'!M36,1)</f>
        <v>0</v>
      </c>
      <c r="G27" s="5">
        <f>ROUND('付表１（エネルギー使用量等）'!G36*'付表１（エネルギー使用量等）'!N36,1)</f>
        <v>0</v>
      </c>
      <c r="H27" s="5">
        <f>ROUND('付表１（エネルギー使用量等）'!H36*'付表１（エネルギー使用量等）'!O36,1)</f>
        <v>0</v>
      </c>
    </row>
    <row r="28" spans="2:8" ht="27" customHeight="1" x14ac:dyDescent="0.15">
      <c r="B28" s="154"/>
      <c r="C28" s="198" t="s">
        <v>14</v>
      </c>
      <c r="D28" s="199"/>
      <c r="E28" s="5">
        <f>ROUND('付表１（エネルギー使用量等）'!E37*'付表１（エネルギー使用量等）'!L37,1)</f>
        <v>0</v>
      </c>
      <c r="F28" s="5">
        <f>ROUND('付表１（エネルギー使用量等）'!F37*'付表１（エネルギー使用量等）'!M37,1)</f>
        <v>0</v>
      </c>
      <c r="G28" s="5">
        <f>ROUND('付表１（エネルギー使用量等）'!G37*'付表１（エネルギー使用量等）'!N37,1)</f>
        <v>0</v>
      </c>
      <c r="H28" s="5">
        <f>ROUND('付表１（エネルギー使用量等）'!H37*'付表１（エネルギー使用量等）'!O37,1)</f>
        <v>0</v>
      </c>
    </row>
    <row r="29" spans="2:8" ht="27" customHeight="1" x14ac:dyDescent="0.15">
      <c r="B29" s="154"/>
      <c r="C29" s="198" t="s">
        <v>18</v>
      </c>
      <c r="D29" s="199"/>
      <c r="E29" s="5">
        <f>ROUND('付表１（エネルギー使用量等）'!E38*'付表１（エネルギー使用量等）'!L38,1)</f>
        <v>0</v>
      </c>
      <c r="F29" s="5">
        <f>ROUND('付表１（エネルギー使用量等）'!F38*'付表１（エネルギー使用量等）'!M38,1)</f>
        <v>0</v>
      </c>
      <c r="G29" s="5">
        <f>ROUND('付表１（エネルギー使用量等）'!G38*'付表１（エネルギー使用量等）'!N38,1)</f>
        <v>0</v>
      </c>
      <c r="H29" s="5">
        <f>ROUND('付表１（エネルギー使用量等）'!H38*'付表１（エネルギー使用量等）'!O38,1)</f>
        <v>0</v>
      </c>
    </row>
    <row r="30" spans="2:8" ht="27" customHeight="1" x14ac:dyDescent="0.15">
      <c r="B30" s="207"/>
      <c r="C30" s="198">
        <f>'付表１（エネルギー使用量等）'!C39</f>
        <v>0</v>
      </c>
      <c r="D30" s="199"/>
      <c r="E30" s="5">
        <f>ROUND('付表１（エネルギー使用量等）'!E39*'付表１（エネルギー使用量等）'!L39,1)</f>
        <v>0</v>
      </c>
      <c r="F30" s="5">
        <f>ROUND('付表１（エネルギー使用量等）'!F39*'付表１（エネルギー使用量等）'!M39,1)</f>
        <v>0</v>
      </c>
      <c r="G30" s="5">
        <f>ROUND('付表１（エネルギー使用量等）'!G39*'付表１（エネルギー使用量等）'!N39,1)</f>
        <v>0</v>
      </c>
      <c r="H30" s="5">
        <f>ROUND('付表１（エネルギー使用量等）'!H39*'付表１（エネルギー使用量等）'!O39,1)</f>
        <v>0</v>
      </c>
    </row>
    <row r="31" spans="2:8" ht="27" customHeight="1" x14ac:dyDescent="0.15">
      <c r="B31" s="160" t="s">
        <v>10</v>
      </c>
      <c r="C31" s="215"/>
      <c r="D31" s="201"/>
      <c r="E31" s="4">
        <f>SUM(E26:E30)</f>
        <v>0</v>
      </c>
      <c r="F31" s="4">
        <f>SUM(F26:F30)</f>
        <v>0</v>
      </c>
      <c r="G31" s="4">
        <f>SUM(G26:G30)</f>
        <v>0</v>
      </c>
      <c r="H31" s="4">
        <f>SUM(H26:H30)</f>
        <v>0</v>
      </c>
    </row>
    <row r="32" spans="2:8" ht="27" customHeight="1" x14ac:dyDescent="0.15">
      <c r="B32" s="162" t="s">
        <v>13</v>
      </c>
      <c r="C32" s="163"/>
      <c r="D32" s="209"/>
      <c r="E32" s="78">
        <f>E17+E20+E24+E31</f>
        <v>0</v>
      </c>
      <c r="F32" s="78">
        <f>F17+F20+F24+F31</f>
        <v>0</v>
      </c>
      <c r="G32" s="78">
        <f>G17+G20+G24+G31</f>
        <v>0</v>
      </c>
      <c r="H32" s="78">
        <f>H17+H20+H24+H31</f>
        <v>0</v>
      </c>
    </row>
    <row r="33" spans="2:8" ht="27" customHeight="1" x14ac:dyDescent="0.15">
      <c r="B33" s="190" t="s">
        <v>58</v>
      </c>
      <c r="C33" s="213"/>
      <c r="D33" s="214"/>
      <c r="E33" s="5">
        <f>'付表１（エネルギー使用量等）'!E42</f>
        <v>0</v>
      </c>
      <c r="F33" s="5">
        <f>'付表１（エネルギー使用量等）'!F42</f>
        <v>0</v>
      </c>
      <c r="G33" s="5">
        <f>'付表１（エネルギー使用量等）'!G42</f>
        <v>0</v>
      </c>
      <c r="H33" s="5">
        <f>'付表１（エネルギー使用量等）'!H42</f>
        <v>0</v>
      </c>
    </row>
    <row r="34" spans="2:8" ht="27" customHeight="1" x14ac:dyDescent="0.15">
      <c r="B34" s="208" t="s">
        <v>97</v>
      </c>
      <c r="C34" s="163"/>
      <c r="D34" s="209"/>
      <c r="E34" s="78">
        <f>E32-E33</f>
        <v>0</v>
      </c>
      <c r="F34" s="78">
        <f>F32-F33</f>
        <v>0</v>
      </c>
      <c r="G34" s="78">
        <f>G32-G33</f>
        <v>0</v>
      </c>
      <c r="H34" s="78">
        <f>H32-H33</f>
        <v>0</v>
      </c>
    </row>
    <row r="35" spans="2:8" ht="12" customHeight="1" x14ac:dyDescent="0.15"/>
    <row r="36" spans="2:8" ht="12" customHeight="1" x14ac:dyDescent="0.15"/>
    <row r="37" spans="2:8" ht="16.2" x14ac:dyDescent="0.2">
      <c r="B37" s="1" t="s">
        <v>53</v>
      </c>
      <c r="D37" s="61"/>
      <c r="E37" s="61"/>
      <c r="F37" s="2" t="s">
        <v>0</v>
      </c>
    </row>
    <row r="38" spans="2:8" ht="36" customHeight="1" x14ac:dyDescent="0.15">
      <c r="B38" s="151"/>
      <c r="C38" s="216"/>
      <c r="D38" s="152"/>
      <c r="E38" s="60" t="str">
        <f>G4</f>
        <v>令和５年度</v>
      </c>
      <c r="F38" s="60" t="str">
        <f>H4</f>
        <v>令和６年度</v>
      </c>
      <c r="G38" s="60" t="s">
        <v>86</v>
      </c>
      <c r="H38" s="73"/>
    </row>
    <row r="39" spans="2:8" ht="27" customHeight="1" x14ac:dyDescent="0.15">
      <c r="B39" s="210" t="s">
        <v>13</v>
      </c>
      <c r="C39" s="191"/>
      <c r="D39" s="211"/>
      <c r="E39" s="5">
        <f>IF(G34="","",G34)</f>
        <v>0</v>
      </c>
      <c r="F39" s="5">
        <f>IF(H34="","",H34)</f>
        <v>0</v>
      </c>
      <c r="G39" s="106" t="str">
        <f>IF(OR(E39="",E39=0),"",(E39-F39)/E39*100)</f>
        <v/>
      </c>
      <c r="H39" s="74" t="str">
        <f>IF(AND(G39&lt;&gt;"",G39&gt;0),"排出削減","")</f>
        <v/>
      </c>
    </row>
    <row r="40" spans="2:8" x14ac:dyDescent="0.15">
      <c r="H40" s="2"/>
    </row>
    <row r="41" spans="2:8" x14ac:dyDescent="0.15">
      <c r="H41" s="2"/>
    </row>
    <row r="42" spans="2:8" x14ac:dyDescent="0.15">
      <c r="B42" s="1" t="s">
        <v>54</v>
      </c>
      <c r="F42" s="2" t="s">
        <v>0</v>
      </c>
    </row>
    <row r="43" spans="2:8" ht="36" customHeight="1" x14ac:dyDescent="0.15">
      <c r="B43" s="151"/>
      <c r="C43" s="216"/>
      <c r="D43" s="152"/>
      <c r="E43" s="115" t="str">
        <f>E4</f>
        <v>令和３年度</v>
      </c>
      <c r="F43" s="60" t="s">
        <v>55</v>
      </c>
      <c r="G43" s="60" t="s">
        <v>86</v>
      </c>
      <c r="H43" s="73"/>
    </row>
    <row r="44" spans="2:8" ht="27" customHeight="1" x14ac:dyDescent="0.15">
      <c r="B44" s="210" t="s">
        <v>13</v>
      </c>
      <c r="C44" s="191"/>
      <c r="D44" s="211"/>
      <c r="E44" s="105">
        <f>IF(E34="","",E34)</f>
        <v>0</v>
      </c>
      <c r="F44" s="5">
        <f>AVERAGE(F34:H34)</f>
        <v>0</v>
      </c>
      <c r="G44" s="106" t="str">
        <f>IF(OR(E44="",E44=0),"",(E44-F44)/E44*100)</f>
        <v/>
      </c>
      <c r="H44" s="74" t="str">
        <f>IF(AND(G44&lt;&gt;"",G44&gt;0),"排出削減","")</f>
        <v/>
      </c>
    </row>
  </sheetData>
  <mergeCells count="40">
    <mergeCell ref="B34:D34"/>
    <mergeCell ref="B38:D38"/>
    <mergeCell ref="B43:D43"/>
    <mergeCell ref="B44:D44"/>
    <mergeCell ref="B39:D39"/>
    <mergeCell ref="B33:D33"/>
    <mergeCell ref="C25:D25"/>
    <mergeCell ref="B31:D31"/>
    <mergeCell ref="C26:D26"/>
    <mergeCell ref="C30:D30"/>
    <mergeCell ref="C28:D28"/>
    <mergeCell ref="C2:H2"/>
    <mergeCell ref="B32:D32"/>
    <mergeCell ref="B17:D17"/>
    <mergeCell ref="C18:D18"/>
    <mergeCell ref="C19:D19"/>
    <mergeCell ref="B20:D20"/>
    <mergeCell ref="C13:D13"/>
    <mergeCell ref="C14:D14"/>
    <mergeCell ref="B6:B16"/>
    <mergeCell ref="C10:D10"/>
    <mergeCell ref="C12:D12"/>
    <mergeCell ref="B18:B19"/>
    <mergeCell ref="B25:B30"/>
    <mergeCell ref="C29:D29"/>
    <mergeCell ref="C9:D9"/>
    <mergeCell ref="C11:D11"/>
    <mergeCell ref="B4:B5"/>
    <mergeCell ref="C15:D15"/>
    <mergeCell ref="C16:D16"/>
    <mergeCell ref="C23:D23"/>
    <mergeCell ref="C27:D27"/>
    <mergeCell ref="C4:D5"/>
    <mergeCell ref="C8:D8"/>
    <mergeCell ref="C6:D6"/>
    <mergeCell ref="C7:D7"/>
    <mergeCell ref="C21:D21"/>
    <mergeCell ref="B21:B23"/>
    <mergeCell ref="B24:D24"/>
    <mergeCell ref="C22:D22"/>
  </mergeCells>
  <phoneticPr fontId="2"/>
  <pageMargins left="0.78740157480314965" right="0.19685039370078741" top="0.6692913385826772" bottom="0.19685039370078741" header="0.51181102362204722" footer="0.39370078740157483"/>
  <pageSetup paperSize="9" scale="77" orientation="portrait" r:id="rId1"/>
  <headerFooter alignWithMargins="0"/>
  <rowBreaks count="2" manualBreakCount="2">
    <brk id="45" min="1" max="14" man="1"/>
    <brk id="46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showZeros="0" view="pageBreakPreview" zoomScaleNormal="100" zoomScaleSheetLayoutView="100" workbookViewId="0">
      <selection activeCell="H4" sqref="H4"/>
    </sheetView>
  </sheetViews>
  <sheetFormatPr defaultColWidth="9" defaultRowHeight="12" x14ac:dyDescent="0.15"/>
  <cols>
    <col min="1" max="1" width="2.33203125" style="1" customWidth="1"/>
    <col min="2" max="2" width="8" style="1" customWidth="1"/>
    <col min="3" max="3" width="29" style="1" customWidth="1"/>
    <col min="4" max="4" width="16" style="1" customWidth="1"/>
    <col min="5" max="8" width="12" style="1" customWidth="1"/>
    <col min="9" max="9" width="2.6640625" style="1" customWidth="1"/>
    <col min="10" max="16384" width="9" style="1"/>
  </cols>
  <sheetData>
    <row r="1" spans="2:10" x14ac:dyDescent="0.15">
      <c r="B1" s="1" t="s">
        <v>103</v>
      </c>
    </row>
    <row r="2" spans="2:10" ht="17.25" customHeight="1" x14ac:dyDescent="0.2">
      <c r="C2" s="164" t="s">
        <v>63</v>
      </c>
      <c r="D2" s="164"/>
      <c r="E2" s="164"/>
      <c r="F2" s="164"/>
      <c r="G2" s="164"/>
    </row>
    <row r="3" spans="2:10" x14ac:dyDescent="0.15">
      <c r="H3" s="2"/>
    </row>
    <row r="4" spans="2:10" ht="18" customHeight="1" x14ac:dyDescent="0.15">
      <c r="B4" s="229" t="s">
        <v>1</v>
      </c>
      <c r="C4" s="230"/>
      <c r="D4" s="233" t="s">
        <v>25</v>
      </c>
      <c r="E4" s="112" t="str">
        <f>'付表１（エネルギー使用量等）'!E11</f>
        <v>令和３年度</v>
      </c>
      <c r="F4" s="150" t="str">
        <f>'付表１（エネルギー使用量等）'!F11</f>
        <v>令和４年度</v>
      </c>
      <c r="G4" s="150" t="str">
        <f>'付表１（エネルギー使用量等）'!G11</f>
        <v>令和５年度</v>
      </c>
      <c r="H4" s="150" t="str">
        <f>'付表１（エネルギー使用量等）'!H11</f>
        <v>令和６年度</v>
      </c>
    </row>
    <row r="5" spans="2:10" ht="18" customHeight="1" x14ac:dyDescent="0.15">
      <c r="B5" s="231"/>
      <c r="C5" s="232"/>
      <c r="D5" s="234"/>
      <c r="E5" s="113" t="str">
        <f>'付表１（エネルギー使用量等）'!E12</f>
        <v>（４年前）</v>
      </c>
      <c r="F5" s="114" t="str">
        <f>'付表１（エネルギー使用量等）'!F12</f>
        <v>（３年前）</v>
      </c>
      <c r="G5" s="111" t="str">
        <f>'付表１（エネルギー使用量等）'!G12</f>
        <v>（前々年度）</v>
      </c>
      <c r="H5" s="111" t="str">
        <f>'付表１（エネルギー使用量等）'!H12</f>
        <v>（前年度）</v>
      </c>
    </row>
    <row r="6" spans="2:10" ht="48" customHeight="1" x14ac:dyDescent="0.15">
      <c r="B6" s="222" t="s">
        <v>155</v>
      </c>
      <c r="C6" s="223"/>
      <c r="D6" s="69" t="s">
        <v>59</v>
      </c>
      <c r="E6" s="70">
        <f>'付表２－２'!E34</f>
        <v>0</v>
      </c>
      <c r="F6" s="70">
        <f>'付表２－２'!F34</f>
        <v>0</v>
      </c>
      <c r="G6" s="70">
        <f>'付表２－２'!G34</f>
        <v>0</v>
      </c>
      <c r="H6" s="70">
        <f>'付表２－２'!H34</f>
        <v>0</v>
      </c>
    </row>
    <row r="7" spans="2:10" ht="48" customHeight="1" x14ac:dyDescent="0.15">
      <c r="B7" s="226" t="s">
        <v>60</v>
      </c>
      <c r="C7" s="227"/>
      <c r="D7" s="220"/>
      <c r="E7" s="218"/>
      <c r="F7" s="218"/>
      <c r="G7" s="218"/>
      <c r="H7" s="218"/>
    </row>
    <row r="8" spans="2:10" ht="24" customHeight="1" x14ac:dyDescent="0.15">
      <c r="B8" s="124" t="s">
        <v>80</v>
      </c>
      <c r="C8" s="122"/>
      <c r="D8" s="221"/>
      <c r="E8" s="219"/>
      <c r="F8" s="219"/>
      <c r="G8" s="219"/>
      <c r="H8" s="219"/>
    </row>
    <row r="9" spans="2:10" ht="36" customHeight="1" x14ac:dyDescent="0.15">
      <c r="B9" s="224" t="s">
        <v>61</v>
      </c>
      <c r="C9" s="225"/>
      <c r="D9" s="76" t="str">
        <f>CONCATENATE(D6,"／",D7)</f>
        <v>kg-CO2／</v>
      </c>
      <c r="E9" s="77" t="str">
        <f>IF(OR(E6="",E7=""),"",E6/E7)</f>
        <v/>
      </c>
      <c r="F9" s="77" t="str">
        <f>IF(OR(F6="",F7=""),"",F6/F7)</f>
        <v/>
      </c>
      <c r="G9" s="77" t="str">
        <f>IF(OR(G6="",G7=""),"",G6/G7)</f>
        <v/>
      </c>
      <c r="H9" s="77" t="str">
        <f>IF(OR(H6="",H7=""),"",H6/H7)</f>
        <v/>
      </c>
    </row>
    <row r="10" spans="2:10" ht="12" customHeight="1" x14ac:dyDescent="0.15">
      <c r="B10" s="228" t="s">
        <v>152</v>
      </c>
      <c r="C10" s="228"/>
      <c r="D10" s="228"/>
      <c r="E10" s="228"/>
      <c r="F10" s="228"/>
      <c r="G10" s="228"/>
      <c r="H10" s="228"/>
    </row>
    <row r="11" spans="2:10" ht="12" customHeight="1" x14ac:dyDescent="0.15">
      <c r="B11" s="183"/>
      <c r="C11" s="183"/>
      <c r="D11" s="183"/>
      <c r="E11" s="183"/>
      <c r="F11" s="183"/>
      <c r="G11" s="183"/>
      <c r="H11" s="183"/>
    </row>
    <row r="12" spans="2:10" ht="12" customHeight="1" x14ac:dyDescent="0.15">
      <c r="B12" s="217" t="s">
        <v>151</v>
      </c>
      <c r="C12" s="217"/>
      <c r="D12" s="217"/>
      <c r="E12" s="217"/>
      <c r="F12" s="217"/>
      <c r="G12" s="217"/>
      <c r="H12" s="217"/>
    </row>
    <row r="13" spans="2:10" ht="12" customHeight="1" x14ac:dyDescent="0.15">
      <c r="B13" s="217"/>
      <c r="C13" s="217"/>
      <c r="D13" s="217"/>
      <c r="E13" s="217"/>
      <c r="F13" s="217"/>
      <c r="G13" s="217"/>
      <c r="H13" s="217"/>
    </row>
    <row r="14" spans="2:10" x14ac:dyDescent="0.15">
      <c r="B14" s="189" t="s">
        <v>150</v>
      </c>
      <c r="C14" s="189"/>
      <c r="D14" s="189"/>
      <c r="E14" s="189"/>
      <c r="F14" s="189"/>
      <c r="G14" s="189"/>
      <c r="H14" s="189"/>
      <c r="I14" s="3"/>
      <c r="J14" s="3"/>
    </row>
    <row r="15" spans="2:10" x14ac:dyDescent="0.15">
      <c r="B15" s="3"/>
      <c r="C15" s="3"/>
      <c r="D15" s="3"/>
      <c r="E15" s="3"/>
      <c r="F15" s="3"/>
      <c r="G15" s="3"/>
      <c r="H15" s="3"/>
      <c r="I15" s="3"/>
    </row>
    <row r="16" spans="2:10" x14ac:dyDescent="0.15">
      <c r="B16" s="3"/>
      <c r="C16" s="3"/>
      <c r="D16" s="3"/>
      <c r="E16" s="3"/>
      <c r="F16" s="3"/>
      <c r="G16" s="3"/>
      <c r="H16" s="3"/>
      <c r="I16" s="3"/>
    </row>
    <row r="17" spans="2:9" x14ac:dyDescent="0.15">
      <c r="B17" s="3"/>
      <c r="C17" s="3"/>
      <c r="D17" s="3"/>
      <c r="E17" s="3"/>
      <c r="F17" s="3"/>
      <c r="G17" s="3"/>
      <c r="H17" s="3"/>
      <c r="I17" s="3"/>
    </row>
    <row r="18" spans="2:9" x14ac:dyDescent="0.15">
      <c r="B18" s="3"/>
      <c r="C18" s="3"/>
      <c r="D18" s="3"/>
      <c r="E18" s="3"/>
      <c r="F18" s="3"/>
      <c r="G18" s="3"/>
      <c r="H18" s="3"/>
      <c r="I18" s="3"/>
    </row>
    <row r="19" spans="2:9" x14ac:dyDescent="0.15">
      <c r="B19" s="3"/>
      <c r="C19" s="3"/>
      <c r="D19" s="3"/>
      <c r="E19" s="3"/>
      <c r="F19" s="3"/>
      <c r="G19" s="3"/>
      <c r="H19" s="3"/>
      <c r="I19" s="3"/>
    </row>
    <row r="20" spans="2:9" x14ac:dyDescent="0.15">
      <c r="B20" s="3"/>
      <c r="C20" s="3"/>
      <c r="D20" s="3"/>
      <c r="E20" s="3"/>
      <c r="F20" s="3"/>
      <c r="G20" s="3"/>
      <c r="H20" s="3"/>
      <c r="I20" s="3"/>
    </row>
    <row r="21" spans="2:9" x14ac:dyDescent="0.15">
      <c r="B21" s="3"/>
      <c r="C21" s="3"/>
      <c r="D21" s="3"/>
      <c r="E21" s="3"/>
      <c r="F21" s="3"/>
      <c r="G21" s="3"/>
      <c r="H21" s="3"/>
      <c r="I21" s="3"/>
    </row>
    <row r="22" spans="2:9" x14ac:dyDescent="0.15">
      <c r="B22" s="3"/>
      <c r="C22" s="3"/>
      <c r="D22" s="3"/>
      <c r="E22" s="3"/>
      <c r="F22" s="3"/>
      <c r="G22" s="3"/>
      <c r="H22" s="3"/>
      <c r="I22" s="3"/>
    </row>
    <row r="23" spans="2:9" x14ac:dyDescent="0.15">
      <c r="B23" s="3"/>
      <c r="C23" s="3"/>
      <c r="D23" s="3"/>
      <c r="E23" s="3"/>
      <c r="F23" s="3"/>
      <c r="G23" s="3"/>
      <c r="H23" s="3"/>
      <c r="I23" s="3"/>
    </row>
    <row r="24" spans="2:9" x14ac:dyDescent="0.15">
      <c r="B24" s="3"/>
      <c r="C24" s="3"/>
      <c r="D24" s="3"/>
      <c r="E24" s="3"/>
      <c r="F24" s="3"/>
      <c r="G24" s="3"/>
      <c r="H24" s="3"/>
      <c r="I24" s="3"/>
    </row>
    <row r="25" spans="2:9" x14ac:dyDescent="0.15">
      <c r="B25" s="3"/>
      <c r="C25" s="3"/>
      <c r="D25" s="3"/>
      <c r="E25" s="3"/>
      <c r="F25" s="3"/>
      <c r="G25" s="3"/>
      <c r="H25" s="3"/>
      <c r="I25" s="3"/>
    </row>
    <row r="26" spans="2:9" x14ac:dyDescent="0.15">
      <c r="B26" s="3"/>
      <c r="C26" s="3"/>
      <c r="D26" s="3"/>
      <c r="E26" s="3"/>
      <c r="F26" s="3"/>
      <c r="G26" s="3"/>
      <c r="H26" s="3"/>
      <c r="I26" s="3"/>
    </row>
    <row r="27" spans="2:9" x14ac:dyDescent="0.15">
      <c r="B27" s="3"/>
      <c r="C27" s="3"/>
      <c r="D27" s="3"/>
      <c r="E27" s="3"/>
      <c r="F27" s="3"/>
      <c r="G27" s="3"/>
      <c r="H27" s="3"/>
      <c r="I27" s="3"/>
    </row>
    <row r="28" spans="2:9" x14ac:dyDescent="0.15">
      <c r="B28" s="3"/>
      <c r="C28" s="3"/>
      <c r="D28" s="3"/>
      <c r="E28" s="3"/>
      <c r="F28" s="3"/>
      <c r="G28" s="3"/>
      <c r="H28" s="3"/>
      <c r="I28" s="3"/>
    </row>
    <row r="29" spans="2:9" x14ac:dyDescent="0.15">
      <c r="B29" s="3"/>
      <c r="C29" s="3"/>
      <c r="D29" s="3"/>
      <c r="E29" s="3"/>
      <c r="F29" s="3"/>
      <c r="G29" s="3"/>
      <c r="H29" s="3"/>
      <c r="I29" s="3"/>
    </row>
    <row r="30" spans="2:9" x14ac:dyDescent="0.15">
      <c r="B30" s="3"/>
      <c r="C30" s="3"/>
      <c r="D30" s="3"/>
      <c r="E30" s="3"/>
      <c r="F30" s="3"/>
      <c r="G30" s="3"/>
      <c r="H30" s="3"/>
      <c r="I30" s="3"/>
    </row>
    <row r="31" spans="2:9" x14ac:dyDescent="0.15">
      <c r="B31" s="3"/>
      <c r="C31" s="3"/>
      <c r="D31" s="3"/>
      <c r="E31" s="3"/>
      <c r="F31" s="3"/>
      <c r="G31" s="3"/>
      <c r="H31" s="3"/>
      <c r="I31" s="3"/>
    </row>
    <row r="32" spans="2:9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  <row r="34" spans="2:9" x14ac:dyDescent="0.15">
      <c r="B34" s="3"/>
      <c r="C34" s="3"/>
      <c r="D34" s="3"/>
      <c r="E34" s="3"/>
      <c r="F34" s="3"/>
      <c r="G34" s="3"/>
      <c r="H34" s="3"/>
      <c r="I34" s="3"/>
    </row>
    <row r="35" spans="2:9" x14ac:dyDescent="0.15">
      <c r="B35" s="3"/>
      <c r="C35" s="3"/>
      <c r="D35" s="3"/>
      <c r="E35" s="3"/>
      <c r="F35" s="3"/>
      <c r="G35" s="3"/>
      <c r="H35" s="3"/>
      <c r="I35" s="3"/>
    </row>
    <row r="36" spans="2:9" x14ac:dyDescent="0.15">
      <c r="B36" s="3"/>
      <c r="C36" s="3"/>
      <c r="D36" s="3"/>
      <c r="E36" s="3"/>
      <c r="F36" s="3"/>
      <c r="G36" s="3"/>
      <c r="H36" s="3"/>
      <c r="I36" s="3"/>
    </row>
    <row r="37" spans="2:9" x14ac:dyDescent="0.15">
      <c r="B37" s="3"/>
      <c r="C37" s="3"/>
      <c r="D37" s="3"/>
      <c r="E37" s="3"/>
      <c r="F37" s="3"/>
      <c r="G37" s="3"/>
      <c r="H37" s="3"/>
      <c r="I37" s="3"/>
    </row>
    <row r="38" spans="2:9" x14ac:dyDescent="0.15">
      <c r="B38" s="3"/>
      <c r="C38" s="3"/>
      <c r="D38" s="3"/>
      <c r="E38" s="3"/>
      <c r="F38" s="3"/>
      <c r="G38" s="3"/>
      <c r="H38" s="3"/>
      <c r="I38" s="3"/>
    </row>
    <row r="39" spans="2:9" x14ac:dyDescent="0.15">
      <c r="B39" s="3"/>
      <c r="C39" s="3"/>
      <c r="D39" s="3"/>
      <c r="E39" s="3"/>
      <c r="F39" s="3"/>
      <c r="G39" s="3"/>
      <c r="H39" s="3"/>
      <c r="I39" s="3"/>
    </row>
    <row r="40" spans="2:9" x14ac:dyDescent="0.15">
      <c r="B40" s="3"/>
      <c r="C40" s="3"/>
      <c r="D40" s="3"/>
      <c r="E40" s="3"/>
      <c r="F40" s="3"/>
      <c r="G40" s="3"/>
      <c r="H40" s="3"/>
      <c r="I40" s="3"/>
    </row>
    <row r="41" spans="2:9" ht="12" customHeight="1" x14ac:dyDescent="0.2">
      <c r="B41" s="1" t="s">
        <v>53</v>
      </c>
      <c r="D41" s="61"/>
      <c r="E41" s="61"/>
      <c r="F41" s="61"/>
      <c r="G41" s="61"/>
      <c r="H41" s="2"/>
    </row>
    <row r="42" spans="2:9" ht="36" customHeight="1" x14ac:dyDescent="0.15">
      <c r="B42" s="81"/>
      <c r="C42" s="84" t="str">
        <f>G4</f>
        <v>令和５年度</v>
      </c>
      <c r="D42" s="83" t="str">
        <f>H4</f>
        <v>令和６年度</v>
      </c>
      <c r="E42" s="83" t="s">
        <v>62</v>
      </c>
      <c r="F42" s="73"/>
    </row>
    <row r="43" spans="2:9" ht="36" customHeight="1" x14ac:dyDescent="0.15">
      <c r="B43" s="26" t="s">
        <v>64</v>
      </c>
      <c r="C43" s="71" t="str">
        <f>IF(G9="","",G9)</f>
        <v/>
      </c>
      <c r="D43" s="71" t="str">
        <f>IF(H9="","",H9)</f>
        <v/>
      </c>
      <c r="E43" s="62" t="str">
        <f>IF(C43="","",(C43-D43)/C43*100)</f>
        <v/>
      </c>
      <c r="F43" s="74" t="str">
        <f>IF(AND(E43&lt;&gt;"",E43&gt;0),"原単位改善","")</f>
        <v/>
      </c>
    </row>
    <row r="44" spans="2:9" ht="12" customHeight="1" x14ac:dyDescent="0.15">
      <c r="F44" s="2"/>
    </row>
    <row r="45" spans="2:9" ht="12" customHeight="1" x14ac:dyDescent="0.15">
      <c r="B45" s="1" t="s">
        <v>54</v>
      </c>
      <c r="F45" s="2"/>
    </row>
    <row r="46" spans="2:9" ht="36" customHeight="1" x14ac:dyDescent="0.15">
      <c r="B46" s="81"/>
      <c r="C46" s="82" t="str">
        <f>E4</f>
        <v>令和３年度</v>
      </c>
      <c r="D46" s="83" t="s">
        <v>94</v>
      </c>
      <c r="E46" s="83" t="s">
        <v>62</v>
      </c>
      <c r="F46" s="73"/>
    </row>
    <row r="47" spans="2:9" ht="36" customHeight="1" x14ac:dyDescent="0.15">
      <c r="B47" s="26" t="s">
        <v>64</v>
      </c>
      <c r="C47" s="71" t="str">
        <f>IF(E9="","",E9)</f>
        <v/>
      </c>
      <c r="D47" s="71" t="str">
        <f>IF(OR(SUM(F6:H6)=0,SUM(F7:H8)=0),"",SUM(F6:H6)/SUM(F7:H8))</f>
        <v/>
      </c>
      <c r="E47" s="62" t="str">
        <f>IF(C47="","",(C47-D47)/C47*100)</f>
        <v/>
      </c>
      <c r="F47" s="74" t="str">
        <f>IF(AND(E47&lt;&gt;"",E47&gt;0),"原単位改善","")</f>
        <v/>
      </c>
    </row>
  </sheetData>
  <mergeCells count="14">
    <mergeCell ref="C2:G2"/>
    <mergeCell ref="B10:H11"/>
    <mergeCell ref="H7:H8"/>
    <mergeCell ref="G7:G8"/>
    <mergeCell ref="F7:F8"/>
    <mergeCell ref="B4:C5"/>
    <mergeCell ref="D4:D5"/>
    <mergeCell ref="B12:H13"/>
    <mergeCell ref="E7:E8"/>
    <mergeCell ref="D7:D8"/>
    <mergeCell ref="B6:C6"/>
    <mergeCell ref="B14:H14"/>
    <mergeCell ref="B9:C9"/>
    <mergeCell ref="B7:C7"/>
  </mergeCells>
  <phoneticPr fontId="2"/>
  <pageMargins left="0.8" right="0.21" top="0.67" bottom="0.59" header="0.51200000000000001" footer="0.39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showZeros="0" view="pageBreakPreview" zoomScaleNormal="100" zoomScaleSheetLayoutView="100" workbookViewId="0">
      <selection activeCell="D8" sqref="D8:D9"/>
    </sheetView>
  </sheetViews>
  <sheetFormatPr defaultColWidth="9" defaultRowHeight="12" x14ac:dyDescent="0.15"/>
  <cols>
    <col min="1" max="1" width="2.33203125" style="1" customWidth="1"/>
    <col min="2" max="2" width="8" style="1" customWidth="1"/>
    <col min="3" max="3" width="29" style="1" customWidth="1"/>
    <col min="4" max="4" width="16" style="1" customWidth="1"/>
    <col min="5" max="8" width="12" style="1" customWidth="1"/>
    <col min="9" max="9" width="2.6640625" style="1" customWidth="1"/>
    <col min="10" max="16384" width="9" style="1"/>
  </cols>
  <sheetData>
    <row r="1" spans="2:8" x14ac:dyDescent="0.15">
      <c r="B1" s="1" t="s">
        <v>125</v>
      </c>
    </row>
    <row r="2" spans="2:8" ht="17.25" customHeight="1" x14ac:dyDescent="0.2">
      <c r="C2" s="164" t="s">
        <v>101</v>
      </c>
      <c r="D2" s="164"/>
      <c r="E2" s="164"/>
      <c r="F2" s="164"/>
      <c r="G2" s="164"/>
    </row>
    <row r="3" spans="2:8" x14ac:dyDescent="0.15">
      <c r="H3" s="2"/>
    </row>
    <row r="4" spans="2:8" x14ac:dyDescent="0.15">
      <c r="B4" s="1" t="s">
        <v>65</v>
      </c>
      <c r="H4" s="2"/>
    </row>
    <row r="5" spans="2:8" ht="13.5" customHeight="1" x14ac:dyDescent="0.15">
      <c r="B5" s="229" t="s">
        <v>1</v>
      </c>
      <c r="C5" s="230"/>
      <c r="D5" s="229" t="s">
        <v>25</v>
      </c>
      <c r="E5" s="112" t="str">
        <f>'付表１（エネルギー使用量等）'!E11</f>
        <v>令和３年度</v>
      </c>
      <c r="F5" s="112" t="str">
        <f>'付表１（エネルギー使用量等）'!F11</f>
        <v>令和４年度</v>
      </c>
      <c r="G5" s="112" t="str">
        <f>'付表１（エネルギー使用量等）'!G11</f>
        <v>令和５年度</v>
      </c>
      <c r="H5" s="112" t="str">
        <f>'付表１（エネルギー使用量等）'!H11</f>
        <v>令和６年度</v>
      </c>
    </row>
    <row r="6" spans="2:8" ht="13.5" customHeight="1" x14ac:dyDescent="0.15">
      <c r="B6" s="231"/>
      <c r="C6" s="232"/>
      <c r="D6" s="231"/>
      <c r="E6" s="113" t="str">
        <f>'付表１（エネルギー使用量等）'!E12</f>
        <v>（４年前）</v>
      </c>
      <c r="F6" s="113" t="str">
        <f>'付表１（エネルギー使用量等）'!F12</f>
        <v>（３年前）</v>
      </c>
      <c r="G6" s="113" t="str">
        <f>'付表１（エネルギー使用量等）'!G12</f>
        <v>（前々年度）</v>
      </c>
      <c r="H6" s="113" t="str">
        <f>'付表１（エネルギー使用量等）'!H12</f>
        <v>（前年度）</v>
      </c>
    </row>
    <row r="7" spans="2:8" ht="24" customHeight="1" x14ac:dyDescent="0.15">
      <c r="B7" s="223" t="s">
        <v>72</v>
      </c>
      <c r="C7" s="223"/>
      <c r="D7" s="12" t="s">
        <v>59</v>
      </c>
      <c r="E7" s="103"/>
      <c r="F7" s="103"/>
      <c r="G7" s="103"/>
      <c r="H7" s="103"/>
    </row>
    <row r="8" spans="2:8" ht="21" customHeight="1" x14ac:dyDescent="0.15">
      <c r="B8" s="226" t="s">
        <v>71</v>
      </c>
      <c r="C8" s="227"/>
      <c r="D8" s="220"/>
      <c r="E8" s="218"/>
      <c r="F8" s="218"/>
      <c r="G8" s="218"/>
      <c r="H8" s="218"/>
    </row>
    <row r="9" spans="2:8" ht="21" customHeight="1" x14ac:dyDescent="0.15">
      <c r="B9" s="124" t="s">
        <v>80</v>
      </c>
      <c r="C9" s="122"/>
      <c r="D9" s="221"/>
      <c r="E9" s="219"/>
      <c r="F9" s="219"/>
      <c r="G9" s="219"/>
      <c r="H9" s="219"/>
    </row>
    <row r="10" spans="2:8" ht="24" customHeight="1" x14ac:dyDescent="0.15">
      <c r="B10" s="241" t="s">
        <v>76</v>
      </c>
      <c r="C10" s="242"/>
      <c r="D10" s="40" t="str">
        <f>CONCATENATE(D7,"／",D8)</f>
        <v>kg-CO2／</v>
      </c>
      <c r="E10" s="75" t="str">
        <f>IF(OR(E7="",E8=""),"",E7/E8)</f>
        <v/>
      </c>
      <c r="F10" s="75" t="str">
        <f>IF(OR(F7="",F8=""),"",F7/F8)</f>
        <v/>
      </c>
      <c r="G10" s="75" t="str">
        <f>IF(OR(G7="",G8=""),"",G7/G8)</f>
        <v/>
      </c>
      <c r="H10" s="75" t="str">
        <f>IF(OR(H7="",H8=""),"",H7/H8)</f>
        <v/>
      </c>
    </row>
    <row r="11" spans="2:8" ht="12" customHeight="1" x14ac:dyDescent="0.15"/>
    <row r="12" spans="2:8" ht="12" customHeight="1" x14ac:dyDescent="0.15"/>
    <row r="13" spans="2:8" ht="12" customHeight="1" x14ac:dyDescent="0.15">
      <c r="B13" s="1" t="s">
        <v>67</v>
      </c>
    </row>
    <row r="14" spans="2:8" ht="13.5" customHeight="1" x14ac:dyDescent="0.15">
      <c r="B14" s="229" t="s">
        <v>1</v>
      </c>
      <c r="C14" s="230"/>
      <c r="D14" s="229" t="s">
        <v>25</v>
      </c>
      <c r="E14" s="112" t="str">
        <f t="shared" ref="E14:H15" si="0">E5</f>
        <v>令和３年度</v>
      </c>
      <c r="F14" s="112" t="str">
        <f t="shared" si="0"/>
        <v>令和４年度</v>
      </c>
      <c r="G14" s="112" t="str">
        <f t="shared" si="0"/>
        <v>令和５年度</v>
      </c>
      <c r="H14" s="112" t="str">
        <f t="shared" si="0"/>
        <v>令和６年度</v>
      </c>
    </row>
    <row r="15" spans="2:8" ht="13.5" customHeight="1" x14ac:dyDescent="0.15">
      <c r="B15" s="231"/>
      <c r="C15" s="232"/>
      <c r="D15" s="231"/>
      <c r="E15" s="113" t="str">
        <f t="shared" si="0"/>
        <v>（４年前）</v>
      </c>
      <c r="F15" s="113" t="str">
        <f t="shared" si="0"/>
        <v>（３年前）</v>
      </c>
      <c r="G15" s="113" t="str">
        <f t="shared" si="0"/>
        <v>（前々年度）</v>
      </c>
      <c r="H15" s="113" t="str">
        <f t="shared" si="0"/>
        <v>（前年度）</v>
      </c>
    </row>
    <row r="16" spans="2:8" ht="24" customHeight="1" x14ac:dyDescent="0.15">
      <c r="B16" s="223" t="s">
        <v>73</v>
      </c>
      <c r="C16" s="223"/>
      <c r="D16" s="12" t="s">
        <v>59</v>
      </c>
      <c r="E16" s="103"/>
      <c r="F16" s="103"/>
      <c r="G16" s="103"/>
      <c r="H16" s="103"/>
    </row>
    <row r="17" spans="2:8" ht="21" customHeight="1" x14ac:dyDescent="0.15">
      <c r="B17" s="226" t="s">
        <v>70</v>
      </c>
      <c r="C17" s="227"/>
      <c r="D17" s="220"/>
      <c r="E17" s="243"/>
      <c r="F17" s="243"/>
      <c r="G17" s="243"/>
      <c r="H17" s="243"/>
    </row>
    <row r="18" spans="2:8" ht="21" customHeight="1" x14ac:dyDescent="0.15">
      <c r="B18" s="124" t="s">
        <v>80</v>
      </c>
      <c r="C18" s="123"/>
      <c r="D18" s="221"/>
      <c r="E18" s="243"/>
      <c r="F18" s="243"/>
      <c r="G18" s="243"/>
      <c r="H18" s="243"/>
    </row>
    <row r="19" spans="2:8" ht="24" customHeight="1" x14ac:dyDescent="0.15">
      <c r="B19" s="244" t="s">
        <v>75</v>
      </c>
      <c r="C19" s="245"/>
      <c r="D19" s="85" t="str">
        <f>CONCATENATE(D16,"／",D17)</f>
        <v>kg-CO2／</v>
      </c>
      <c r="E19" s="75" t="str">
        <f>IF(OR(E16="",E17=""),"",E16/E17)</f>
        <v/>
      </c>
      <c r="F19" s="75" t="str">
        <f>IF(OR(F16="",F17=""),"",F16/F17)</f>
        <v/>
      </c>
      <c r="G19" s="75" t="str">
        <f>IF(OR(G16="",G17=""),"",G16/G17)</f>
        <v/>
      </c>
      <c r="H19" s="75" t="str">
        <f>IF(OR(H16="",H17=""),"",H16/H17)</f>
        <v/>
      </c>
    </row>
    <row r="20" spans="2:8" ht="24" customHeight="1" x14ac:dyDescent="0.15">
      <c r="B20" s="223" t="s">
        <v>78</v>
      </c>
      <c r="C20" s="223"/>
      <c r="D20" s="26" t="str">
        <f>CONCATENATE(D8,"／",D17)</f>
        <v>／</v>
      </c>
      <c r="E20" s="87">
        <f>IF(OR(E10="",E19=""),0,E19/E10)</f>
        <v>0</v>
      </c>
      <c r="F20" s="105" t="s">
        <v>87</v>
      </c>
      <c r="G20" s="87">
        <f>IF(OR(G10="",G19=""),0,G19/G10)</f>
        <v>0</v>
      </c>
      <c r="H20" s="105" t="s">
        <v>87</v>
      </c>
    </row>
    <row r="21" spans="2:8" ht="12" customHeight="1" x14ac:dyDescent="0.15"/>
    <row r="22" spans="2:8" ht="12" customHeight="1" x14ac:dyDescent="0.15"/>
    <row r="23" spans="2:8" ht="12" customHeight="1" x14ac:dyDescent="0.15">
      <c r="B23" s="1" t="s">
        <v>66</v>
      </c>
    </row>
    <row r="24" spans="2:8" ht="13.5" customHeight="1" x14ac:dyDescent="0.15">
      <c r="B24" s="229" t="s">
        <v>1</v>
      </c>
      <c r="C24" s="230"/>
      <c r="D24" s="233" t="s">
        <v>25</v>
      </c>
      <c r="E24" s="112" t="str">
        <f t="shared" ref="E24:H25" si="1">E5</f>
        <v>令和３年度</v>
      </c>
      <c r="F24" s="112" t="str">
        <f t="shared" si="1"/>
        <v>令和４年度</v>
      </c>
      <c r="G24" s="112" t="str">
        <f t="shared" si="1"/>
        <v>令和５年度</v>
      </c>
      <c r="H24" s="112" t="str">
        <f t="shared" si="1"/>
        <v>令和６年度</v>
      </c>
    </row>
    <row r="25" spans="2:8" ht="13.5" customHeight="1" x14ac:dyDescent="0.15">
      <c r="B25" s="231"/>
      <c r="C25" s="232"/>
      <c r="D25" s="234"/>
      <c r="E25" s="113" t="str">
        <f t="shared" si="1"/>
        <v>（４年前）</v>
      </c>
      <c r="F25" s="113" t="str">
        <f t="shared" si="1"/>
        <v>（３年前）</v>
      </c>
      <c r="G25" s="113" t="str">
        <f t="shared" si="1"/>
        <v>（前々年度）</v>
      </c>
      <c r="H25" s="113" t="str">
        <f t="shared" si="1"/>
        <v>（前年度）</v>
      </c>
    </row>
    <row r="26" spans="2:8" ht="24" customHeight="1" x14ac:dyDescent="0.15">
      <c r="B26" s="223" t="s">
        <v>74</v>
      </c>
      <c r="C26" s="235"/>
      <c r="D26" s="41" t="s">
        <v>59</v>
      </c>
      <c r="E26" s="103"/>
      <c r="F26" s="103"/>
      <c r="G26" s="103"/>
      <c r="H26" s="103"/>
    </row>
    <row r="27" spans="2:8" ht="21" customHeight="1" x14ac:dyDescent="0.15">
      <c r="B27" s="226" t="s">
        <v>69</v>
      </c>
      <c r="C27" s="227"/>
      <c r="D27" s="236"/>
      <c r="E27" s="243"/>
      <c r="F27" s="243"/>
      <c r="G27" s="243"/>
      <c r="H27" s="243"/>
    </row>
    <row r="28" spans="2:8" ht="21" customHeight="1" x14ac:dyDescent="0.15">
      <c r="B28" s="124" t="s">
        <v>80</v>
      </c>
      <c r="C28" s="122"/>
      <c r="D28" s="236"/>
      <c r="E28" s="243"/>
      <c r="F28" s="243"/>
      <c r="G28" s="243"/>
      <c r="H28" s="243"/>
    </row>
    <row r="29" spans="2:8" ht="24" customHeight="1" x14ac:dyDescent="0.15">
      <c r="B29" s="241" t="s">
        <v>77</v>
      </c>
      <c r="C29" s="242"/>
      <c r="D29" s="40" t="str">
        <f>CONCATENATE(D26,"／",D27)</f>
        <v>kg-CO2／</v>
      </c>
      <c r="E29" s="75" t="str">
        <f>IF(OR(E26="",E27=""),"",E26/E27)</f>
        <v/>
      </c>
      <c r="F29" s="75" t="str">
        <f>IF(OR(F26="",F27=""),"",F26/F27)</f>
        <v/>
      </c>
      <c r="G29" s="75" t="str">
        <f>IF(OR(G26="",G27=""),"",G26/G27)</f>
        <v/>
      </c>
      <c r="H29" s="75" t="str">
        <f>IF(OR(H26="",H27=""),"",H26/H27)</f>
        <v/>
      </c>
    </row>
    <row r="30" spans="2:8" ht="24" customHeight="1" x14ac:dyDescent="0.15">
      <c r="B30" s="223" t="s">
        <v>79</v>
      </c>
      <c r="C30" s="223"/>
      <c r="D30" s="26" t="str">
        <f>CONCATENATE(D8,"／",D27)</f>
        <v>／</v>
      </c>
      <c r="E30" s="87">
        <f>IF(OR(E10="",E29=""),0,E29/E10)</f>
        <v>0</v>
      </c>
      <c r="F30" s="105" t="s">
        <v>87</v>
      </c>
      <c r="G30" s="87">
        <f>IF(OR(G10="",G29=""),0,G29/G10)</f>
        <v>0</v>
      </c>
      <c r="H30" s="105" t="s">
        <v>87</v>
      </c>
    </row>
    <row r="31" spans="2:8" ht="12" customHeight="1" x14ac:dyDescent="0.15"/>
    <row r="32" spans="2:8" ht="12" customHeight="1" x14ac:dyDescent="0.15"/>
    <row r="33" spans="2:8" ht="12" customHeight="1" x14ac:dyDescent="0.15">
      <c r="B33" s="1" t="s">
        <v>123</v>
      </c>
    </row>
    <row r="34" spans="2:8" ht="13.5" customHeight="1" x14ac:dyDescent="0.15">
      <c r="B34" s="229" t="s">
        <v>1</v>
      </c>
      <c r="C34" s="230"/>
      <c r="D34" s="229" t="s">
        <v>25</v>
      </c>
      <c r="E34" s="112" t="str">
        <f>E24</f>
        <v>令和３年度</v>
      </c>
      <c r="F34" s="112" t="str">
        <f t="shared" ref="F34:H35" si="2">F24</f>
        <v>令和４年度</v>
      </c>
      <c r="G34" s="112" t="str">
        <f t="shared" si="2"/>
        <v>令和５年度</v>
      </c>
      <c r="H34" s="112" t="str">
        <f t="shared" si="2"/>
        <v>令和６年度</v>
      </c>
    </row>
    <row r="35" spans="2:8" ht="13.5" customHeight="1" x14ac:dyDescent="0.15">
      <c r="B35" s="231"/>
      <c r="C35" s="232"/>
      <c r="D35" s="231"/>
      <c r="E35" s="113" t="str">
        <f>E25</f>
        <v>（４年前）</v>
      </c>
      <c r="F35" s="113" t="str">
        <f t="shared" si="2"/>
        <v>（３年前）</v>
      </c>
      <c r="G35" s="113" t="str">
        <f t="shared" si="2"/>
        <v>（前々年度）</v>
      </c>
      <c r="H35" s="113" t="str">
        <f t="shared" si="2"/>
        <v>（前年度）</v>
      </c>
    </row>
    <row r="36" spans="2:8" ht="24" customHeight="1" x14ac:dyDescent="0.15">
      <c r="B36" s="223" t="s">
        <v>127</v>
      </c>
      <c r="C36" s="223"/>
      <c r="D36" s="12" t="s">
        <v>59</v>
      </c>
      <c r="E36" s="137"/>
      <c r="F36" s="137"/>
      <c r="G36" s="137"/>
      <c r="H36" s="137"/>
    </row>
    <row r="37" spans="2:8" ht="21" customHeight="1" x14ac:dyDescent="0.15">
      <c r="B37" s="226" t="s">
        <v>128</v>
      </c>
      <c r="C37" s="227"/>
      <c r="D37" s="220"/>
      <c r="E37" s="243"/>
      <c r="F37" s="243"/>
      <c r="G37" s="243"/>
      <c r="H37" s="243"/>
    </row>
    <row r="38" spans="2:8" ht="21" customHeight="1" x14ac:dyDescent="0.15">
      <c r="B38" s="124" t="s">
        <v>80</v>
      </c>
      <c r="C38" s="123"/>
      <c r="D38" s="221"/>
      <c r="E38" s="243"/>
      <c r="F38" s="243"/>
      <c r="G38" s="243"/>
      <c r="H38" s="243"/>
    </row>
    <row r="39" spans="2:8" ht="24" customHeight="1" x14ac:dyDescent="0.15">
      <c r="B39" s="244" t="s">
        <v>129</v>
      </c>
      <c r="C39" s="245"/>
      <c r="D39" s="85" t="str">
        <f>CONCATENATE(D36,"／",D37)</f>
        <v>kg-CO2／</v>
      </c>
      <c r="E39" s="75" t="str">
        <f>IF(OR(E36="",E37=""),"",E36/E37)</f>
        <v/>
      </c>
      <c r="F39" s="75" t="str">
        <f>IF(OR(F36="",F37=""),"",F36/F37)</f>
        <v/>
      </c>
      <c r="G39" s="75" t="str">
        <f>IF(OR(G36="",G37=""),"",G36/G37)</f>
        <v/>
      </c>
      <c r="H39" s="75" t="str">
        <f>IF(OR(H36="",H37=""),"",H36/H37)</f>
        <v/>
      </c>
    </row>
    <row r="40" spans="2:8" ht="24" customHeight="1" x14ac:dyDescent="0.15">
      <c r="B40" s="223" t="s">
        <v>130</v>
      </c>
      <c r="C40" s="223"/>
      <c r="D40" s="26" t="str">
        <f>CONCATENATE(D28,"／",D37)</f>
        <v>／</v>
      </c>
      <c r="E40" s="87">
        <f>IF(OR(E10="",E39=""),0,E39/E10)</f>
        <v>0</v>
      </c>
      <c r="F40" s="105" t="s">
        <v>87</v>
      </c>
      <c r="G40" s="87">
        <f>IF(OR(G10="",G39=""),0,G39/G10)</f>
        <v>0</v>
      </c>
      <c r="H40" s="105" t="s">
        <v>87</v>
      </c>
    </row>
    <row r="41" spans="2:8" ht="12" customHeight="1" x14ac:dyDescent="0.15"/>
    <row r="42" spans="2:8" ht="12" customHeight="1" x14ac:dyDescent="0.15"/>
    <row r="43" spans="2:8" ht="12" customHeight="1" x14ac:dyDescent="0.15">
      <c r="B43" s="1" t="s">
        <v>124</v>
      </c>
    </row>
    <row r="44" spans="2:8" ht="13.5" customHeight="1" x14ac:dyDescent="0.15">
      <c r="B44" s="229" t="s">
        <v>1</v>
      </c>
      <c r="C44" s="230"/>
      <c r="D44" s="233" t="s">
        <v>25</v>
      </c>
      <c r="E44" s="112" t="str">
        <f>E34</f>
        <v>令和３年度</v>
      </c>
      <c r="F44" s="112" t="str">
        <f t="shared" ref="F44:H44" si="3">F34</f>
        <v>令和４年度</v>
      </c>
      <c r="G44" s="112" t="str">
        <f t="shared" si="3"/>
        <v>令和５年度</v>
      </c>
      <c r="H44" s="112" t="str">
        <f t="shared" si="3"/>
        <v>令和６年度</v>
      </c>
    </row>
    <row r="45" spans="2:8" ht="13.5" customHeight="1" x14ac:dyDescent="0.15">
      <c r="B45" s="231"/>
      <c r="C45" s="232"/>
      <c r="D45" s="234"/>
      <c r="E45" s="113" t="str">
        <f>E35</f>
        <v>（４年前）</v>
      </c>
      <c r="F45" s="113" t="str">
        <f t="shared" ref="F45:H45" si="4">F35</f>
        <v>（３年前）</v>
      </c>
      <c r="G45" s="113" t="str">
        <f t="shared" si="4"/>
        <v>（前々年度）</v>
      </c>
      <c r="H45" s="113" t="str">
        <f t="shared" si="4"/>
        <v>（前年度）</v>
      </c>
    </row>
    <row r="46" spans="2:8" ht="24" customHeight="1" x14ac:dyDescent="0.15">
      <c r="B46" s="223" t="s">
        <v>131</v>
      </c>
      <c r="C46" s="235"/>
      <c r="D46" s="41" t="s">
        <v>59</v>
      </c>
      <c r="E46" s="137"/>
      <c r="F46" s="137"/>
      <c r="G46" s="137"/>
      <c r="H46" s="137"/>
    </row>
    <row r="47" spans="2:8" ht="21" customHeight="1" x14ac:dyDescent="0.15">
      <c r="B47" s="226" t="s">
        <v>132</v>
      </c>
      <c r="C47" s="227"/>
      <c r="D47" s="236"/>
      <c r="E47" s="243"/>
      <c r="F47" s="243"/>
      <c r="G47" s="243"/>
      <c r="H47" s="243"/>
    </row>
    <row r="48" spans="2:8" ht="21" customHeight="1" x14ac:dyDescent="0.15">
      <c r="B48" s="124" t="s">
        <v>80</v>
      </c>
      <c r="C48" s="122"/>
      <c r="D48" s="236"/>
      <c r="E48" s="243"/>
      <c r="F48" s="243"/>
      <c r="G48" s="243"/>
      <c r="H48" s="243"/>
    </row>
    <row r="49" spans="2:8" ht="24" customHeight="1" x14ac:dyDescent="0.15">
      <c r="B49" s="241" t="s">
        <v>133</v>
      </c>
      <c r="C49" s="242"/>
      <c r="D49" s="40" t="str">
        <f>CONCATENATE(D46,"／",D47)</f>
        <v>kg-CO2／</v>
      </c>
      <c r="E49" s="75" t="str">
        <f>IF(OR(E46="",E47=""),"",E46/E47)</f>
        <v/>
      </c>
      <c r="F49" s="75" t="str">
        <f>IF(OR(F46="",F47=""),"",F46/F47)</f>
        <v/>
      </c>
      <c r="G49" s="75" t="str">
        <f>IF(OR(G46="",G47=""),"",G46/G47)</f>
        <v/>
      </c>
      <c r="H49" s="75" t="str">
        <f>IF(OR(H46="",H47=""),"",H46/H47)</f>
        <v/>
      </c>
    </row>
    <row r="50" spans="2:8" ht="24" customHeight="1" x14ac:dyDescent="0.15">
      <c r="B50" s="223" t="s">
        <v>134</v>
      </c>
      <c r="C50" s="223"/>
      <c r="D50" s="26" t="str">
        <f>CONCATENATE(D28,"／",D47)</f>
        <v>／</v>
      </c>
      <c r="E50" s="87">
        <f>IF(OR(E10="",E49=""),0,E49/E10)</f>
        <v>0</v>
      </c>
      <c r="F50" s="105" t="s">
        <v>87</v>
      </c>
      <c r="G50" s="87">
        <f>IF(OR(G10="",G49=""),0,G49/G10)</f>
        <v>0</v>
      </c>
      <c r="H50" s="105" t="s">
        <v>87</v>
      </c>
    </row>
    <row r="51" spans="2:8" ht="12" customHeight="1" x14ac:dyDescent="0.15"/>
    <row r="52" spans="2:8" ht="12" customHeight="1" x14ac:dyDescent="0.15"/>
    <row r="53" spans="2:8" ht="12" customHeight="1" x14ac:dyDescent="0.15">
      <c r="B53" s="1" t="s">
        <v>126</v>
      </c>
    </row>
    <row r="54" spans="2:8" ht="12" customHeight="1" x14ac:dyDescent="0.15"/>
    <row r="55" spans="2:8" ht="12" customHeight="1" x14ac:dyDescent="0.15">
      <c r="B55" s="1" t="s">
        <v>88</v>
      </c>
    </row>
    <row r="56" spans="2:8" ht="13.5" customHeight="1" x14ac:dyDescent="0.15">
      <c r="B56" s="229" t="s">
        <v>1</v>
      </c>
      <c r="C56" s="230"/>
      <c r="D56" s="233" t="s">
        <v>25</v>
      </c>
      <c r="E56" s="112" t="str">
        <f t="shared" ref="E56:H57" si="5">E5</f>
        <v>令和３年度</v>
      </c>
      <c r="F56" s="112" t="str">
        <f t="shared" si="5"/>
        <v>令和４年度</v>
      </c>
      <c r="G56" s="112" t="str">
        <f t="shared" si="5"/>
        <v>令和５年度</v>
      </c>
      <c r="H56" s="112" t="str">
        <f t="shared" si="5"/>
        <v>令和６年度</v>
      </c>
    </row>
    <row r="57" spans="2:8" ht="13.5" customHeight="1" x14ac:dyDescent="0.15">
      <c r="B57" s="231"/>
      <c r="C57" s="232"/>
      <c r="D57" s="234"/>
      <c r="E57" s="113" t="str">
        <f t="shared" si="5"/>
        <v>（４年前）</v>
      </c>
      <c r="F57" s="113" t="str">
        <f t="shared" si="5"/>
        <v>（３年前）</v>
      </c>
      <c r="G57" s="113" t="str">
        <f t="shared" si="5"/>
        <v>（前々年度）</v>
      </c>
      <c r="H57" s="113" t="str">
        <f t="shared" si="5"/>
        <v>（前年度）</v>
      </c>
    </row>
    <row r="58" spans="2:8" ht="24" customHeight="1" x14ac:dyDescent="0.15">
      <c r="B58" s="222" t="s">
        <v>135</v>
      </c>
      <c r="C58" s="235"/>
      <c r="D58" s="41" t="s">
        <v>59</v>
      </c>
      <c r="E58" s="86"/>
      <c r="F58" s="86"/>
      <c r="G58" s="86">
        <f>SUM(G7,G16,G26,G36,G46)</f>
        <v>0</v>
      </c>
      <c r="H58" s="86">
        <f>SUM(H7,H16,H26,H36,H46)</f>
        <v>0</v>
      </c>
    </row>
    <row r="59" spans="2:8" ht="48" customHeight="1" x14ac:dyDescent="0.15">
      <c r="B59" s="226" t="s">
        <v>136</v>
      </c>
      <c r="C59" s="227"/>
      <c r="D59" s="247">
        <f>D8</f>
        <v>0</v>
      </c>
      <c r="E59" s="246"/>
      <c r="F59" s="246"/>
      <c r="G59" s="246">
        <f>G8+(G17*$G$20)+(G27*$G$30)+(G37*$G$40)+(G47*$G$50)</f>
        <v>0</v>
      </c>
      <c r="H59" s="237">
        <f>H8+(H17*$G$20)+(H27*$G$30)+(H37*$G$40)+(H47*$G$50)</f>
        <v>0</v>
      </c>
    </row>
    <row r="60" spans="2:8" ht="21" customHeight="1" x14ac:dyDescent="0.15">
      <c r="B60" s="239" t="str">
        <f>B9</f>
        <v>名称：</v>
      </c>
      <c r="C60" s="240"/>
      <c r="D60" s="247"/>
      <c r="E60" s="246"/>
      <c r="F60" s="246"/>
      <c r="G60" s="246"/>
      <c r="H60" s="238"/>
    </row>
    <row r="61" spans="2:8" ht="24" customHeight="1" x14ac:dyDescent="0.15">
      <c r="B61" s="224" t="s">
        <v>68</v>
      </c>
      <c r="C61" s="225"/>
      <c r="D61" s="76" t="str">
        <f>CONCATENATE(D58,"／",D59)</f>
        <v>kg-CO2／0</v>
      </c>
      <c r="E61" s="77"/>
      <c r="F61" s="77"/>
      <c r="G61" s="77" t="str">
        <f>IF(OR(G58=0,G59=0),"",G58/G59)</f>
        <v/>
      </c>
      <c r="H61" s="77" t="str">
        <f>IF(OR(H58=0,H59=0),"",H58/H59)</f>
        <v/>
      </c>
    </row>
    <row r="62" spans="2:8" ht="12" customHeight="1" x14ac:dyDescent="0.15"/>
    <row r="63" spans="2:8" ht="12" customHeight="1" x14ac:dyDescent="0.15">
      <c r="B63" s="1" t="s">
        <v>89</v>
      </c>
    </row>
    <row r="64" spans="2:8" ht="13.5" customHeight="1" x14ac:dyDescent="0.15">
      <c r="B64" s="229" t="s">
        <v>1</v>
      </c>
      <c r="C64" s="230"/>
      <c r="D64" s="233" t="s">
        <v>25</v>
      </c>
      <c r="E64" s="112" t="str">
        <f t="shared" ref="E64:H65" si="6">E5</f>
        <v>令和３年度</v>
      </c>
      <c r="F64" s="112" t="str">
        <f t="shared" si="6"/>
        <v>令和４年度</v>
      </c>
      <c r="G64" s="112" t="str">
        <f t="shared" si="6"/>
        <v>令和５年度</v>
      </c>
      <c r="H64" s="112" t="str">
        <f t="shared" si="6"/>
        <v>令和６年度</v>
      </c>
    </row>
    <row r="65" spans="2:8" ht="13.5" customHeight="1" x14ac:dyDescent="0.15">
      <c r="B65" s="231"/>
      <c r="C65" s="232"/>
      <c r="D65" s="234"/>
      <c r="E65" s="113" t="str">
        <f t="shared" si="6"/>
        <v>（４年前）</v>
      </c>
      <c r="F65" s="113" t="str">
        <f t="shared" si="6"/>
        <v>（３年前）</v>
      </c>
      <c r="G65" s="113" t="str">
        <f t="shared" si="6"/>
        <v>（前々年度）</v>
      </c>
      <c r="H65" s="113" t="str">
        <f t="shared" si="6"/>
        <v>（前年度）</v>
      </c>
    </row>
    <row r="66" spans="2:8" ht="24" customHeight="1" x14ac:dyDescent="0.15">
      <c r="B66" s="222" t="s">
        <v>135</v>
      </c>
      <c r="C66" s="235"/>
      <c r="D66" s="41" t="s">
        <v>59</v>
      </c>
      <c r="E66" s="86">
        <f>SUM(E7,E16,E26,E36,E46)</f>
        <v>0</v>
      </c>
      <c r="F66" s="86">
        <f>SUM(F7,F16,F26,F36,F46)</f>
        <v>0</v>
      </c>
      <c r="G66" s="86">
        <f>SUM(G7,G16,G26,G36,G46)</f>
        <v>0</v>
      </c>
      <c r="H66" s="86">
        <f>SUM(H7,H16,H26,H36,H46)</f>
        <v>0</v>
      </c>
    </row>
    <row r="67" spans="2:8" ht="48" customHeight="1" x14ac:dyDescent="0.15">
      <c r="B67" s="226" t="s">
        <v>136</v>
      </c>
      <c r="C67" s="227"/>
      <c r="D67" s="247">
        <f>D8</f>
        <v>0</v>
      </c>
      <c r="E67" s="246">
        <f>E8+(E17*$E$20)+(E27*$E$30)+(E37*$E$40)+(E47*$E$50)</f>
        <v>0</v>
      </c>
      <c r="F67" s="246">
        <f>F8+(F17*$E$20)+(F27*$E$30)+(F37*$E$40)+(F47*$E$50)</f>
        <v>0</v>
      </c>
      <c r="G67" s="246">
        <f>G8+(G17*$E$20)+(G27*$E$30)+(G37*$E$40)+(G47*$E$50)</f>
        <v>0</v>
      </c>
      <c r="H67" s="246">
        <f>H8+(H17*$E$20)+(H27*$E$30)+(H37*$E$40)+(H47*$E$50)</f>
        <v>0</v>
      </c>
    </row>
    <row r="68" spans="2:8" ht="21" customHeight="1" x14ac:dyDescent="0.15">
      <c r="B68" s="239" t="str">
        <f>B9</f>
        <v>名称：</v>
      </c>
      <c r="C68" s="240"/>
      <c r="D68" s="247"/>
      <c r="E68" s="246"/>
      <c r="F68" s="246"/>
      <c r="G68" s="246"/>
      <c r="H68" s="246"/>
    </row>
    <row r="69" spans="2:8" ht="24" customHeight="1" x14ac:dyDescent="0.15">
      <c r="B69" s="224" t="s">
        <v>68</v>
      </c>
      <c r="C69" s="225"/>
      <c r="D69" s="76" t="str">
        <f>CONCATENATE(D66,"／",D67)</f>
        <v>kg-CO2／0</v>
      </c>
      <c r="E69" s="77" t="str">
        <f>IF(OR(E66=0,E67=0),"",E66/E67)</f>
        <v/>
      </c>
      <c r="F69" s="77" t="str">
        <f>IF(OR(F66=0,F67=0),"",F66/F67)</f>
        <v/>
      </c>
      <c r="G69" s="77" t="str">
        <f>IF(OR(G66=0,G67=0),"",G66/G67)</f>
        <v/>
      </c>
      <c r="H69" s="77" t="str">
        <f>IF(OR(H66=0,H67=0),"",H66/H67)</f>
        <v/>
      </c>
    </row>
    <row r="70" spans="2:8" ht="12" customHeight="1" x14ac:dyDescent="0.15"/>
    <row r="71" spans="2:8" ht="12" customHeight="1" x14ac:dyDescent="0.15"/>
    <row r="72" spans="2:8" ht="12" customHeight="1" x14ac:dyDescent="0.15"/>
    <row r="73" spans="2:8" ht="12" customHeight="1" x14ac:dyDescent="0.15"/>
    <row r="74" spans="2:8" ht="12" customHeight="1" x14ac:dyDescent="0.15"/>
    <row r="75" spans="2:8" ht="12" customHeight="1" x14ac:dyDescent="0.15"/>
    <row r="76" spans="2:8" ht="12" customHeight="1" x14ac:dyDescent="0.15"/>
    <row r="77" spans="2:8" ht="12" customHeight="1" x14ac:dyDescent="0.15"/>
    <row r="78" spans="2:8" ht="12" customHeight="1" x14ac:dyDescent="0.15"/>
    <row r="79" spans="2:8" ht="12" customHeight="1" x14ac:dyDescent="0.15"/>
    <row r="80" spans="2:8" ht="12" customHeight="1" x14ac:dyDescent="0.15"/>
    <row r="81" spans="2:8" ht="12" customHeight="1" x14ac:dyDescent="0.15"/>
    <row r="82" spans="2:8" ht="12" customHeight="1" x14ac:dyDescent="0.15"/>
    <row r="83" spans="2:8" ht="12" customHeight="1" x14ac:dyDescent="0.15"/>
    <row r="84" spans="2:8" ht="12" customHeight="1" x14ac:dyDescent="0.15"/>
    <row r="85" spans="2:8" ht="12" customHeight="1" x14ac:dyDescent="0.15"/>
    <row r="86" spans="2:8" ht="12" customHeight="1" x14ac:dyDescent="0.15"/>
    <row r="87" spans="2:8" ht="12" customHeight="1" x14ac:dyDescent="0.15"/>
    <row r="88" spans="2:8" ht="12" customHeight="1" x14ac:dyDescent="0.15"/>
    <row r="89" spans="2:8" ht="12" customHeight="1" x14ac:dyDescent="0.15"/>
    <row r="90" spans="2:8" ht="12" customHeight="1" x14ac:dyDescent="0.15"/>
    <row r="91" spans="2:8" ht="12" customHeight="1" x14ac:dyDescent="0.15"/>
    <row r="92" spans="2:8" ht="12" customHeight="1" x14ac:dyDescent="0.15"/>
    <row r="93" spans="2:8" ht="12" customHeight="1" x14ac:dyDescent="0.15"/>
    <row r="94" spans="2:8" ht="12" customHeight="1" x14ac:dyDescent="0.15"/>
    <row r="95" spans="2:8" ht="12" customHeight="1" x14ac:dyDescent="0.2">
      <c r="B95" s="1" t="s">
        <v>53</v>
      </c>
      <c r="D95" s="61"/>
      <c r="E95" s="61"/>
      <c r="F95" s="61"/>
      <c r="G95" s="61"/>
      <c r="H95" s="2"/>
    </row>
    <row r="96" spans="2:8" ht="27" customHeight="1" x14ac:dyDescent="0.15">
      <c r="B96" s="118"/>
      <c r="C96" s="116" t="str">
        <f>G5</f>
        <v>令和５年度</v>
      </c>
      <c r="D96" s="60" t="str">
        <f>H5</f>
        <v>令和６年度</v>
      </c>
      <c r="E96" s="60" t="s">
        <v>62</v>
      </c>
      <c r="F96" s="73"/>
    </row>
    <row r="97" spans="2:6" ht="27" customHeight="1" x14ac:dyDescent="0.15">
      <c r="B97" s="26" t="s">
        <v>64</v>
      </c>
      <c r="C97" s="71" t="str">
        <f>IF(G61="","",G61)</f>
        <v/>
      </c>
      <c r="D97" s="71" t="str">
        <f>IF(H61="","",H61)</f>
        <v/>
      </c>
      <c r="E97" s="72" t="str">
        <f>IF(OR(C97="",D97=""),"",(C97-D97)/C97*100)</f>
        <v/>
      </c>
      <c r="F97" s="74" t="str">
        <f>IF(AND(E97&lt;&gt;"",E97&gt;0),"原単位改善","")</f>
        <v/>
      </c>
    </row>
    <row r="98" spans="2:6" ht="12" customHeight="1" x14ac:dyDescent="0.15">
      <c r="F98" s="2"/>
    </row>
    <row r="99" spans="2:6" ht="12" customHeight="1" x14ac:dyDescent="0.15">
      <c r="B99" s="1" t="s">
        <v>54</v>
      </c>
      <c r="F99" s="2"/>
    </row>
    <row r="100" spans="2:6" ht="27" customHeight="1" x14ac:dyDescent="0.15">
      <c r="B100" s="118"/>
      <c r="C100" s="117" t="str">
        <f>E5</f>
        <v>令和３年度</v>
      </c>
      <c r="D100" s="60" t="s">
        <v>94</v>
      </c>
      <c r="E100" s="60" t="s">
        <v>62</v>
      </c>
      <c r="F100" s="73"/>
    </row>
    <row r="101" spans="2:6" ht="27" customHeight="1" x14ac:dyDescent="0.15">
      <c r="B101" s="26" t="s">
        <v>64</v>
      </c>
      <c r="C101" s="71" t="str">
        <f>IF(E69="","",E69)</f>
        <v/>
      </c>
      <c r="D101" s="71" t="str">
        <f>IF(OR(SUM(F66:H66)=0,SUM(F67:H68)=0),"",SUM(F66:H66)/SUM(F67:H68))</f>
        <v/>
      </c>
      <c r="E101" s="72" t="str">
        <f>IF(OR(C101="",D101=""),"",(C101-D101)/C101*100)</f>
        <v/>
      </c>
      <c r="F101" s="74" t="str">
        <f>IF(AND(E101&lt;&gt;"",E101&gt;0),"原単位改善","")</f>
        <v/>
      </c>
    </row>
  </sheetData>
  <mergeCells count="77">
    <mergeCell ref="B66:C66"/>
    <mergeCell ref="B19:C19"/>
    <mergeCell ref="B26:C26"/>
    <mergeCell ref="H67:H68"/>
    <mergeCell ref="B68:C68"/>
    <mergeCell ref="B64:C65"/>
    <mergeCell ref="D67:D68"/>
    <mergeCell ref="E67:E68"/>
    <mergeCell ref="F67:F68"/>
    <mergeCell ref="B59:C59"/>
    <mergeCell ref="D34:D35"/>
    <mergeCell ref="D37:D38"/>
    <mergeCell ref="B40:C40"/>
    <mergeCell ref="H47:H48"/>
    <mergeCell ref="B49:C49"/>
    <mergeCell ref="B50:C50"/>
    <mergeCell ref="B69:C69"/>
    <mergeCell ref="B20:C20"/>
    <mergeCell ref="B30:C30"/>
    <mergeCell ref="H27:H28"/>
    <mergeCell ref="H8:H9"/>
    <mergeCell ref="B10:C10"/>
    <mergeCell ref="B16:C16"/>
    <mergeCell ref="B67:C67"/>
    <mergeCell ref="G67:G68"/>
    <mergeCell ref="H17:H18"/>
    <mergeCell ref="B61:C61"/>
    <mergeCell ref="B34:C35"/>
    <mergeCell ref="B36:C36"/>
    <mergeCell ref="B37:C37"/>
    <mergeCell ref="D64:D65"/>
    <mergeCell ref="D59:D60"/>
    <mergeCell ref="C2:G2"/>
    <mergeCell ref="B7:C7"/>
    <mergeCell ref="B8:C8"/>
    <mergeCell ref="D8:D9"/>
    <mergeCell ref="B27:C27"/>
    <mergeCell ref="D27:D28"/>
    <mergeCell ref="E27:E28"/>
    <mergeCell ref="F27:F28"/>
    <mergeCell ref="G27:G28"/>
    <mergeCell ref="B14:C15"/>
    <mergeCell ref="B24:C25"/>
    <mergeCell ref="E8:E9"/>
    <mergeCell ref="F8:F9"/>
    <mergeCell ref="G8:G9"/>
    <mergeCell ref="B17:C17"/>
    <mergeCell ref="D17:D18"/>
    <mergeCell ref="F17:F18"/>
    <mergeCell ref="G17:G18"/>
    <mergeCell ref="E59:E60"/>
    <mergeCell ref="F59:F60"/>
    <mergeCell ref="G59:G60"/>
    <mergeCell ref="E17:E18"/>
    <mergeCell ref="F47:F48"/>
    <mergeCell ref="G47:G48"/>
    <mergeCell ref="B5:C6"/>
    <mergeCell ref="H59:H60"/>
    <mergeCell ref="D5:D6"/>
    <mergeCell ref="D14:D15"/>
    <mergeCell ref="D24:D25"/>
    <mergeCell ref="D56:D57"/>
    <mergeCell ref="B60:C60"/>
    <mergeCell ref="B56:C57"/>
    <mergeCell ref="B58:C58"/>
    <mergeCell ref="B29:C29"/>
    <mergeCell ref="E47:E48"/>
    <mergeCell ref="E37:E38"/>
    <mergeCell ref="F37:F38"/>
    <mergeCell ref="G37:G38"/>
    <mergeCell ref="H37:H38"/>
    <mergeCell ref="B39:C39"/>
    <mergeCell ref="B44:C45"/>
    <mergeCell ref="D44:D45"/>
    <mergeCell ref="B46:C46"/>
    <mergeCell ref="B47:C47"/>
    <mergeCell ref="D47:D48"/>
  </mergeCells>
  <phoneticPr fontId="2"/>
  <pageMargins left="0.78740157480314965" right="0.19685039370078741" top="0.6692913385826772" bottom="0.59055118110236227" header="0.51181102362204722" footer="0.3937007874015748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記入方法について</vt:lpstr>
      <vt:lpstr>付表１（エネルギー使用量等）</vt:lpstr>
      <vt:lpstr>付表２－１</vt:lpstr>
      <vt:lpstr>付表２－２</vt:lpstr>
      <vt:lpstr>付表３－１（原単位）</vt:lpstr>
      <vt:lpstr>付表３－２（複数の原単位がある場合）</vt:lpstr>
      <vt:lpstr>記入方法について!Print_Area</vt:lpstr>
      <vt:lpstr>'付表１（エネルギー使用量等）'!Print_Area</vt:lpstr>
      <vt:lpstr>'付表２－１'!Print_Area</vt:lpstr>
      <vt:lpstr>'付表２－２'!Print_Area</vt:lpstr>
      <vt:lpstr>'付表３－１（原単位）'!Print_Area</vt:lpstr>
      <vt:lpstr>'付表３－２（複数の原単位がある場合）'!Print_Area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資源エネルギー課　内線5272</dc:creator>
  <cp:lastModifiedBy>熊谷良</cp:lastModifiedBy>
  <cp:lastPrinted>2022-01-11T08:28:37Z</cp:lastPrinted>
  <dcterms:created xsi:type="dcterms:W3CDTF">2004-06-07T09:28:44Z</dcterms:created>
  <dcterms:modified xsi:type="dcterms:W3CDTF">2025-05-29T02:56:01Z</dcterms:modified>
</cp:coreProperties>
</file>