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48" activeTab="0"/>
  </bookViews>
  <sheets>
    <sheet name="年間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>
    <definedName name="_xlnm.Print_Area" localSheetId="7">'10月'!$A$1:$AI$38</definedName>
    <definedName name="_xlnm.Print_Area" localSheetId="8">'11月'!$A$1:$AI$38</definedName>
    <definedName name="_xlnm.Print_Area" localSheetId="9">'12月'!$A$1:$AI$38</definedName>
    <definedName name="_xlnm.Print_Area" localSheetId="10">'1月'!$A$1:$AI$38</definedName>
    <definedName name="_xlnm.Print_Area" localSheetId="11">'2月'!$A$1:$AI$38</definedName>
    <definedName name="_xlnm.Print_Area" localSheetId="12">'3月'!$A$1:$AI$38</definedName>
    <definedName name="_xlnm.Print_Area" localSheetId="1">'4月'!$A$1:$AI$38</definedName>
    <definedName name="_xlnm.Print_Area" localSheetId="2">'5月'!$A$1:$AI$38</definedName>
    <definedName name="_xlnm.Print_Area" localSheetId="3">'6月'!$A$1:$AI$38</definedName>
    <definedName name="_xlnm.Print_Area" localSheetId="4">'7月'!$A$1:$AI$38</definedName>
    <definedName name="_xlnm.Print_Area" localSheetId="5">'8月'!$A$1:$AI$38</definedName>
    <definedName name="_xlnm.Print_Area" localSheetId="6">'9月'!$A$1:$AI$38</definedName>
    <definedName name="_xlnm.Print_Area" localSheetId="0">'年間'!$A$1:$AJ$38</definedName>
    <definedName name="_xlnm.Print_Titles" localSheetId="7">'10月'!$A:$B</definedName>
    <definedName name="_xlnm.Print_Titles" localSheetId="8">'11月'!$A:$B</definedName>
    <definedName name="_xlnm.Print_Titles" localSheetId="9">'12月'!$A:$B</definedName>
    <definedName name="_xlnm.Print_Titles" localSheetId="10">'1月'!$A:$B</definedName>
    <definedName name="_xlnm.Print_Titles" localSheetId="11">'2月'!$A:$B</definedName>
    <definedName name="_xlnm.Print_Titles" localSheetId="12">'3月'!$A:$B</definedName>
    <definedName name="_xlnm.Print_Titles" localSheetId="1">'4月'!$A:$B</definedName>
    <definedName name="_xlnm.Print_Titles" localSheetId="2">'5月'!$A:$B</definedName>
    <definedName name="_xlnm.Print_Titles" localSheetId="3">'6月'!$A:$B</definedName>
    <definedName name="_xlnm.Print_Titles" localSheetId="4">'7月'!$A:$B</definedName>
    <definedName name="_xlnm.Print_Titles" localSheetId="5">'8月'!$A:$B</definedName>
    <definedName name="_xlnm.Print_Titles" localSheetId="6">'9月'!$A:$B</definedName>
    <definedName name="_xlnm.Print_Titles" localSheetId="0">'年間'!$A:$B</definedName>
  </definedNames>
  <calcPr calcMode="manual" fullCalcOnLoad="1"/>
</workbook>
</file>

<file path=xl/sharedStrings.xml><?xml version="1.0" encoding="utf-8"?>
<sst xmlns="http://schemas.openxmlformats.org/spreadsheetml/2006/main" count="1023" uniqueCount="69">
  <si>
    <t>総人口（人）</t>
  </si>
  <si>
    <t>生活系ごみ（ｔ）</t>
  </si>
  <si>
    <t>一人1日当たりの生活系ごみ排出量
（ｇ/日）</t>
  </si>
  <si>
    <t>一人1日当たりのごみ排出量
（ｇ/日）</t>
  </si>
  <si>
    <t>一人1日当たりの事業系ごみ排出量
（ｇ/日）</t>
  </si>
  <si>
    <t>資源ごみの割合（％）</t>
  </si>
  <si>
    <t>事業系ごみ（ｔ）</t>
  </si>
  <si>
    <t>総排出量（ｔ）</t>
  </si>
  <si>
    <t>混合ごみ（ｔ）</t>
  </si>
  <si>
    <t>可燃ごみ（ｔ）</t>
  </si>
  <si>
    <t>不燃ごみ（ｔ）</t>
  </si>
  <si>
    <t>資源ごみ（ｔ）</t>
  </si>
  <si>
    <t>その他ごみ（ｔ）</t>
  </si>
  <si>
    <t>粗大ごみ（ｔ）</t>
  </si>
  <si>
    <t>計</t>
  </si>
  <si>
    <t>収集ごみ</t>
  </si>
  <si>
    <t>直接搬入ごみ</t>
  </si>
  <si>
    <t>資源ごみ</t>
  </si>
  <si>
    <t>県計･県平均</t>
  </si>
  <si>
    <t>盛岡市</t>
  </si>
  <si>
    <t>宮古市</t>
  </si>
  <si>
    <t>大船渡市</t>
  </si>
  <si>
    <t>花巻市</t>
  </si>
  <si>
    <t>久慈市</t>
  </si>
  <si>
    <t>遠野市</t>
  </si>
  <si>
    <t>釜石市</t>
  </si>
  <si>
    <t>西和賀町</t>
  </si>
  <si>
    <t>金ケ崎町</t>
  </si>
  <si>
    <t>平泉町</t>
  </si>
  <si>
    <t>住田町</t>
  </si>
  <si>
    <t>大槌町</t>
  </si>
  <si>
    <t>山田町</t>
  </si>
  <si>
    <t>田野畑村</t>
  </si>
  <si>
    <t>軽米町</t>
  </si>
  <si>
    <t>野田村</t>
  </si>
  <si>
    <t>一戸町</t>
  </si>
  <si>
    <t>滝沢市</t>
  </si>
  <si>
    <t>雫石町</t>
  </si>
  <si>
    <t>葛巻町</t>
  </si>
  <si>
    <t>岩手町</t>
  </si>
  <si>
    <t>一関市</t>
  </si>
  <si>
    <t>八幡平市</t>
  </si>
  <si>
    <t>紫波町</t>
  </si>
  <si>
    <t>岩泉町</t>
  </si>
  <si>
    <t>普代村</t>
  </si>
  <si>
    <t>洋野町</t>
  </si>
  <si>
    <t>北上市</t>
  </si>
  <si>
    <t>陸前高田市</t>
  </si>
  <si>
    <t>二戸市</t>
  </si>
  <si>
    <t>奥州市</t>
  </si>
  <si>
    <t>矢巾町</t>
  </si>
  <si>
    <t>九戸村</t>
  </si>
  <si>
    <t>家庭系ごみ</t>
  </si>
  <si>
    <r>
      <t>総人口（人）</t>
    </r>
    <r>
      <rPr>
        <sz val="8"/>
        <rFont val="ＭＳ Ｐゴシック"/>
        <family val="3"/>
      </rPr>
      <t xml:space="preserve">
※９月の人口</t>
    </r>
  </si>
  <si>
    <t>集団回収量（t）</t>
  </si>
  <si>
    <t>市町村名</t>
  </si>
  <si>
    <r>
      <t xml:space="preserve">【市町村別】
</t>
    </r>
    <r>
      <rPr>
        <b/>
        <sz val="12"/>
        <color indexed="12"/>
        <rFont val="ＭＳ Ｐゴシック"/>
        <family val="3"/>
      </rPr>
      <t>Ｒ４年度</t>
    </r>
    <r>
      <rPr>
        <b/>
        <sz val="12"/>
        <rFont val="ＭＳ Ｐゴシック"/>
        <family val="3"/>
      </rPr>
      <t xml:space="preserve">
年間集計結果
（R4.4～R5.3）</t>
    </r>
  </si>
  <si>
    <t>【市町村別】
R４年４月分</t>
  </si>
  <si>
    <t>【市町村別】
R４年５月分</t>
  </si>
  <si>
    <t>【市町村別】
R４年６月分</t>
  </si>
  <si>
    <t>【市町村別】
R４年７月分</t>
  </si>
  <si>
    <t>【市町村別】
R４年８月分</t>
  </si>
  <si>
    <t>【市町村別】
R４年９月分</t>
  </si>
  <si>
    <t>【市町村別】
R４年10月分</t>
  </si>
  <si>
    <t>【市町村別】
R４年11月分</t>
  </si>
  <si>
    <t>【市町村別】
R４年12月分</t>
  </si>
  <si>
    <t>【市町村別】
R５年１月分</t>
  </si>
  <si>
    <t>【市町村別】
R５年２月分</t>
  </si>
  <si>
    <t>【市町村別】
R５年３月分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</si>
</sst>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#,##0.00_);[Red]\(#,##0.00\)"/>
    <numFmt numFmtId="182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8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33" borderId="13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6" fontId="0" fillId="33" borderId="16" xfId="0" applyNumberFormat="1" applyFont="1" applyFill="1" applyBorder="1" applyAlignment="1">
      <alignment horizontal="right" vertical="center" shrinkToFit="1"/>
    </xf>
    <xf numFmtId="178" fontId="4" fillId="34" borderId="17" xfId="0" applyNumberFormat="1" applyFont="1" applyFill="1" applyBorder="1" applyAlignment="1">
      <alignment horizontal="center" vertical="center" shrinkToFit="1"/>
    </xf>
    <xf numFmtId="176" fontId="4" fillId="34" borderId="17" xfId="0" applyNumberFormat="1" applyFont="1" applyFill="1" applyBorder="1" applyAlignment="1">
      <alignment horizontal="center" vertical="center" shrinkToFit="1"/>
    </xf>
    <xf numFmtId="176" fontId="4" fillId="34" borderId="17" xfId="0" applyNumberFormat="1" applyFont="1" applyFill="1" applyBorder="1" applyAlignment="1">
      <alignment vertical="center" shrinkToFit="1"/>
    </xf>
    <xf numFmtId="176" fontId="4" fillId="34" borderId="18" xfId="0" applyNumberFormat="1" applyFont="1" applyFill="1" applyBorder="1" applyAlignment="1">
      <alignment vertical="center" shrinkToFit="1"/>
    </xf>
    <xf numFmtId="178" fontId="4" fillId="35" borderId="19" xfId="0" applyNumberFormat="1" applyFont="1" applyFill="1" applyBorder="1" applyAlignment="1">
      <alignment horizontal="center" vertical="center" shrinkToFit="1"/>
    </xf>
    <xf numFmtId="176" fontId="4" fillId="35" borderId="20" xfId="0" applyNumberFormat="1" applyFont="1" applyFill="1" applyBorder="1" applyAlignment="1">
      <alignment horizontal="center" vertical="center" shrinkToFit="1"/>
    </xf>
    <xf numFmtId="176" fontId="4" fillId="36" borderId="21" xfId="0" applyNumberFormat="1" applyFont="1" applyFill="1" applyBorder="1" applyAlignment="1">
      <alignment horizontal="center" vertical="center" shrinkToFit="1"/>
    </xf>
    <xf numFmtId="176" fontId="4" fillId="36" borderId="20" xfId="0" applyNumberFormat="1" applyFont="1" applyFill="1" applyBorder="1" applyAlignment="1">
      <alignment horizontal="center" vertical="center" shrinkToFit="1"/>
    </xf>
    <xf numFmtId="176" fontId="4" fillId="35" borderId="22" xfId="0" applyNumberFormat="1" applyFont="1" applyFill="1" applyBorder="1" applyAlignment="1">
      <alignment horizontal="center" vertical="center" wrapText="1" shrinkToFit="1"/>
    </xf>
    <xf numFmtId="176" fontId="4" fillId="36" borderId="23" xfId="0" applyNumberFormat="1" applyFont="1" applyFill="1" applyBorder="1" applyAlignment="1">
      <alignment horizontal="center" vertical="center" shrinkToFit="1"/>
    </xf>
    <xf numFmtId="177" fontId="6" fillId="35" borderId="24" xfId="0" applyNumberFormat="1" applyFont="1" applyFill="1" applyBorder="1" applyAlignment="1">
      <alignment horizontal="center" vertical="center" wrapText="1" shrinkToFit="1"/>
    </xf>
    <xf numFmtId="177" fontId="4" fillId="36" borderId="20" xfId="0" applyNumberFormat="1" applyFont="1" applyFill="1" applyBorder="1" applyAlignment="1">
      <alignment horizontal="center" vertical="center" shrinkToFit="1"/>
    </xf>
    <xf numFmtId="177" fontId="4" fillId="36" borderId="25" xfId="0" applyNumberFormat="1" applyFont="1" applyFill="1" applyBorder="1" applyAlignment="1">
      <alignment horizontal="center" vertical="center" shrinkToFit="1"/>
    </xf>
    <xf numFmtId="177" fontId="7" fillId="37" borderId="26" xfId="0" applyNumberFormat="1" applyFont="1" applyFill="1" applyBorder="1" applyAlignment="1">
      <alignment horizontal="right" vertical="center" shrinkToFit="1"/>
    </xf>
    <xf numFmtId="178" fontId="7" fillId="35" borderId="27" xfId="0" applyNumberFormat="1" applyFont="1" applyFill="1" applyBorder="1" applyAlignment="1">
      <alignment horizontal="right" vertical="center" shrinkToFit="1"/>
    </xf>
    <xf numFmtId="176" fontId="7" fillId="35" borderId="28" xfId="0" applyNumberFormat="1" applyFont="1" applyFill="1" applyBorder="1" applyAlignment="1">
      <alignment horizontal="right" vertical="center" shrinkToFit="1"/>
    </xf>
    <xf numFmtId="176" fontId="7" fillId="36" borderId="28" xfId="0" applyNumberFormat="1" applyFont="1" applyFill="1" applyBorder="1" applyAlignment="1">
      <alignment horizontal="right" vertical="center" shrinkToFit="1"/>
    </xf>
    <xf numFmtId="176" fontId="7" fillId="38" borderId="28" xfId="0" applyNumberFormat="1" applyFont="1" applyFill="1" applyBorder="1" applyAlignment="1">
      <alignment horizontal="right" vertical="center" shrinkToFit="1"/>
    </xf>
    <xf numFmtId="176" fontId="7" fillId="34" borderId="29" xfId="0" applyNumberFormat="1" applyFont="1" applyFill="1" applyBorder="1" applyAlignment="1">
      <alignment horizontal="right" vertical="center" shrinkToFit="1"/>
    </xf>
    <xf numFmtId="176" fontId="7" fillId="35" borderId="30" xfId="0" applyNumberFormat="1" applyFont="1" applyFill="1" applyBorder="1" applyAlignment="1">
      <alignment vertical="center" shrinkToFit="1"/>
    </xf>
    <xf numFmtId="176" fontId="7" fillId="36" borderId="28" xfId="0" applyNumberFormat="1" applyFont="1" applyFill="1" applyBorder="1" applyAlignment="1">
      <alignment vertical="center" shrinkToFit="1"/>
    </xf>
    <xf numFmtId="176" fontId="7" fillId="36" borderId="31" xfId="0" applyNumberFormat="1" applyFont="1" applyFill="1" applyBorder="1" applyAlignment="1">
      <alignment vertical="center" shrinkToFit="1"/>
    </xf>
    <xf numFmtId="177" fontId="7" fillId="35" borderId="30" xfId="0" applyNumberFormat="1" applyFont="1" applyFill="1" applyBorder="1" applyAlignment="1">
      <alignment vertical="center" shrinkToFit="1"/>
    </xf>
    <xf numFmtId="177" fontId="7" fillId="36" borderId="28" xfId="0" applyNumberFormat="1" applyFont="1" applyFill="1" applyBorder="1" applyAlignment="1">
      <alignment vertical="center" shrinkToFit="1"/>
    </xf>
    <xf numFmtId="177" fontId="7" fillId="36" borderId="29" xfId="0" applyNumberFormat="1" applyFont="1" applyFill="1" applyBorder="1" applyAlignment="1">
      <alignment vertical="center" shrinkToFit="1"/>
    </xf>
    <xf numFmtId="177" fontId="7" fillId="34" borderId="26" xfId="0" applyNumberFormat="1" applyFont="1" applyFill="1" applyBorder="1" applyAlignment="1">
      <alignment vertical="center" shrinkToFit="1"/>
    </xf>
    <xf numFmtId="177" fontId="7" fillId="38" borderId="26" xfId="0" applyNumberFormat="1" applyFont="1" applyFill="1" applyBorder="1" applyAlignment="1">
      <alignment vertical="center" shrinkToFit="1"/>
    </xf>
    <xf numFmtId="176" fontId="7" fillId="28" borderId="26" xfId="0" applyNumberFormat="1" applyFont="1" applyFill="1" applyBorder="1" applyAlignment="1">
      <alignment vertical="center" shrinkToFit="1"/>
    </xf>
    <xf numFmtId="177" fontId="0" fillId="37" borderId="32" xfId="0" applyNumberFormat="1" applyFont="1" applyFill="1" applyBorder="1" applyAlignment="1">
      <alignment horizontal="right" vertical="center" shrinkToFit="1"/>
    </xf>
    <xf numFmtId="178" fontId="0" fillId="35" borderId="33" xfId="0" applyNumberFormat="1" applyFont="1" applyFill="1" applyBorder="1" applyAlignment="1">
      <alignment horizontal="right" vertical="center" shrinkToFit="1"/>
    </xf>
    <xf numFmtId="176" fontId="0" fillId="35" borderId="13" xfId="0" applyNumberFormat="1" applyFont="1" applyFill="1" applyBorder="1" applyAlignment="1">
      <alignment horizontal="right" vertical="center" shrinkToFit="1"/>
    </xf>
    <xf numFmtId="176" fontId="0" fillId="36" borderId="13" xfId="0" applyNumberFormat="1" applyFont="1" applyFill="1" applyBorder="1" applyAlignment="1">
      <alignment horizontal="right" vertical="center" shrinkToFit="1"/>
    </xf>
    <xf numFmtId="176" fontId="0" fillId="34" borderId="14" xfId="0" applyNumberFormat="1" applyFont="1" applyFill="1" applyBorder="1" applyAlignment="1">
      <alignment horizontal="right" vertical="center" shrinkToFit="1"/>
    </xf>
    <xf numFmtId="177" fontId="0" fillId="37" borderId="34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8" fontId="0" fillId="35" borderId="35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4" borderId="15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76" fontId="0" fillId="35" borderId="10" xfId="0" applyNumberFormat="1" applyFont="1" applyFill="1" applyBorder="1" applyAlignment="1">
      <alignment vertical="center" shrinkToFit="1"/>
    </xf>
    <xf numFmtId="176" fontId="0" fillId="28" borderId="36" xfId="0" applyNumberFormat="1" applyFont="1" applyFill="1" applyBorder="1" applyAlignment="1">
      <alignment horizontal="right" vertical="center" shrinkToFit="1"/>
    </xf>
    <xf numFmtId="176" fontId="48" fillId="0" borderId="0" xfId="0" applyNumberFormat="1" applyFont="1" applyBorder="1" applyAlignment="1">
      <alignment vertical="center" shrinkToFit="1"/>
    </xf>
    <xf numFmtId="176" fontId="49" fillId="0" borderId="0" xfId="0" applyNumberFormat="1" applyFont="1" applyBorder="1" applyAlignment="1">
      <alignment vertical="center" shrinkToFit="1"/>
    </xf>
    <xf numFmtId="176" fontId="50" fillId="0" borderId="0" xfId="0" applyNumberFormat="1" applyFont="1" applyBorder="1" applyAlignment="1">
      <alignment vertical="center" shrinkToFit="1"/>
    </xf>
    <xf numFmtId="176" fontId="50" fillId="0" borderId="0" xfId="0" applyNumberFormat="1" applyFont="1" applyFill="1" applyBorder="1" applyAlignment="1">
      <alignment vertical="center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5" borderId="11" xfId="0" applyNumberFormat="1" applyFont="1" applyFill="1" applyBorder="1" applyAlignment="1">
      <alignment vertical="center" shrinkToFit="1"/>
    </xf>
    <xf numFmtId="176" fontId="0" fillId="36" borderId="13" xfId="0" applyNumberFormat="1" applyFont="1" applyFill="1" applyBorder="1" applyAlignment="1">
      <alignment vertical="center" shrinkToFit="1"/>
    </xf>
    <xf numFmtId="176" fontId="0" fillId="36" borderId="12" xfId="0" applyNumberFormat="1" applyFont="1" applyFill="1" applyBorder="1" applyAlignment="1">
      <alignment vertical="center" shrinkToFit="1"/>
    </xf>
    <xf numFmtId="177" fontId="0" fillId="35" borderId="33" xfId="0" applyNumberFormat="1" applyFont="1" applyFill="1" applyBorder="1" applyAlignment="1">
      <alignment horizontal="right" vertical="center" shrinkToFit="1"/>
    </xf>
    <xf numFmtId="177" fontId="0" fillId="36" borderId="13" xfId="0" applyNumberFormat="1" applyFont="1" applyFill="1" applyBorder="1" applyAlignment="1">
      <alignment horizontal="right" vertical="center" shrinkToFit="1"/>
    </xf>
    <xf numFmtId="177" fontId="0" fillId="36" borderId="14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8" borderId="37" xfId="0" applyNumberFormat="1" applyFont="1" applyFill="1" applyBorder="1" applyAlignment="1">
      <alignment horizontal="right" vertical="center" shrinkToFit="1"/>
    </xf>
    <xf numFmtId="176" fontId="0" fillId="28" borderId="32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vertical="center" shrinkToFit="1"/>
    </xf>
    <xf numFmtId="176" fontId="0" fillId="36" borderId="38" xfId="0" applyNumberFormat="1" applyFont="1" applyFill="1" applyBorder="1" applyAlignment="1">
      <alignment vertical="center" shrinkToFit="1"/>
    </xf>
    <xf numFmtId="177" fontId="0" fillId="35" borderId="35" xfId="0" applyNumberFormat="1" applyFont="1" applyFill="1" applyBorder="1" applyAlignment="1">
      <alignment horizontal="right" vertical="center" shrinkToFit="1"/>
    </xf>
    <xf numFmtId="177" fontId="0" fillId="36" borderId="16" xfId="0" applyNumberFormat="1" applyFont="1" applyFill="1" applyBorder="1" applyAlignment="1">
      <alignment horizontal="right" vertical="center" shrinkToFit="1"/>
    </xf>
    <xf numFmtId="177" fontId="0" fillId="36" borderId="15" xfId="0" applyNumberFormat="1" applyFont="1" applyFill="1" applyBorder="1" applyAlignment="1">
      <alignment horizontal="right" vertical="center" shrinkToFit="1"/>
    </xf>
    <xf numFmtId="177" fontId="0" fillId="34" borderId="34" xfId="0" applyNumberFormat="1" applyFont="1" applyFill="1" applyBorder="1" applyAlignment="1">
      <alignment horizontal="right" vertical="center" shrinkToFit="1"/>
    </xf>
    <xf numFmtId="177" fontId="0" fillId="38" borderId="39" xfId="0" applyNumberFormat="1" applyFont="1" applyFill="1" applyBorder="1" applyAlignment="1">
      <alignment horizontal="right" vertical="center" shrinkToFit="1"/>
    </xf>
    <xf numFmtId="176" fontId="0" fillId="28" borderId="34" xfId="0" applyNumberFormat="1" applyFont="1" applyFill="1" applyBorder="1" applyAlignment="1">
      <alignment horizontal="right" vertical="center" shrinkToFit="1"/>
    </xf>
    <xf numFmtId="177" fontId="0" fillId="35" borderId="10" xfId="0" applyNumberFormat="1" applyFont="1" applyFill="1" applyBorder="1" applyAlignment="1">
      <alignment horizontal="right" vertical="center" shrinkToFit="1"/>
    </xf>
    <xf numFmtId="177" fontId="0" fillId="38" borderId="40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33" borderId="41" xfId="0" applyNumberFormat="1" applyFont="1" applyFill="1" applyBorder="1" applyAlignment="1">
      <alignment horizontal="right" vertical="center" shrinkToFit="1"/>
    </xf>
    <xf numFmtId="176" fontId="0" fillId="35" borderId="10" xfId="0" applyNumberFormat="1" applyFont="1" applyFill="1" applyBorder="1" applyAlignment="1">
      <alignment horizontal="right" vertical="center" shrinkToFit="1"/>
    </xf>
    <xf numFmtId="176" fontId="0" fillId="36" borderId="38" xfId="0" applyNumberFormat="1" applyFont="1" applyFill="1" applyBorder="1" applyAlignment="1">
      <alignment horizontal="right" vertical="center" shrinkToFit="1"/>
    </xf>
    <xf numFmtId="177" fontId="0" fillId="0" borderId="42" xfId="0" applyNumberFormat="1" applyFont="1" applyBorder="1" applyAlignment="1">
      <alignment horizontal="center" vertical="center" shrinkToFit="1"/>
    </xf>
    <xf numFmtId="176" fontId="0" fillId="0" borderId="25" xfId="0" applyNumberFormat="1" applyFont="1" applyFill="1" applyBorder="1" applyAlignment="1">
      <alignment vertical="center" shrinkToFit="1"/>
    </xf>
    <xf numFmtId="177" fontId="0" fillId="37" borderId="36" xfId="0" applyNumberFormat="1" applyFont="1" applyFill="1" applyBorder="1" applyAlignment="1">
      <alignment horizontal="right" vertical="center" shrinkToFit="1"/>
    </xf>
    <xf numFmtId="178" fontId="0" fillId="35" borderId="43" xfId="0" applyNumberFormat="1" applyFont="1" applyFill="1" applyBorder="1" applyAlignment="1">
      <alignment horizontal="right" vertical="center" shrinkToFit="1"/>
    </xf>
    <xf numFmtId="176" fontId="0" fillId="35" borderId="20" xfId="0" applyNumberFormat="1" applyFont="1" applyFill="1" applyBorder="1" applyAlignment="1">
      <alignment horizontal="right" vertical="center" shrinkToFit="1"/>
    </xf>
    <xf numFmtId="176" fontId="0" fillId="36" borderId="20" xfId="0" applyNumberFormat="1" applyFont="1" applyFill="1" applyBorder="1" applyAlignment="1">
      <alignment horizontal="right" vertical="center" shrinkToFit="1"/>
    </xf>
    <xf numFmtId="176" fontId="0" fillId="33" borderId="20" xfId="0" applyNumberFormat="1" applyFont="1" applyFill="1" applyBorder="1" applyAlignment="1">
      <alignment horizontal="right" vertical="center" shrinkToFit="1"/>
    </xf>
    <xf numFmtId="176" fontId="0" fillId="38" borderId="20" xfId="0" applyNumberFormat="1" applyFont="1" applyFill="1" applyBorder="1" applyAlignment="1">
      <alignment horizontal="right" vertical="center" shrinkToFit="1"/>
    </xf>
    <xf numFmtId="176" fontId="0" fillId="34" borderId="25" xfId="0" applyNumberFormat="1" applyFont="1" applyFill="1" applyBorder="1" applyAlignment="1">
      <alignment horizontal="right" vertical="center" shrinkToFit="1"/>
    </xf>
    <xf numFmtId="176" fontId="0" fillId="35" borderId="42" xfId="0" applyNumberFormat="1" applyFont="1" applyFill="1" applyBorder="1" applyAlignment="1">
      <alignment vertical="center" shrinkToFit="1"/>
    </xf>
    <xf numFmtId="176" fontId="0" fillId="36" borderId="20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7" fontId="0" fillId="35" borderId="43" xfId="0" applyNumberFormat="1" applyFont="1" applyFill="1" applyBorder="1" applyAlignment="1">
      <alignment horizontal="right" vertical="center" shrinkToFit="1"/>
    </xf>
    <xf numFmtId="177" fontId="0" fillId="36" borderId="20" xfId="0" applyNumberFormat="1" applyFont="1" applyFill="1" applyBorder="1" applyAlignment="1">
      <alignment horizontal="right" vertical="center" shrinkToFit="1"/>
    </xf>
    <xf numFmtId="177" fontId="0" fillId="36" borderId="25" xfId="0" applyNumberFormat="1" applyFont="1" applyFill="1" applyBorder="1" applyAlignment="1">
      <alignment horizontal="right" vertical="center" shrinkToFit="1"/>
    </xf>
    <xf numFmtId="177" fontId="0" fillId="34" borderId="36" xfId="0" applyNumberFormat="1" applyFont="1" applyFill="1" applyBorder="1" applyAlignment="1">
      <alignment horizontal="right" vertical="center" shrinkToFit="1"/>
    </xf>
    <xf numFmtId="177" fontId="0" fillId="38" borderId="44" xfId="0" applyNumberFormat="1" applyFont="1" applyFill="1" applyBorder="1" applyAlignment="1">
      <alignment horizontal="right" vertical="center" shrinkToFit="1"/>
    </xf>
    <xf numFmtId="176" fontId="7" fillId="16" borderId="26" xfId="0" applyNumberFormat="1" applyFont="1" applyFill="1" applyBorder="1" applyAlignment="1">
      <alignment vertical="center" shrinkToFit="1"/>
    </xf>
    <xf numFmtId="176" fontId="0" fillId="0" borderId="35" xfId="0" applyNumberFormat="1" applyFont="1" applyFill="1" applyBorder="1" applyAlignment="1">
      <alignment vertical="center" shrinkToFit="1"/>
    </xf>
    <xf numFmtId="176" fontId="0" fillId="33" borderId="32" xfId="0" applyNumberFormat="1" applyFont="1" applyFill="1" applyBorder="1" applyAlignment="1">
      <alignment horizontal="right" vertical="center" shrinkToFit="1"/>
    </xf>
    <xf numFmtId="176" fontId="0" fillId="33" borderId="34" xfId="0" applyNumberFormat="1" applyFont="1" applyFill="1" applyBorder="1" applyAlignment="1">
      <alignment horizontal="right" vertical="center" shrinkToFit="1"/>
    </xf>
    <xf numFmtId="176" fontId="0" fillId="33" borderId="36" xfId="0" applyNumberFormat="1" applyFont="1" applyFill="1" applyBorder="1" applyAlignment="1">
      <alignment horizontal="right" vertical="center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5" borderId="11" xfId="0" applyNumberFormat="1" applyFont="1" applyFill="1" applyBorder="1" applyAlignment="1">
      <alignment vertical="center" shrinkToFit="1"/>
    </xf>
    <xf numFmtId="176" fontId="0" fillId="36" borderId="13" xfId="0" applyNumberFormat="1" applyFont="1" applyFill="1" applyBorder="1" applyAlignment="1">
      <alignment vertical="center" shrinkToFit="1"/>
    </xf>
    <xf numFmtId="176" fontId="0" fillId="36" borderId="12" xfId="0" applyNumberFormat="1" applyFont="1" applyFill="1" applyBorder="1" applyAlignment="1">
      <alignment vertical="center" shrinkToFit="1"/>
    </xf>
    <xf numFmtId="177" fontId="0" fillId="35" borderId="33" xfId="0" applyNumberFormat="1" applyFont="1" applyFill="1" applyBorder="1" applyAlignment="1">
      <alignment horizontal="right" vertical="center" shrinkToFit="1"/>
    </xf>
    <xf numFmtId="177" fontId="0" fillId="36" borderId="13" xfId="0" applyNumberFormat="1" applyFont="1" applyFill="1" applyBorder="1" applyAlignment="1">
      <alignment horizontal="right" vertical="center" shrinkToFit="1"/>
    </xf>
    <xf numFmtId="177" fontId="0" fillId="36" borderId="14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8" borderId="37" xfId="0" applyNumberFormat="1" applyFont="1" applyFill="1" applyBorder="1" applyAlignment="1">
      <alignment horizontal="right" vertical="center" shrinkToFit="1"/>
    </xf>
    <xf numFmtId="176" fontId="0" fillId="28" borderId="32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5" borderId="10" xfId="0" applyNumberFormat="1" applyFont="1" applyFill="1" applyBorder="1" applyAlignment="1">
      <alignment vertical="center" shrinkToFit="1"/>
    </xf>
    <xf numFmtId="176" fontId="0" fillId="36" borderId="16" xfId="0" applyNumberFormat="1" applyFont="1" applyFill="1" applyBorder="1" applyAlignment="1">
      <alignment vertical="center" shrinkToFit="1"/>
    </xf>
    <xf numFmtId="176" fontId="0" fillId="36" borderId="38" xfId="0" applyNumberFormat="1" applyFont="1" applyFill="1" applyBorder="1" applyAlignment="1">
      <alignment vertical="center" shrinkToFit="1"/>
    </xf>
    <xf numFmtId="177" fontId="0" fillId="35" borderId="35" xfId="0" applyNumberFormat="1" applyFont="1" applyFill="1" applyBorder="1" applyAlignment="1">
      <alignment horizontal="right" vertical="center" shrinkToFit="1"/>
    </xf>
    <xf numFmtId="177" fontId="0" fillId="36" borderId="16" xfId="0" applyNumberFormat="1" applyFont="1" applyFill="1" applyBorder="1" applyAlignment="1">
      <alignment horizontal="right" vertical="center" shrinkToFit="1"/>
    </xf>
    <xf numFmtId="177" fontId="0" fillId="36" borderId="15" xfId="0" applyNumberFormat="1" applyFont="1" applyFill="1" applyBorder="1" applyAlignment="1">
      <alignment horizontal="right" vertical="center" shrinkToFit="1"/>
    </xf>
    <xf numFmtId="177" fontId="0" fillId="34" borderId="34" xfId="0" applyNumberFormat="1" applyFont="1" applyFill="1" applyBorder="1" applyAlignment="1">
      <alignment horizontal="right" vertical="center" shrinkToFit="1"/>
    </xf>
    <xf numFmtId="177" fontId="0" fillId="38" borderId="39" xfId="0" applyNumberFormat="1" applyFont="1" applyFill="1" applyBorder="1" applyAlignment="1">
      <alignment horizontal="right" vertical="center" shrinkToFit="1"/>
    </xf>
    <xf numFmtId="176" fontId="0" fillId="28" borderId="34" xfId="0" applyNumberFormat="1" applyFont="1" applyFill="1" applyBorder="1" applyAlignment="1">
      <alignment horizontal="right" vertical="center" shrinkToFit="1"/>
    </xf>
    <xf numFmtId="177" fontId="0" fillId="35" borderId="10" xfId="0" applyNumberFormat="1" applyFont="1" applyFill="1" applyBorder="1" applyAlignment="1">
      <alignment horizontal="right" vertical="center" shrinkToFit="1"/>
    </xf>
    <xf numFmtId="177" fontId="0" fillId="38" borderId="40" xfId="0" applyNumberFormat="1" applyFont="1" applyFill="1" applyBorder="1" applyAlignment="1">
      <alignment horizontal="right"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7" fontId="0" fillId="37" borderId="34" xfId="0" applyNumberFormat="1" applyFont="1" applyFill="1" applyBorder="1" applyAlignment="1">
      <alignment horizontal="right" vertical="center" shrinkToFit="1"/>
    </xf>
    <xf numFmtId="178" fontId="0" fillId="35" borderId="35" xfId="0" applyNumberFormat="1" applyFont="1" applyFill="1" applyBorder="1" applyAlignment="1">
      <alignment horizontal="right" vertical="center" shrinkToFit="1"/>
    </xf>
    <xf numFmtId="176" fontId="0" fillId="35" borderId="13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3" borderId="16" xfId="0" applyNumberFormat="1" applyFont="1" applyFill="1" applyBorder="1" applyAlignment="1">
      <alignment horizontal="right" vertical="center" shrinkToFit="1"/>
    </xf>
    <xf numFmtId="176" fontId="0" fillId="34" borderId="15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33" borderId="41" xfId="0" applyNumberFormat="1" applyFont="1" applyFill="1" applyBorder="1" applyAlignment="1">
      <alignment horizontal="right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6" fontId="0" fillId="35" borderId="10" xfId="0" applyNumberFormat="1" applyFont="1" applyFill="1" applyBorder="1" applyAlignment="1">
      <alignment horizontal="right" vertical="center" shrinkToFit="1"/>
    </xf>
    <xf numFmtId="176" fontId="0" fillId="36" borderId="38" xfId="0" applyNumberFormat="1" applyFont="1" applyFill="1" applyBorder="1" applyAlignment="1">
      <alignment horizontal="right" vertical="center" shrinkToFit="1"/>
    </xf>
    <xf numFmtId="177" fontId="0" fillId="0" borderId="42" xfId="0" applyNumberFormat="1" applyFont="1" applyBorder="1" applyAlignment="1">
      <alignment horizontal="center" vertical="center" shrinkToFit="1"/>
    </xf>
    <xf numFmtId="176" fontId="0" fillId="0" borderId="25" xfId="0" applyNumberFormat="1" applyFont="1" applyFill="1" applyBorder="1" applyAlignment="1">
      <alignment vertical="center" shrinkToFit="1"/>
    </xf>
    <xf numFmtId="177" fontId="0" fillId="37" borderId="36" xfId="0" applyNumberFormat="1" applyFont="1" applyFill="1" applyBorder="1" applyAlignment="1">
      <alignment horizontal="right" vertical="center" shrinkToFit="1"/>
    </xf>
    <xf numFmtId="178" fontId="0" fillId="35" borderId="43" xfId="0" applyNumberFormat="1" applyFont="1" applyFill="1" applyBorder="1" applyAlignment="1">
      <alignment horizontal="right" vertical="center" shrinkToFit="1"/>
    </xf>
    <xf numFmtId="176" fontId="0" fillId="35" borderId="20" xfId="0" applyNumberFormat="1" applyFont="1" applyFill="1" applyBorder="1" applyAlignment="1">
      <alignment horizontal="right" vertical="center" shrinkToFit="1"/>
    </xf>
    <xf numFmtId="176" fontId="0" fillId="36" borderId="20" xfId="0" applyNumberFormat="1" applyFont="1" applyFill="1" applyBorder="1" applyAlignment="1">
      <alignment horizontal="right" vertical="center" shrinkToFit="1"/>
    </xf>
    <xf numFmtId="176" fontId="0" fillId="33" borderId="20" xfId="0" applyNumberFormat="1" applyFont="1" applyFill="1" applyBorder="1" applyAlignment="1">
      <alignment horizontal="right" vertical="center" shrinkToFit="1"/>
    </xf>
    <xf numFmtId="176" fontId="0" fillId="38" borderId="20" xfId="0" applyNumberFormat="1" applyFont="1" applyFill="1" applyBorder="1" applyAlignment="1">
      <alignment horizontal="right" vertical="center" shrinkToFit="1"/>
    </xf>
    <xf numFmtId="176" fontId="0" fillId="34" borderId="25" xfId="0" applyNumberFormat="1" applyFont="1" applyFill="1" applyBorder="1" applyAlignment="1">
      <alignment horizontal="right" vertical="center" shrinkToFit="1"/>
    </xf>
    <xf numFmtId="176" fontId="0" fillId="35" borderId="42" xfId="0" applyNumberFormat="1" applyFont="1" applyFill="1" applyBorder="1" applyAlignment="1">
      <alignment vertical="center" shrinkToFit="1"/>
    </xf>
    <xf numFmtId="176" fontId="0" fillId="36" borderId="20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7" fontId="0" fillId="35" borderId="43" xfId="0" applyNumberFormat="1" applyFont="1" applyFill="1" applyBorder="1" applyAlignment="1">
      <alignment horizontal="right" vertical="center" shrinkToFit="1"/>
    </xf>
    <xf numFmtId="177" fontId="0" fillId="36" borderId="20" xfId="0" applyNumberFormat="1" applyFont="1" applyFill="1" applyBorder="1" applyAlignment="1">
      <alignment horizontal="right" vertical="center" shrinkToFit="1"/>
    </xf>
    <xf numFmtId="177" fontId="0" fillId="36" borderId="25" xfId="0" applyNumberFormat="1" applyFont="1" applyFill="1" applyBorder="1" applyAlignment="1">
      <alignment horizontal="right" vertical="center" shrinkToFit="1"/>
    </xf>
    <xf numFmtId="177" fontId="0" fillId="34" borderId="36" xfId="0" applyNumberFormat="1" applyFont="1" applyFill="1" applyBorder="1" applyAlignment="1">
      <alignment horizontal="right" vertical="center" shrinkToFit="1"/>
    </xf>
    <xf numFmtId="177" fontId="0" fillId="38" borderId="44" xfId="0" applyNumberFormat="1" applyFont="1" applyFill="1" applyBorder="1" applyAlignment="1">
      <alignment horizontal="right" vertical="center" shrinkToFit="1"/>
    </xf>
    <xf numFmtId="176" fontId="2" fillId="0" borderId="45" xfId="0" applyNumberFormat="1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2" fillId="0" borderId="46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47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177" fontId="3" fillId="37" borderId="48" xfId="0" applyNumberFormat="1" applyFont="1" applyFill="1" applyBorder="1" applyAlignment="1">
      <alignment horizontal="center" vertical="center" wrapText="1" shrinkToFit="1"/>
    </xf>
    <xf numFmtId="177" fontId="3" fillId="37" borderId="34" xfId="0" applyNumberFormat="1" applyFont="1" applyFill="1" applyBorder="1" applyAlignment="1">
      <alignment horizontal="center" vertical="center" shrinkToFit="1"/>
    </xf>
    <xf numFmtId="177" fontId="3" fillId="37" borderId="36" xfId="0" applyNumberFormat="1" applyFont="1" applyFill="1" applyBorder="1" applyAlignment="1">
      <alignment horizontal="center" vertical="center" shrinkToFit="1"/>
    </xf>
    <xf numFmtId="176" fontId="3" fillId="35" borderId="45" xfId="0" applyNumberFormat="1" applyFont="1" applyFill="1" applyBorder="1" applyAlignment="1">
      <alignment horizontal="left" vertical="center" wrapText="1" shrinkToFit="1"/>
    </xf>
    <xf numFmtId="176" fontId="3" fillId="35" borderId="18" xfId="0" applyNumberFormat="1" applyFont="1" applyFill="1" applyBorder="1" applyAlignment="1">
      <alignment horizontal="left" vertical="center" wrapText="1" shrinkToFit="1"/>
    </xf>
    <xf numFmtId="176" fontId="3" fillId="35" borderId="49" xfId="0" applyNumberFormat="1" applyFont="1" applyFill="1" applyBorder="1" applyAlignment="1">
      <alignment horizontal="left" vertical="center" wrapText="1" shrinkToFit="1"/>
    </xf>
    <xf numFmtId="176" fontId="3" fillId="35" borderId="46" xfId="0" applyNumberFormat="1" applyFont="1" applyFill="1" applyBorder="1" applyAlignment="1">
      <alignment horizontal="left" vertical="center" wrapText="1" shrinkToFit="1"/>
    </xf>
    <xf numFmtId="176" fontId="3" fillId="35" borderId="0" xfId="0" applyNumberFormat="1" applyFont="1" applyFill="1" applyBorder="1" applyAlignment="1">
      <alignment horizontal="left" vertical="center" wrapText="1" shrinkToFit="1"/>
    </xf>
    <xf numFmtId="176" fontId="3" fillId="35" borderId="50" xfId="0" applyNumberFormat="1" applyFont="1" applyFill="1" applyBorder="1" applyAlignment="1">
      <alignment horizontal="left" vertical="center" wrapText="1" shrinkToFit="1"/>
    </xf>
    <xf numFmtId="177" fontId="3" fillId="35" borderId="18" xfId="0" applyNumberFormat="1" applyFont="1" applyFill="1" applyBorder="1" applyAlignment="1">
      <alignment horizontal="center" vertical="center" wrapText="1" shrinkToFit="1"/>
    </xf>
    <xf numFmtId="177" fontId="3" fillId="35" borderId="0" xfId="0" applyNumberFormat="1" applyFont="1" applyFill="1" applyBorder="1" applyAlignment="1">
      <alignment horizontal="center" vertical="center" wrapText="1" shrinkToFit="1"/>
    </xf>
    <xf numFmtId="176" fontId="3" fillId="36" borderId="51" xfId="0" applyNumberFormat="1" applyFont="1" applyFill="1" applyBorder="1" applyAlignment="1">
      <alignment horizontal="left" vertical="center" shrinkToFit="1"/>
    </xf>
    <xf numFmtId="176" fontId="3" fillId="36" borderId="16" xfId="0" applyNumberFormat="1" applyFont="1" applyFill="1" applyBorder="1" applyAlignment="1">
      <alignment horizontal="left" vertical="center" shrinkToFit="1"/>
    </xf>
    <xf numFmtId="177" fontId="5" fillId="34" borderId="48" xfId="0" applyNumberFormat="1" applyFont="1" applyFill="1" applyBorder="1" applyAlignment="1">
      <alignment horizontal="center" vertical="center" wrapText="1" shrinkToFit="1"/>
    </xf>
    <xf numFmtId="177" fontId="5" fillId="34" borderId="34" xfId="0" applyNumberFormat="1" applyFont="1" applyFill="1" applyBorder="1" applyAlignment="1">
      <alignment horizontal="center" vertical="center" wrapText="1" shrinkToFit="1"/>
    </xf>
    <xf numFmtId="177" fontId="5" fillId="34" borderId="36" xfId="0" applyNumberFormat="1" applyFont="1" applyFill="1" applyBorder="1" applyAlignment="1">
      <alignment horizontal="center" vertical="center" wrapText="1" shrinkToFit="1"/>
    </xf>
    <xf numFmtId="176" fontId="3" fillId="38" borderId="16" xfId="0" applyNumberFormat="1" applyFont="1" applyFill="1" applyBorder="1" applyAlignment="1">
      <alignment horizontal="center" vertical="center" wrapText="1" shrinkToFit="1"/>
    </xf>
    <xf numFmtId="176" fontId="3" fillId="38" borderId="20" xfId="0" applyNumberFormat="1" applyFont="1" applyFill="1" applyBorder="1" applyAlignment="1">
      <alignment horizontal="center" vertical="center" wrapText="1" shrinkToFit="1"/>
    </xf>
    <xf numFmtId="176" fontId="3" fillId="34" borderId="52" xfId="0" applyNumberFormat="1" applyFont="1" applyFill="1" applyBorder="1" applyAlignment="1">
      <alignment horizontal="center" vertical="top" wrapText="1" shrinkToFit="1"/>
    </xf>
    <xf numFmtId="176" fontId="3" fillId="34" borderId="53" xfId="0" applyNumberFormat="1" applyFont="1" applyFill="1" applyBorder="1" applyAlignment="1">
      <alignment horizontal="center" vertical="top" wrapText="1" shrinkToFit="1"/>
    </xf>
    <xf numFmtId="177" fontId="5" fillId="38" borderId="17" xfId="0" applyNumberFormat="1" applyFont="1" applyFill="1" applyBorder="1" applyAlignment="1">
      <alignment horizontal="center" vertical="center" wrapText="1" shrinkToFit="1"/>
    </xf>
    <xf numFmtId="177" fontId="5" fillId="38" borderId="39" xfId="0" applyNumberFormat="1" applyFont="1" applyFill="1" applyBorder="1" applyAlignment="1">
      <alignment horizontal="center" vertical="center" wrapText="1" shrinkToFit="1"/>
    </xf>
    <xf numFmtId="177" fontId="5" fillId="38" borderId="44" xfId="0" applyNumberFormat="1" applyFont="1" applyFill="1" applyBorder="1" applyAlignment="1">
      <alignment horizontal="center" vertical="center" wrapText="1" shrinkToFit="1"/>
    </xf>
    <xf numFmtId="177" fontId="5" fillId="16" borderId="54" xfId="0" applyNumberFormat="1" applyFont="1" applyFill="1" applyBorder="1" applyAlignment="1">
      <alignment horizontal="center" vertical="center" wrapText="1" shrinkToFit="1"/>
    </xf>
    <xf numFmtId="177" fontId="5" fillId="16" borderId="41" xfId="0" applyNumberFormat="1" applyFont="1" applyFill="1" applyBorder="1" applyAlignment="1">
      <alignment horizontal="center" vertical="center" wrapText="1" shrinkToFit="1"/>
    </xf>
    <xf numFmtId="177" fontId="5" fillId="16" borderId="33" xfId="0" applyNumberFormat="1" applyFont="1" applyFill="1" applyBorder="1" applyAlignment="1">
      <alignment horizontal="center" vertical="center" wrapText="1" shrinkToFit="1"/>
    </xf>
    <xf numFmtId="176" fontId="7" fillId="0" borderId="30" xfId="0" applyNumberFormat="1" applyFont="1" applyBorder="1" applyAlignment="1">
      <alignment horizontal="center" vertical="center" shrinkToFit="1"/>
    </xf>
    <xf numFmtId="176" fontId="7" fillId="0" borderId="29" xfId="0" applyNumberFormat="1" applyFont="1" applyBorder="1" applyAlignment="1">
      <alignment horizontal="center" vertical="center" shrinkToFit="1"/>
    </xf>
    <xf numFmtId="177" fontId="5" fillId="16" borderId="55" xfId="0" applyNumberFormat="1" applyFont="1" applyFill="1" applyBorder="1" applyAlignment="1">
      <alignment horizontal="center" vertical="center" wrapText="1" shrinkToFit="1"/>
    </xf>
    <xf numFmtId="177" fontId="5" fillId="16" borderId="56" xfId="0" applyNumberFormat="1" applyFont="1" applyFill="1" applyBorder="1" applyAlignment="1">
      <alignment horizontal="center" vertical="center" wrapText="1" shrinkToFit="1"/>
    </xf>
    <xf numFmtId="177" fontId="5" fillId="16" borderId="57" xfId="0" applyNumberFormat="1" applyFont="1" applyFill="1" applyBorder="1" applyAlignment="1">
      <alignment horizontal="center" vertical="center" wrapText="1" shrinkToFit="1"/>
    </xf>
    <xf numFmtId="177" fontId="5" fillId="28" borderId="55" xfId="0" applyNumberFormat="1" applyFont="1" applyFill="1" applyBorder="1" applyAlignment="1">
      <alignment horizontal="center" vertical="center" wrapText="1" shrinkToFit="1"/>
    </xf>
    <xf numFmtId="177" fontId="5" fillId="28" borderId="56" xfId="0" applyNumberFormat="1" applyFont="1" applyFill="1" applyBorder="1" applyAlignment="1">
      <alignment horizontal="center" vertical="center" wrapText="1" shrinkToFit="1"/>
    </xf>
    <xf numFmtId="177" fontId="5" fillId="28" borderId="57" xfId="0" applyNumberFormat="1" applyFont="1" applyFill="1" applyBorder="1" applyAlignment="1">
      <alignment horizontal="center" vertical="center" wrapText="1" shrinkToFit="1"/>
    </xf>
    <xf numFmtId="176" fontId="3" fillId="35" borderId="35" xfId="0" applyNumberFormat="1" applyFont="1" applyFill="1" applyBorder="1" applyAlignment="1">
      <alignment horizontal="left" vertical="center" shrinkToFit="1"/>
    </xf>
    <xf numFmtId="176" fontId="3" fillId="35" borderId="16" xfId="0" applyNumberFormat="1" applyFont="1" applyFill="1" applyBorder="1" applyAlignment="1">
      <alignment horizontal="left" vertical="center" shrinkToFit="1"/>
    </xf>
    <xf numFmtId="176" fontId="3" fillId="35" borderId="15" xfId="0" applyNumberFormat="1" applyFont="1" applyFill="1" applyBorder="1" applyAlignment="1">
      <alignment horizontal="left" vertical="center" shrinkToFit="1"/>
    </xf>
    <xf numFmtId="176" fontId="3" fillId="35" borderId="54" xfId="0" applyNumberFormat="1" applyFont="1" applyFill="1" applyBorder="1" applyAlignment="1">
      <alignment horizontal="left" vertical="center" shrinkToFit="1"/>
    </xf>
    <xf numFmtId="176" fontId="4" fillId="35" borderId="39" xfId="0" applyNumberFormat="1" applyFont="1" applyFill="1" applyBorder="1" applyAlignment="1">
      <alignment horizontal="center" vertical="center" shrinkToFit="1"/>
    </xf>
    <xf numFmtId="176" fontId="4" fillId="35" borderId="35" xfId="0" applyNumberFormat="1" applyFont="1" applyFill="1" applyBorder="1" applyAlignment="1">
      <alignment horizontal="center" vertical="center" shrinkToFit="1"/>
    </xf>
    <xf numFmtId="177" fontId="3" fillId="37" borderId="48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0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36" width="9.00390625" style="1" customWidth="1"/>
    <col min="37" max="37" width="11.625" style="1" customWidth="1"/>
    <col min="38" max="16384" width="9.00390625" style="1" customWidth="1"/>
  </cols>
  <sheetData>
    <row r="1" spans="1:155" ht="15" customHeight="1">
      <c r="A1" s="165" t="s">
        <v>56</v>
      </c>
      <c r="B1" s="166"/>
      <c r="C1" s="171" t="s">
        <v>53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74" t="s">
        <v>1</v>
      </c>
      <c r="AB1" s="175"/>
      <c r="AC1" s="176"/>
      <c r="AD1" s="180" t="s">
        <v>2</v>
      </c>
      <c r="AE1" s="180"/>
      <c r="AF1" s="180"/>
      <c r="AG1" s="184" t="s">
        <v>3</v>
      </c>
      <c r="AH1" s="191" t="s">
        <v>4</v>
      </c>
      <c r="AI1" s="202" t="s">
        <v>5</v>
      </c>
      <c r="AJ1" s="199" t="s">
        <v>54</v>
      </c>
      <c r="AK1" s="194" t="s">
        <v>55</v>
      </c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</row>
    <row r="2" spans="1:155" ht="19.5" customHeight="1">
      <c r="A2" s="167"/>
      <c r="B2" s="168"/>
      <c r="C2" s="172"/>
      <c r="D2" s="205" t="s">
        <v>1</v>
      </c>
      <c r="E2" s="206"/>
      <c r="F2" s="20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187" t="s">
        <v>6</v>
      </c>
      <c r="Z2" s="189" t="s">
        <v>7</v>
      </c>
      <c r="AA2" s="177"/>
      <c r="AB2" s="178"/>
      <c r="AC2" s="179"/>
      <c r="AD2" s="181"/>
      <c r="AE2" s="181"/>
      <c r="AF2" s="181"/>
      <c r="AG2" s="185"/>
      <c r="AH2" s="192"/>
      <c r="AI2" s="203"/>
      <c r="AJ2" s="200"/>
      <c r="AK2" s="195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</row>
    <row r="3" spans="1:155" ht="19.5" customHeight="1">
      <c r="A3" s="167"/>
      <c r="B3" s="168"/>
      <c r="C3" s="172"/>
      <c r="D3" s="208"/>
      <c r="E3" s="206"/>
      <c r="F3" s="206"/>
      <c r="G3" s="182" t="s">
        <v>8</v>
      </c>
      <c r="H3" s="183"/>
      <c r="I3" s="183"/>
      <c r="J3" s="182" t="s">
        <v>9</v>
      </c>
      <c r="K3" s="183"/>
      <c r="L3" s="183"/>
      <c r="M3" s="182" t="s">
        <v>10</v>
      </c>
      <c r="N3" s="183"/>
      <c r="O3" s="183"/>
      <c r="P3" s="182" t="s">
        <v>11</v>
      </c>
      <c r="Q3" s="183"/>
      <c r="R3" s="183"/>
      <c r="S3" s="182" t="s">
        <v>12</v>
      </c>
      <c r="T3" s="183"/>
      <c r="U3" s="183"/>
      <c r="V3" s="182" t="s">
        <v>13</v>
      </c>
      <c r="W3" s="183"/>
      <c r="X3" s="183"/>
      <c r="Y3" s="187"/>
      <c r="Z3" s="189"/>
      <c r="AA3" s="177"/>
      <c r="AB3" s="178"/>
      <c r="AC3" s="179"/>
      <c r="AD3" s="181"/>
      <c r="AE3" s="181"/>
      <c r="AF3" s="181"/>
      <c r="AG3" s="185"/>
      <c r="AH3" s="192"/>
      <c r="AI3" s="203"/>
      <c r="AJ3" s="200"/>
      <c r="AK3" s="195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</row>
    <row r="4" spans="1:155" ht="19.5" customHeight="1" thickBot="1">
      <c r="A4" s="169"/>
      <c r="B4" s="170"/>
      <c r="C4" s="173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88"/>
      <c r="Z4" s="190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86"/>
      <c r="AH4" s="193"/>
      <c r="AI4" s="204"/>
      <c r="AJ4" s="201"/>
      <c r="AK4" s="195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</row>
    <row r="5" spans="1:155" s="2" customFormat="1" ht="39.75" customHeight="1" thickBot="1">
      <c r="A5" s="197" t="s">
        <v>18</v>
      </c>
      <c r="B5" s="198"/>
      <c r="C5" s="34">
        <f>'9月'!C5</f>
        <v>1193773</v>
      </c>
      <c r="D5" s="35">
        <f>'4月'!D5+'5月'!D5+'6月'!D5+'7月'!D5+'8月'!D5+'9月'!D5+'10月'!D5+'11月'!D5+'12月'!D5+'1月'!D5+'2月'!D5+'3月'!D5</f>
        <v>260755.91999999998</v>
      </c>
      <c r="E5" s="36">
        <f>'4月'!E5+'5月'!E5+'6月'!E5+'7月'!E5+'8月'!E5+'9月'!E5+'10月'!E5+'11月'!E5+'12月'!E5+'1月'!E5+'2月'!E5+'3月'!E5</f>
        <v>240414.8</v>
      </c>
      <c r="F5" s="36">
        <f>'4月'!F5+'5月'!F5+'6月'!F5+'7月'!F5+'8月'!F5+'9月'!F5+'10月'!F5+'11月'!F5+'12月'!F5+'1月'!F5+'2月'!F5+'3月'!F5</f>
        <v>20341.119999999995</v>
      </c>
      <c r="G5" s="37">
        <f>'4月'!G5+'5月'!G5+'6月'!G5+'7月'!G5+'8月'!G5+'9月'!G5+'10月'!G5+'11月'!G5+'12月'!G5+'1月'!G5+'2月'!G5+'3月'!G5</f>
        <v>5483.499999999999</v>
      </c>
      <c r="H5" s="37">
        <f>'4月'!H5+'5月'!H5+'6月'!H5+'7月'!H5+'8月'!H5+'9月'!H5+'10月'!H5+'11月'!H5+'12月'!H5+'1月'!H5+'2月'!H5+'3月'!H5</f>
        <v>5483.499999999999</v>
      </c>
      <c r="I5" s="37">
        <f>'4月'!I5+'5月'!I5+'6月'!I5+'7月'!I5+'8月'!I5+'9月'!I5+'10月'!I5+'11月'!I5+'12月'!I5+'1月'!I5+'2月'!I5+'3月'!I5</f>
        <v>0</v>
      </c>
      <c r="J5" s="37">
        <f>'4月'!J5+'5月'!J5+'6月'!J5+'7月'!J5+'8月'!J5+'9月'!J5+'10月'!J5+'11月'!J5+'12月'!J5+'1月'!J5+'2月'!J5+'3月'!J5</f>
        <v>199300.31999999998</v>
      </c>
      <c r="K5" s="37">
        <f>'4月'!K5+'5月'!K5+'6月'!K5+'7月'!K5+'8月'!K5+'9月'!K5+'10月'!K5+'11月'!K5+'12月'!K5+'1月'!K5+'2月'!K5+'3月'!K5</f>
        <v>186759.39999999997</v>
      </c>
      <c r="L5" s="37">
        <f>'4月'!L5+'5月'!L5+'6月'!L5+'7月'!L5+'8月'!L5+'9月'!L5+'10月'!L5+'11月'!L5+'12月'!L5+'1月'!L5+'2月'!L5+'3月'!L5</f>
        <v>12540.919999999998</v>
      </c>
      <c r="M5" s="37">
        <f>'4月'!M5+'5月'!M5+'6月'!M5+'7月'!M5+'8月'!M5+'9月'!M5+'10月'!M5+'11月'!M5+'12月'!M5+'1月'!M5+'2月'!M5+'3月'!M5</f>
        <v>12254.499999999996</v>
      </c>
      <c r="N5" s="37">
        <f>'4月'!N5+'5月'!N5+'6月'!N5+'7月'!N5+'8月'!N5+'9月'!N5+'10月'!N5+'11月'!N5+'12月'!N5+'1月'!N5+'2月'!N5+'3月'!N5</f>
        <v>9368.3</v>
      </c>
      <c r="O5" s="37">
        <f>'4月'!O5+'5月'!O5+'6月'!O5+'7月'!O5+'8月'!O5+'9月'!O5+'10月'!O5+'11月'!O5+'12月'!O5+'1月'!O5+'2月'!O5+'3月'!O5</f>
        <v>2886.2</v>
      </c>
      <c r="P5" s="37">
        <f>'4月'!P5+'5月'!P5+'6月'!P5+'7月'!P5+'8月'!P5+'9月'!P5+'10月'!P5+'11月'!P5+'12月'!P5+'1月'!P5+'2月'!P5+'3月'!P5</f>
        <v>36886.30000000001</v>
      </c>
      <c r="Q5" s="37">
        <f>'4月'!Q5+'5月'!Q5+'6月'!Q5+'7月'!Q5+'8月'!Q5+'9月'!Q5+'10月'!Q5+'11月'!Q5+'12月'!Q5+'1月'!Q5+'2月'!Q5+'3月'!Q5</f>
        <v>35766.299999999996</v>
      </c>
      <c r="R5" s="37">
        <f>'4月'!R5+'5月'!R5+'6月'!R5+'7月'!R5+'8月'!R5+'9月'!R5+'10月'!R5+'11月'!R5+'12月'!R5+'1月'!R5+'2月'!R5+'3月'!R5</f>
        <v>1120</v>
      </c>
      <c r="S5" s="37">
        <f>'4月'!S5+'5月'!S5+'6月'!S5+'7月'!S5+'8月'!S5+'9月'!S5+'10月'!S5+'11月'!S5+'12月'!S5+'1月'!S5+'2月'!S5+'3月'!S5</f>
        <v>18</v>
      </c>
      <c r="T5" s="37">
        <f>'4月'!T5+'5月'!T5+'6月'!T5+'7月'!T5+'8月'!T5+'9月'!T5+'10月'!T5+'11月'!T5+'12月'!T5+'1月'!T5+'2月'!T5+'3月'!T5</f>
        <v>16.5</v>
      </c>
      <c r="U5" s="37">
        <f>'4月'!U5+'5月'!U5+'6月'!U5+'7月'!U5+'8月'!U5+'9月'!U5+'10月'!U5+'11月'!U5+'12月'!U5+'1月'!U5+'2月'!U5+'3月'!U5</f>
        <v>1.5000000000000002</v>
      </c>
      <c r="V5" s="37">
        <f>'4月'!V5+'5月'!V5+'6月'!V5+'7月'!V5+'8月'!V5+'9月'!V5+'10月'!V5+'11月'!V5+'12月'!V5+'1月'!V5+'2月'!V5+'3月'!V5</f>
        <v>6813.299999999999</v>
      </c>
      <c r="W5" s="37">
        <f>'4月'!W5+'5月'!W5+'6月'!W5+'7月'!W5+'8月'!W5+'9月'!W5+'10月'!W5+'11月'!W5+'12月'!W5+'1月'!W5+'2月'!W5+'3月'!W5</f>
        <v>3020.8</v>
      </c>
      <c r="X5" s="37">
        <f>'4月'!X5+'5月'!X5+'6月'!X5+'7月'!X5+'8月'!X5+'9月'!X5+'10月'!X5+'11月'!X5+'12月'!X5+'1月'!X5+'2月'!X5+'3月'!X5</f>
        <v>3792.5</v>
      </c>
      <c r="Y5" s="38">
        <f>'4月'!Y5+'5月'!Y5+'6月'!Y5+'7月'!Y5+'8月'!Y5+'9月'!Y5+'10月'!Y5+'11月'!Y5+'12月'!Y5+'1月'!Y5+'2月'!Y5+'3月'!Y5</f>
        <v>117670.10000000002</v>
      </c>
      <c r="Z5" s="39">
        <f>'4月'!Z5+'5月'!Z5+'6月'!Z5+'7月'!Z5+'8月'!Z5+'9月'!Z5+'10月'!Z5+'11月'!Z5+'12月'!Z5+'1月'!Z5+'2月'!Z5+'3月'!Z5</f>
        <v>378426.02</v>
      </c>
      <c r="AA5" s="40">
        <f>'4月'!AA5+'5月'!AA5+'6月'!AA5+'7月'!AA5+'8月'!AA5+'9月'!AA5+'10月'!AA5+'11月'!AA5+'12月'!AA5+'1月'!AA5+'2月'!AA5+'3月'!AA5</f>
        <v>260755.91999999998</v>
      </c>
      <c r="AB5" s="41">
        <f>'4月'!AB5+'5月'!AB5+'6月'!AB5+'7月'!AB5+'8月'!AB5+'9月'!AB5+'10月'!AB5+'11月'!AB5+'12月'!AB5+'1月'!AB5+'2月'!AB5+'3月'!AB5</f>
        <v>223869.62</v>
      </c>
      <c r="AC5" s="42">
        <f>'4月'!AC5+'5月'!AC5+'6月'!AC5+'7月'!AC5+'8月'!AC5+'9月'!AC5+'10月'!AC5+'11月'!AC5+'12月'!AC5+'1月'!AC5+'2月'!AC5+'3月'!AC5</f>
        <v>36886.3</v>
      </c>
      <c r="AD5" s="43">
        <f>AA5/C5/365*1000000</f>
        <v>598.4385480505237</v>
      </c>
      <c r="AE5" s="44">
        <f>AB5/C5/365*1000000</f>
        <v>513.7839645037492</v>
      </c>
      <c r="AF5" s="45">
        <f>AC5/C5/365*1000000</f>
        <v>84.65458354677445</v>
      </c>
      <c r="AG5" s="46">
        <f>Z5/C5/365*1000000</f>
        <v>868.4931024896326</v>
      </c>
      <c r="AH5" s="47">
        <f>Y5/C5/365*1000000</f>
        <v>270.0545544391089</v>
      </c>
      <c r="AI5" s="48">
        <f>AC5*100/AA5</f>
        <v>14.145910857939489</v>
      </c>
      <c r="AJ5" s="108">
        <f>SUM(AJ6:AJ38)</f>
        <v>13535.1</v>
      </c>
      <c r="AK5" s="196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</row>
    <row r="6" spans="1:155" s="8" customFormat="1" ht="19.5" customHeight="1" thickTop="1">
      <c r="A6" s="14">
        <v>1</v>
      </c>
      <c r="B6" s="15" t="s">
        <v>19</v>
      </c>
      <c r="C6" s="49">
        <f>'9月'!C6</f>
        <v>283566</v>
      </c>
      <c r="D6" s="50">
        <f>'4月'!D6+'5月'!D6+'6月'!D6+'7月'!D6+'8月'!D6+'9月'!D6+'10月'!D6+'11月'!D6+'12月'!D6+'1月'!D6+'2月'!D6+'3月'!D6</f>
        <v>59490.1</v>
      </c>
      <c r="E6" s="51">
        <f>'4月'!E6+'5月'!E6+'6月'!E6+'7月'!E6+'8月'!E6+'9月'!E6+'10月'!E6+'11月'!E6+'12月'!E6+'1月'!E6+'2月'!E6+'3月'!E6</f>
        <v>58949.90000000001</v>
      </c>
      <c r="F6" s="51">
        <f>'4月'!F6+'5月'!F6+'6月'!F6+'7月'!F6+'8月'!F6+'9月'!F6+'10月'!F6+'11月'!F6+'12月'!F6+'1月'!F6+'2月'!F6+'3月'!F6</f>
        <v>540.2</v>
      </c>
      <c r="G6" s="52">
        <f>'4月'!G6+'5月'!G6+'6月'!G6+'7月'!G6+'8月'!G6+'9月'!G6+'10月'!G6+'11月'!G6+'12月'!G6+'1月'!G6+'2月'!G6+'3月'!G6</f>
        <v>0</v>
      </c>
      <c r="H6" s="16">
        <f>'4月'!H6+'5月'!H6+'6月'!H6+'7月'!H6+'8月'!H6+'9月'!H6+'10月'!H6+'11月'!H6+'12月'!H6+'1月'!H6+'2月'!H6+'3月'!H6</f>
        <v>0</v>
      </c>
      <c r="I6" s="16">
        <f>'4月'!I6+'5月'!I6+'6月'!I6+'7月'!I6+'8月'!I6+'9月'!I6+'10月'!I6+'11月'!I6+'12月'!I6+'1月'!I6+'2月'!I6+'3月'!I6</f>
        <v>0</v>
      </c>
      <c r="J6" s="52">
        <f>'4月'!J6+'5月'!J6+'6月'!J6+'7月'!J6+'8月'!J6+'9月'!J6+'10月'!J6+'11月'!J6+'12月'!J6+'1月'!J6+'2月'!J6+'3月'!J6</f>
        <v>44851.799999999996</v>
      </c>
      <c r="K6" s="16">
        <f>'4月'!K6+'5月'!K6+'6月'!K6+'7月'!K6+'8月'!K6+'9月'!K6+'10月'!K6+'11月'!K6+'12月'!K6+'1月'!K6+'2月'!K6+'3月'!K6</f>
        <v>44527.4</v>
      </c>
      <c r="L6" s="16">
        <f>'4月'!L6+'5月'!L6+'6月'!L6+'7月'!L6+'8月'!L6+'9月'!L6+'10月'!L6+'11月'!L6+'12月'!L6+'1月'!L6+'2月'!L6+'3月'!L6</f>
        <v>324.40000000000003</v>
      </c>
      <c r="M6" s="52">
        <f>'4月'!M6+'5月'!M6+'6月'!M6+'7月'!M6+'8月'!M6+'9月'!M6+'10月'!M6+'11月'!M6+'12月'!M6+'1月'!M6+'2月'!M6+'3月'!M6</f>
        <v>3199.7</v>
      </c>
      <c r="N6" s="16">
        <f>'4月'!N6+'5月'!N6+'6月'!N6+'7月'!N6+'8月'!N6+'9月'!N6+'10月'!N6+'11月'!N6+'12月'!N6+'1月'!N6+'2月'!N6+'3月'!N6</f>
        <v>3160.4999999999995</v>
      </c>
      <c r="O6" s="16">
        <f>'4月'!O6+'5月'!O6+'6月'!O6+'7月'!O6+'8月'!O6+'9月'!O6+'10月'!O6+'11月'!O6+'12月'!O6+'1月'!O6+'2月'!O6+'3月'!O6</f>
        <v>39.19999999999999</v>
      </c>
      <c r="P6" s="52">
        <f>'4月'!P6+'5月'!P6+'6月'!P6+'7月'!P6+'8月'!P6+'9月'!P6+'10月'!P6+'11月'!P6+'12月'!P6+'1月'!P6+'2月'!P6+'3月'!P6</f>
        <v>10390.4</v>
      </c>
      <c r="Q6" s="16">
        <f>'4月'!Q6+'5月'!Q6+'6月'!Q6+'7月'!Q6+'8月'!Q6+'9月'!Q6+'10月'!Q6+'11月'!Q6+'12月'!Q6+'1月'!Q6+'2月'!Q6+'3月'!Q6</f>
        <v>10381</v>
      </c>
      <c r="R6" s="16">
        <f>'4月'!R6+'5月'!R6+'6月'!R6+'7月'!R6+'8月'!R6+'9月'!R6+'10月'!R6+'11月'!R6+'12月'!R6+'1月'!R6+'2月'!R6+'3月'!R6</f>
        <v>9.4</v>
      </c>
      <c r="S6" s="52">
        <f>'4月'!S6+'5月'!S6+'6月'!S6+'7月'!S6+'8月'!S6+'9月'!S6+'10月'!S6+'11月'!S6+'12月'!S6+'1月'!S6+'2月'!S6+'3月'!S6</f>
        <v>0</v>
      </c>
      <c r="T6" s="16">
        <f>'4月'!T6+'5月'!T6+'6月'!T6+'7月'!T6+'8月'!T6+'9月'!T6+'10月'!T6+'11月'!T6+'12月'!T6+'1月'!T6+'2月'!T6+'3月'!T6</f>
        <v>0</v>
      </c>
      <c r="U6" s="16">
        <f>'4月'!U6+'5月'!U6+'6月'!U6+'7月'!U6+'8月'!U6+'9月'!U6+'10月'!U6+'11月'!U6+'12月'!U6+'1月'!U6+'2月'!U6+'3月'!U6</f>
        <v>0</v>
      </c>
      <c r="V6" s="52">
        <f>'4月'!V6+'5月'!V6+'6月'!V6+'7月'!V6+'8月'!V6+'9月'!V6+'10月'!V6+'11月'!V6+'12月'!V6+'1月'!V6+'2月'!V6+'3月'!V6</f>
        <v>1048.1999999999998</v>
      </c>
      <c r="W6" s="16">
        <f>'4月'!W6+'5月'!W6+'6月'!W6+'7月'!W6+'8月'!W6+'9月'!W6+'10月'!W6+'11月'!W6+'12月'!W6+'1月'!W6+'2月'!W6+'3月'!W6</f>
        <v>881.0000000000001</v>
      </c>
      <c r="X6" s="16">
        <f>'4月'!X6+'5月'!X6+'6月'!X6+'7月'!X6+'8月'!X6+'9月'!X6+'10月'!X6+'11月'!X6+'12月'!X6+'1月'!X6+'2月'!X6+'3月'!X6</f>
        <v>167.2</v>
      </c>
      <c r="Y6" s="66">
        <f>'4月'!Y6+'5月'!Y6+'6月'!Y6+'7月'!Y6+'8月'!Y6+'9月'!Y6+'10月'!Y6+'11月'!Y6+'12月'!Y6+'1月'!Y6+'2月'!Y6+'3月'!Y6</f>
        <v>35187.8</v>
      </c>
      <c r="Z6" s="53">
        <f>'4月'!Z6+'5月'!Z6+'6月'!Z6+'7月'!Z6+'8月'!Z6+'9月'!Z6+'10月'!Z6+'11月'!Z6+'12月'!Z6+'1月'!Z6+'2月'!Z6+'3月'!Z6</f>
        <v>94677.90000000001</v>
      </c>
      <c r="AA6" s="67">
        <f>'4月'!AA6+'5月'!AA6+'6月'!AA6+'7月'!AA6+'8月'!AA6+'9月'!AA6+'10月'!AA6+'11月'!AA6+'12月'!AA6+'1月'!AA6+'2月'!AA6+'3月'!AA6</f>
        <v>59490.1</v>
      </c>
      <c r="AB6" s="68">
        <f>'4月'!AB6+'5月'!AB6+'6月'!AB6+'7月'!AB6+'8月'!AB6+'9月'!AB6+'10月'!AB6+'11月'!AB6+'12月'!AB6+'1月'!AB6+'2月'!AB6+'3月'!AB6</f>
        <v>49099.700000000004</v>
      </c>
      <c r="AC6" s="69">
        <f>'4月'!AC6+'5月'!AC6+'6月'!AC6+'7月'!AC6+'8月'!AC6+'9月'!AC6+'10月'!AC6+'11月'!AC6+'12月'!AC6+'1月'!AC6+'2月'!AC6+'3月'!AC6</f>
        <v>10390.4</v>
      </c>
      <c r="AD6" s="70">
        <f aca="true" t="shared" si="0" ref="AD6:AD38">AA6/C6/365*1000000</f>
        <v>574.7747450063328</v>
      </c>
      <c r="AE6" s="71">
        <f aca="true" t="shared" si="1" ref="AE6:AE38">AB6/C6/365*1000000</f>
        <v>474.38594904677313</v>
      </c>
      <c r="AF6" s="72">
        <f aca="true" t="shared" si="2" ref="AF6:AF38">AC6/C6/365*1000000</f>
        <v>100.38879595955966</v>
      </c>
      <c r="AG6" s="73">
        <f aca="true" t="shared" si="3" ref="AG6:AG38">Z6/C6/365*1000000</f>
        <v>914.7482661860557</v>
      </c>
      <c r="AH6" s="74">
        <f aca="true" t="shared" si="4" ref="AH6:AH38">Y6/C6/365*1000000</f>
        <v>339.9735211797229</v>
      </c>
      <c r="AI6" s="75">
        <f aca="true" t="shared" si="5" ref="AI6:AI38">AC6*100/AA6</f>
        <v>17.465763211021667</v>
      </c>
      <c r="AJ6" s="110">
        <v>3986.3</v>
      </c>
      <c r="AK6" s="109" t="s">
        <v>19</v>
      </c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</row>
    <row r="7" spans="1:155" s="55" customFormat="1" ht="19.5" customHeight="1">
      <c r="A7" s="13">
        <v>2</v>
      </c>
      <c r="B7" s="17" t="s">
        <v>20</v>
      </c>
      <c r="C7" s="54">
        <f>'9月'!C7</f>
        <v>48235</v>
      </c>
      <c r="D7" s="50">
        <f>'4月'!D7+'5月'!D7+'6月'!D7+'7月'!D7+'8月'!D7+'9月'!D7+'10月'!D7+'11月'!D7+'12月'!D7+'1月'!D7+'2月'!D7+'3月'!D7</f>
        <v>12529.999999999998</v>
      </c>
      <c r="E7" s="51">
        <f>'4月'!E7+'5月'!E7+'6月'!E7+'7月'!E7+'8月'!E7+'9月'!E7+'10月'!E7+'11月'!E7+'12月'!E7+'1月'!E7+'2月'!E7+'3月'!E7</f>
        <v>10118.899999999998</v>
      </c>
      <c r="F7" s="51">
        <f>'4月'!F7+'5月'!F7+'6月'!F7+'7月'!F7+'8月'!F7+'9月'!F7+'10月'!F7+'11月'!F7+'12月'!F7+'1月'!F7+'2月'!F7+'3月'!F7</f>
        <v>2411.1</v>
      </c>
      <c r="G7" s="52">
        <f>'4月'!G7+'5月'!G7+'6月'!G7+'7月'!G7+'8月'!G7+'9月'!G7+'10月'!G7+'11月'!G7+'12月'!G7+'1月'!G7+'2月'!G7+'3月'!G7</f>
        <v>0</v>
      </c>
      <c r="H7" s="16">
        <f>'4月'!H7+'5月'!H7+'6月'!H7+'7月'!H7+'8月'!H7+'9月'!H7+'10月'!H7+'11月'!H7+'12月'!H7+'1月'!H7+'2月'!H7+'3月'!H7</f>
        <v>0</v>
      </c>
      <c r="I7" s="16">
        <f>'4月'!I7+'5月'!I7+'6月'!I7+'7月'!I7+'8月'!I7+'9月'!I7+'10月'!I7+'11月'!I7+'12月'!I7+'1月'!I7+'2月'!I7+'3月'!I7</f>
        <v>0</v>
      </c>
      <c r="J7" s="52">
        <f>'4月'!J7+'5月'!J7+'6月'!J7+'7月'!J7+'8月'!J7+'9月'!J7+'10月'!J7+'11月'!J7+'12月'!J7+'1月'!J7+'2月'!J7+'3月'!J7</f>
        <v>9601.500000000002</v>
      </c>
      <c r="K7" s="16">
        <f>'4月'!K7+'5月'!K7+'6月'!K7+'7月'!K7+'8月'!K7+'9月'!K7+'10月'!K7+'11月'!K7+'12月'!K7+'1月'!K7+'2月'!K7+'3月'!K7</f>
        <v>8582.7</v>
      </c>
      <c r="L7" s="16">
        <f>'4月'!L7+'5月'!L7+'6月'!L7+'7月'!L7+'8月'!L7+'9月'!L7+'10月'!L7+'11月'!L7+'12月'!L7+'1月'!L7+'2月'!L7+'3月'!L7</f>
        <v>1018.8000000000001</v>
      </c>
      <c r="M7" s="52">
        <f>'4月'!M7+'5月'!M7+'6月'!M7+'7月'!M7+'8月'!M7+'9月'!M7+'10月'!M7+'11月'!M7+'12月'!M7+'1月'!M7+'2月'!M7+'3月'!M7</f>
        <v>497</v>
      </c>
      <c r="N7" s="16">
        <f>'4月'!N7+'5月'!N7+'6月'!N7+'7月'!N7+'8月'!N7+'9月'!N7+'10月'!N7+'11月'!N7+'12月'!N7+'1月'!N7+'2月'!N7+'3月'!N7</f>
        <v>277.8</v>
      </c>
      <c r="O7" s="16">
        <f>'4月'!O7+'5月'!O7+'6月'!O7+'7月'!O7+'8月'!O7+'9月'!O7+'10月'!O7+'11月'!O7+'12月'!O7+'1月'!O7+'2月'!O7+'3月'!O7</f>
        <v>219.20000000000002</v>
      </c>
      <c r="P7" s="52">
        <f>'4月'!P7+'5月'!P7+'6月'!P7+'7月'!P7+'8月'!P7+'9月'!P7+'10月'!P7+'11月'!P7+'12月'!P7+'1月'!P7+'2月'!P7+'3月'!P7</f>
        <v>1607.6</v>
      </c>
      <c r="Q7" s="16">
        <f>'4月'!Q7+'5月'!Q7+'6月'!Q7+'7月'!Q7+'8月'!Q7+'9月'!Q7+'10月'!Q7+'11月'!Q7+'12月'!Q7+'1月'!Q7+'2月'!Q7+'3月'!Q7</f>
        <v>1212.4</v>
      </c>
      <c r="R7" s="16">
        <f>'4月'!R7+'5月'!R7+'6月'!R7+'7月'!R7+'8月'!R7+'9月'!R7+'10月'!R7+'11月'!R7+'12月'!R7+'1月'!R7+'2月'!R7+'3月'!R7</f>
        <v>395.20000000000005</v>
      </c>
      <c r="S7" s="52">
        <f>'4月'!S7+'5月'!S7+'6月'!S7+'7月'!S7+'8月'!S7+'9月'!S7+'10月'!S7+'11月'!S7+'12月'!S7+'1月'!S7+'2月'!S7+'3月'!S7</f>
        <v>0</v>
      </c>
      <c r="T7" s="16">
        <f>'4月'!T7+'5月'!T7+'6月'!T7+'7月'!T7+'8月'!T7+'9月'!T7+'10月'!T7+'11月'!T7+'12月'!T7+'1月'!T7+'2月'!T7+'3月'!T7</f>
        <v>0</v>
      </c>
      <c r="U7" s="16">
        <f>'4月'!U7+'5月'!U7+'6月'!U7+'7月'!U7+'8月'!U7+'9月'!U7+'10月'!U7+'11月'!U7+'12月'!U7+'1月'!U7+'2月'!U7+'3月'!U7</f>
        <v>0</v>
      </c>
      <c r="V7" s="52">
        <f>'4月'!V7+'5月'!V7+'6月'!V7+'7月'!V7+'8月'!V7+'9月'!V7+'10月'!V7+'11月'!V7+'12月'!V7+'1月'!V7+'2月'!V7+'3月'!V7</f>
        <v>823.9000000000001</v>
      </c>
      <c r="W7" s="16">
        <f>'4月'!W7+'5月'!W7+'6月'!W7+'7月'!W7+'8月'!W7+'9月'!W7+'10月'!W7+'11月'!W7+'12月'!W7+'1月'!W7+'2月'!W7+'3月'!W7</f>
        <v>46</v>
      </c>
      <c r="X7" s="16">
        <f>'4月'!X7+'5月'!X7+'6月'!X7+'7月'!X7+'8月'!X7+'9月'!X7+'10月'!X7+'11月'!X7+'12月'!X7+'1月'!X7+'2月'!X7+'3月'!X7</f>
        <v>777.9</v>
      </c>
      <c r="Y7" s="66">
        <f>'4月'!Y7+'5月'!Y7+'6月'!Y7+'7月'!Y7+'8月'!Y7+'9月'!Y7+'10月'!Y7+'11月'!Y7+'12月'!Y7+'1月'!Y7+'2月'!Y7+'3月'!Y7</f>
        <v>5286.5</v>
      </c>
      <c r="Z7" s="53">
        <f>'4月'!Z7+'5月'!Z7+'6月'!Z7+'7月'!Z7+'8月'!Z7+'9月'!Z7+'10月'!Z7+'11月'!Z7+'12月'!Z7+'1月'!Z7+'2月'!Z7+'3月'!Z7</f>
        <v>17816.500000000004</v>
      </c>
      <c r="AA7" s="67">
        <f>'4月'!AA7+'5月'!AA7+'6月'!AA7+'7月'!AA7+'8月'!AA7+'9月'!AA7+'10月'!AA7+'11月'!AA7+'12月'!AA7+'1月'!AA7+'2月'!AA7+'3月'!AA7</f>
        <v>12530</v>
      </c>
      <c r="AB7" s="68">
        <f>'4月'!AB7+'5月'!AB7+'6月'!AB7+'7月'!AB7+'8月'!AB7+'9月'!AB7+'10月'!AB7+'11月'!AB7+'12月'!AB7+'1月'!AB7+'2月'!AB7+'3月'!AB7</f>
        <v>10922.400000000001</v>
      </c>
      <c r="AC7" s="69">
        <f>'4月'!AC7+'5月'!AC7+'6月'!AC7+'7月'!AC7+'8月'!AC7+'9月'!AC7+'10月'!AC7+'11月'!AC7+'12月'!AC7+'1月'!AC7+'2月'!AC7+'3月'!AC7</f>
        <v>1607.6</v>
      </c>
      <c r="AD7" s="70">
        <f t="shared" si="0"/>
        <v>711.6982921796968</v>
      </c>
      <c r="AE7" s="71">
        <f t="shared" si="1"/>
        <v>620.3873444934973</v>
      </c>
      <c r="AF7" s="72">
        <f t="shared" si="2"/>
        <v>91.31094768619955</v>
      </c>
      <c r="AG7" s="73">
        <f t="shared" si="3"/>
        <v>1011.9690840079465</v>
      </c>
      <c r="AH7" s="74">
        <f t="shared" si="4"/>
        <v>300.27079182824957</v>
      </c>
      <c r="AI7" s="75">
        <f t="shared" si="5"/>
        <v>12.83000798084597</v>
      </c>
      <c r="AJ7" s="110">
        <v>276.7</v>
      </c>
      <c r="AK7" s="109" t="s">
        <v>20</v>
      </c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</row>
    <row r="8" spans="1:155" s="55" customFormat="1" ht="19.5" customHeight="1">
      <c r="A8" s="13">
        <v>3</v>
      </c>
      <c r="B8" s="18" t="s">
        <v>21</v>
      </c>
      <c r="C8" s="54">
        <f>'9月'!C8</f>
        <v>33714</v>
      </c>
      <c r="D8" s="50">
        <f>'4月'!D8+'5月'!D8+'6月'!D8+'7月'!D8+'8月'!D8+'9月'!D8+'10月'!D8+'11月'!D8+'12月'!D8+'1月'!D8+'2月'!D8+'3月'!D8</f>
        <v>8283.1</v>
      </c>
      <c r="E8" s="51">
        <f>'4月'!E8+'5月'!E8+'6月'!E8+'7月'!E8+'8月'!E8+'9月'!E8+'10月'!E8+'11月'!E8+'12月'!E8+'1月'!E8+'2月'!E8+'3月'!E8</f>
        <v>7173.1</v>
      </c>
      <c r="F8" s="51">
        <f>'4月'!F8+'5月'!F8+'6月'!F8+'7月'!F8+'8月'!F8+'9月'!F8+'10月'!F8+'11月'!F8+'12月'!F8+'1月'!F8+'2月'!F8+'3月'!F8</f>
        <v>1110</v>
      </c>
      <c r="G8" s="52">
        <f>'4月'!G8+'5月'!G8+'6月'!G8+'7月'!G8+'8月'!G8+'9月'!G8+'10月'!G8+'11月'!G8+'12月'!G8+'1月'!G8+'2月'!G8+'3月'!G8</f>
        <v>0</v>
      </c>
      <c r="H8" s="16">
        <f>'4月'!H8+'5月'!H8+'6月'!H8+'7月'!H8+'8月'!H8+'9月'!H8+'10月'!H8+'11月'!H8+'12月'!H8+'1月'!H8+'2月'!H8+'3月'!H8</f>
        <v>0</v>
      </c>
      <c r="I8" s="16">
        <f>'4月'!I8+'5月'!I8+'6月'!I8+'7月'!I8+'8月'!I8+'9月'!I8+'10月'!I8+'11月'!I8+'12月'!I8+'1月'!I8+'2月'!I8+'3月'!I8</f>
        <v>0</v>
      </c>
      <c r="J8" s="52">
        <f>'4月'!J8+'5月'!J8+'6月'!J8+'7月'!J8+'8月'!J8+'9月'!J8+'10月'!J8+'11月'!J8+'12月'!J8+'1月'!J8+'2月'!J8+'3月'!J8</f>
        <v>7022.600000000001</v>
      </c>
      <c r="K8" s="16">
        <f>'4月'!K8+'5月'!K8+'6月'!K8+'7月'!K8+'8月'!K8+'9月'!K8+'10月'!K8+'11月'!K8+'12月'!K8+'1月'!K8+'2月'!K8+'3月'!K8</f>
        <v>6323.4</v>
      </c>
      <c r="L8" s="16">
        <f>'4月'!L8+'5月'!L8+'6月'!L8+'7月'!L8+'8月'!L8+'9月'!L8+'10月'!L8+'11月'!L8+'12月'!L8+'1月'!L8+'2月'!L8+'3月'!L8</f>
        <v>699.2</v>
      </c>
      <c r="M8" s="52">
        <f>'4月'!M8+'5月'!M8+'6月'!M8+'7月'!M8+'8月'!M8+'9月'!M8+'10月'!M8+'11月'!M8+'12月'!M8+'1月'!M8+'2月'!M8+'3月'!M8</f>
        <v>915.7</v>
      </c>
      <c r="N8" s="16">
        <f>'4月'!N8+'5月'!N8+'6月'!N8+'7月'!N8+'8月'!N8+'9月'!N8+'10月'!N8+'11月'!N8+'12月'!N8+'1月'!N8+'2月'!N8+'3月'!N8</f>
        <v>561</v>
      </c>
      <c r="O8" s="16">
        <f>'4月'!O8+'5月'!O8+'6月'!O8+'7月'!O8+'8月'!O8+'9月'!O8+'10月'!O8+'11月'!O8+'12月'!O8+'1月'!O8+'2月'!O8+'3月'!O8</f>
        <v>354.7</v>
      </c>
      <c r="P8" s="52">
        <f>'4月'!P8+'5月'!P8+'6月'!P8+'7月'!P8+'8月'!P8+'9月'!P8+'10月'!P8+'11月'!P8+'12月'!P8+'1月'!P8+'2月'!P8+'3月'!P8</f>
        <v>344.8</v>
      </c>
      <c r="Q8" s="16">
        <f>'4月'!Q8+'5月'!Q8+'6月'!Q8+'7月'!Q8+'8月'!Q8+'9月'!Q8+'10月'!Q8+'11月'!Q8+'12月'!Q8+'1月'!Q8+'2月'!Q8+'3月'!Q8</f>
        <v>288.7</v>
      </c>
      <c r="R8" s="16">
        <f>'4月'!R8+'5月'!R8+'6月'!R8+'7月'!R8+'8月'!R8+'9月'!R8+'10月'!R8+'11月'!R8+'12月'!R8+'1月'!R8+'2月'!R8+'3月'!R8</f>
        <v>56.1</v>
      </c>
      <c r="S8" s="52">
        <f>'4月'!S8+'5月'!S8+'6月'!S8+'7月'!S8+'8月'!S8+'9月'!S8+'10月'!S8+'11月'!S8+'12月'!S8+'1月'!S8+'2月'!S8+'3月'!S8</f>
        <v>0</v>
      </c>
      <c r="T8" s="16">
        <f>'4月'!T8+'5月'!T8+'6月'!T8+'7月'!T8+'8月'!T8+'9月'!T8+'10月'!T8+'11月'!T8+'12月'!T8+'1月'!T8+'2月'!T8+'3月'!T8</f>
        <v>0</v>
      </c>
      <c r="U8" s="16">
        <f>'4月'!U8+'5月'!U8+'6月'!U8+'7月'!U8+'8月'!U8+'9月'!U8+'10月'!U8+'11月'!U8+'12月'!U8+'1月'!U8+'2月'!U8+'3月'!U8</f>
        <v>0</v>
      </c>
      <c r="V8" s="52">
        <f>'4月'!V8+'5月'!V8+'6月'!V8+'7月'!V8+'8月'!V8+'9月'!V8+'10月'!V8+'11月'!V8+'12月'!V8+'1月'!V8+'2月'!V8+'3月'!V8</f>
        <v>0</v>
      </c>
      <c r="W8" s="16">
        <f>'4月'!W8+'5月'!W8+'6月'!W8+'7月'!W8+'8月'!W8+'9月'!W8+'10月'!W8+'11月'!W8+'12月'!W8+'1月'!W8+'2月'!W8+'3月'!W8</f>
        <v>0</v>
      </c>
      <c r="X8" s="16">
        <f>'4月'!X8+'5月'!X8+'6月'!X8+'7月'!X8+'8月'!X8+'9月'!X8+'10月'!X8+'11月'!X8+'12月'!X8+'1月'!X8+'2月'!X8+'3月'!X8</f>
        <v>0</v>
      </c>
      <c r="Y8" s="66">
        <f>'4月'!Y8+'5月'!Y8+'6月'!Y8+'7月'!Y8+'8月'!Y8+'9月'!Y8+'10月'!Y8+'11月'!Y8+'12月'!Y8+'1月'!Y8+'2月'!Y8+'3月'!Y8</f>
        <v>873.5</v>
      </c>
      <c r="Z8" s="53">
        <f>'4月'!Z8+'5月'!Z8+'6月'!Z8+'7月'!Z8+'8月'!Z8+'9月'!Z8+'10月'!Z8+'11月'!Z8+'12月'!Z8+'1月'!Z8+'2月'!Z8+'3月'!Z8</f>
        <v>9156.600000000002</v>
      </c>
      <c r="AA8" s="67">
        <f>'4月'!AA8+'5月'!AA8+'6月'!AA8+'7月'!AA8+'8月'!AA8+'9月'!AA8+'10月'!AA8+'11月'!AA8+'12月'!AA8+'1月'!AA8+'2月'!AA8+'3月'!AA8</f>
        <v>8283.1</v>
      </c>
      <c r="AB8" s="68">
        <f>'4月'!AB8+'5月'!AB8+'6月'!AB8+'7月'!AB8+'8月'!AB8+'9月'!AB8+'10月'!AB8+'11月'!AB8+'12月'!AB8+'1月'!AB8+'2月'!AB8+'3月'!AB8</f>
        <v>7938.299999999999</v>
      </c>
      <c r="AC8" s="69">
        <f>'4月'!AC8+'5月'!AC8+'6月'!AC8+'7月'!AC8+'8月'!AC8+'9月'!AC8+'10月'!AC8+'11月'!AC8+'12月'!AC8+'1月'!AC8+'2月'!AC8+'3月'!AC8</f>
        <v>344.8</v>
      </c>
      <c r="AD8" s="70">
        <f t="shared" si="0"/>
        <v>673.1157577722681</v>
      </c>
      <c r="AE8" s="71">
        <f t="shared" si="1"/>
        <v>645.096017182407</v>
      </c>
      <c r="AF8" s="72">
        <f t="shared" si="2"/>
        <v>28.019740589861048</v>
      </c>
      <c r="AG8" s="73">
        <f t="shared" si="3"/>
        <v>744.0996423582417</v>
      </c>
      <c r="AH8" s="74">
        <f t="shared" si="4"/>
        <v>70.9838845859734</v>
      </c>
      <c r="AI8" s="75">
        <f t="shared" si="5"/>
        <v>4.162692711665922</v>
      </c>
      <c r="AJ8" s="110">
        <v>170.5</v>
      </c>
      <c r="AK8" s="109" t="s">
        <v>21</v>
      </c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</row>
    <row r="9" spans="1:155" s="8" customFormat="1" ht="19.5" customHeight="1">
      <c r="A9" s="19">
        <v>4</v>
      </c>
      <c r="B9" s="18" t="s">
        <v>22</v>
      </c>
      <c r="C9" s="54">
        <f>'9月'!C9</f>
        <v>92682</v>
      </c>
      <c r="D9" s="56">
        <f>'4月'!D9+'5月'!D9+'6月'!D9+'7月'!D9+'8月'!D9+'9月'!D9+'10月'!D9+'11月'!D9+'12月'!D9+'1月'!D9+'2月'!D9+'3月'!D9</f>
        <v>17085.1</v>
      </c>
      <c r="E9" s="51">
        <f>'4月'!E9+'5月'!E9+'6月'!E9+'7月'!E9+'8月'!E9+'9月'!E9+'10月'!E9+'11月'!E9+'12月'!E9+'1月'!E9+'2月'!E9+'3月'!E9</f>
        <v>16556.8</v>
      </c>
      <c r="F9" s="51">
        <f>'4月'!F9+'5月'!F9+'6月'!F9+'7月'!F9+'8月'!F9+'9月'!F9+'10月'!F9+'11月'!F9+'12月'!F9+'1月'!F9+'2月'!F9+'3月'!F9</f>
        <v>528.3</v>
      </c>
      <c r="G9" s="57">
        <f>'4月'!G9+'5月'!G9+'6月'!G9+'7月'!G9+'8月'!G9+'9月'!G9+'10月'!G9+'11月'!G9+'12月'!G9+'1月'!G9+'2月'!G9+'3月'!G9</f>
        <v>0</v>
      </c>
      <c r="H9" s="20">
        <f>'4月'!H9+'5月'!H9+'6月'!H9+'7月'!H9+'8月'!H9+'9月'!H9+'10月'!H9+'11月'!H9+'12月'!H9+'1月'!H9+'2月'!H9+'3月'!H9</f>
        <v>0</v>
      </c>
      <c r="I9" s="20">
        <f>'4月'!I9+'5月'!I9+'6月'!I9+'7月'!I9+'8月'!I9+'9月'!I9+'10月'!I9+'11月'!I9+'12月'!I9+'1月'!I9+'2月'!I9+'3月'!I9</f>
        <v>0</v>
      </c>
      <c r="J9" s="57">
        <f>'4月'!J9+'5月'!J9+'6月'!J9+'7月'!J9+'8月'!J9+'9月'!J9+'10月'!J9+'11月'!J9+'12月'!J9+'1月'!J9+'2月'!J9+'3月'!J9</f>
        <v>14805</v>
      </c>
      <c r="K9" s="16">
        <f>'4月'!K9+'5月'!K9+'6月'!K9+'7月'!K9+'8月'!K9+'9月'!K9+'10月'!K9+'11月'!K9+'12月'!K9+'1月'!K9+'2月'!K9+'3月'!K9</f>
        <v>14451.999999999998</v>
      </c>
      <c r="L9" s="16">
        <f>'4月'!L9+'5月'!L9+'6月'!L9+'7月'!L9+'8月'!L9+'9月'!L9+'10月'!L9+'11月'!L9+'12月'!L9+'1月'!L9+'2月'!L9+'3月'!L9</f>
        <v>353</v>
      </c>
      <c r="M9" s="57">
        <f>'4月'!M9+'5月'!M9+'6月'!M9+'7月'!M9+'8月'!M9+'9月'!M9+'10月'!M9+'11月'!M9+'12月'!M9+'1月'!M9+'2月'!M9+'3月'!M9</f>
        <v>875.2000000000002</v>
      </c>
      <c r="N9" s="16">
        <f>'4月'!N9+'5月'!N9+'6月'!N9+'7月'!N9+'8月'!N9+'9月'!N9+'10月'!N9+'11月'!N9+'12月'!N9+'1月'!N9+'2月'!N9+'3月'!N9</f>
        <v>762.9000000000001</v>
      </c>
      <c r="O9" s="16">
        <f>'4月'!O9+'5月'!O9+'6月'!O9+'7月'!O9+'8月'!O9+'9月'!O9+'10月'!O9+'11月'!O9+'12月'!O9+'1月'!O9+'2月'!O9+'3月'!O9</f>
        <v>112.29999999999998</v>
      </c>
      <c r="P9" s="57">
        <f>'4月'!P9+'5月'!P9+'6月'!P9+'7月'!P9+'8月'!P9+'9月'!P9+'10月'!P9+'11月'!P9+'12月'!P9+'1月'!P9+'2月'!P9+'3月'!P9</f>
        <v>1341.8999999999999</v>
      </c>
      <c r="Q9" s="16">
        <f>'4月'!Q9+'5月'!Q9+'6月'!Q9+'7月'!Q9+'8月'!Q9+'9月'!Q9+'10月'!Q9+'11月'!Q9+'12月'!Q9+'1月'!Q9+'2月'!Q9+'3月'!Q9</f>
        <v>1341.8999999999999</v>
      </c>
      <c r="R9" s="16">
        <f>'4月'!R9+'5月'!R9+'6月'!R9+'7月'!R9+'8月'!R9+'9月'!R9+'10月'!R9+'11月'!R9+'12月'!R9+'1月'!R9+'2月'!R9+'3月'!R9</f>
        <v>0</v>
      </c>
      <c r="S9" s="57">
        <f>'4月'!S9+'5月'!S9+'6月'!S9+'7月'!S9+'8月'!S9+'9月'!S9+'10月'!S9+'11月'!S9+'12月'!S9+'1月'!S9+'2月'!S9+'3月'!S9</f>
        <v>0</v>
      </c>
      <c r="T9" s="20">
        <f>'4月'!T9+'5月'!T9+'6月'!T9+'7月'!T9+'8月'!T9+'9月'!T9+'10月'!T9+'11月'!T9+'12月'!T9+'1月'!T9+'2月'!T9+'3月'!T9</f>
        <v>0</v>
      </c>
      <c r="U9" s="20">
        <f>'4月'!U9+'5月'!U9+'6月'!U9+'7月'!U9+'8月'!U9+'9月'!U9+'10月'!U9+'11月'!U9+'12月'!U9+'1月'!U9+'2月'!U9+'3月'!U9</f>
        <v>0</v>
      </c>
      <c r="V9" s="57">
        <f>'4月'!V9+'5月'!V9+'6月'!V9+'7月'!V9+'8月'!V9+'9月'!V9+'10月'!V9+'11月'!V9+'12月'!V9+'1月'!V9+'2月'!V9+'3月'!V9</f>
        <v>63</v>
      </c>
      <c r="W9" s="16">
        <f>'4月'!W9+'5月'!W9+'6月'!W9+'7月'!W9+'8月'!W9+'9月'!W9+'10月'!W9+'11月'!W9+'12月'!W9+'1月'!W9+'2月'!W9+'3月'!W9</f>
        <v>0</v>
      </c>
      <c r="X9" s="16">
        <f>'4月'!X9+'5月'!X9+'6月'!X9+'7月'!X9+'8月'!X9+'9月'!X9+'10月'!X9+'11月'!X9+'12月'!X9+'1月'!X9+'2月'!X9+'3月'!X9</f>
        <v>63</v>
      </c>
      <c r="Y9" s="76">
        <f>'4月'!Y9+'5月'!Y9+'6月'!Y9+'7月'!Y9+'8月'!Y9+'9月'!Y9+'10月'!Y9+'11月'!Y9+'12月'!Y9+'1月'!Y9+'2月'!Y9+'3月'!Y9</f>
        <v>10691</v>
      </c>
      <c r="Z9" s="58">
        <f>'4月'!Z9+'5月'!Z9+'6月'!Z9+'7月'!Z9+'8月'!Z9+'9月'!Z9+'10月'!Z9+'11月'!Z9+'12月'!Z9+'1月'!Z9+'2月'!Z9+'3月'!Z9</f>
        <v>27776.1</v>
      </c>
      <c r="AA9" s="60">
        <f>'4月'!AA9+'5月'!AA9+'6月'!AA9+'7月'!AA9+'8月'!AA9+'9月'!AA9+'10月'!AA9+'11月'!AA9+'12月'!AA9+'1月'!AA9+'2月'!AA9+'3月'!AA9</f>
        <v>17085.1</v>
      </c>
      <c r="AB9" s="77">
        <f>'4月'!AB9+'5月'!AB9+'6月'!AB9+'7月'!AB9+'8月'!AB9+'9月'!AB9+'10月'!AB9+'11月'!AB9+'12月'!AB9+'1月'!AB9+'2月'!AB9+'3月'!AB9</f>
        <v>15743.2</v>
      </c>
      <c r="AC9" s="78">
        <f>'4月'!AC9+'5月'!AC9+'6月'!AC9+'7月'!AC9+'8月'!AC9+'9月'!AC9+'10月'!AC9+'11月'!AC9+'12月'!AC9+'1月'!AC9+'2月'!AC9+'3月'!AC9</f>
        <v>1341.8999999999999</v>
      </c>
      <c r="AD9" s="79">
        <f t="shared" si="0"/>
        <v>505.0440554874185</v>
      </c>
      <c r="AE9" s="80">
        <f t="shared" si="1"/>
        <v>465.3768239196451</v>
      </c>
      <c r="AF9" s="81">
        <f t="shared" si="2"/>
        <v>39.6672315677735</v>
      </c>
      <c r="AG9" s="82">
        <f t="shared" si="3"/>
        <v>821.0753340410116</v>
      </c>
      <c r="AH9" s="83">
        <f t="shared" si="4"/>
        <v>316.03127855359304</v>
      </c>
      <c r="AI9" s="84">
        <f t="shared" si="5"/>
        <v>7.854212149767927</v>
      </c>
      <c r="AJ9" s="111">
        <v>2205.9</v>
      </c>
      <c r="AK9" s="109" t="s">
        <v>22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</row>
    <row r="10" spans="1:155" s="8" customFormat="1" ht="19.5" customHeight="1">
      <c r="A10" s="19">
        <v>5</v>
      </c>
      <c r="B10" s="18" t="s">
        <v>46</v>
      </c>
      <c r="C10" s="54">
        <f>'9月'!C10</f>
        <v>92244</v>
      </c>
      <c r="D10" s="56">
        <f>'4月'!D10+'5月'!D10+'6月'!D10+'7月'!D10+'8月'!D10+'9月'!D10+'10月'!D10+'11月'!D10+'12月'!D10+'1月'!D10+'2月'!D10+'3月'!D10</f>
        <v>17693.8</v>
      </c>
      <c r="E10" s="51">
        <f>'4月'!E10+'5月'!E10+'6月'!E10+'7月'!E10+'8月'!E10+'9月'!E10+'10月'!E10+'11月'!E10+'12月'!E10+'1月'!E10+'2月'!E10+'3月'!E10</f>
        <v>16493.6</v>
      </c>
      <c r="F10" s="51">
        <f>'4月'!F10+'5月'!F10+'6月'!F10+'7月'!F10+'8月'!F10+'9月'!F10+'10月'!F10+'11月'!F10+'12月'!F10+'1月'!F10+'2月'!F10+'3月'!F10</f>
        <v>1200.2</v>
      </c>
      <c r="G10" s="57">
        <f>'4月'!G10+'5月'!G10+'6月'!G10+'7月'!G10+'8月'!G10+'9月'!G10+'10月'!G10+'11月'!G10+'12月'!G10+'1月'!G10+'2月'!G10+'3月'!G10</f>
        <v>0</v>
      </c>
      <c r="H10" s="20">
        <f>'4月'!H10+'5月'!H10+'6月'!H10+'7月'!H10+'8月'!H10+'9月'!H10+'10月'!H10+'11月'!H10+'12月'!H10+'1月'!H10+'2月'!H10+'3月'!H10</f>
        <v>0</v>
      </c>
      <c r="I10" s="20">
        <f>'4月'!I10+'5月'!I10+'6月'!I10+'7月'!I10+'8月'!I10+'9月'!I10+'10月'!I10+'11月'!I10+'12月'!I10+'1月'!I10+'2月'!I10+'3月'!I10</f>
        <v>0</v>
      </c>
      <c r="J10" s="57">
        <f>'4月'!J10+'5月'!J10+'6月'!J10+'7月'!J10+'8月'!J10+'9月'!J10+'10月'!J10+'11月'!J10+'12月'!J10+'1月'!J10+'2月'!J10+'3月'!J10</f>
        <v>13476.6</v>
      </c>
      <c r="K10" s="20">
        <f>'4月'!K10+'5月'!K10+'6月'!K10+'7月'!K10+'8月'!K10+'9月'!K10+'10月'!K10+'11月'!K10+'12月'!K10+'1月'!K10+'2月'!K10+'3月'!K10</f>
        <v>12530.7</v>
      </c>
      <c r="L10" s="20">
        <f>'4月'!L10+'5月'!L10+'6月'!L10+'7月'!L10+'8月'!L10+'9月'!L10+'10月'!L10+'11月'!L10+'12月'!L10+'1月'!L10+'2月'!L10+'3月'!L10</f>
        <v>945.8999999999999</v>
      </c>
      <c r="M10" s="57">
        <f>'4月'!M10+'5月'!M10+'6月'!M10+'7月'!M10+'8月'!M10+'9月'!M10+'10月'!M10+'11月'!M10+'12月'!M10+'1月'!M10+'2月'!M10+'3月'!M10</f>
        <v>829.6000000000001</v>
      </c>
      <c r="N10" s="20">
        <f>'4月'!N10+'5月'!N10+'6月'!N10+'7月'!N10+'8月'!N10+'9月'!N10+'10月'!N10+'11月'!N10+'12月'!N10+'1月'!N10+'2月'!N10+'3月'!N10</f>
        <v>575.3000000000001</v>
      </c>
      <c r="O10" s="20">
        <f>'4月'!O10+'5月'!O10+'6月'!O10+'7月'!O10+'8月'!O10+'9月'!O10+'10月'!O10+'11月'!O10+'12月'!O10+'1月'!O10+'2月'!O10+'3月'!O10</f>
        <v>254.3</v>
      </c>
      <c r="P10" s="57">
        <f>'4月'!P10+'5月'!P10+'6月'!P10+'7月'!P10+'8月'!P10+'9月'!P10+'10月'!P10+'11月'!P10+'12月'!P10+'1月'!P10+'2月'!P10+'3月'!P10</f>
        <v>3387.6</v>
      </c>
      <c r="Q10" s="20">
        <f>'4月'!Q10+'5月'!Q10+'6月'!Q10+'7月'!Q10+'8月'!Q10+'9月'!Q10+'10月'!Q10+'11月'!Q10+'12月'!Q10+'1月'!Q10+'2月'!Q10+'3月'!Q10</f>
        <v>3387.6</v>
      </c>
      <c r="R10" s="20">
        <f>'4月'!R10+'5月'!R10+'6月'!R10+'7月'!R10+'8月'!R10+'9月'!R10+'10月'!R10+'11月'!R10+'12月'!R10+'1月'!R10+'2月'!R10+'3月'!R10</f>
        <v>0</v>
      </c>
      <c r="S10" s="57">
        <f>'4月'!S10+'5月'!S10+'6月'!S10+'7月'!S10+'8月'!S10+'9月'!S10+'10月'!S10+'11月'!S10+'12月'!S10+'1月'!S10+'2月'!S10+'3月'!S10</f>
        <v>0</v>
      </c>
      <c r="T10" s="20">
        <f>'4月'!T10+'5月'!T10+'6月'!T10+'7月'!T10+'8月'!T10+'9月'!T10+'10月'!T10+'11月'!T10+'12月'!T10+'1月'!T10+'2月'!T10+'3月'!T10</f>
        <v>0</v>
      </c>
      <c r="U10" s="20">
        <f>'4月'!U10+'5月'!U10+'6月'!U10+'7月'!U10+'8月'!U10+'9月'!U10+'10月'!U10+'11月'!U10+'12月'!U10+'1月'!U10+'2月'!U10+'3月'!U10</f>
        <v>0</v>
      </c>
      <c r="V10" s="57">
        <f>'4月'!V10+'5月'!V10+'6月'!V10+'7月'!V10+'8月'!V10+'9月'!V10+'10月'!V10+'11月'!V10+'12月'!V10+'1月'!V10+'2月'!V10+'3月'!V10</f>
        <v>0</v>
      </c>
      <c r="W10" s="20">
        <f>'4月'!W10+'5月'!W10+'6月'!W10+'7月'!W10+'8月'!W10+'9月'!W10+'10月'!W10+'11月'!W10+'12月'!W10+'1月'!W10+'2月'!W10+'3月'!W10</f>
        <v>0</v>
      </c>
      <c r="X10" s="20">
        <f>'4月'!X10+'5月'!X10+'6月'!X10+'7月'!X10+'8月'!X10+'9月'!X10+'10月'!X10+'11月'!X10+'12月'!X10+'1月'!X10+'2月'!X10+'3月'!X10</f>
        <v>0</v>
      </c>
      <c r="Y10" s="76">
        <f>'4月'!Y10+'5月'!Y10+'6月'!Y10+'7月'!Y10+'8月'!Y10+'9月'!Y10+'10月'!Y10+'11月'!Y10+'12月'!Y10+'1月'!Y10+'2月'!Y10+'3月'!Y10</f>
        <v>8190.000000000001</v>
      </c>
      <c r="Z10" s="58">
        <f>'4月'!Z10+'5月'!Z10+'6月'!Z10+'7月'!Z10+'8月'!Z10+'9月'!Z10+'10月'!Z10+'11月'!Z10+'12月'!Z10+'1月'!Z10+'2月'!Z10+'3月'!Z10</f>
        <v>25883.8</v>
      </c>
      <c r="AA10" s="60">
        <f>'4月'!AA10+'5月'!AA10+'6月'!AA10+'7月'!AA10+'8月'!AA10+'9月'!AA10+'10月'!AA10+'11月'!AA10+'12月'!AA10+'1月'!AA10+'2月'!AA10+'3月'!AA10</f>
        <v>17693.8</v>
      </c>
      <c r="AB10" s="77">
        <f>'4月'!AB10+'5月'!AB10+'6月'!AB10+'7月'!AB10+'8月'!AB10+'9月'!AB10+'10月'!AB10+'11月'!AB10+'12月'!AB10+'1月'!AB10+'2月'!AB10+'3月'!AB10</f>
        <v>14306.2</v>
      </c>
      <c r="AC10" s="78">
        <f>'4月'!AC10+'5月'!AC10+'6月'!AC10+'7月'!AC10+'8月'!AC10+'9月'!AC10+'10月'!AC10+'11月'!AC10+'12月'!AC10+'1月'!AC10+'2月'!AC10+'3月'!AC10</f>
        <v>3387.6</v>
      </c>
      <c r="AD10" s="79">
        <f t="shared" si="0"/>
        <v>525.5210570179269</v>
      </c>
      <c r="AE10" s="80">
        <f t="shared" si="1"/>
        <v>424.90642744406887</v>
      </c>
      <c r="AF10" s="81">
        <f t="shared" si="2"/>
        <v>100.61462957385801</v>
      </c>
      <c r="AG10" s="82">
        <f t="shared" si="3"/>
        <v>768.7710913224188</v>
      </c>
      <c r="AH10" s="83">
        <f t="shared" si="4"/>
        <v>243.25003430449203</v>
      </c>
      <c r="AI10" s="84">
        <f t="shared" si="5"/>
        <v>19.145689450541997</v>
      </c>
      <c r="AJ10" s="111">
        <v>479.5</v>
      </c>
      <c r="AK10" s="109" t="s">
        <v>46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</row>
    <row r="11" spans="1:155" s="8" customFormat="1" ht="19.5" customHeight="1">
      <c r="A11" s="19">
        <v>6</v>
      </c>
      <c r="B11" s="18" t="s">
        <v>23</v>
      </c>
      <c r="C11" s="54">
        <f>'9月'!C11</f>
        <v>32763</v>
      </c>
      <c r="D11" s="56">
        <f>'4月'!D11+'5月'!D11+'6月'!D11+'7月'!D11+'8月'!D11+'9月'!D11+'10月'!D11+'11月'!D11+'12月'!D11+'1月'!D11+'2月'!D11+'3月'!D11</f>
        <v>8603.000000000002</v>
      </c>
      <c r="E11" s="51">
        <f>'4月'!E11+'5月'!E11+'6月'!E11+'7月'!E11+'8月'!E11+'9月'!E11+'10月'!E11+'11月'!E11+'12月'!E11+'1月'!E11+'2月'!E11+'3月'!E11</f>
        <v>6661.1</v>
      </c>
      <c r="F11" s="51">
        <f>'4月'!F11+'5月'!F11+'6月'!F11+'7月'!F11+'8月'!F11+'9月'!F11+'10月'!F11+'11月'!F11+'12月'!F11+'1月'!F11+'2月'!F11+'3月'!F11</f>
        <v>1941.8999999999999</v>
      </c>
      <c r="G11" s="57">
        <f>'4月'!G11+'5月'!G11+'6月'!G11+'7月'!G11+'8月'!G11+'9月'!G11+'10月'!G11+'11月'!G11+'12月'!G11+'1月'!G11+'2月'!G11+'3月'!G11</f>
        <v>0</v>
      </c>
      <c r="H11" s="20">
        <f>'4月'!H11+'5月'!H11+'6月'!H11+'7月'!H11+'8月'!H11+'9月'!H11+'10月'!H11+'11月'!H11+'12月'!H11+'1月'!H11+'2月'!H11+'3月'!H11</f>
        <v>0</v>
      </c>
      <c r="I11" s="20">
        <f>'4月'!I11+'5月'!I11+'6月'!I11+'7月'!I11+'8月'!I11+'9月'!I11+'10月'!I11+'11月'!I11+'12月'!I11+'1月'!I11+'2月'!I11+'3月'!I11</f>
        <v>0</v>
      </c>
      <c r="J11" s="57">
        <f>'4月'!J11+'5月'!J11+'6月'!J11+'7月'!J11+'8月'!J11+'9月'!J11+'10月'!J11+'11月'!J11+'12月'!J11+'1月'!J11+'2月'!J11+'3月'!J11</f>
        <v>6982.299999999999</v>
      </c>
      <c r="K11" s="20">
        <f>'4月'!K11+'5月'!K11+'6月'!K11+'7月'!K11+'8月'!K11+'9月'!K11+'10月'!K11+'11月'!K11+'12月'!K11+'1月'!K11+'2月'!K11+'3月'!K11</f>
        <v>5418.5</v>
      </c>
      <c r="L11" s="20">
        <f>'4月'!L11+'5月'!L11+'6月'!L11+'7月'!L11+'8月'!L11+'9月'!L11+'10月'!L11+'11月'!L11+'12月'!L11+'1月'!L11+'2月'!L11+'3月'!L11</f>
        <v>1563.8000000000002</v>
      </c>
      <c r="M11" s="57">
        <f>'4月'!M11+'5月'!M11+'6月'!M11+'7月'!M11+'8月'!M11+'9月'!M11+'10月'!M11+'11月'!M11+'12月'!M11+'1月'!M11+'2月'!M11+'3月'!M11</f>
        <v>537.7</v>
      </c>
      <c r="N11" s="20">
        <f>'4月'!N11+'5月'!N11+'6月'!N11+'7月'!N11+'8月'!N11+'9月'!N11+'10月'!N11+'11月'!N11+'12月'!N11+'1月'!N11+'2月'!N11+'3月'!N11</f>
        <v>212.69999999999996</v>
      </c>
      <c r="O11" s="20">
        <f>'4月'!O11+'5月'!O11+'6月'!O11+'7月'!O11+'8月'!O11+'9月'!O11+'10月'!O11+'11月'!O11+'12月'!O11+'1月'!O11+'2月'!O11+'3月'!O11</f>
        <v>324.99999999999994</v>
      </c>
      <c r="P11" s="57">
        <f>'4月'!P11+'5月'!P11+'6月'!P11+'7月'!P11+'8月'!P11+'9月'!P11+'10月'!P11+'11月'!P11+'12月'!P11+'1月'!P11+'2月'!P11+'3月'!P11</f>
        <v>1083.0000000000002</v>
      </c>
      <c r="Q11" s="20">
        <f>'4月'!Q11+'5月'!Q11+'6月'!Q11+'7月'!Q11+'8月'!Q11+'9月'!Q11+'10月'!Q11+'11月'!Q11+'12月'!Q11+'1月'!Q11+'2月'!Q11+'3月'!Q11</f>
        <v>1029.9</v>
      </c>
      <c r="R11" s="20">
        <f>'4月'!R11+'5月'!R11+'6月'!R11+'7月'!R11+'8月'!R11+'9月'!R11+'10月'!R11+'11月'!R11+'12月'!R11+'1月'!R11+'2月'!R11+'3月'!R11</f>
        <v>53.1</v>
      </c>
      <c r="S11" s="57">
        <f>'4月'!S11+'5月'!S11+'6月'!S11+'7月'!S11+'8月'!S11+'9月'!S11+'10月'!S11+'11月'!S11+'12月'!S11+'1月'!S11+'2月'!S11+'3月'!S11</f>
        <v>0</v>
      </c>
      <c r="T11" s="20">
        <f>'4月'!T11+'5月'!T11+'6月'!T11+'7月'!T11+'8月'!T11+'9月'!T11+'10月'!T11+'11月'!T11+'12月'!T11+'1月'!T11+'2月'!T11+'3月'!T11</f>
        <v>0</v>
      </c>
      <c r="U11" s="20">
        <f>'4月'!U11+'5月'!U11+'6月'!U11+'7月'!U11+'8月'!U11+'9月'!U11+'10月'!U11+'11月'!U11+'12月'!U11+'1月'!U11+'2月'!U11+'3月'!U11</f>
        <v>0</v>
      </c>
      <c r="V11" s="57">
        <f>'4月'!V11+'5月'!V11+'6月'!V11+'7月'!V11+'8月'!V11+'9月'!V11+'10月'!V11+'11月'!V11+'12月'!V11+'1月'!V11+'2月'!V11+'3月'!V11</f>
        <v>0</v>
      </c>
      <c r="W11" s="20">
        <f>'4月'!W11+'5月'!W11+'6月'!W11+'7月'!W11+'8月'!W11+'9月'!W11+'10月'!W11+'11月'!W11+'12月'!W11+'1月'!W11+'2月'!W11+'3月'!W11</f>
        <v>0</v>
      </c>
      <c r="X11" s="20">
        <f>'4月'!X11+'5月'!X11+'6月'!X11+'7月'!X11+'8月'!X11+'9月'!X11+'10月'!X11+'11月'!X11+'12月'!X11+'1月'!X11+'2月'!X11+'3月'!X11</f>
        <v>0</v>
      </c>
      <c r="Y11" s="76">
        <f>'4月'!Y11+'5月'!Y11+'6月'!Y11+'7月'!Y11+'8月'!Y11+'9月'!Y11+'10月'!Y11+'11月'!Y11+'12月'!Y11+'1月'!Y11+'2月'!Y11+'3月'!Y11</f>
        <v>3267.5000000000005</v>
      </c>
      <c r="Z11" s="58">
        <f>'4月'!Z11+'5月'!Z11+'6月'!Z11+'7月'!Z11+'8月'!Z11+'9月'!Z11+'10月'!Z11+'11月'!Z11+'12月'!Z11+'1月'!Z11+'2月'!Z11+'3月'!Z11</f>
        <v>11870.500000000002</v>
      </c>
      <c r="AA11" s="60">
        <f>'4月'!AA11+'5月'!AA11+'6月'!AA11+'7月'!AA11+'8月'!AA11+'9月'!AA11+'10月'!AA11+'11月'!AA11+'12月'!AA11+'1月'!AA11+'2月'!AA11+'3月'!AA11</f>
        <v>8603.000000000002</v>
      </c>
      <c r="AB11" s="77">
        <f>'4月'!AB11+'5月'!AB11+'6月'!AB11+'7月'!AB11+'8月'!AB11+'9月'!AB11+'10月'!AB11+'11月'!AB11+'12月'!AB11+'1月'!AB11+'2月'!AB11+'3月'!AB11</f>
        <v>7520</v>
      </c>
      <c r="AC11" s="78">
        <f>'4月'!AC11+'5月'!AC11+'6月'!AC11+'7月'!AC11+'8月'!AC11+'9月'!AC11+'10月'!AC11+'11月'!AC11+'12月'!AC11+'1月'!AC11+'2月'!AC11+'3月'!AC11</f>
        <v>1083.0000000000002</v>
      </c>
      <c r="AD11" s="79">
        <f t="shared" si="0"/>
        <v>719.404908393573</v>
      </c>
      <c r="AE11" s="80">
        <f t="shared" si="1"/>
        <v>628.8416728024722</v>
      </c>
      <c r="AF11" s="81">
        <f t="shared" si="2"/>
        <v>90.56323559110072</v>
      </c>
      <c r="AG11" s="82">
        <f t="shared" si="3"/>
        <v>992.6416325800196</v>
      </c>
      <c r="AH11" s="83">
        <f t="shared" si="4"/>
        <v>273.23672418644657</v>
      </c>
      <c r="AI11" s="84">
        <f t="shared" si="5"/>
        <v>12.588631872602582</v>
      </c>
      <c r="AJ11" s="111">
        <v>23.3</v>
      </c>
      <c r="AK11" s="109" t="s">
        <v>23</v>
      </c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</row>
    <row r="12" spans="1:155" s="8" customFormat="1" ht="19.5" customHeight="1">
      <c r="A12" s="19">
        <v>7</v>
      </c>
      <c r="B12" s="18" t="s">
        <v>24</v>
      </c>
      <c r="C12" s="54">
        <f>'9月'!C12</f>
        <v>25139</v>
      </c>
      <c r="D12" s="56">
        <f>'4月'!D12+'5月'!D12+'6月'!D12+'7月'!D12+'8月'!D12+'9月'!D12+'10月'!D12+'11月'!D12+'12月'!D12+'1月'!D12+'2月'!D12+'3月'!D12</f>
        <v>5876.500000000001</v>
      </c>
      <c r="E12" s="51">
        <f>'4月'!E12+'5月'!E12+'6月'!E12+'7月'!E12+'8月'!E12+'9月'!E12+'10月'!E12+'11月'!E12+'12月'!E12+'1月'!E12+'2月'!E12+'3月'!E12</f>
        <v>5520.3</v>
      </c>
      <c r="F12" s="51">
        <f>'4月'!F12+'5月'!F12+'6月'!F12+'7月'!F12+'8月'!F12+'9月'!F12+'10月'!F12+'11月'!F12+'12月'!F12+'1月'!F12+'2月'!F12+'3月'!F12</f>
        <v>356.20000000000005</v>
      </c>
      <c r="G12" s="57">
        <f>'4月'!G12+'5月'!G12+'6月'!G12+'7月'!G12+'8月'!G12+'9月'!G12+'10月'!G12+'11月'!G12+'12月'!G12+'1月'!G12+'2月'!G12+'3月'!G12</f>
        <v>0</v>
      </c>
      <c r="H12" s="20">
        <f>'4月'!H12+'5月'!H12+'6月'!H12+'7月'!H12+'8月'!H12+'9月'!H12+'10月'!H12+'11月'!H12+'12月'!H12+'1月'!H12+'2月'!H12+'3月'!H12</f>
        <v>0</v>
      </c>
      <c r="I12" s="20">
        <f>'4月'!I12+'5月'!I12+'6月'!I12+'7月'!I12+'8月'!I12+'9月'!I12+'10月'!I12+'11月'!I12+'12月'!I12+'1月'!I12+'2月'!I12+'3月'!I12</f>
        <v>0</v>
      </c>
      <c r="J12" s="57">
        <f>'4月'!J12+'5月'!J12+'6月'!J12+'7月'!J12+'8月'!J12+'9月'!J12+'10月'!J12+'11月'!J12+'12月'!J12+'1月'!J12+'2月'!J12+'3月'!J12</f>
        <v>4209.6</v>
      </c>
      <c r="K12" s="20">
        <f>'4月'!K12+'5月'!K12+'6月'!K12+'7月'!K12+'8月'!K12+'9月'!K12+'10月'!K12+'11月'!K12+'12月'!K12+'1月'!K12+'2月'!K12+'3月'!K12</f>
        <v>4053</v>
      </c>
      <c r="L12" s="20">
        <f>'4月'!L12+'5月'!L12+'6月'!L12+'7月'!L12+'8月'!L12+'9月'!L12+'10月'!L12+'11月'!L12+'12月'!L12+'1月'!L12+'2月'!L12+'3月'!L12</f>
        <v>156.6</v>
      </c>
      <c r="M12" s="57">
        <f>'4月'!M12+'5月'!M12+'6月'!M12+'7月'!M12+'8月'!M12+'9月'!M12+'10月'!M12+'11月'!M12+'12月'!M12+'1月'!M12+'2月'!M12+'3月'!M12</f>
        <v>344.29999999999995</v>
      </c>
      <c r="N12" s="20">
        <f>'4月'!N12+'5月'!N12+'6月'!N12+'7月'!N12+'8月'!N12+'9月'!N12+'10月'!N12+'11月'!N12+'12月'!N12+'1月'!N12+'2月'!N12+'3月'!N12</f>
        <v>291.2</v>
      </c>
      <c r="O12" s="20">
        <f>'4月'!O12+'5月'!O12+'6月'!O12+'7月'!O12+'8月'!O12+'9月'!O12+'10月'!O12+'11月'!O12+'12月'!O12+'1月'!O12+'2月'!O12+'3月'!O12</f>
        <v>53.10000000000001</v>
      </c>
      <c r="P12" s="57">
        <f>'4月'!P12+'5月'!P12+'6月'!P12+'7月'!P12+'8月'!P12+'9月'!P12+'10月'!P12+'11月'!P12+'12月'!P12+'1月'!P12+'2月'!P12+'3月'!P12</f>
        <v>1227.3</v>
      </c>
      <c r="Q12" s="20">
        <f>'4月'!Q12+'5月'!Q12+'6月'!Q12+'7月'!Q12+'8月'!Q12+'9月'!Q12+'10月'!Q12+'11月'!Q12+'12月'!Q12+'1月'!Q12+'2月'!Q12+'3月'!Q12</f>
        <v>1110.6</v>
      </c>
      <c r="R12" s="20">
        <f>'4月'!R12+'5月'!R12+'6月'!R12+'7月'!R12+'8月'!R12+'9月'!R12+'10月'!R12+'11月'!R12+'12月'!R12+'1月'!R12+'2月'!R12+'3月'!R12</f>
        <v>116.69999999999999</v>
      </c>
      <c r="S12" s="57">
        <f>'4月'!S12+'5月'!S12+'6月'!S12+'7月'!S12+'8月'!S12+'9月'!S12+'10月'!S12+'11月'!S12+'12月'!S12+'1月'!S12+'2月'!S12+'3月'!S12</f>
        <v>6.8999999999999995</v>
      </c>
      <c r="T12" s="20">
        <f>'4月'!T12+'5月'!T12+'6月'!T12+'7月'!T12+'8月'!T12+'9月'!T12+'10月'!T12+'11月'!T12+'12月'!T12+'1月'!T12+'2月'!T12+'3月'!T12</f>
        <v>5.5</v>
      </c>
      <c r="U12" s="20">
        <f>'4月'!U12+'5月'!U12+'6月'!U12+'7月'!U12+'8月'!U12+'9月'!U12+'10月'!U12+'11月'!U12+'12月'!U12+'1月'!U12+'2月'!U12+'3月'!U12</f>
        <v>1.4000000000000001</v>
      </c>
      <c r="V12" s="57">
        <f>'4月'!V12+'5月'!V12+'6月'!V12+'7月'!V12+'8月'!V12+'9月'!V12+'10月'!V12+'11月'!V12+'12月'!V12+'1月'!V12+'2月'!V12+'3月'!V12</f>
        <v>88.4</v>
      </c>
      <c r="W12" s="20">
        <f>'4月'!W12+'5月'!W12+'6月'!W12+'7月'!W12+'8月'!W12+'9月'!W12+'10月'!W12+'11月'!W12+'12月'!W12+'1月'!W12+'2月'!W12+'3月'!W12</f>
        <v>60.00000000000001</v>
      </c>
      <c r="X12" s="20">
        <f>'4月'!X12+'5月'!X12+'6月'!X12+'7月'!X12+'8月'!X12+'9月'!X12+'10月'!X12+'11月'!X12+'12月'!X12+'1月'!X12+'2月'!X12+'3月'!X12</f>
        <v>28.4</v>
      </c>
      <c r="Y12" s="76">
        <f>'4月'!Y12+'5月'!Y12+'6月'!Y12+'7月'!Y12+'8月'!Y12+'9月'!Y12+'10月'!Y12+'11月'!Y12+'12月'!Y12+'1月'!Y12+'2月'!Y12+'3月'!Y12</f>
        <v>2049.4</v>
      </c>
      <c r="Z12" s="58">
        <f>'4月'!Z12+'5月'!Z12+'6月'!Z12+'7月'!Z12+'8月'!Z12+'9月'!Z12+'10月'!Z12+'11月'!Z12+'12月'!Z12+'1月'!Z12+'2月'!Z12+'3月'!Z12</f>
        <v>7925.900000000001</v>
      </c>
      <c r="AA12" s="60">
        <f>'4月'!AA12+'5月'!AA12+'6月'!AA12+'7月'!AA12+'8月'!AA12+'9月'!AA12+'10月'!AA12+'11月'!AA12+'12月'!AA12+'1月'!AA12+'2月'!AA12+'3月'!AA12</f>
        <v>5876.500000000001</v>
      </c>
      <c r="AB12" s="77">
        <f>'4月'!AB12+'5月'!AB12+'6月'!AB12+'7月'!AB12+'8月'!AB12+'9月'!AB12+'10月'!AB12+'11月'!AB12+'12月'!AB12+'1月'!AB12+'2月'!AB12+'3月'!AB12</f>
        <v>4649.2</v>
      </c>
      <c r="AC12" s="78">
        <f>'4月'!AC12+'5月'!AC12+'6月'!AC12+'7月'!AC12+'8月'!AC12+'9月'!AC12+'10月'!AC12+'11月'!AC12+'12月'!AC12+'1月'!AC12+'2月'!AC12+'3月'!AC12</f>
        <v>1227.3</v>
      </c>
      <c r="AD12" s="79">
        <f t="shared" si="0"/>
        <v>640.4391582799635</v>
      </c>
      <c r="AE12" s="80">
        <f t="shared" si="1"/>
        <v>506.68420567943605</v>
      </c>
      <c r="AF12" s="81">
        <f t="shared" si="2"/>
        <v>133.75495260052736</v>
      </c>
      <c r="AG12" s="82">
        <f t="shared" si="3"/>
        <v>863.7891133516825</v>
      </c>
      <c r="AH12" s="83">
        <f t="shared" si="4"/>
        <v>223.34995507171905</v>
      </c>
      <c r="AI12" s="84">
        <f t="shared" si="5"/>
        <v>20.88488045605377</v>
      </c>
      <c r="AJ12" s="111">
        <v>134.7</v>
      </c>
      <c r="AK12" s="109" t="s">
        <v>24</v>
      </c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</row>
    <row r="13" spans="1:155" s="8" customFormat="1" ht="19.5" customHeight="1">
      <c r="A13" s="19">
        <v>8</v>
      </c>
      <c r="B13" s="18" t="s">
        <v>40</v>
      </c>
      <c r="C13" s="54">
        <f>'9月'!C13</f>
        <v>110176</v>
      </c>
      <c r="D13" s="56">
        <f>'4月'!D13+'5月'!D13+'6月'!D13+'7月'!D13+'8月'!D13+'9月'!D13+'10月'!D13+'11月'!D13+'12月'!D13+'1月'!D13+'2月'!D13+'3月'!D13</f>
        <v>23709.5</v>
      </c>
      <c r="E13" s="51">
        <f>'4月'!E13+'5月'!E13+'6月'!E13+'7月'!E13+'8月'!E13+'9月'!E13+'10月'!E13+'11月'!E13+'12月'!E13+'1月'!E13+'2月'!E13+'3月'!E13</f>
        <v>21500.500000000004</v>
      </c>
      <c r="F13" s="51">
        <f>'4月'!F13+'5月'!F13+'6月'!F13+'7月'!F13+'8月'!F13+'9月'!F13+'10月'!F13+'11月'!F13+'12月'!F13+'1月'!F13+'2月'!F13+'3月'!F13</f>
        <v>2208.9999999999995</v>
      </c>
      <c r="G13" s="57">
        <f>'4月'!G13+'5月'!G13+'6月'!G13+'7月'!G13+'8月'!G13+'9月'!G13+'10月'!G13+'11月'!G13+'12月'!G13+'1月'!G13+'2月'!G13+'3月'!G13</f>
        <v>0</v>
      </c>
      <c r="H13" s="20">
        <f>'4月'!H13+'5月'!H13+'6月'!H13+'7月'!H13+'8月'!H13+'9月'!H13+'10月'!H13+'11月'!H13+'12月'!H13+'1月'!H13+'2月'!H13+'3月'!H13</f>
        <v>0</v>
      </c>
      <c r="I13" s="20">
        <f>'4月'!I13+'5月'!I13+'6月'!I13+'7月'!I13+'8月'!I13+'9月'!I13+'10月'!I13+'11月'!I13+'12月'!I13+'1月'!I13+'2月'!I13+'3月'!I13</f>
        <v>0</v>
      </c>
      <c r="J13" s="57">
        <f>'4月'!J13+'5月'!J13+'6月'!J13+'7月'!J13+'8月'!J13+'9月'!J13+'10月'!J13+'11月'!J13+'12月'!J13+'1月'!J13+'2月'!J13+'3月'!J13</f>
        <v>19281.9</v>
      </c>
      <c r="K13" s="20">
        <f>'4月'!K13+'5月'!K13+'6月'!K13+'7月'!K13+'8月'!K13+'9月'!K13+'10月'!K13+'11月'!K13+'12月'!K13+'1月'!K13+'2月'!K13+'3月'!K13</f>
        <v>17752</v>
      </c>
      <c r="L13" s="20">
        <f>'4月'!L13+'5月'!L13+'6月'!L13+'7月'!L13+'8月'!L13+'9月'!L13+'10月'!L13+'11月'!L13+'12月'!L13+'1月'!L13+'2月'!L13+'3月'!L13</f>
        <v>1529.9000000000003</v>
      </c>
      <c r="M13" s="57">
        <f>'4月'!M13+'5月'!M13+'6月'!M13+'7月'!M13+'8月'!M13+'9月'!M13+'10月'!M13+'11月'!M13+'12月'!M13+'1月'!M13+'2月'!M13+'3月'!M13</f>
        <v>1429.9</v>
      </c>
      <c r="N13" s="20">
        <f>'4月'!N13+'5月'!N13+'6月'!N13+'7月'!N13+'8月'!N13+'9月'!N13+'10月'!N13+'11月'!N13+'12月'!N13+'1月'!N13+'2月'!N13+'3月'!N13</f>
        <v>1171.2000000000003</v>
      </c>
      <c r="O13" s="20">
        <f>'4月'!O13+'5月'!O13+'6月'!O13+'7月'!O13+'8月'!O13+'9月'!O13+'10月'!O13+'11月'!O13+'12月'!O13+'1月'!O13+'2月'!O13+'3月'!O13</f>
        <v>258.70000000000005</v>
      </c>
      <c r="P13" s="57">
        <f>'4月'!P13+'5月'!P13+'6月'!P13+'7月'!P13+'8月'!P13+'9月'!P13+'10月'!P13+'11月'!P13+'12月'!P13+'1月'!P13+'2月'!P13+'3月'!P13</f>
        <v>2578.3</v>
      </c>
      <c r="Q13" s="20">
        <f>'4月'!Q13+'5月'!Q13+'6月'!Q13+'7月'!Q13+'8月'!Q13+'9月'!Q13+'10月'!Q13+'11月'!Q13+'12月'!Q13+'1月'!Q13+'2月'!Q13+'3月'!Q13</f>
        <v>2577.2999999999997</v>
      </c>
      <c r="R13" s="20">
        <f>'4月'!R13+'5月'!R13+'6月'!R13+'7月'!R13+'8月'!R13+'9月'!R13+'10月'!R13+'11月'!R13+'12月'!R13+'1月'!R13+'2月'!R13+'3月'!R13</f>
        <v>1</v>
      </c>
      <c r="S13" s="57">
        <f>'4月'!S13+'5月'!S13+'6月'!S13+'7月'!S13+'8月'!S13+'9月'!S13+'10月'!S13+'11月'!S13+'12月'!S13+'1月'!S13+'2月'!S13+'3月'!S13</f>
        <v>0</v>
      </c>
      <c r="T13" s="20">
        <f>'4月'!T13+'5月'!T13+'6月'!T13+'7月'!T13+'8月'!T13+'9月'!T13+'10月'!T13+'11月'!T13+'12月'!T13+'1月'!T13+'2月'!T13+'3月'!T13</f>
        <v>0</v>
      </c>
      <c r="U13" s="20">
        <f>'4月'!U13+'5月'!U13+'6月'!U13+'7月'!U13+'8月'!U13+'9月'!U13+'10月'!U13+'11月'!U13+'12月'!U13+'1月'!U13+'2月'!U13+'3月'!U13</f>
        <v>0</v>
      </c>
      <c r="V13" s="57">
        <f>'4月'!V13+'5月'!V13+'6月'!V13+'7月'!V13+'8月'!V13+'9月'!V13+'10月'!V13+'11月'!V13+'12月'!V13+'1月'!V13+'2月'!V13+'3月'!V13</f>
        <v>419.40000000000003</v>
      </c>
      <c r="W13" s="20">
        <f>'4月'!W13+'5月'!W13+'6月'!W13+'7月'!W13+'8月'!W13+'9月'!W13+'10月'!W13+'11月'!W13+'12月'!W13+'1月'!W13+'2月'!W13+'3月'!W13</f>
        <v>0</v>
      </c>
      <c r="X13" s="20">
        <f>'4月'!X13+'5月'!X13+'6月'!X13+'7月'!X13+'8月'!X13+'9月'!X13+'10月'!X13+'11月'!X13+'12月'!X13+'1月'!X13+'2月'!X13+'3月'!X13</f>
        <v>419.40000000000003</v>
      </c>
      <c r="Y13" s="76">
        <f>'4月'!Y13+'5月'!Y13+'6月'!Y13+'7月'!Y13+'8月'!Y13+'9月'!Y13+'10月'!Y13+'11月'!Y13+'12月'!Y13+'1月'!Y13+'2月'!Y13+'3月'!Y13</f>
        <v>8080.200000000001</v>
      </c>
      <c r="Z13" s="58">
        <f>'4月'!Z13+'5月'!Z13+'6月'!Z13+'7月'!Z13+'8月'!Z13+'9月'!Z13+'10月'!Z13+'11月'!Z13+'12月'!Z13+'1月'!Z13+'2月'!Z13+'3月'!Z13</f>
        <v>31789.700000000004</v>
      </c>
      <c r="AA13" s="60">
        <f>'4月'!AA13+'5月'!AA13+'6月'!AA13+'7月'!AA13+'8月'!AA13+'9月'!AA13+'10月'!AA13+'11月'!AA13+'12月'!AA13+'1月'!AA13+'2月'!AA13+'3月'!AA13</f>
        <v>23709.5</v>
      </c>
      <c r="AB13" s="77">
        <f>'4月'!AB13+'5月'!AB13+'6月'!AB13+'7月'!AB13+'8月'!AB13+'9月'!AB13+'10月'!AB13+'11月'!AB13+'12月'!AB13+'1月'!AB13+'2月'!AB13+'3月'!AB13</f>
        <v>21131.199999999997</v>
      </c>
      <c r="AC13" s="78">
        <f>'4月'!AC13+'5月'!AC13+'6月'!AC13+'7月'!AC13+'8月'!AC13+'9月'!AC13+'10月'!AC13+'11月'!AC13+'12月'!AC13+'1月'!AC13+'2月'!AC13+'3月'!AC13</f>
        <v>2578.3</v>
      </c>
      <c r="AD13" s="79">
        <f t="shared" si="0"/>
        <v>589.5797110675223</v>
      </c>
      <c r="AE13" s="80">
        <f t="shared" si="1"/>
        <v>525.4656062131224</v>
      </c>
      <c r="AF13" s="81">
        <f t="shared" si="2"/>
        <v>64.11410485439984</v>
      </c>
      <c r="AG13" s="82">
        <f t="shared" si="3"/>
        <v>790.5085362796862</v>
      </c>
      <c r="AH13" s="83">
        <f t="shared" si="4"/>
        <v>200.92882521216367</v>
      </c>
      <c r="AI13" s="84">
        <f t="shared" si="5"/>
        <v>10.874543959172485</v>
      </c>
      <c r="AJ13" s="111">
        <v>1507.7</v>
      </c>
      <c r="AK13" s="109" t="s">
        <v>40</v>
      </c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</row>
    <row r="14" spans="1:155" s="55" customFormat="1" ht="17.25" customHeight="1">
      <c r="A14" s="13">
        <v>9</v>
      </c>
      <c r="B14" s="18" t="s">
        <v>47</v>
      </c>
      <c r="C14" s="54">
        <f>'9月'!C14</f>
        <v>18038</v>
      </c>
      <c r="D14" s="56">
        <f>'4月'!D14+'5月'!D14+'6月'!D14+'7月'!D14+'8月'!D14+'9月'!D14+'10月'!D14+'11月'!D14+'12月'!D14+'1月'!D14+'2月'!D14+'3月'!D14</f>
        <v>4121.4</v>
      </c>
      <c r="E14" s="51">
        <f>'4月'!E14+'5月'!E14+'6月'!E14+'7月'!E14+'8月'!E14+'9月'!E14+'10月'!E14+'11月'!E14+'12月'!E14+'1月'!E14+'2月'!E14+'3月'!E14</f>
        <v>3182.1000000000004</v>
      </c>
      <c r="F14" s="51">
        <f>'4月'!F14+'5月'!F14+'6月'!F14+'7月'!F14+'8月'!F14+'9月'!F14+'10月'!F14+'11月'!F14+'12月'!F14+'1月'!F14+'2月'!F14+'3月'!F14</f>
        <v>939.3</v>
      </c>
      <c r="G14" s="57">
        <f>'4月'!G14+'5月'!G14+'6月'!G14+'7月'!G14+'8月'!G14+'9月'!G14+'10月'!G14+'11月'!G14+'12月'!G14+'1月'!G14+'2月'!G14+'3月'!G14</f>
        <v>0</v>
      </c>
      <c r="H14" s="20">
        <f>'4月'!H14+'5月'!H14+'6月'!H14+'7月'!H14+'8月'!H14+'9月'!H14+'10月'!H14+'11月'!H14+'12月'!H14+'1月'!H14+'2月'!H14+'3月'!H14</f>
        <v>0</v>
      </c>
      <c r="I14" s="20">
        <f>'4月'!I14+'5月'!I14+'6月'!I14+'7月'!I14+'8月'!I14+'9月'!I14+'10月'!I14+'11月'!I14+'12月'!I14+'1月'!I14+'2月'!I14+'3月'!I14</f>
        <v>0</v>
      </c>
      <c r="J14" s="57">
        <f>'4月'!J14+'5月'!J14+'6月'!J14+'7月'!J14+'8月'!J14+'9月'!J14+'10月'!J14+'11月'!J14+'12月'!J14+'1月'!J14+'2月'!J14+'3月'!J14</f>
        <v>3371.8</v>
      </c>
      <c r="K14" s="20">
        <f>'4月'!K14+'5月'!K14+'6月'!K14+'7月'!K14+'8月'!K14+'9月'!K14+'10月'!K14+'11月'!K14+'12月'!K14+'1月'!K14+'2月'!K14+'3月'!K14</f>
        <v>2637.6</v>
      </c>
      <c r="L14" s="20">
        <f>'4月'!L14+'5月'!L14+'6月'!L14+'7月'!L14+'8月'!L14+'9月'!L14+'10月'!L14+'11月'!L14+'12月'!L14+'1月'!L14+'2月'!L14+'3月'!L14</f>
        <v>734.1999999999999</v>
      </c>
      <c r="M14" s="57">
        <f>'4月'!M14+'5月'!M14+'6月'!M14+'7月'!M14+'8月'!M14+'9月'!M14+'10月'!M14+'11月'!M14+'12月'!M14+'1月'!M14+'2月'!M14+'3月'!M14</f>
        <v>181.2</v>
      </c>
      <c r="N14" s="20">
        <f>'4月'!N14+'5月'!N14+'6月'!N14+'7月'!N14+'8月'!N14+'9月'!N14+'10月'!N14+'11月'!N14+'12月'!N14+'1月'!N14+'2月'!N14+'3月'!N14</f>
        <v>90.10000000000001</v>
      </c>
      <c r="O14" s="20">
        <f>'4月'!O14+'5月'!O14+'6月'!O14+'7月'!O14+'8月'!O14+'9月'!O14+'10月'!O14+'11月'!O14+'12月'!O14+'1月'!O14+'2月'!O14+'3月'!O14</f>
        <v>91.10000000000001</v>
      </c>
      <c r="P14" s="57">
        <f>'4月'!P14+'5月'!P14+'6月'!P14+'7月'!P14+'8月'!P14+'9月'!P14+'10月'!P14+'11月'!P14+'12月'!P14+'1月'!P14+'2月'!P14+'3月'!P14</f>
        <v>568.4000000000001</v>
      </c>
      <c r="Q14" s="20">
        <f>'4月'!Q14+'5月'!Q14+'6月'!Q14+'7月'!Q14+'8月'!Q14+'9月'!Q14+'10月'!Q14+'11月'!Q14+'12月'!Q14+'1月'!Q14+'2月'!Q14+'3月'!Q14</f>
        <v>454.4000000000001</v>
      </c>
      <c r="R14" s="20">
        <f>'4月'!R14+'5月'!R14+'6月'!R14+'7月'!R14+'8月'!R14+'9月'!R14+'10月'!R14+'11月'!R14+'12月'!R14+'1月'!R14+'2月'!R14+'3月'!R14</f>
        <v>114</v>
      </c>
      <c r="S14" s="57">
        <f>'4月'!S14+'5月'!S14+'6月'!S14+'7月'!S14+'8月'!S14+'9月'!S14+'10月'!S14+'11月'!S14+'12月'!S14+'1月'!S14+'2月'!S14+'3月'!S14</f>
        <v>0</v>
      </c>
      <c r="T14" s="20">
        <f>'4月'!T14+'5月'!T14+'6月'!T14+'7月'!T14+'8月'!T14+'9月'!T14+'10月'!T14+'11月'!T14+'12月'!T14+'1月'!T14+'2月'!T14+'3月'!T14</f>
        <v>0</v>
      </c>
      <c r="U14" s="20">
        <f>'4月'!U14+'5月'!U14+'6月'!U14+'7月'!U14+'8月'!U14+'9月'!U14+'10月'!U14+'11月'!U14+'12月'!U14+'1月'!U14+'2月'!U14+'3月'!U14</f>
        <v>0</v>
      </c>
      <c r="V14" s="57">
        <f>'4月'!V14+'5月'!V14+'6月'!V14+'7月'!V14+'8月'!V14+'9月'!V14+'10月'!V14+'11月'!V14+'12月'!V14+'1月'!V14+'2月'!V14+'3月'!V14</f>
        <v>0</v>
      </c>
      <c r="W14" s="20">
        <f>'4月'!W14+'5月'!W14+'6月'!W14+'7月'!W14+'8月'!W14+'9月'!W14+'10月'!W14+'11月'!W14+'12月'!W14+'1月'!W14+'2月'!W14+'3月'!W14</f>
        <v>0</v>
      </c>
      <c r="X14" s="20">
        <f>'4月'!X14+'5月'!X14+'6月'!X14+'7月'!X14+'8月'!X14+'9月'!X14+'10月'!X14+'11月'!X14+'12月'!X14+'1月'!X14+'2月'!X14+'3月'!X14</f>
        <v>0</v>
      </c>
      <c r="Y14" s="76">
        <f>'4月'!Y14+'5月'!Y14+'6月'!Y14+'7月'!Y14+'8月'!Y14+'9月'!Y14+'10月'!Y14+'11月'!Y14+'12月'!Y14+'1月'!Y14+'2月'!Y14+'3月'!Y14</f>
        <v>830.6000000000001</v>
      </c>
      <c r="Z14" s="58">
        <f>'4月'!Z14+'5月'!Z14+'6月'!Z14+'7月'!Z14+'8月'!Z14+'9月'!Z14+'10月'!Z14+'11月'!Z14+'12月'!Z14+'1月'!Z14+'2月'!Z14+'3月'!Z14</f>
        <v>4952</v>
      </c>
      <c r="AA14" s="60">
        <f>'4月'!AA14+'5月'!AA14+'6月'!AA14+'7月'!AA14+'8月'!AA14+'9月'!AA14+'10月'!AA14+'11月'!AA14+'12月'!AA14+'1月'!AA14+'2月'!AA14+'3月'!AA14</f>
        <v>4121.4</v>
      </c>
      <c r="AB14" s="77">
        <f>'4月'!AB14+'5月'!AB14+'6月'!AB14+'7月'!AB14+'8月'!AB14+'9月'!AB14+'10月'!AB14+'11月'!AB14+'12月'!AB14+'1月'!AB14+'2月'!AB14+'3月'!AB14</f>
        <v>3553.0000000000005</v>
      </c>
      <c r="AC14" s="78">
        <f>'4月'!AC14+'5月'!AC14+'6月'!AC14+'7月'!AC14+'8月'!AC14+'9月'!AC14+'10月'!AC14+'11月'!AC14+'12月'!AC14+'1月'!AC14+'2月'!AC14+'3月'!AC14</f>
        <v>568.4000000000001</v>
      </c>
      <c r="AD14" s="85">
        <f t="shared" si="0"/>
        <v>625.9844134225007</v>
      </c>
      <c r="AE14" s="80">
        <f t="shared" si="1"/>
        <v>539.6522106299184</v>
      </c>
      <c r="AF14" s="81">
        <f t="shared" si="2"/>
        <v>86.3322027925825</v>
      </c>
      <c r="AG14" s="82">
        <f t="shared" si="3"/>
        <v>752.1412178551521</v>
      </c>
      <c r="AH14" s="86">
        <f t="shared" si="4"/>
        <v>126.15680443265134</v>
      </c>
      <c r="AI14" s="84">
        <f t="shared" si="5"/>
        <v>13.79143009656913</v>
      </c>
      <c r="AJ14" s="111">
        <v>38.5</v>
      </c>
      <c r="AK14" s="109" t="s">
        <v>47</v>
      </c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</row>
    <row r="15" spans="1:155" s="55" customFormat="1" ht="19.5" customHeight="1">
      <c r="A15" s="13">
        <v>10</v>
      </c>
      <c r="B15" s="18" t="s">
        <v>25</v>
      </c>
      <c r="C15" s="54">
        <f>'9月'!C15</f>
        <v>30782</v>
      </c>
      <c r="D15" s="56">
        <f>'4月'!D15+'5月'!D15+'6月'!D15+'7月'!D15+'8月'!D15+'9月'!D15+'10月'!D15+'11月'!D15+'12月'!D15+'1月'!D15+'2月'!D15+'3月'!D15</f>
        <v>7563.900000000001</v>
      </c>
      <c r="E15" s="51">
        <f>'4月'!E15+'5月'!E15+'6月'!E15+'7月'!E15+'8月'!E15+'9月'!E15+'10月'!E15+'11月'!E15+'12月'!E15+'1月'!E15+'2月'!E15+'3月'!E15</f>
        <v>6578.100000000001</v>
      </c>
      <c r="F15" s="51">
        <f>'4月'!F15+'5月'!F15+'6月'!F15+'7月'!F15+'8月'!F15+'9月'!F15+'10月'!F15+'11月'!F15+'12月'!F15+'1月'!F15+'2月'!F15+'3月'!F15</f>
        <v>985.8</v>
      </c>
      <c r="G15" s="57">
        <f>'4月'!G15+'5月'!G15+'6月'!G15+'7月'!G15+'8月'!G15+'9月'!G15+'10月'!G15+'11月'!G15+'12月'!G15+'1月'!G15+'2月'!G15+'3月'!G15</f>
        <v>5483.499999999999</v>
      </c>
      <c r="H15" s="20">
        <f>'4月'!H15+'5月'!H15+'6月'!H15+'7月'!H15+'8月'!H15+'9月'!H15+'10月'!H15+'11月'!H15+'12月'!H15+'1月'!H15+'2月'!H15+'3月'!H15</f>
        <v>5483.499999999999</v>
      </c>
      <c r="I15" s="20">
        <f>'4月'!I15+'5月'!I15+'6月'!I15+'7月'!I15+'8月'!I15+'9月'!I15+'10月'!I15+'11月'!I15+'12月'!I15+'1月'!I15+'2月'!I15+'3月'!I15</f>
        <v>0</v>
      </c>
      <c r="J15" s="57">
        <f>'4月'!J15+'5月'!J15+'6月'!J15+'7月'!J15+'8月'!J15+'9月'!J15+'10月'!J15+'11月'!J15+'12月'!J15+'1月'!J15+'2月'!J15+'3月'!J15</f>
        <v>587.5999999999999</v>
      </c>
      <c r="K15" s="20">
        <f>'4月'!K15+'5月'!K15+'6月'!K15+'7月'!K15+'8月'!K15+'9月'!K15+'10月'!K15+'11月'!K15+'12月'!K15+'1月'!K15+'2月'!K15+'3月'!K15</f>
        <v>0</v>
      </c>
      <c r="L15" s="20">
        <f>'4月'!L15+'5月'!L15+'6月'!L15+'7月'!L15+'8月'!L15+'9月'!L15+'10月'!L15+'11月'!L15+'12月'!L15+'1月'!L15+'2月'!L15+'3月'!L15</f>
        <v>587.5999999999999</v>
      </c>
      <c r="M15" s="57">
        <f>'4月'!M15+'5月'!M15+'6月'!M15+'7月'!M15+'8月'!M15+'9月'!M15+'10月'!M15+'11月'!M15+'12月'!M15+'1月'!M15+'2月'!M15+'3月'!M15</f>
        <v>135.8</v>
      </c>
      <c r="N15" s="20">
        <f>'4月'!N15+'5月'!N15+'6月'!N15+'7月'!N15+'8月'!N15+'9月'!N15+'10月'!N15+'11月'!N15+'12月'!N15+'1月'!N15+'2月'!N15+'3月'!N15</f>
        <v>0</v>
      </c>
      <c r="O15" s="20">
        <f>'4月'!O15+'5月'!O15+'6月'!O15+'7月'!O15+'8月'!O15+'9月'!O15+'10月'!O15+'11月'!O15+'12月'!O15+'1月'!O15+'2月'!O15+'3月'!O15</f>
        <v>135.8</v>
      </c>
      <c r="P15" s="57">
        <f>'4月'!P15+'5月'!P15+'6月'!P15+'7月'!P15+'8月'!P15+'9月'!P15+'10月'!P15+'11月'!P15+'12月'!P15+'1月'!P15+'2月'!P15+'3月'!P15</f>
        <v>1052.5</v>
      </c>
      <c r="Q15" s="20">
        <f>'4月'!Q15+'5月'!Q15+'6月'!Q15+'7月'!Q15+'8月'!Q15+'9月'!Q15+'10月'!Q15+'11月'!Q15+'12月'!Q15+'1月'!Q15+'2月'!Q15+'3月'!Q15</f>
        <v>1052.5</v>
      </c>
      <c r="R15" s="20">
        <f>'4月'!R15+'5月'!R15+'6月'!R15+'7月'!R15+'8月'!R15+'9月'!R15+'10月'!R15+'11月'!R15+'12月'!R15+'1月'!R15+'2月'!R15+'3月'!R15</f>
        <v>0</v>
      </c>
      <c r="S15" s="57">
        <f>'4月'!S15+'5月'!S15+'6月'!S15+'7月'!S15+'8月'!S15+'9月'!S15+'10月'!S15+'11月'!S15+'12月'!S15+'1月'!S15+'2月'!S15+'3月'!S15</f>
        <v>0</v>
      </c>
      <c r="T15" s="20">
        <f>'4月'!T15+'5月'!T15+'6月'!T15+'7月'!T15+'8月'!T15+'9月'!T15+'10月'!T15+'11月'!T15+'12月'!T15+'1月'!T15+'2月'!T15+'3月'!T15</f>
        <v>0</v>
      </c>
      <c r="U15" s="20">
        <f>'4月'!U15+'5月'!U15+'6月'!U15+'7月'!U15+'8月'!U15+'9月'!U15+'10月'!U15+'11月'!U15+'12月'!U15+'1月'!U15+'2月'!U15+'3月'!U15</f>
        <v>0</v>
      </c>
      <c r="V15" s="57">
        <f>'4月'!V15+'5月'!V15+'6月'!V15+'7月'!V15+'8月'!V15+'9月'!V15+'10月'!V15+'11月'!V15+'12月'!V15+'1月'!V15+'2月'!V15+'3月'!V15</f>
        <v>304.50000000000006</v>
      </c>
      <c r="W15" s="20">
        <f>'4月'!W15+'5月'!W15+'6月'!W15+'7月'!W15+'8月'!W15+'9月'!W15+'10月'!W15+'11月'!W15+'12月'!W15+'1月'!W15+'2月'!W15+'3月'!W15</f>
        <v>42.099999999999994</v>
      </c>
      <c r="X15" s="20">
        <f>'4月'!X15+'5月'!X15+'6月'!X15+'7月'!X15+'8月'!X15+'9月'!X15+'10月'!X15+'11月'!X15+'12月'!X15+'1月'!X15+'2月'!X15+'3月'!X15</f>
        <v>262.4</v>
      </c>
      <c r="Y15" s="76">
        <f>'4月'!Y15+'5月'!Y15+'6月'!Y15+'7月'!Y15+'8月'!Y15+'9月'!Y15+'10月'!Y15+'11月'!Y15+'12月'!Y15+'1月'!Y15+'2月'!Y15+'3月'!Y15</f>
        <v>4313.700000000001</v>
      </c>
      <c r="Z15" s="58">
        <f>'4月'!Z15+'5月'!Z15+'6月'!Z15+'7月'!Z15+'8月'!Z15+'9月'!Z15+'10月'!Z15+'11月'!Z15+'12月'!Z15+'1月'!Z15+'2月'!Z15+'3月'!Z15</f>
        <v>11877.6</v>
      </c>
      <c r="AA15" s="60">
        <f>'4月'!AA15+'5月'!AA15+'6月'!AA15+'7月'!AA15+'8月'!AA15+'9月'!AA15+'10月'!AA15+'11月'!AA15+'12月'!AA15+'1月'!AA15+'2月'!AA15+'3月'!AA15</f>
        <v>7563.9000000000015</v>
      </c>
      <c r="AB15" s="77">
        <f>'4月'!AB15+'5月'!AB15+'6月'!AB15+'7月'!AB15+'8月'!AB15+'9月'!AB15+'10月'!AB15+'11月'!AB15+'12月'!AB15+'1月'!AB15+'2月'!AB15+'3月'!AB15</f>
        <v>6511.400000000001</v>
      </c>
      <c r="AC15" s="78">
        <f>'4月'!AC15+'5月'!AC15+'6月'!AC15+'7月'!AC15+'8月'!AC15+'9月'!AC15+'10月'!AC15+'11月'!AC15+'12月'!AC15+'1月'!AC15+'2月'!AC15+'3月'!AC15</f>
        <v>1052.5</v>
      </c>
      <c r="AD15" s="79">
        <f t="shared" si="0"/>
        <v>673.2185595032856</v>
      </c>
      <c r="AE15" s="80">
        <f t="shared" si="1"/>
        <v>579.5416819827991</v>
      </c>
      <c r="AF15" s="81">
        <f t="shared" si="2"/>
        <v>93.67687752048653</v>
      </c>
      <c r="AG15" s="82">
        <f t="shared" si="3"/>
        <v>1057.1558008905756</v>
      </c>
      <c r="AH15" s="83">
        <f t="shared" si="4"/>
        <v>383.9372413872901</v>
      </c>
      <c r="AI15" s="84">
        <f t="shared" si="5"/>
        <v>13.914779412736813</v>
      </c>
      <c r="AJ15" s="111">
        <v>132.9</v>
      </c>
      <c r="AK15" s="109" t="s">
        <v>25</v>
      </c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</row>
    <row r="16" spans="1:155" s="8" customFormat="1" ht="19.5" customHeight="1">
      <c r="A16" s="19">
        <v>11</v>
      </c>
      <c r="B16" s="18" t="s">
        <v>48</v>
      </c>
      <c r="C16" s="54">
        <f>'9月'!C16</f>
        <v>25210</v>
      </c>
      <c r="D16" s="56">
        <f>'4月'!D16+'5月'!D16+'6月'!D16+'7月'!D16+'8月'!D16+'9月'!D16+'10月'!D16+'11月'!D16+'12月'!D16+'1月'!D16+'2月'!D16+'3月'!D16</f>
        <v>6188</v>
      </c>
      <c r="E16" s="51">
        <f>'4月'!E16+'5月'!E16+'6月'!E16+'7月'!E16+'8月'!E16+'9月'!E16+'10月'!E16+'11月'!E16+'12月'!E16+'1月'!E16+'2月'!E16+'3月'!E16</f>
        <v>5796.800000000001</v>
      </c>
      <c r="F16" s="51">
        <f>'4月'!F16+'5月'!F16+'6月'!F16+'7月'!F16+'8月'!F16+'9月'!F16+'10月'!F16+'11月'!F16+'12月'!F16+'1月'!F16+'2月'!F16+'3月'!F16</f>
        <v>391.19999999999993</v>
      </c>
      <c r="G16" s="57">
        <f>'4月'!G16+'5月'!G16+'6月'!G16+'7月'!G16+'8月'!G16+'9月'!G16+'10月'!G16+'11月'!G16+'12月'!G16+'1月'!G16+'2月'!G16+'3月'!G16</f>
        <v>0</v>
      </c>
      <c r="H16" s="20">
        <f>'4月'!H16+'5月'!H16+'6月'!H16+'7月'!H16+'8月'!H16+'9月'!H16+'10月'!H16+'11月'!H16+'12月'!H16+'1月'!H16+'2月'!H16+'3月'!H16</f>
        <v>0</v>
      </c>
      <c r="I16" s="20">
        <f>'4月'!I16+'5月'!I16+'6月'!I16+'7月'!I16+'8月'!I16+'9月'!I16+'10月'!I16+'11月'!I16+'12月'!I16+'1月'!I16+'2月'!I16+'3月'!I16</f>
        <v>0</v>
      </c>
      <c r="J16" s="57">
        <f>'4月'!J16+'5月'!J16+'6月'!J16+'7月'!J16+'8月'!J16+'9月'!J16+'10月'!J16+'11月'!J16+'12月'!J16+'1月'!J16+'2月'!J16+'3月'!J16</f>
        <v>4799.099999999999</v>
      </c>
      <c r="K16" s="20">
        <f>'4月'!K16+'5月'!K16+'6月'!K16+'7月'!K16+'8月'!K16+'9月'!K16+'10月'!K16+'11月'!K16+'12月'!K16+'1月'!K16+'2月'!K16+'3月'!K16</f>
        <v>4697.5</v>
      </c>
      <c r="L16" s="20">
        <f>'4月'!L16+'5月'!L16+'6月'!L16+'7月'!L16+'8月'!L16+'9月'!L16+'10月'!L16+'11月'!L16+'12月'!L16+'1月'!L16+'2月'!L16+'3月'!L16</f>
        <v>101.6</v>
      </c>
      <c r="M16" s="57">
        <f>'4月'!M16+'5月'!M16+'6月'!M16+'7月'!M16+'8月'!M16+'9月'!M16+'10月'!M16+'11月'!M16+'12月'!M16+'1月'!M16+'2月'!M16+'3月'!M16</f>
        <v>232.09999999999997</v>
      </c>
      <c r="N16" s="20">
        <f>'4月'!N16+'5月'!N16+'6月'!N16+'7月'!N16+'8月'!N16+'9月'!N16+'10月'!N16+'11月'!N16+'12月'!N16+'1月'!N16+'2月'!N16+'3月'!N16</f>
        <v>186.9</v>
      </c>
      <c r="O16" s="20">
        <f>'4月'!O16+'5月'!O16+'6月'!O16+'7月'!O16+'8月'!O16+'9月'!O16+'10月'!O16+'11月'!O16+'12月'!O16+'1月'!O16+'2月'!O16+'3月'!O16</f>
        <v>45.199999999999996</v>
      </c>
      <c r="P16" s="57">
        <f>'4月'!P16+'5月'!P16+'6月'!P16+'7月'!P16+'8月'!P16+'9月'!P16+'10月'!P16+'11月'!P16+'12月'!P16+'1月'!P16+'2月'!P16+'3月'!P16</f>
        <v>642.1999999999998</v>
      </c>
      <c r="Q16" s="20">
        <f>'4月'!Q16+'5月'!Q16+'6月'!Q16+'7月'!Q16+'8月'!Q16+'9月'!Q16+'10月'!Q16+'11月'!Q16+'12月'!Q16+'1月'!Q16+'2月'!Q16+'3月'!Q16</f>
        <v>633.5999999999999</v>
      </c>
      <c r="R16" s="20">
        <f>'4月'!R16+'5月'!R16+'6月'!R16+'7月'!R16+'8月'!R16+'9月'!R16+'10月'!R16+'11月'!R16+'12月'!R16+'1月'!R16+'2月'!R16+'3月'!R16</f>
        <v>8.600000000000001</v>
      </c>
      <c r="S16" s="57">
        <f>'4月'!S16+'5月'!S16+'6月'!S16+'7月'!S16+'8月'!S16+'9月'!S16+'10月'!S16+'11月'!S16+'12月'!S16+'1月'!S16+'2月'!S16+'3月'!S16</f>
        <v>0</v>
      </c>
      <c r="T16" s="20">
        <f>'4月'!T16+'5月'!T16+'6月'!T16+'7月'!T16+'8月'!T16+'9月'!T16+'10月'!T16+'11月'!T16+'12月'!T16+'1月'!T16+'2月'!T16+'3月'!T16</f>
        <v>0</v>
      </c>
      <c r="U16" s="20">
        <f>'4月'!U16+'5月'!U16+'6月'!U16+'7月'!U16+'8月'!U16+'9月'!U16+'10月'!U16+'11月'!U16+'12月'!U16+'1月'!U16+'2月'!U16+'3月'!U16</f>
        <v>0</v>
      </c>
      <c r="V16" s="57">
        <f>'4月'!V16+'5月'!V16+'6月'!V16+'7月'!V16+'8月'!V16+'9月'!V16+'10月'!V16+'11月'!V16+'12月'!V16+'1月'!V16+'2月'!V16+'3月'!V16</f>
        <v>514.6</v>
      </c>
      <c r="W16" s="20">
        <f>'4月'!W16+'5月'!W16+'6月'!W16+'7月'!W16+'8月'!W16+'9月'!W16+'10月'!W16+'11月'!W16+'12月'!W16+'1月'!W16+'2月'!W16+'3月'!W16</f>
        <v>278.8</v>
      </c>
      <c r="X16" s="20">
        <f>'4月'!X16+'5月'!X16+'6月'!X16+'7月'!X16+'8月'!X16+'9月'!X16+'10月'!X16+'11月'!X16+'12月'!X16+'1月'!X16+'2月'!X16+'3月'!X16</f>
        <v>235.8</v>
      </c>
      <c r="Y16" s="76">
        <f>'4月'!Y16+'5月'!Y16+'6月'!Y16+'7月'!Y16+'8月'!Y16+'9月'!Y16+'10月'!Y16+'11月'!Y16+'12月'!Y16+'1月'!Y16+'2月'!Y16+'3月'!Y16</f>
        <v>1847.6999999999998</v>
      </c>
      <c r="Z16" s="58">
        <f>'4月'!Z16+'5月'!Z16+'6月'!Z16+'7月'!Z16+'8月'!Z16+'9月'!Z16+'10月'!Z16+'11月'!Z16+'12月'!Z16+'1月'!Z16+'2月'!Z16+'3月'!Z16</f>
        <v>8035.700000000002</v>
      </c>
      <c r="AA16" s="60">
        <f>'4月'!AA16+'5月'!AA16+'6月'!AA16+'7月'!AA16+'8月'!AA16+'9月'!AA16+'10月'!AA16+'11月'!AA16+'12月'!AA16+'1月'!AA16+'2月'!AA16+'3月'!AA16</f>
        <v>6188</v>
      </c>
      <c r="AB16" s="77">
        <f>'4月'!AB16+'5月'!AB16+'6月'!AB16+'7月'!AB16+'8月'!AB16+'9月'!AB16+'10月'!AB16+'11月'!AB16+'12月'!AB16+'1月'!AB16+'2月'!AB16+'3月'!AB16</f>
        <v>5545.8</v>
      </c>
      <c r="AC16" s="78">
        <f>'4月'!AC16+'5月'!AC16+'6月'!AC16+'7月'!AC16+'8月'!AC16+'9月'!AC16+'10月'!AC16+'11月'!AC16+'12月'!AC16+'1月'!AC16+'2月'!AC16+'3月'!AC16</f>
        <v>642.1999999999998</v>
      </c>
      <c r="AD16" s="79">
        <f t="shared" si="0"/>
        <v>672.488086375813</v>
      </c>
      <c r="AE16" s="80">
        <f t="shared" si="1"/>
        <v>602.696255562861</v>
      </c>
      <c r="AF16" s="81">
        <f t="shared" si="2"/>
        <v>69.79183081295201</v>
      </c>
      <c r="AG16" s="82">
        <f t="shared" si="3"/>
        <v>873.2890296848936</v>
      </c>
      <c r="AH16" s="83">
        <f t="shared" si="4"/>
        <v>200.80094330908042</v>
      </c>
      <c r="AI16" s="84">
        <f t="shared" si="5"/>
        <v>10.378151260504199</v>
      </c>
      <c r="AJ16" s="111">
        <v>381.6</v>
      </c>
      <c r="AK16" s="109" t="s">
        <v>48</v>
      </c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</row>
    <row r="17" spans="1:155" s="8" customFormat="1" ht="19.5" customHeight="1">
      <c r="A17" s="19">
        <v>12</v>
      </c>
      <c r="B17" s="18" t="s">
        <v>41</v>
      </c>
      <c r="C17" s="54">
        <f>'9月'!C17</f>
        <v>24114</v>
      </c>
      <c r="D17" s="56">
        <f>'4月'!D17+'5月'!D17+'6月'!D17+'7月'!D17+'8月'!D17+'9月'!D17+'10月'!D17+'11月'!D17+'12月'!D17+'1月'!D17+'2月'!D17+'3月'!D17</f>
        <v>6790.099999999999</v>
      </c>
      <c r="E17" s="51">
        <f>'4月'!E17+'5月'!E17+'6月'!E17+'7月'!E17+'8月'!E17+'9月'!E17+'10月'!E17+'11月'!E17+'12月'!E17+'1月'!E17+'2月'!E17+'3月'!E17</f>
        <v>5564.2</v>
      </c>
      <c r="F17" s="51">
        <f>'4月'!F17+'5月'!F17+'6月'!F17+'7月'!F17+'8月'!F17+'9月'!F17+'10月'!F17+'11月'!F17+'12月'!F17+'1月'!F17+'2月'!F17+'3月'!F17</f>
        <v>1225.9</v>
      </c>
      <c r="G17" s="57">
        <f>'4月'!G17+'5月'!G17+'6月'!G17+'7月'!G17+'8月'!G17+'9月'!G17+'10月'!G17+'11月'!G17+'12月'!G17+'1月'!G17+'2月'!G17+'3月'!G17</f>
        <v>0</v>
      </c>
      <c r="H17" s="20">
        <f>'4月'!H17+'5月'!H17+'6月'!H17+'7月'!H17+'8月'!H17+'9月'!H17+'10月'!H17+'11月'!H17+'12月'!H17+'1月'!H17+'2月'!H17+'3月'!H17</f>
        <v>0</v>
      </c>
      <c r="I17" s="20">
        <f>'4月'!I17+'5月'!I17+'6月'!I17+'7月'!I17+'8月'!I17+'9月'!I17+'10月'!I17+'11月'!I17+'12月'!I17+'1月'!I17+'2月'!I17+'3月'!I17</f>
        <v>0</v>
      </c>
      <c r="J17" s="57">
        <f>'4月'!J17+'5月'!J17+'6月'!J17+'7月'!J17+'8月'!J17+'9月'!J17+'10月'!J17+'11月'!J17+'12月'!J17+'1月'!J17+'2月'!J17+'3月'!J17</f>
        <v>5555.3</v>
      </c>
      <c r="K17" s="20">
        <f>'4月'!K17+'5月'!K17+'6月'!K17+'7月'!K17+'8月'!K17+'9月'!K17+'10月'!K17+'11月'!K17+'12月'!K17+'1月'!K17+'2月'!K17+'3月'!K17</f>
        <v>4684.799999999999</v>
      </c>
      <c r="L17" s="20">
        <f>'4月'!L17+'5月'!L17+'6月'!L17+'7月'!L17+'8月'!L17+'9月'!L17+'10月'!L17+'11月'!L17+'12月'!L17+'1月'!L17+'2月'!L17+'3月'!L17</f>
        <v>870.5</v>
      </c>
      <c r="M17" s="57">
        <f>'4月'!M17+'5月'!M17+'6月'!M17+'7月'!M17+'8月'!M17+'9月'!M17+'10月'!M17+'11月'!M17+'12月'!M17+'1月'!M17+'2月'!M17+'3月'!M17</f>
        <v>208.09999999999997</v>
      </c>
      <c r="N17" s="20">
        <f>'4月'!N17+'5月'!N17+'6月'!N17+'7月'!N17+'8月'!N17+'9月'!N17+'10月'!N17+'11月'!N17+'12月'!N17+'1月'!N17+'2月'!N17+'3月'!N17</f>
        <v>205</v>
      </c>
      <c r="O17" s="20">
        <f>'4月'!O17+'5月'!O17+'6月'!O17+'7月'!O17+'8月'!O17+'9月'!O17+'10月'!O17+'11月'!O17+'12月'!O17+'1月'!O17+'2月'!O17+'3月'!O17</f>
        <v>3.1</v>
      </c>
      <c r="P17" s="57">
        <f>'4月'!P17+'5月'!P17+'6月'!P17+'7月'!P17+'8月'!P17+'9月'!P17+'10月'!P17+'11月'!P17+'12月'!P17+'1月'!P17+'2月'!P17+'3月'!P17</f>
        <v>746.5</v>
      </c>
      <c r="Q17" s="20">
        <f>'4月'!Q17+'5月'!Q17+'6月'!Q17+'7月'!Q17+'8月'!Q17+'9月'!Q17+'10月'!Q17+'11月'!Q17+'12月'!Q17+'1月'!Q17+'2月'!Q17+'3月'!Q17</f>
        <v>674.4</v>
      </c>
      <c r="R17" s="20">
        <f>'4月'!R17+'5月'!R17+'6月'!R17+'7月'!R17+'8月'!R17+'9月'!R17+'10月'!R17+'11月'!R17+'12月'!R17+'1月'!R17+'2月'!R17+'3月'!R17</f>
        <v>72.10000000000001</v>
      </c>
      <c r="S17" s="57">
        <f>'4月'!S17+'5月'!S17+'6月'!S17+'7月'!S17+'8月'!S17+'9月'!S17+'10月'!S17+'11月'!S17+'12月'!S17+'1月'!S17+'2月'!S17+'3月'!S17</f>
        <v>0</v>
      </c>
      <c r="T17" s="20">
        <f>'4月'!T17+'5月'!T17+'6月'!T17+'7月'!T17+'8月'!T17+'9月'!T17+'10月'!T17+'11月'!T17+'12月'!T17+'1月'!T17+'2月'!T17+'3月'!T17</f>
        <v>0</v>
      </c>
      <c r="U17" s="20">
        <f>'4月'!U17+'5月'!U17+'6月'!U17+'7月'!U17+'8月'!U17+'9月'!U17+'10月'!U17+'11月'!U17+'12月'!U17+'1月'!U17+'2月'!U17+'3月'!U17</f>
        <v>0</v>
      </c>
      <c r="V17" s="57">
        <f>'4月'!V17+'5月'!V17+'6月'!V17+'7月'!V17+'8月'!V17+'9月'!V17+'10月'!V17+'11月'!V17+'12月'!V17+'1月'!V17+'2月'!V17+'3月'!V17</f>
        <v>280.2</v>
      </c>
      <c r="W17" s="20">
        <f>'4月'!W17+'5月'!W17+'6月'!W17+'7月'!W17+'8月'!W17+'9月'!W17+'10月'!W17+'11月'!W17+'12月'!W17+'1月'!W17+'2月'!W17+'3月'!W17</f>
        <v>0</v>
      </c>
      <c r="X17" s="20">
        <f>'4月'!X17+'5月'!X17+'6月'!X17+'7月'!X17+'8月'!X17+'9月'!X17+'10月'!X17+'11月'!X17+'12月'!X17+'1月'!X17+'2月'!X17+'3月'!X17</f>
        <v>280.2</v>
      </c>
      <c r="Y17" s="76">
        <f>'4月'!Y17+'5月'!Y17+'6月'!Y17+'7月'!Y17+'8月'!Y17+'9月'!Y17+'10月'!Y17+'11月'!Y17+'12月'!Y17+'1月'!Y17+'2月'!Y17+'3月'!Y17</f>
        <v>3045.5999999999995</v>
      </c>
      <c r="Z17" s="58">
        <f>'4月'!Z17+'5月'!Z17+'6月'!Z17+'7月'!Z17+'8月'!Z17+'9月'!Z17+'10月'!Z17+'11月'!Z17+'12月'!Z17+'1月'!Z17+'2月'!Z17+'3月'!Z17</f>
        <v>9835.7</v>
      </c>
      <c r="AA17" s="60">
        <f>'4月'!AA17+'5月'!AA17+'6月'!AA17+'7月'!AA17+'8月'!AA17+'9月'!AA17+'10月'!AA17+'11月'!AA17+'12月'!AA17+'1月'!AA17+'2月'!AA17+'3月'!AA17</f>
        <v>6790.099999999999</v>
      </c>
      <c r="AB17" s="77">
        <f>'4月'!AB17+'5月'!AB17+'6月'!AB17+'7月'!AB17+'8月'!AB17+'9月'!AB17+'10月'!AB17+'11月'!AB17+'12月'!AB17+'1月'!AB17+'2月'!AB17+'3月'!AB17</f>
        <v>6043.599999999999</v>
      </c>
      <c r="AC17" s="78">
        <f>'4月'!AC17+'5月'!AC17+'6月'!AC17+'7月'!AC17+'8月'!AC17+'9月'!AC17+'10月'!AC17+'11月'!AC17+'12月'!AC17+'1月'!AC17+'2月'!AC17+'3月'!AC17</f>
        <v>746.5</v>
      </c>
      <c r="AD17" s="79">
        <f t="shared" si="0"/>
        <v>771.4611304068231</v>
      </c>
      <c r="AE17" s="80">
        <f t="shared" si="1"/>
        <v>686.6471020642815</v>
      </c>
      <c r="AF17" s="81">
        <f t="shared" si="2"/>
        <v>84.81402834254187</v>
      </c>
      <c r="AG17" s="82">
        <f t="shared" si="3"/>
        <v>1117.4887321751362</v>
      </c>
      <c r="AH17" s="83">
        <f t="shared" si="4"/>
        <v>346.02760176831276</v>
      </c>
      <c r="AI17" s="84">
        <f t="shared" si="5"/>
        <v>10.99394706999897</v>
      </c>
      <c r="AJ17" s="111">
        <v>95.1</v>
      </c>
      <c r="AK17" s="109" t="s">
        <v>41</v>
      </c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</row>
    <row r="18" spans="1:155" s="8" customFormat="1" ht="19.5" customHeight="1">
      <c r="A18" s="19">
        <v>13</v>
      </c>
      <c r="B18" s="18" t="s">
        <v>49</v>
      </c>
      <c r="C18" s="54">
        <f>'9月'!C18</f>
        <v>112129</v>
      </c>
      <c r="D18" s="56">
        <f>'4月'!D18+'5月'!D18+'6月'!D18+'7月'!D18+'8月'!D18+'9月'!D18+'10月'!D18+'11月'!D18+'12月'!D18+'1月'!D18+'2月'!D18+'3月'!D18</f>
        <v>23568.7</v>
      </c>
      <c r="E18" s="51">
        <f>'4月'!E18+'5月'!E18+'6月'!E18+'7月'!E18+'8月'!E18+'9月'!E18+'10月'!E18+'11月'!E18+'12月'!E18+'1月'!E18+'2月'!E18+'3月'!E18</f>
        <v>21620.500000000004</v>
      </c>
      <c r="F18" s="51">
        <f>'4月'!F18+'5月'!F18+'6月'!F18+'7月'!F18+'8月'!F18+'9月'!F18+'10月'!F18+'11月'!F18+'12月'!F18+'1月'!F18+'2月'!F18+'3月'!F18</f>
        <v>1948.1999999999998</v>
      </c>
      <c r="G18" s="57">
        <f>'4月'!G18+'5月'!G18+'6月'!G18+'7月'!G18+'8月'!G18+'9月'!G18+'10月'!G18+'11月'!G18+'12月'!G18+'1月'!G18+'2月'!G18+'3月'!G18</f>
        <v>0</v>
      </c>
      <c r="H18" s="20">
        <f>'4月'!H18+'5月'!H18+'6月'!H18+'7月'!H18+'8月'!H18+'9月'!H18+'10月'!H18+'11月'!H18+'12月'!H18+'1月'!H18+'2月'!H18+'3月'!H18</f>
        <v>0</v>
      </c>
      <c r="I18" s="20">
        <f>'4月'!I18+'5月'!I18+'6月'!I18+'7月'!I18+'8月'!I18+'9月'!I18+'10月'!I18+'11月'!I18+'12月'!I18+'1月'!I18+'2月'!I18+'3月'!I18</f>
        <v>0</v>
      </c>
      <c r="J18" s="57">
        <f>'4月'!J18+'5月'!J18+'6月'!J18+'7月'!J18+'8月'!J18+'9月'!J18+'10月'!J18+'11月'!J18+'12月'!J18+'1月'!J18+'2月'!J18+'3月'!J18</f>
        <v>19726.399999999994</v>
      </c>
      <c r="K18" s="20">
        <f>'4月'!K18+'5月'!K18+'6月'!K18+'7月'!K18+'8月'!K18+'9月'!K18+'10月'!K18+'11月'!K18+'12月'!K18+'1月'!K18+'2月'!K18+'3月'!K18</f>
        <v>18340.7</v>
      </c>
      <c r="L18" s="20">
        <f>'4月'!L18+'5月'!L18+'6月'!L18+'7月'!L18+'8月'!L18+'9月'!L18+'10月'!L18+'11月'!L18+'12月'!L18+'1月'!L18+'2月'!L18+'3月'!L18</f>
        <v>1385.6999999999998</v>
      </c>
      <c r="M18" s="57">
        <f>'4月'!M18+'5月'!M18+'6月'!M18+'7月'!M18+'8月'!M18+'9月'!M18+'10月'!M18+'11月'!M18+'12月'!M18+'1月'!M18+'2月'!M18+'3月'!M18</f>
        <v>1378.7</v>
      </c>
      <c r="N18" s="20">
        <f>'4月'!N18+'5月'!N18+'6月'!N18+'7月'!N18+'8月'!N18+'9月'!N18+'10月'!N18+'11月'!N18+'12月'!N18+'1月'!N18+'2月'!N18+'3月'!N18</f>
        <v>816.1999999999999</v>
      </c>
      <c r="O18" s="20">
        <f>'4月'!O18+'5月'!O18+'6月'!O18+'7月'!O18+'8月'!O18+'9月'!O18+'10月'!O18+'11月'!O18+'12月'!O18+'1月'!O18+'2月'!O18+'3月'!O18</f>
        <v>562.5</v>
      </c>
      <c r="P18" s="57">
        <f>'4月'!P18+'5月'!P18+'6月'!P18+'7月'!P18+'8月'!P18+'9月'!P18+'10月'!P18+'11月'!P18+'12月'!P18+'1月'!P18+'2月'!P18+'3月'!P18</f>
        <v>2463.6</v>
      </c>
      <c r="Q18" s="20">
        <f>'4月'!Q18+'5月'!Q18+'6月'!Q18+'7月'!Q18+'8月'!Q18+'9月'!Q18+'10月'!Q18+'11月'!Q18+'12月'!Q18+'1月'!Q18+'2月'!Q18+'3月'!Q18</f>
        <v>2463.6</v>
      </c>
      <c r="R18" s="20">
        <f>'4月'!R18+'5月'!R18+'6月'!R18+'7月'!R18+'8月'!R18+'9月'!R18+'10月'!R18+'11月'!R18+'12月'!R18+'1月'!R18+'2月'!R18+'3月'!R18</f>
        <v>0</v>
      </c>
      <c r="S18" s="57">
        <f>'4月'!S18+'5月'!S18+'6月'!S18+'7月'!S18+'8月'!S18+'9月'!S18+'10月'!S18+'11月'!S18+'12月'!S18+'1月'!S18+'2月'!S18+'3月'!S18</f>
        <v>0</v>
      </c>
      <c r="T18" s="20">
        <f>'4月'!T18+'5月'!T18+'6月'!T18+'7月'!T18+'8月'!T18+'9月'!T18+'10月'!T18+'11月'!T18+'12月'!T18+'1月'!T18+'2月'!T18+'3月'!T18</f>
        <v>0</v>
      </c>
      <c r="U18" s="20">
        <f>'4月'!U18+'5月'!U18+'6月'!U18+'7月'!U18+'8月'!U18+'9月'!U18+'10月'!U18+'11月'!U18+'12月'!U18+'1月'!U18+'2月'!U18+'3月'!U18</f>
        <v>0</v>
      </c>
      <c r="V18" s="57">
        <f>'4月'!V18+'5月'!V18+'6月'!V18+'7月'!V18+'8月'!V18+'9月'!V18+'10月'!V18+'11月'!V18+'12月'!V18+'1月'!V18+'2月'!V18+'3月'!V18</f>
        <v>0</v>
      </c>
      <c r="W18" s="20">
        <f>'4月'!W18+'5月'!W18+'6月'!W18+'7月'!W18+'8月'!W18+'9月'!W18+'10月'!W18+'11月'!W18+'12月'!W18+'1月'!W18+'2月'!W18+'3月'!W18</f>
        <v>0</v>
      </c>
      <c r="X18" s="20">
        <f>'4月'!X18+'5月'!X18+'6月'!X18+'7月'!X18+'8月'!X18+'9月'!X18+'10月'!X18+'11月'!X18+'12月'!X18+'1月'!X18+'2月'!X18+'3月'!X18</f>
        <v>0</v>
      </c>
      <c r="Y18" s="76">
        <f>'4月'!Y18+'5月'!Y18+'6月'!Y18+'7月'!Y18+'8月'!Y18+'9月'!Y18+'10月'!Y18+'11月'!Y18+'12月'!Y18+'1月'!Y18+'2月'!Y18+'3月'!Y18</f>
        <v>12202.4</v>
      </c>
      <c r="Z18" s="58">
        <f>'4月'!Z18+'5月'!Z18+'6月'!Z18+'7月'!Z18+'8月'!Z18+'9月'!Z18+'10月'!Z18+'11月'!Z18+'12月'!Z18+'1月'!Z18+'2月'!Z18+'3月'!Z18</f>
        <v>35771.1</v>
      </c>
      <c r="AA18" s="60">
        <f>'4月'!AA18+'5月'!AA18+'6月'!AA18+'7月'!AA18+'8月'!AA18+'9月'!AA18+'10月'!AA18+'11月'!AA18+'12月'!AA18+'1月'!AA18+'2月'!AA18+'3月'!AA18</f>
        <v>23568.7</v>
      </c>
      <c r="AB18" s="77">
        <f>'4月'!AB18+'5月'!AB18+'6月'!AB18+'7月'!AB18+'8月'!AB18+'9月'!AB18+'10月'!AB18+'11月'!AB18+'12月'!AB18+'1月'!AB18+'2月'!AB18+'3月'!AB18</f>
        <v>21105.100000000002</v>
      </c>
      <c r="AC18" s="78">
        <f>'4月'!AC18+'5月'!AC18+'6月'!AC18+'7月'!AC18+'8月'!AC18+'9月'!AC18+'10月'!AC18+'11月'!AC18+'12月'!AC18+'1月'!AC18+'2月'!AC18+'3月'!AC18</f>
        <v>2463.6</v>
      </c>
      <c r="AD18" s="79">
        <f t="shared" si="0"/>
        <v>575.8704779487716</v>
      </c>
      <c r="AE18" s="80">
        <f t="shared" si="1"/>
        <v>515.6756216573939</v>
      </c>
      <c r="AF18" s="81">
        <f t="shared" si="2"/>
        <v>60.194856291377704</v>
      </c>
      <c r="AG18" s="73">
        <f t="shared" si="3"/>
        <v>874.0202240154656</v>
      </c>
      <c r="AH18" s="83">
        <f t="shared" si="4"/>
        <v>298.1497460666939</v>
      </c>
      <c r="AI18" s="84">
        <f t="shared" si="5"/>
        <v>10.452846359790739</v>
      </c>
      <c r="AJ18" s="111">
        <v>617.4</v>
      </c>
      <c r="AK18" s="109" t="s">
        <v>49</v>
      </c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</row>
    <row r="19" spans="1:155" s="8" customFormat="1" ht="19.5" customHeight="1">
      <c r="A19" s="19">
        <v>14</v>
      </c>
      <c r="B19" s="18" t="s">
        <v>36</v>
      </c>
      <c r="C19" s="54">
        <f>'9月'!C19</f>
        <v>55377</v>
      </c>
      <c r="D19" s="56">
        <f>'4月'!D19+'5月'!D19+'6月'!D19+'7月'!D19+'8月'!D19+'9月'!D19+'10月'!D19+'11月'!D19+'12月'!D19+'1月'!D19+'2月'!D19+'3月'!D19</f>
        <v>13386.1</v>
      </c>
      <c r="E19" s="51">
        <f>'4月'!E19+'5月'!E19+'6月'!E19+'7月'!E19+'8月'!E19+'9月'!E19+'10月'!E19+'11月'!E19+'12月'!E19+'1月'!E19+'2月'!E19+'3月'!E19</f>
        <v>12203.5</v>
      </c>
      <c r="F19" s="51">
        <f>'4月'!F19+'5月'!F19+'6月'!F19+'7月'!F19+'8月'!F19+'9月'!F19+'10月'!F19+'11月'!F19+'12月'!F19+'1月'!F19+'2月'!F19+'3月'!F19</f>
        <v>1182.6</v>
      </c>
      <c r="G19" s="57">
        <f>'4月'!G19+'5月'!G19+'6月'!G19+'7月'!G19+'8月'!G19+'9月'!G19+'10月'!G19+'11月'!G19+'12月'!G19+'1月'!G19+'2月'!G19+'3月'!G19</f>
        <v>0</v>
      </c>
      <c r="H19" s="20">
        <f>'4月'!H19+'5月'!H19+'6月'!H19+'7月'!H19+'8月'!H19+'9月'!H19+'10月'!H19+'11月'!H19+'12月'!H19+'1月'!H19+'2月'!H19+'3月'!H19</f>
        <v>0</v>
      </c>
      <c r="I19" s="20">
        <f>'4月'!I19+'5月'!I19+'6月'!I19+'7月'!I19+'8月'!I19+'9月'!I19+'10月'!I19+'11月'!I19+'12月'!I19+'1月'!I19+'2月'!I19+'3月'!I19</f>
        <v>0</v>
      </c>
      <c r="J19" s="57">
        <f>'4月'!J19+'5月'!J19+'6月'!J19+'7月'!J19+'8月'!J19+'9月'!J19+'10月'!J19+'11月'!J19+'12月'!J19+'1月'!J19+'2月'!J19+'3月'!J19</f>
        <v>10335.2</v>
      </c>
      <c r="K19" s="20">
        <f>'4月'!K19+'5月'!K19+'6月'!K19+'7月'!K19+'8月'!K19+'9月'!K19+'10月'!K19+'11月'!K19+'12月'!K19+'1月'!K19+'2月'!K19+'3月'!K19</f>
        <v>9949.8</v>
      </c>
      <c r="L19" s="20">
        <f>'4月'!L19+'5月'!L19+'6月'!L19+'7月'!L19+'8月'!L19+'9月'!L19+'10月'!L19+'11月'!L19+'12月'!L19+'1月'!L19+'2月'!L19+'3月'!L19</f>
        <v>385.40000000000003</v>
      </c>
      <c r="M19" s="57">
        <f>'4月'!M19+'5月'!M19+'6月'!M19+'7月'!M19+'8月'!M19+'9月'!M19+'10月'!M19+'11月'!M19+'12月'!M19+'1月'!M19+'2月'!M19+'3月'!M19</f>
        <v>0</v>
      </c>
      <c r="N19" s="20">
        <f>'4月'!N19+'5月'!N19+'6月'!N19+'7月'!N19+'8月'!N19+'9月'!N19+'10月'!N19+'11月'!N19+'12月'!N19+'1月'!N19+'2月'!N19+'3月'!N19</f>
        <v>0</v>
      </c>
      <c r="O19" s="20">
        <f>'4月'!O19+'5月'!O19+'6月'!O19+'7月'!O19+'8月'!O19+'9月'!O19+'10月'!O19+'11月'!O19+'12月'!O19+'1月'!O19+'2月'!O19+'3月'!O19</f>
        <v>0</v>
      </c>
      <c r="P19" s="57">
        <f>'4月'!P19+'5月'!P19+'6月'!P19+'7月'!P19+'8月'!P19+'9月'!P19+'10月'!P19+'11月'!P19+'12月'!P19+'1月'!P19+'2月'!P19+'3月'!P19</f>
        <v>1955.0000000000002</v>
      </c>
      <c r="Q19" s="20">
        <f>'4月'!Q19+'5月'!Q19+'6月'!Q19+'7月'!Q19+'8月'!Q19+'9月'!Q19+'10月'!Q19+'11月'!Q19+'12月'!Q19+'1月'!Q19+'2月'!Q19+'3月'!Q19</f>
        <v>1810.2</v>
      </c>
      <c r="R19" s="20">
        <f>'4月'!R19+'5月'!R19+'6月'!R19+'7月'!R19+'8月'!R19+'9月'!R19+'10月'!R19+'11月'!R19+'12月'!R19+'1月'!R19+'2月'!R19+'3月'!R19</f>
        <v>144.8</v>
      </c>
      <c r="S19" s="57">
        <f>'4月'!S19+'5月'!S19+'6月'!S19+'7月'!S19+'8月'!S19+'9月'!S19+'10月'!S19+'11月'!S19+'12月'!S19+'1月'!S19+'2月'!S19+'3月'!S19</f>
        <v>0</v>
      </c>
      <c r="T19" s="20">
        <f>'4月'!T19+'5月'!T19+'6月'!T19+'7月'!T19+'8月'!T19+'9月'!T19+'10月'!T19+'11月'!T19+'12月'!T19+'1月'!T19+'2月'!T19+'3月'!T19</f>
        <v>0</v>
      </c>
      <c r="U19" s="20">
        <f>'4月'!U19+'5月'!U19+'6月'!U19+'7月'!U19+'8月'!U19+'9月'!U19+'10月'!U19+'11月'!U19+'12月'!U19+'1月'!U19+'2月'!U19+'3月'!U19</f>
        <v>0</v>
      </c>
      <c r="V19" s="57">
        <f>'4月'!V19+'5月'!V19+'6月'!V19+'7月'!V19+'8月'!V19+'9月'!V19+'10月'!V19+'11月'!V19+'12月'!V19+'1月'!V19+'2月'!V19+'3月'!V19</f>
        <v>1095.8999999999999</v>
      </c>
      <c r="W19" s="20">
        <f>'4月'!W19+'5月'!W19+'6月'!W19+'7月'!W19+'8月'!W19+'9月'!W19+'10月'!W19+'11月'!W19+'12月'!W19+'1月'!W19+'2月'!W19+'3月'!W19</f>
        <v>443.5</v>
      </c>
      <c r="X19" s="20">
        <f>'4月'!X19+'5月'!X19+'6月'!X19+'7月'!X19+'8月'!X19+'9月'!X19+'10月'!X19+'11月'!X19+'12月'!X19+'1月'!X19+'2月'!X19+'3月'!X19</f>
        <v>652.4</v>
      </c>
      <c r="Y19" s="76">
        <f>'4月'!Y19+'5月'!Y19+'6月'!Y19+'7月'!Y19+'8月'!Y19+'9月'!Y19+'10月'!Y19+'11月'!Y19+'12月'!Y19+'1月'!Y19+'2月'!Y19+'3月'!Y19</f>
        <v>3494.3999999999996</v>
      </c>
      <c r="Z19" s="58">
        <f>'4月'!Z19+'5月'!Z19+'6月'!Z19+'7月'!Z19+'8月'!Z19+'9月'!Z19+'10月'!Z19+'11月'!Z19+'12月'!Z19+'1月'!Z19+'2月'!Z19+'3月'!Z19</f>
        <v>16880.500000000004</v>
      </c>
      <c r="AA19" s="60">
        <f>'4月'!AA19+'5月'!AA19+'6月'!AA19+'7月'!AA19+'8月'!AA19+'9月'!AA19+'10月'!AA19+'11月'!AA19+'12月'!AA19+'1月'!AA19+'2月'!AA19+'3月'!AA19</f>
        <v>13386.1</v>
      </c>
      <c r="AB19" s="77">
        <f>'4月'!AB19+'5月'!AB19+'6月'!AB19+'7月'!AB19+'8月'!AB19+'9月'!AB19+'10月'!AB19+'11月'!AB19+'12月'!AB19+'1月'!AB19+'2月'!AB19+'3月'!AB19</f>
        <v>11431.099999999999</v>
      </c>
      <c r="AC19" s="78">
        <f>'4月'!AC19+'5月'!AC19+'6月'!AC19+'7月'!AC19+'8月'!AC19+'9月'!AC19+'10月'!AC19+'11月'!AC19+'12月'!AC19+'1月'!AC19+'2月'!AC19+'3月'!AC19</f>
        <v>1955.0000000000002</v>
      </c>
      <c r="AD19" s="79">
        <f t="shared" si="0"/>
        <v>662.2649579309544</v>
      </c>
      <c r="AE19" s="80">
        <f t="shared" si="1"/>
        <v>565.5431350882283</v>
      </c>
      <c r="AF19" s="81">
        <f t="shared" si="2"/>
        <v>96.72182284272613</v>
      </c>
      <c r="AG19" s="73">
        <f t="shared" si="3"/>
        <v>835.1471767246233</v>
      </c>
      <c r="AH19" s="83">
        <f t="shared" si="4"/>
        <v>172.88221879366859</v>
      </c>
      <c r="AI19" s="84">
        <f t="shared" si="5"/>
        <v>14.604701892261378</v>
      </c>
      <c r="AJ19" s="111">
        <v>403.7</v>
      </c>
      <c r="AK19" s="109" t="s">
        <v>36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</row>
    <row r="20" spans="1:155" s="8" customFormat="1" ht="19.5" customHeight="1">
      <c r="A20" s="19">
        <v>15</v>
      </c>
      <c r="B20" s="18" t="s">
        <v>37</v>
      </c>
      <c r="C20" s="54">
        <f>'9月'!C20</f>
        <v>15642</v>
      </c>
      <c r="D20" s="56">
        <f>'4月'!D20+'5月'!D20+'6月'!D20+'7月'!D20+'8月'!D20+'9月'!D20+'10月'!D20+'11月'!D20+'12月'!D20+'1月'!D20+'2月'!D20+'3月'!D20</f>
        <v>4254.0199999999995</v>
      </c>
      <c r="E20" s="51">
        <f>'4月'!E20+'5月'!E20+'6月'!E20+'7月'!E20+'8月'!E20+'9月'!E20+'10月'!E20+'11月'!E20+'12月'!E20+'1月'!E20+'2月'!E20+'3月'!E20</f>
        <v>3900.5</v>
      </c>
      <c r="F20" s="51">
        <f>'4月'!F20+'5月'!F20+'6月'!F20+'7月'!F20+'8月'!F20+'9月'!F20+'10月'!F20+'11月'!F20+'12月'!F20+'1月'!F20+'2月'!F20+'3月'!F20</f>
        <v>353.5199999999999</v>
      </c>
      <c r="G20" s="57">
        <f>'4月'!G20+'5月'!G20+'6月'!G20+'7月'!G20+'8月'!G20+'9月'!G20+'10月'!G20+'11月'!G20+'12月'!G20+'1月'!G20+'2月'!G20+'3月'!G20</f>
        <v>0</v>
      </c>
      <c r="H20" s="20">
        <f>'4月'!H20+'5月'!H20+'6月'!H20+'7月'!H20+'8月'!H20+'9月'!H20+'10月'!H20+'11月'!H20+'12月'!H20+'1月'!H20+'2月'!H20+'3月'!H20</f>
        <v>0</v>
      </c>
      <c r="I20" s="20">
        <f>'4月'!I20+'5月'!I20+'6月'!I20+'7月'!I20+'8月'!I20+'9月'!I20+'10月'!I20+'11月'!I20+'12月'!I20+'1月'!I20+'2月'!I20+'3月'!I20</f>
        <v>0</v>
      </c>
      <c r="J20" s="57">
        <f>'4月'!J20+'5月'!J20+'6月'!J20+'7月'!J20+'8月'!J20+'9月'!J20+'10月'!J20+'11月'!J20+'12月'!J20+'1月'!J20+'2月'!J20+'3月'!J20</f>
        <v>3380.6200000000003</v>
      </c>
      <c r="K20" s="20">
        <f>'4月'!K20+'5月'!K20+'6月'!K20+'7月'!K20+'8月'!K20+'9月'!K20+'10月'!K20+'11月'!K20+'12月'!K20+'1月'!K20+'2月'!K20+'3月'!K20</f>
        <v>3266.3000000000006</v>
      </c>
      <c r="L20" s="20">
        <f>'4月'!L20+'5月'!L20+'6月'!L20+'7月'!L20+'8月'!L20+'9月'!L20+'10月'!L20+'11月'!L20+'12月'!L20+'1月'!L20+'2月'!L20+'3月'!L20</f>
        <v>114.32000000000001</v>
      </c>
      <c r="M20" s="57">
        <f>'4月'!M20+'5月'!M20+'6月'!M20+'7月'!M20+'8月'!M20+'9月'!M20+'10月'!M20+'11月'!M20+'12月'!M20+'1月'!M20+'2月'!M20+'3月'!M20</f>
        <v>0</v>
      </c>
      <c r="N20" s="20">
        <f>'4月'!N20+'5月'!N20+'6月'!N20+'7月'!N20+'8月'!N20+'9月'!N20+'10月'!N20+'11月'!N20+'12月'!N20+'1月'!N20+'2月'!N20+'3月'!N20</f>
        <v>0</v>
      </c>
      <c r="O20" s="20">
        <f>'4月'!O20+'5月'!O20+'6月'!O20+'7月'!O20+'8月'!O20+'9月'!O20+'10月'!O20+'11月'!O20+'12月'!O20+'1月'!O20+'2月'!O20+'3月'!O20</f>
        <v>0</v>
      </c>
      <c r="P20" s="57">
        <f>'4月'!P20+'5月'!P20+'6月'!P20+'7月'!P20+'8月'!P20+'9月'!P20+'10月'!P20+'11月'!P20+'12月'!P20+'1月'!P20+'2月'!P20+'3月'!P20</f>
        <v>518.1</v>
      </c>
      <c r="Q20" s="20">
        <f>'4月'!Q20+'5月'!Q20+'6月'!Q20+'7月'!Q20+'8月'!Q20+'9月'!Q20+'10月'!Q20+'11月'!Q20+'12月'!Q20+'1月'!Q20+'2月'!Q20+'3月'!Q20</f>
        <v>514.1000000000001</v>
      </c>
      <c r="R20" s="20">
        <f>'4月'!R20+'5月'!R20+'6月'!R20+'7月'!R20+'8月'!R20+'9月'!R20+'10月'!R20+'11月'!R20+'12月'!R20+'1月'!R20+'2月'!R20+'3月'!R20</f>
        <v>3.9999999999999996</v>
      </c>
      <c r="S20" s="57">
        <f>'4月'!S20+'5月'!S20+'6月'!S20+'7月'!S20+'8月'!S20+'9月'!S20+'10月'!S20+'11月'!S20+'12月'!S20+'1月'!S20+'2月'!S20+'3月'!S20</f>
        <v>0</v>
      </c>
      <c r="T20" s="20">
        <f>'4月'!T20+'5月'!T20+'6月'!T20+'7月'!T20+'8月'!T20+'9月'!T20+'10月'!T20+'11月'!T20+'12月'!T20+'1月'!T20+'2月'!T20+'3月'!T20</f>
        <v>0</v>
      </c>
      <c r="U20" s="20">
        <f>'4月'!U20+'5月'!U20+'6月'!U20+'7月'!U20+'8月'!U20+'9月'!U20+'10月'!U20+'11月'!U20+'12月'!U20+'1月'!U20+'2月'!U20+'3月'!U20</f>
        <v>0</v>
      </c>
      <c r="V20" s="57">
        <f>'4月'!V20+'5月'!V20+'6月'!V20+'7月'!V20+'8月'!V20+'9月'!V20+'10月'!V20+'11月'!V20+'12月'!V20+'1月'!V20+'2月'!V20+'3月'!V20</f>
        <v>355.3</v>
      </c>
      <c r="W20" s="20">
        <f>'4月'!W20+'5月'!W20+'6月'!W20+'7月'!W20+'8月'!W20+'9月'!W20+'10月'!W20+'11月'!W20+'12月'!W20+'1月'!W20+'2月'!W20+'3月'!W20</f>
        <v>120.09999999999997</v>
      </c>
      <c r="X20" s="20">
        <f>'4月'!X20+'5月'!X20+'6月'!X20+'7月'!X20+'8月'!X20+'9月'!X20+'10月'!X20+'11月'!X20+'12月'!X20+'1月'!X20+'2月'!X20+'3月'!X20</f>
        <v>235.20000000000002</v>
      </c>
      <c r="Y20" s="76">
        <f>'4月'!Y20+'5月'!Y20+'6月'!Y20+'7月'!Y20+'8月'!Y20+'9月'!Y20+'10月'!Y20+'11月'!Y20+'12月'!Y20+'1月'!Y20+'2月'!Y20+'3月'!Y20</f>
        <v>1786.7</v>
      </c>
      <c r="Z20" s="58">
        <f>'4月'!Z20+'5月'!Z20+'6月'!Z20+'7月'!Z20+'8月'!Z20+'9月'!Z20+'10月'!Z20+'11月'!Z20+'12月'!Z20+'1月'!Z20+'2月'!Z20+'3月'!Z20</f>
        <v>6040.72</v>
      </c>
      <c r="AA20" s="60">
        <f>'4月'!AA20+'5月'!AA20+'6月'!AA20+'7月'!AA20+'8月'!AA20+'9月'!AA20+'10月'!AA20+'11月'!AA20+'12月'!AA20+'1月'!AA20+'2月'!AA20+'3月'!AA20</f>
        <v>4254.0199999999995</v>
      </c>
      <c r="AB20" s="77">
        <f>'4月'!AB20+'5月'!AB20+'6月'!AB20+'7月'!AB20+'8月'!AB20+'9月'!AB20+'10月'!AB20+'11月'!AB20+'12月'!AB20+'1月'!AB20+'2月'!AB20+'3月'!AB20</f>
        <v>3735.92</v>
      </c>
      <c r="AC20" s="78">
        <f>'4月'!AC20+'5月'!AC20+'6月'!AC20+'7月'!AC20+'8月'!AC20+'9月'!AC20+'10月'!AC20+'11月'!AC20+'12月'!AC20+'1月'!AC20+'2月'!AC20+'3月'!AC20</f>
        <v>518.1</v>
      </c>
      <c r="AD20" s="79">
        <f t="shared" si="0"/>
        <v>745.0996877041615</v>
      </c>
      <c r="AE20" s="80">
        <f t="shared" si="1"/>
        <v>654.3534880625223</v>
      </c>
      <c r="AF20" s="81">
        <f t="shared" si="2"/>
        <v>90.74619964163921</v>
      </c>
      <c r="AG20" s="82">
        <f t="shared" si="3"/>
        <v>1058.043588301955</v>
      </c>
      <c r="AH20" s="83">
        <f t="shared" si="4"/>
        <v>312.94390059779346</v>
      </c>
      <c r="AI20" s="84">
        <f t="shared" si="5"/>
        <v>12.179068269542693</v>
      </c>
      <c r="AJ20" s="111">
        <v>333.5</v>
      </c>
      <c r="AK20" s="109" t="s">
        <v>37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</row>
    <row r="21" spans="1:155" s="8" customFormat="1" ht="19.5" customHeight="1">
      <c r="A21" s="19">
        <v>16</v>
      </c>
      <c r="B21" s="18" t="s">
        <v>38</v>
      </c>
      <c r="C21" s="54">
        <f>'9月'!C21</f>
        <v>5637</v>
      </c>
      <c r="D21" s="56">
        <f>'4月'!D21+'5月'!D21+'6月'!D21+'7月'!D21+'8月'!D21+'9月'!D21+'10月'!D21+'11月'!D21+'12月'!D21+'1月'!D21+'2月'!D21+'3月'!D21</f>
        <v>1240.1</v>
      </c>
      <c r="E21" s="51">
        <f>'4月'!E21+'5月'!E21+'6月'!E21+'7月'!E21+'8月'!E21+'9月'!E21+'10月'!E21+'11月'!E21+'12月'!E21+'1月'!E21+'2月'!E21+'3月'!E21</f>
        <v>1184.5</v>
      </c>
      <c r="F21" s="51">
        <f>'4月'!F21+'5月'!F21+'6月'!F21+'7月'!F21+'8月'!F21+'9月'!F21+'10月'!F21+'11月'!F21+'12月'!F21+'1月'!F21+'2月'!F21+'3月'!F21</f>
        <v>55.599999999999994</v>
      </c>
      <c r="G21" s="57">
        <f>'4月'!G21+'5月'!G21+'6月'!G21+'7月'!G21+'8月'!G21+'9月'!G21+'10月'!G21+'11月'!G21+'12月'!G21+'1月'!G21+'2月'!G21+'3月'!G21</f>
        <v>0</v>
      </c>
      <c r="H21" s="20">
        <f>'4月'!H21+'5月'!H21+'6月'!H21+'7月'!H21+'8月'!H21+'9月'!H21+'10月'!H21+'11月'!H21+'12月'!H21+'1月'!H21+'2月'!H21+'3月'!H21</f>
        <v>0</v>
      </c>
      <c r="I21" s="20">
        <f>'4月'!I21+'5月'!I21+'6月'!I21+'7月'!I21+'8月'!I21+'9月'!I21+'10月'!I21+'11月'!I21+'12月'!I21+'1月'!I21+'2月'!I21+'3月'!I21</f>
        <v>0</v>
      </c>
      <c r="J21" s="57">
        <f>'4月'!J21+'5月'!J21+'6月'!J21+'7月'!J21+'8月'!J21+'9月'!J21+'10月'!J21+'11月'!J21+'12月'!J21+'1月'!J21+'2月'!J21+'3月'!J21</f>
        <v>741.8</v>
      </c>
      <c r="K21" s="20">
        <f>'4月'!K21+'5月'!K21+'6月'!K21+'7月'!K21+'8月'!K21+'9月'!K21+'10月'!K21+'11月'!K21+'12月'!K21+'1月'!K21+'2月'!K21+'3月'!K21</f>
        <v>724.0999999999999</v>
      </c>
      <c r="L21" s="20">
        <f>'4月'!L21+'5月'!L21+'6月'!L21+'7月'!L21+'8月'!L21+'9月'!L21+'10月'!L21+'11月'!L21+'12月'!L21+'1月'!L21+'2月'!L21+'3月'!L21</f>
        <v>17.700000000000003</v>
      </c>
      <c r="M21" s="57">
        <f>'4月'!M21+'5月'!M21+'6月'!M21+'7月'!M21+'8月'!M21+'9月'!M21+'10月'!M21+'11月'!M21+'12月'!M21+'1月'!M21+'2月'!M21+'3月'!M21</f>
        <v>115.4</v>
      </c>
      <c r="N21" s="20">
        <f>'4月'!N21+'5月'!N21+'6月'!N21+'7月'!N21+'8月'!N21+'9月'!N21+'10月'!N21+'11月'!N21+'12月'!N21+'1月'!N21+'2月'!N21+'3月'!N21</f>
        <v>77.5</v>
      </c>
      <c r="O21" s="20">
        <f>'4月'!O21+'5月'!O21+'6月'!O21+'7月'!O21+'8月'!O21+'9月'!O21+'10月'!O21+'11月'!O21+'12月'!O21+'1月'!O21+'2月'!O21+'3月'!O21</f>
        <v>37.89999999999999</v>
      </c>
      <c r="P21" s="57">
        <f>'4月'!P21+'5月'!P21+'6月'!P21+'7月'!P21+'8月'!P21+'9月'!P21+'10月'!P21+'11月'!P21+'12月'!P21+'1月'!P21+'2月'!P21+'3月'!P21</f>
        <v>382.8999999999999</v>
      </c>
      <c r="Q21" s="20">
        <f>'4月'!Q21+'5月'!Q21+'6月'!Q21+'7月'!Q21+'8月'!Q21+'9月'!Q21+'10月'!Q21+'11月'!Q21+'12月'!Q21+'1月'!Q21+'2月'!Q21+'3月'!Q21</f>
        <v>382.8999999999999</v>
      </c>
      <c r="R21" s="20">
        <f>'4月'!R21+'5月'!R21+'6月'!R21+'7月'!R21+'8月'!R21+'9月'!R21+'10月'!R21+'11月'!R21+'12月'!R21+'1月'!R21+'2月'!R21+'3月'!R21</f>
        <v>0</v>
      </c>
      <c r="S21" s="57">
        <f>'4月'!S21+'5月'!S21+'6月'!S21+'7月'!S21+'8月'!S21+'9月'!S21+'10月'!S21+'11月'!S21+'12月'!S21+'1月'!S21+'2月'!S21+'3月'!S21</f>
        <v>0</v>
      </c>
      <c r="T21" s="20">
        <f>'4月'!T21+'5月'!T21+'6月'!T21+'7月'!T21+'8月'!T21+'9月'!T21+'10月'!T21+'11月'!T21+'12月'!T21+'1月'!T21+'2月'!T21+'3月'!T21</f>
        <v>0</v>
      </c>
      <c r="U21" s="20">
        <f>'4月'!U21+'5月'!U21+'6月'!U21+'7月'!U21+'8月'!U21+'9月'!U21+'10月'!U21+'11月'!U21+'12月'!U21+'1月'!U21+'2月'!U21+'3月'!U21</f>
        <v>0</v>
      </c>
      <c r="V21" s="57">
        <f>'4月'!V21+'5月'!V21+'6月'!V21+'7月'!V21+'8月'!V21+'9月'!V21+'10月'!V21+'11月'!V21+'12月'!V21+'1月'!V21+'2月'!V21+'3月'!V21</f>
        <v>0</v>
      </c>
      <c r="W21" s="20">
        <f>'4月'!W21+'5月'!W21+'6月'!W21+'7月'!W21+'8月'!W21+'9月'!W21+'10月'!W21+'11月'!W21+'12月'!W21+'1月'!W21+'2月'!W21+'3月'!W21</f>
        <v>0</v>
      </c>
      <c r="X21" s="20">
        <f>'4月'!X21+'5月'!X21+'6月'!X21+'7月'!X21+'8月'!X21+'9月'!X21+'10月'!X21+'11月'!X21+'12月'!X21+'1月'!X21+'2月'!X21+'3月'!X21</f>
        <v>0</v>
      </c>
      <c r="Y21" s="76">
        <f>'4月'!Y21+'5月'!Y21+'6月'!Y21+'7月'!Y21+'8月'!Y21+'9月'!Y21+'10月'!Y21+'11月'!Y21+'12月'!Y21+'1月'!Y21+'2月'!Y21+'3月'!Y21</f>
        <v>452.2</v>
      </c>
      <c r="Z21" s="58">
        <f>'4月'!Z21+'5月'!Z21+'6月'!Z21+'7月'!Z21+'8月'!Z21+'9月'!Z21+'10月'!Z21+'11月'!Z21+'12月'!Z21+'1月'!Z21+'2月'!Z21+'3月'!Z21</f>
        <v>1692.3</v>
      </c>
      <c r="AA21" s="60">
        <f>'4月'!AA21+'5月'!AA21+'6月'!AA21+'7月'!AA21+'8月'!AA21+'9月'!AA21+'10月'!AA21+'11月'!AA21+'12月'!AA21+'1月'!AA21+'2月'!AA21+'3月'!AA21</f>
        <v>1240.1</v>
      </c>
      <c r="AB21" s="77">
        <f>'4月'!AB21+'5月'!AB21+'6月'!AB21+'7月'!AB21+'8月'!AB21+'9月'!AB21+'10月'!AB21+'11月'!AB21+'12月'!AB21+'1月'!AB21+'2月'!AB21+'3月'!AB21</f>
        <v>857.2</v>
      </c>
      <c r="AC21" s="78">
        <f>'4月'!AC21+'5月'!AC21+'6月'!AC21+'7月'!AC21+'8月'!AC21+'9月'!AC21+'10月'!AC21+'11月'!AC21+'12月'!AC21+'1月'!AC21+'2月'!AC21+'3月'!AC21</f>
        <v>382.8999999999999</v>
      </c>
      <c r="AD21" s="79">
        <f t="shared" si="0"/>
        <v>602.7202850053826</v>
      </c>
      <c r="AE21" s="80">
        <f t="shared" si="1"/>
        <v>416.62110177132007</v>
      </c>
      <c r="AF21" s="81">
        <f t="shared" si="2"/>
        <v>186.0991832340626</v>
      </c>
      <c r="AG21" s="82">
        <f t="shared" si="3"/>
        <v>822.5010388796138</v>
      </c>
      <c r="AH21" s="83">
        <f t="shared" si="4"/>
        <v>219.78075387423118</v>
      </c>
      <c r="AI21" s="84">
        <f t="shared" si="5"/>
        <v>30.87654221433755</v>
      </c>
      <c r="AJ21" s="111">
        <v>8.5</v>
      </c>
      <c r="AK21" s="109" t="s">
        <v>38</v>
      </c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</row>
    <row r="22" spans="1:155" s="8" customFormat="1" ht="19.5" customHeight="1">
      <c r="A22" s="19">
        <v>17</v>
      </c>
      <c r="B22" s="18" t="s">
        <v>39</v>
      </c>
      <c r="C22" s="54">
        <f>'9月'!C22</f>
        <v>12268</v>
      </c>
      <c r="D22" s="56">
        <f>'4月'!D22+'5月'!D22+'6月'!D22+'7月'!D22+'8月'!D22+'9月'!D22+'10月'!D22+'11月'!D22+'12月'!D22+'1月'!D22+'2月'!D22+'3月'!D22</f>
        <v>2941.9</v>
      </c>
      <c r="E22" s="51">
        <f>'4月'!E22+'5月'!E22+'6月'!E22+'7月'!E22+'8月'!E22+'9月'!E22+'10月'!E22+'11月'!E22+'12月'!E22+'1月'!E22+'2月'!E22+'3月'!E22</f>
        <v>2659.1</v>
      </c>
      <c r="F22" s="51">
        <f>'4月'!F22+'5月'!F22+'6月'!F22+'7月'!F22+'8月'!F22+'9月'!F22+'10月'!F22+'11月'!F22+'12月'!F22+'1月'!F22+'2月'!F22+'3月'!F22</f>
        <v>282.80000000000007</v>
      </c>
      <c r="G22" s="57">
        <f>'4月'!G22+'5月'!G22+'6月'!G22+'7月'!G22+'8月'!G22+'9月'!G22+'10月'!G22+'11月'!G22+'12月'!G22+'1月'!G22+'2月'!G22+'3月'!G22</f>
        <v>0</v>
      </c>
      <c r="H22" s="20">
        <f>'4月'!H22+'5月'!H22+'6月'!H22+'7月'!H22+'8月'!H22+'9月'!H22+'10月'!H22+'11月'!H22+'12月'!H22+'1月'!H22+'2月'!H22+'3月'!H22</f>
        <v>0</v>
      </c>
      <c r="I22" s="20">
        <f>'4月'!I22+'5月'!I22+'6月'!I22+'7月'!I22+'8月'!I22+'9月'!I22+'10月'!I22+'11月'!I22+'12月'!I22+'1月'!I22+'2月'!I22+'3月'!I22</f>
        <v>0</v>
      </c>
      <c r="J22" s="57">
        <f>'4月'!J22+'5月'!J22+'6月'!J22+'7月'!J22+'8月'!J22+'9月'!J22+'10月'!J22+'11月'!J22+'12月'!J22+'1月'!J22+'2月'!J22+'3月'!J22</f>
        <v>2326.9</v>
      </c>
      <c r="K22" s="20">
        <f>'4月'!K22+'5月'!K22+'6月'!K22+'7月'!K22+'8月'!K22+'9月'!K22+'10月'!K22+'11月'!K22+'12月'!K22+'1月'!K22+'2月'!K22+'3月'!K22</f>
        <v>2125.7</v>
      </c>
      <c r="L22" s="20">
        <f>'4月'!L22+'5月'!L22+'6月'!L22+'7月'!L22+'8月'!L22+'9月'!L22+'10月'!L22+'11月'!L22+'12月'!L22+'1月'!L22+'2月'!L22+'3月'!L22</f>
        <v>201.20000000000002</v>
      </c>
      <c r="M22" s="57">
        <f>'4月'!M22+'5月'!M22+'6月'!M22+'7月'!M22+'8月'!M22+'9月'!M22+'10月'!M22+'11月'!M22+'12月'!M22+'1月'!M22+'2月'!M22+'3月'!M22</f>
        <v>115.6</v>
      </c>
      <c r="N22" s="20">
        <f>'4月'!N22+'5月'!N22+'6月'!N22+'7月'!N22+'8月'!N22+'9月'!N22+'10月'!N22+'11月'!N22+'12月'!N22+'1月'!N22+'2月'!N22+'3月'!N22</f>
        <v>72.1</v>
      </c>
      <c r="O22" s="20">
        <f>'4月'!O22+'5月'!O22+'6月'!O22+'7月'!O22+'8月'!O22+'9月'!O22+'10月'!O22+'11月'!O22+'12月'!O22+'1月'!O22+'2月'!O22+'3月'!O22</f>
        <v>43.5</v>
      </c>
      <c r="P22" s="57">
        <f>'4月'!P22+'5月'!P22+'6月'!P22+'7月'!P22+'8月'!P22+'9月'!P22+'10月'!P22+'11月'!P22+'12月'!P22+'1月'!P22+'2月'!P22+'3月'!P22</f>
        <v>429.6000000000001</v>
      </c>
      <c r="Q22" s="20">
        <f>'4月'!Q22+'5月'!Q22+'6月'!Q22+'7月'!Q22+'8月'!Q22+'9月'!Q22+'10月'!Q22+'11月'!Q22+'12月'!Q22+'1月'!Q22+'2月'!Q22+'3月'!Q22</f>
        <v>413.09999999999997</v>
      </c>
      <c r="R22" s="20">
        <f>'4月'!R22+'5月'!R22+'6月'!R22+'7月'!R22+'8月'!R22+'9月'!R22+'10月'!R22+'11月'!R22+'12月'!R22+'1月'!R22+'2月'!R22+'3月'!R22</f>
        <v>16.5</v>
      </c>
      <c r="S22" s="57">
        <f>'4月'!S22+'5月'!S22+'6月'!S22+'7月'!S22+'8月'!S22+'9月'!S22+'10月'!S22+'11月'!S22+'12月'!S22+'1月'!S22+'2月'!S22+'3月'!S22</f>
        <v>11.100000000000001</v>
      </c>
      <c r="T22" s="20">
        <f>'4月'!T22+'5月'!T22+'6月'!T22+'7月'!T22+'8月'!T22+'9月'!T22+'10月'!T22+'11月'!T22+'12月'!T22+'1月'!T22+'2月'!T22+'3月'!T22</f>
        <v>11.000000000000002</v>
      </c>
      <c r="U22" s="20">
        <f>'4月'!U22+'5月'!U22+'6月'!U22+'7月'!U22+'8月'!U22+'9月'!U22+'10月'!U22+'11月'!U22+'12月'!U22+'1月'!U22+'2月'!U22+'3月'!U22</f>
        <v>0.1</v>
      </c>
      <c r="V22" s="57">
        <f>'4月'!V22+'5月'!V22+'6月'!V22+'7月'!V22+'8月'!V22+'9月'!V22+'10月'!V22+'11月'!V22+'12月'!V22+'1月'!V22+'2月'!V22+'3月'!V22</f>
        <v>58.7</v>
      </c>
      <c r="W22" s="20">
        <f>'4月'!W22+'5月'!W22+'6月'!W22+'7月'!W22+'8月'!W22+'9月'!W22+'10月'!W22+'11月'!W22+'12月'!W22+'1月'!W22+'2月'!W22+'3月'!W22</f>
        <v>37.199999999999996</v>
      </c>
      <c r="X22" s="20">
        <f>'4月'!X22+'5月'!X22+'6月'!X22+'7月'!X22+'8月'!X22+'9月'!X22+'10月'!X22+'11月'!X22+'12月'!X22+'1月'!X22+'2月'!X22+'3月'!X22</f>
        <v>21.5</v>
      </c>
      <c r="Y22" s="76">
        <f>'4月'!Y22+'5月'!Y22+'6月'!Y22+'7月'!Y22+'8月'!Y22+'9月'!Y22+'10月'!Y22+'11月'!Y22+'12月'!Y22+'1月'!Y22+'2月'!Y22+'3月'!Y22</f>
        <v>764.4000000000001</v>
      </c>
      <c r="Z22" s="58">
        <f>'4月'!Z22+'5月'!Z22+'6月'!Z22+'7月'!Z22+'8月'!Z22+'9月'!Z22+'10月'!Z22+'11月'!Z22+'12月'!Z22+'1月'!Z22+'2月'!Z22+'3月'!Z22</f>
        <v>3706.3000000000006</v>
      </c>
      <c r="AA22" s="60">
        <f>'4月'!AA22+'5月'!AA22+'6月'!AA22+'7月'!AA22+'8月'!AA22+'9月'!AA22+'10月'!AA22+'11月'!AA22+'12月'!AA22+'1月'!AA22+'2月'!AA22+'3月'!AA22</f>
        <v>2941.9</v>
      </c>
      <c r="AB22" s="77">
        <f>'4月'!AB22+'5月'!AB22+'6月'!AB22+'7月'!AB22+'8月'!AB22+'9月'!AB22+'10月'!AB22+'11月'!AB22+'12月'!AB22+'1月'!AB22+'2月'!AB22+'3月'!AB22</f>
        <v>2512.3</v>
      </c>
      <c r="AC22" s="78">
        <f>'4月'!AC22+'5月'!AC22+'6月'!AC22+'7月'!AC22+'8月'!AC22+'9月'!AC22+'10月'!AC22+'11月'!AC22+'12月'!AC22+'1月'!AC22+'2月'!AC22+'3月'!AC22</f>
        <v>429.6000000000001</v>
      </c>
      <c r="AD22" s="79">
        <f t="shared" si="0"/>
        <v>656.9938050211935</v>
      </c>
      <c r="AE22" s="80">
        <f t="shared" si="1"/>
        <v>561.0542630119121</v>
      </c>
      <c r="AF22" s="81">
        <f t="shared" si="2"/>
        <v>95.93954200928133</v>
      </c>
      <c r="AG22" s="82">
        <f t="shared" si="3"/>
        <v>827.7018727863112</v>
      </c>
      <c r="AH22" s="83">
        <f t="shared" si="4"/>
        <v>170.70806776511787</v>
      </c>
      <c r="AI22" s="84">
        <f t="shared" si="5"/>
        <v>14.602807709303514</v>
      </c>
      <c r="AJ22" s="111">
        <v>0</v>
      </c>
      <c r="AK22" s="109" t="s">
        <v>39</v>
      </c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</row>
    <row r="23" spans="1:155" s="8" customFormat="1" ht="19.5" customHeight="1">
      <c r="A23" s="19">
        <v>18</v>
      </c>
      <c r="B23" s="18" t="s">
        <v>42</v>
      </c>
      <c r="C23" s="54">
        <f>'9月'!C23</f>
        <v>33084</v>
      </c>
      <c r="D23" s="56">
        <f>'4月'!D23+'5月'!D23+'6月'!D23+'7月'!D23+'8月'!D23+'9月'!D23+'10月'!D23+'11月'!D23+'12月'!D23+'1月'!D23+'2月'!D23+'3月'!D23</f>
        <v>6471.8</v>
      </c>
      <c r="E23" s="51">
        <f>'4月'!E23+'5月'!E23+'6月'!E23+'7月'!E23+'8月'!E23+'9月'!E23+'10月'!E23+'11月'!E23+'12月'!E23+'1月'!E23+'2月'!E23+'3月'!E23</f>
        <v>6151.4</v>
      </c>
      <c r="F23" s="51">
        <f>'4月'!F23+'5月'!F23+'6月'!F23+'7月'!F23+'8月'!F23+'9月'!F23+'10月'!F23+'11月'!F23+'12月'!F23+'1月'!F23+'2月'!F23+'3月'!F23</f>
        <v>320.40000000000003</v>
      </c>
      <c r="G23" s="57">
        <f>'4月'!G23+'5月'!G23+'6月'!G23+'7月'!G23+'8月'!G23+'9月'!G23+'10月'!G23+'11月'!G23+'12月'!G23+'1月'!G23+'2月'!G23+'3月'!G23</f>
        <v>0</v>
      </c>
      <c r="H23" s="20">
        <f>'4月'!H23+'5月'!H23+'6月'!H23+'7月'!H23+'8月'!H23+'9月'!H23+'10月'!H23+'11月'!H23+'12月'!H23+'1月'!H23+'2月'!H23+'3月'!H23</f>
        <v>0</v>
      </c>
      <c r="I23" s="87">
        <f>'4月'!I23+'5月'!I23+'6月'!I23+'7月'!I23+'8月'!I23+'9月'!I23+'10月'!I23+'11月'!I23+'12月'!I23+'1月'!I23+'2月'!I23+'3月'!I23</f>
        <v>0</v>
      </c>
      <c r="J23" s="57">
        <f>'4月'!J23+'5月'!J23+'6月'!J23+'7月'!J23+'8月'!J23+'9月'!J23+'10月'!J23+'11月'!J23+'12月'!J23+'1月'!J23+'2月'!J23+'3月'!J23</f>
        <v>4563</v>
      </c>
      <c r="K23" s="20">
        <f>'4月'!K23+'5月'!K23+'6月'!K23+'7月'!K23+'8月'!K23+'9月'!K23+'10月'!K23+'11月'!K23+'12月'!K23+'1月'!K23+'2月'!K23+'3月'!K23</f>
        <v>4384.9</v>
      </c>
      <c r="L23" s="87">
        <f>'4月'!L23+'5月'!L23+'6月'!L23+'7月'!L23+'8月'!L23+'9月'!L23+'10月'!L23+'11月'!L23+'12月'!L23+'1月'!L23+'2月'!L23+'3月'!L23</f>
        <v>178.1</v>
      </c>
      <c r="M23" s="57">
        <f>'4月'!M23+'5月'!M23+'6月'!M23+'7月'!M23+'8月'!M23+'9月'!M23+'10月'!M23+'11月'!M23+'12月'!M23+'1月'!M23+'2月'!M23+'3月'!M23</f>
        <v>0</v>
      </c>
      <c r="N23" s="20">
        <f>'4月'!N23+'5月'!N23+'6月'!N23+'7月'!N23+'8月'!N23+'9月'!N23+'10月'!N23+'11月'!N23+'12月'!N23+'1月'!N23+'2月'!N23+'3月'!N23</f>
        <v>0</v>
      </c>
      <c r="O23" s="87">
        <f>'4月'!O23+'5月'!O23+'6月'!O23+'7月'!O23+'8月'!O23+'9月'!O23+'10月'!O23+'11月'!O23+'12月'!O23+'1月'!O23+'2月'!O23+'3月'!O23</f>
        <v>0</v>
      </c>
      <c r="P23" s="57">
        <f>'4月'!P23+'5月'!P23+'6月'!P23+'7月'!P23+'8月'!P23+'9月'!P23+'10月'!P23+'11月'!P23+'12月'!P23+'1月'!P23+'2月'!P23+'3月'!P23</f>
        <v>1387.3</v>
      </c>
      <c r="Q23" s="20">
        <f>'4月'!Q23+'5月'!Q23+'6月'!Q23+'7月'!Q23+'8月'!Q23+'9月'!Q23+'10月'!Q23+'11月'!Q23+'12月'!Q23+'1月'!Q23+'2月'!Q23+'3月'!Q23</f>
        <v>1385.6000000000001</v>
      </c>
      <c r="R23" s="88">
        <f>'4月'!R23+'5月'!R23+'6月'!R23+'7月'!R23+'8月'!R23+'9月'!R23+'10月'!R23+'11月'!R23+'12月'!R23+'1月'!R23+'2月'!R23+'3月'!R23</f>
        <v>1.7000000000000002</v>
      </c>
      <c r="S23" s="57">
        <f>'4月'!S23+'5月'!S23+'6月'!S23+'7月'!S23+'8月'!S23+'9月'!S23+'10月'!S23+'11月'!S23+'12月'!S23+'1月'!S23+'2月'!S23+'3月'!S23</f>
        <v>0</v>
      </c>
      <c r="T23" s="20">
        <f>'4月'!T23+'5月'!T23+'6月'!T23+'7月'!T23+'8月'!T23+'9月'!T23+'10月'!T23+'11月'!T23+'12月'!T23+'1月'!T23+'2月'!T23+'3月'!T23</f>
        <v>0</v>
      </c>
      <c r="U23" s="87">
        <f>'4月'!U23+'5月'!U23+'6月'!U23+'7月'!U23+'8月'!U23+'9月'!U23+'10月'!U23+'11月'!U23+'12月'!U23+'1月'!U23+'2月'!U23+'3月'!U23</f>
        <v>0</v>
      </c>
      <c r="V23" s="57">
        <f>'4月'!V23+'5月'!V23+'6月'!V23+'7月'!V23+'8月'!V23+'9月'!V23+'10月'!V23+'11月'!V23+'12月'!V23+'1月'!V23+'2月'!V23+'3月'!V23</f>
        <v>521.5</v>
      </c>
      <c r="W23" s="20">
        <f>'4月'!W23+'5月'!W23+'6月'!W23+'7月'!W23+'8月'!W23+'9月'!W23+'10月'!W23+'11月'!W23+'12月'!W23+'1月'!W23+'2月'!W23+'3月'!W23</f>
        <v>380.90000000000003</v>
      </c>
      <c r="X23" s="87">
        <f>'4月'!X23+'5月'!X23+'6月'!X23+'7月'!X23+'8月'!X23+'9月'!X23+'10月'!X23+'11月'!X23+'12月'!X23+'1月'!X23+'2月'!X23+'3月'!X23</f>
        <v>140.6</v>
      </c>
      <c r="Y23" s="76">
        <f>'4月'!Y23+'5月'!Y23+'6月'!Y23+'7月'!Y23+'8月'!Y23+'9月'!Y23+'10月'!Y23+'11月'!Y23+'12月'!Y23+'1月'!Y23+'2月'!Y23+'3月'!Y23</f>
        <v>2931.9999999999995</v>
      </c>
      <c r="Z23" s="58">
        <f>'4月'!Z23+'5月'!Z23+'6月'!Z23+'7月'!Z23+'8月'!Z23+'9月'!Z23+'10月'!Z23+'11月'!Z23+'12月'!Z23+'1月'!Z23+'2月'!Z23+'3月'!Z23</f>
        <v>9403.800000000001</v>
      </c>
      <c r="AA23" s="60">
        <f>'4月'!AA23+'5月'!AA23+'6月'!AA23+'7月'!AA23+'8月'!AA23+'9月'!AA23+'10月'!AA23+'11月'!AA23+'12月'!AA23+'1月'!AA23+'2月'!AA23+'3月'!AA23</f>
        <v>6471.8</v>
      </c>
      <c r="AB23" s="77">
        <f>'4月'!AB23+'5月'!AB23+'6月'!AB23+'7月'!AB23+'8月'!AB23+'9月'!AB23+'10月'!AB23+'11月'!AB23+'12月'!AB23+'1月'!AB23+'2月'!AB23+'3月'!AB23</f>
        <v>5084.500000000001</v>
      </c>
      <c r="AC23" s="78">
        <f>'4月'!AC23+'5月'!AC23+'6月'!AC23+'7月'!AC23+'8月'!AC23+'9月'!AC23+'10月'!AC23+'11月'!AC23+'12月'!AC23+'1月'!AC23+'2月'!AC23+'3月'!AC23</f>
        <v>1387.3</v>
      </c>
      <c r="AD23" s="79">
        <f t="shared" si="0"/>
        <v>535.9375802233584</v>
      </c>
      <c r="AE23" s="80">
        <f t="shared" si="1"/>
        <v>421.0535904455741</v>
      </c>
      <c r="AF23" s="81">
        <f t="shared" si="2"/>
        <v>114.8839897777844</v>
      </c>
      <c r="AG23" s="82">
        <f t="shared" si="3"/>
        <v>778.7400440224387</v>
      </c>
      <c r="AH23" s="83">
        <f t="shared" si="4"/>
        <v>242.8024637990801</v>
      </c>
      <c r="AI23" s="84">
        <f t="shared" si="5"/>
        <v>21.43607651657962</v>
      </c>
      <c r="AJ23" s="111">
        <v>536.6</v>
      </c>
      <c r="AK23" s="109" t="s">
        <v>42</v>
      </c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</row>
    <row r="24" spans="1:155" s="8" customFormat="1" ht="19.5" customHeight="1">
      <c r="A24" s="19">
        <v>19</v>
      </c>
      <c r="B24" s="18" t="s">
        <v>50</v>
      </c>
      <c r="C24" s="54">
        <f>'9月'!C24</f>
        <v>26641</v>
      </c>
      <c r="D24" s="56">
        <f>'4月'!D24+'5月'!D24+'6月'!D24+'7月'!D24+'8月'!D24+'9月'!D24+'10月'!D24+'11月'!D24+'12月'!D24+'1月'!D24+'2月'!D24+'3月'!D24</f>
        <v>5680.400000000001</v>
      </c>
      <c r="E24" s="51">
        <f>'4月'!E24+'5月'!E24+'6月'!E24+'7月'!E24+'8月'!E24+'9月'!E24+'10月'!E24+'11月'!E24+'12月'!E24+'1月'!E24+'2月'!E24+'3月'!E24</f>
        <v>5433.500000000001</v>
      </c>
      <c r="F24" s="51">
        <f>'4月'!F24+'5月'!F24+'6月'!F24+'7月'!F24+'8月'!F24+'9月'!F24+'10月'!F24+'11月'!F24+'12月'!F24+'1月'!F24+'2月'!F24+'3月'!F24</f>
        <v>246.9</v>
      </c>
      <c r="G24" s="57">
        <f>'4月'!G24+'5月'!G24+'6月'!G24+'7月'!G24+'8月'!G24+'9月'!G24+'10月'!G24+'11月'!G24+'12月'!G24+'1月'!G24+'2月'!G24+'3月'!G24</f>
        <v>0</v>
      </c>
      <c r="H24" s="20">
        <f>'4月'!H24+'5月'!H24+'6月'!H24+'7月'!H24+'8月'!H24+'9月'!H24+'10月'!H24+'11月'!H24+'12月'!H24+'1月'!H24+'2月'!H24+'3月'!H24</f>
        <v>0</v>
      </c>
      <c r="I24" s="20">
        <f>'4月'!I24+'5月'!I24+'6月'!I24+'7月'!I24+'8月'!I24+'9月'!I24+'10月'!I24+'11月'!I24+'12月'!I24+'1月'!I24+'2月'!I24+'3月'!I24</f>
        <v>0</v>
      </c>
      <c r="J24" s="57">
        <f>'4月'!J24+'5月'!J24+'6月'!J24+'7月'!J24+'8月'!J24+'9月'!J24+'10月'!J24+'11月'!J24+'12月'!J24+'1月'!J24+'2月'!J24+'3月'!J24</f>
        <v>4056.3</v>
      </c>
      <c r="K24" s="20">
        <f>'4月'!K24+'5月'!K24+'6月'!K24+'7月'!K24+'8月'!K24+'9月'!K24+'10月'!K24+'11月'!K24+'12月'!K24+'1月'!K24+'2月'!K24+'3月'!K24</f>
        <v>3914.4999999999995</v>
      </c>
      <c r="L24" s="20">
        <f>'4月'!L24+'5月'!L24+'6月'!L24+'7月'!L24+'8月'!L24+'9月'!L24+'10月'!L24+'11月'!L24+'12月'!L24+'1月'!L24+'2月'!L24+'3月'!L24</f>
        <v>141.8</v>
      </c>
      <c r="M24" s="57">
        <f>'4月'!M24+'5月'!M24+'6月'!M24+'7月'!M24+'8月'!M24+'9月'!M24+'10月'!M24+'11月'!M24+'12月'!M24+'1月'!M24+'2月'!M24+'3月'!M24</f>
        <v>0</v>
      </c>
      <c r="N24" s="20">
        <f>'4月'!N24+'5月'!N24+'6月'!N24+'7月'!N24+'8月'!N24+'9月'!N24+'10月'!N24+'11月'!N24+'12月'!N24+'1月'!N24+'2月'!N24+'3月'!N24</f>
        <v>0</v>
      </c>
      <c r="O24" s="20">
        <f>'4月'!O24+'5月'!O24+'6月'!O24+'7月'!O24+'8月'!O24+'9月'!O24+'10月'!O24+'11月'!O24+'12月'!O24+'1月'!O24+'2月'!O24+'3月'!O24</f>
        <v>0</v>
      </c>
      <c r="P24" s="57">
        <f>'4月'!P24+'5月'!P24+'6月'!P24+'7月'!P24+'8月'!P24+'9月'!P24+'10月'!P24+'11月'!P24+'12月'!P24+'1月'!P24+'2月'!P24+'3月'!P24</f>
        <v>1172.7</v>
      </c>
      <c r="Q24" s="20">
        <f>'4月'!Q24+'5月'!Q24+'6月'!Q24+'7月'!Q24+'8月'!Q24+'9月'!Q24+'10月'!Q24+'11月'!Q24+'12月'!Q24+'1月'!Q24+'2月'!Q24+'3月'!Q24</f>
        <v>1170.5</v>
      </c>
      <c r="R24" s="20">
        <f>'4月'!R24+'5月'!R24+'6月'!R24+'7月'!R24+'8月'!R24+'9月'!R24+'10月'!R24+'11月'!R24+'12月'!R24+'1月'!R24+'2月'!R24+'3月'!R24</f>
        <v>2.2</v>
      </c>
      <c r="S24" s="57">
        <f>'4月'!S24+'5月'!S24+'6月'!S24+'7月'!S24+'8月'!S24+'9月'!S24+'10月'!S24+'11月'!S24+'12月'!S24+'1月'!S24+'2月'!S24+'3月'!S24</f>
        <v>0</v>
      </c>
      <c r="T24" s="20">
        <f>'4月'!T24+'5月'!T24+'6月'!T24+'7月'!T24+'8月'!T24+'9月'!T24+'10月'!T24+'11月'!T24+'12月'!T24+'1月'!T24+'2月'!T24+'3月'!T24</f>
        <v>0</v>
      </c>
      <c r="U24" s="20">
        <f>'4月'!U24+'5月'!U24+'6月'!U24+'7月'!U24+'8月'!U24+'9月'!U24+'10月'!U24+'11月'!U24+'12月'!U24+'1月'!U24+'2月'!U24+'3月'!U24</f>
        <v>0</v>
      </c>
      <c r="V24" s="57">
        <f>'4月'!V24+'5月'!V24+'6月'!V24+'7月'!V24+'8月'!V24+'9月'!V24+'10月'!V24+'11月'!V24+'12月'!V24+'1月'!V24+'2月'!V24+'3月'!V24</f>
        <v>451.40000000000003</v>
      </c>
      <c r="W24" s="20">
        <f>'4月'!W24+'5月'!W24+'6月'!W24+'7月'!W24+'8月'!W24+'9月'!W24+'10月'!W24+'11月'!W24+'12月'!W24+'1月'!W24+'2月'!W24+'3月'!W24</f>
        <v>348.5</v>
      </c>
      <c r="X24" s="20">
        <f>'4月'!X24+'5月'!X24+'6月'!X24+'7月'!X24+'8月'!X24+'9月'!X24+'10月'!X24+'11月'!X24+'12月'!X24+'1月'!X24+'2月'!X24+'3月'!X24</f>
        <v>102.9</v>
      </c>
      <c r="Y24" s="76">
        <f>'4月'!Y24+'5月'!Y24+'6月'!Y24+'7月'!Y24+'8月'!Y24+'9月'!Y24+'10月'!Y24+'11月'!Y24+'12月'!Y24+'1月'!Y24+'2月'!Y24+'3月'!Y24</f>
        <v>4969.5</v>
      </c>
      <c r="Z24" s="58">
        <f>'4月'!Z24+'5月'!Z24+'6月'!Z24+'7月'!Z24+'8月'!Z24+'9月'!Z24+'10月'!Z24+'11月'!Z24+'12月'!Z24+'1月'!Z24+'2月'!Z24+'3月'!Z24</f>
        <v>10649.9</v>
      </c>
      <c r="AA24" s="60">
        <f>'4月'!AA24+'5月'!AA24+'6月'!AA24+'7月'!AA24+'8月'!AA24+'9月'!AA24+'10月'!AA24+'11月'!AA24+'12月'!AA24+'1月'!AA24+'2月'!AA24+'3月'!AA24</f>
        <v>5680.4</v>
      </c>
      <c r="AB24" s="77">
        <f>'4月'!AB24+'5月'!AB24+'6月'!AB24+'7月'!AB24+'8月'!AB24+'9月'!AB24+'10月'!AB24+'11月'!AB24+'12月'!AB24+'1月'!AB24+'2月'!AB24+'3月'!AB24</f>
        <v>4507.700000000001</v>
      </c>
      <c r="AC24" s="78">
        <f>'4月'!AC24+'5月'!AC24+'6月'!AC24+'7月'!AC24+'8月'!AC24+'9月'!AC24+'10月'!AC24+'11月'!AC24+'12月'!AC24+'1月'!AC24+'2月'!AC24+'3月'!AC24</f>
        <v>1172.7</v>
      </c>
      <c r="AD24" s="79">
        <f t="shared" si="0"/>
        <v>584.1649985371192</v>
      </c>
      <c r="AE24" s="80">
        <f t="shared" si="1"/>
        <v>463.5660453323311</v>
      </c>
      <c r="AF24" s="81">
        <f t="shared" si="2"/>
        <v>120.59895320478839</v>
      </c>
      <c r="AG24" s="82">
        <f t="shared" si="3"/>
        <v>1095.2219593550574</v>
      </c>
      <c r="AH24" s="83">
        <f t="shared" si="4"/>
        <v>511.05696081793786</v>
      </c>
      <c r="AI24" s="84">
        <f t="shared" si="5"/>
        <v>20.644672910358427</v>
      </c>
      <c r="AJ24" s="111">
        <v>477.4</v>
      </c>
      <c r="AK24" s="109" t="s">
        <v>50</v>
      </c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</row>
    <row r="25" spans="1:155" s="8" customFormat="1" ht="19.5" customHeight="1">
      <c r="A25" s="19">
        <v>20</v>
      </c>
      <c r="B25" s="18" t="s">
        <v>26</v>
      </c>
      <c r="C25" s="54">
        <f>'9月'!C25</f>
        <v>5078</v>
      </c>
      <c r="D25" s="56">
        <f>'4月'!D25+'5月'!D25+'6月'!D25+'7月'!D25+'8月'!D25+'9月'!D25+'10月'!D25+'11月'!D25+'12月'!D25+'1月'!D25+'2月'!D25+'3月'!D25</f>
        <v>1001.4000000000002</v>
      </c>
      <c r="E25" s="51">
        <f>'4月'!E25+'5月'!E25+'6月'!E25+'7月'!E25+'8月'!E25+'9月'!E25+'10月'!E25+'11月'!E25+'12月'!E25+'1月'!E25+'2月'!E25+'3月'!E25</f>
        <v>968.1999999999999</v>
      </c>
      <c r="F25" s="51">
        <f>'4月'!F25+'5月'!F25+'6月'!F25+'7月'!F25+'8月'!F25+'9月'!F25+'10月'!F25+'11月'!F25+'12月'!F25+'1月'!F25+'2月'!F25+'3月'!F25</f>
        <v>33.2</v>
      </c>
      <c r="G25" s="57">
        <f>'4月'!G25+'5月'!G25+'6月'!G25+'7月'!G25+'8月'!G25+'9月'!G25+'10月'!G25+'11月'!G25+'12月'!G25+'1月'!G25+'2月'!G25+'3月'!G25</f>
        <v>0</v>
      </c>
      <c r="H25" s="20">
        <f>'4月'!H25+'5月'!H25+'6月'!H25+'7月'!H25+'8月'!H25+'9月'!H25+'10月'!H25+'11月'!H25+'12月'!H25+'1月'!H25+'2月'!H25+'3月'!H25</f>
        <v>0</v>
      </c>
      <c r="I25" s="20">
        <f>'4月'!I25+'5月'!I25+'6月'!I25+'7月'!I25+'8月'!I25+'9月'!I25+'10月'!I25+'11月'!I25+'12月'!I25+'1月'!I25+'2月'!I25+'3月'!I25</f>
        <v>0</v>
      </c>
      <c r="J25" s="57">
        <f>'4月'!J25+'5月'!J25+'6月'!J25+'7月'!J25+'8月'!J25+'9月'!J25+'10月'!J25+'11月'!J25+'12月'!J25+'1月'!J25+'2月'!J25+'3月'!J25</f>
        <v>766.8</v>
      </c>
      <c r="K25" s="20">
        <f>'4月'!K25+'5月'!K25+'6月'!K25+'7月'!K25+'8月'!K25+'9月'!K25+'10月'!K25+'11月'!K25+'12月'!K25+'1月'!K25+'2月'!K25+'3月'!K25</f>
        <v>746.6</v>
      </c>
      <c r="L25" s="20">
        <f>'4月'!L25+'5月'!L25+'6月'!L25+'7月'!L25+'8月'!L25+'9月'!L25+'10月'!L25+'11月'!L25+'12月'!L25+'1月'!L25+'2月'!L25+'3月'!L25</f>
        <v>20.200000000000003</v>
      </c>
      <c r="M25" s="57">
        <f>'4月'!M25+'5月'!M25+'6月'!M25+'7月'!M25+'8月'!M25+'9月'!M25+'10月'!M25+'11月'!M25+'12月'!M25+'1月'!M25+'2月'!M25+'3月'!M25</f>
        <v>60.6</v>
      </c>
      <c r="N25" s="20">
        <f>'4月'!N25+'5月'!N25+'6月'!N25+'7月'!N25+'8月'!N25+'9月'!N25+'10月'!N25+'11月'!N25+'12月'!N25+'1月'!N25+'2月'!N25+'3月'!N25</f>
        <v>47.6</v>
      </c>
      <c r="O25" s="20">
        <f>'4月'!O25+'5月'!O25+'6月'!O25+'7月'!O25+'8月'!O25+'9月'!O25+'10月'!O25+'11月'!O25+'12月'!O25+'1月'!O25+'2月'!O25+'3月'!O25</f>
        <v>13</v>
      </c>
      <c r="P25" s="57">
        <f>'4月'!P25+'5月'!P25+'6月'!P25+'7月'!P25+'8月'!P25+'9月'!P25+'10月'!P25+'11月'!P25+'12月'!P25+'1月'!P25+'2月'!P25+'3月'!P25</f>
        <v>173.09999999999997</v>
      </c>
      <c r="Q25" s="20">
        <f>'4月'!Q25+'5月'!Q25+'6月'!Q25+'7月'!Q25+'8月'!Q25+'9月'!Q25+'10月'!Q25+'11月'!Q25+'12月'!Q25+'1月'!Q25+'2月'!Q25+'3月'!Q25</f>
        <v>173.09999999999997</v>
      </c>
      <c r="R25" s="20">
        <f>'4月'!R25+'5月'!R25+'6月'!R25+'7月'!R25+'8月'!R25+'9月'!R25+'10月'!R25+'11月'!R25+'12月'!R25+'1月'!R25+'2月'!R25+'3月'!R25</f>
        <v>0</v>
      </c>
      <c r="S25" s="57">
        <f>'4月'!S25+'5月'!S25+'6月'!S25+'7月'!S25+'8月'!S25+'9月'!S25+'10月'!S25+'11月'!S25+'12月'!S25+'1月'!S25+'2月'!S25+'3月'!S25</f>
        <v>0</v>
      </c>
      <c r="T25" s="20">
        <f>'4月'!T25+'5月'!T25+'6月'!T25+'7月'!T25+'8月'!T25+'9月'!T25+'10月'!T25+'11月'!T25+'12月'!T25+'1月'!T25+'2月'!T25+'3月'!T25</f>
        <v>0</v>
      </c>
      <c r="U25" s="20">
        <f>'4月'!U25+'5月'!U25+'6月'!U25+'7月'!U25+'8月'!U25+'9月'!U25+'10月'!U25+'11月'!U25+'12月'!U25+'1月'!U25+'2月'!U25+'3月'!U25</f>
        <v>0</v>
      </c>
      <c r="V25" s="57">
        <f>'4月'!V25+'5月'!V25+'6月'!V25+'7月'!V25+'8月'!V25+'9月'!V25+'10月'!V25+'11月'!V25+'12月'!V25+'1月'!V25+'2月'!V25+'3月'!V25</f>
        <v>0.9</v>
      </c>
      <c r="W25" s="20">
        <f>'4月'!W25+'5月'!W25+'6月'!W25+'7月'!W25+'8月'!W25+'9月'!W25+'10月'!W25+'11月'!W25+'12月'!W25+'1月'!W25+'2月'!W25+'3月'!W25</f>
        <v>0.9</v>
      </c>
      <c r="X25" s="20">
        <f>'4月'!X25+'5月'!X25+'6月'!X25+'7月'!X25+'8月'!X25+'9月'!X25+'10月'!X25+'11月'!X25+'12月'!X25+'1月'!X25+'2月'!X25+'3月'!X25</f>
        <v>0</v>
      </c>
      <c r="Y25" s="76">
        <f>'4月'!Y25+'5月'!Y25+'6月'!Y25+'7月'!Y25+'8月'!Y25+'9月'!Y25+'10月'!Y25+'11月'!Y25+'12月'!Y25+'1月'!Y25+'2月'!Y25+'3月'!Y25</f>
        <v>529.3</v>
      </c>
      <c r="Z25" s="58">
        <f>'4月'!Z25+'5月'!Z25+'6月'!Z25+'7月'!Z25+'8月'!Z25+'9月'!Z25+'10月'!Z25+'11月'!Z25+'12月'!Z25+'1月'!Z25+'2月'!Z25+'3月'!Z25</f>
        <v>1530.7000000000003</v>
      </c>
      <c r="AA25" s="60">
        <f>'4月'!AA25+'5月'!AA25+'6月'!AA25+'7月'!AA25+'8月'!AA25+'9月'!AA25+'10月'!AA25+'11月'!AA25+'12月'!AA25+'1月'!AA25+'2月'!AA25+'3月'!AA25</f>
        <v>1001.4000000000002</v>
      </c>
      <c r="AB25" s="77">
        <f>'4月'!AB25+'5月'!AB25+'6月'!AB25+'7月'!AB25+'8月'!AB25+'9月'!AB25+'10月'!AB25+'11月'!AB25+'12月'!AB25+'1月'!AB25+'2月'!AB25+'3月'!AB25</f>
        <v>828.3000000000001</v>
      </c>
      <c r="AC25" s="78">
        <f>'4月'!AC25+'5月'!AC25+'6月'!AC25+'7月'!AC25+'8月'!AC25+'9月'!AC25+'10月'!AC25+'11月'!AC25+'12月'!AC25+'1月'!AC25+'2月'!AC25+'3月'!AC25</f>
        <v>173.09999999999997</v>
      </c>
      <c r="AD25" s="79">
        <f t="shared" si="0"/>
        <v>540.2838999282428</v>
      </c>
      <c r="AE25" s="80">
        <f t="shared" si="1"/>
        <v>446.8915062018808</v>
      </c>
      <c r="AF25" s="81">
        <f t="shared" si="2"/>
        <v>93.39239372636189</v>
      </c>
      <c r="AG25" s="82">
        <f t="shared" si="3"/>
        <v>825.8563667067717</v>
      </c>
      <c r="AH25" s="83">
        <f t="shared" si="4"/>
        <v>285.5724667785289</v>
      </c>
      <c r="AI25" s="84">
        <f t="shared" si="5"/>
        <v>17.285799880167758</v>
      </c>
      <c r="AJ25" s="111">
        <v>31.4</v>
      </c>
      <c r="AK25" s="109" t="s">
        <v>26</v>
      </c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</row>
    <row r="26" spans="1:155" s="8" customFormat="1" ht="19.5" customHeight="1">
      <c r="A26" s="19">
        <v>21</v>
      </c>
      <c r="B26" s="18" t="s">
        <v>27</v>
      </c>
      <c r="C26" s="54">
        <f>'9月'!C26</f>
        <v>15299</v>
      </c>
      <c r="D26" s="56">
        <f>'4月'!D26+'5月'!D26+'6月'!D26+'7月'!D26+'8月'!D26+'9月'!D26+'10月'!D26+'11月'!D26+'12月'!D26+'1月'!D26+'2月'!D26+'3月'!D26</f>
        <v>2731</v>
      </c>
      <c r="E26" s="51">
        <f>'4月'!E26+'5月'!E26+'6月'!E26+'7月'!E26+'8月'!E26+'9月'!E26+'10月'!E26+'11月'!E26+'12月'!E26+'1月'!E26+'2月'!E26+'3月'!E26</f>
        <v>2316.6000000000004</v>
      </c>
      <c r="F26" s="51">
        <f>'4月'!F26+'5月'!F26+'6月'!F26+'7月'!F26+'8月'!F26+'9月'!F26+'10月'!F26+'11月'!F26+'12月'!F26+'1月'!F26+'2月'!F26+'3月'!F26</f>
        <v>414.4</v>
      </c>
      <c r="G26" s="57">
        <f>'4月'!G26+'5月'!G26+'6月'!G26+'7月'!G26+'8月'!G26+'9月'!G26+'10月'!G26+'11月'!G26+'12月'!G26+'1月'!G26+'2月'!G26+'3月'!G26</f>
        <v>0</v>
      </c>
      <c r="H26" s="20">
        <f>'4月'!H26+'5月'!H26+'6月'!H26+'7月'!H26+'8月'!H26+'9月'!H26+'10月'!H26+'11月'!H26+'12月'!H26+'1月'!H26+'2月'!H26+'3月'!H26</f>
        <v>0</v>
      </c>
      <c r="I26" s="20">
        <f>'4月'!I26+'5月'!I26+'6月'!I26+'7月'!I26+'8月'!I26+'9月'!I26+'10月'!I26+'11月'!I26+'12月'!I26+'1月'!I26+'2月'!I26+'3月'!I26</f>
        <v>0</v>
      </c>
      <c r="J26" s="57">
        <f>'4月'!J26+'5月'!J26+'6月'!J26+'7月'!J26+'8月'!J26+'9月'!J26+'10月'!J26+'11月'!J26+'12月'!J26+'1月'!J26+'2月'!J26+'3月'!J26</f>
        <v>2233.4</v>
      </c>
      <c r="K26" s="20">
        <f>'4月'!K26+'5月'!K26+'6月'!K26+'7月'!K26+'8月'!K26+'9月'!K26+'10月'!K26+'11月'!K26+'12月'!K26+'1月'!K26+'2月'!K26+'3月'!K26</f>
        <v>1917.3</v>
      </c>
      <c r="L26" s="20">
        <f>'4月'!L26+'5月'!L26+'6月'!L26+'7月'!L26+'8月'!L26+'9月'!L26+'10月'!L26+'11月'!L26+'12月'!L26+'1月'!L26+'2月'!L26+'3月'!L26</f>
        <v>316.09999999999997</v>
      </c>
      <c r="M26" s="57">
        <f>'4月'!M26+'5月'!M26+'6月'!M26+'7月'!M26+'8月'!M26+'9月'!M26+'10月'!M26+'11月'!M26+'12月'!M26+'1月'!M26+'2月'!M26+'3月'!M26</f>
        <v>138.79999999999998</v>
      </c>
      <c r="N26" s="20">
        <f>'4月'!N26+'5月'!N26+'6月'!N26+'7月'!N26+'8月'!N26+'9月'!N26+'10月'!N26+'11月'!N26+'12月'!N26+'1月'!N26+'2月'!N26+'3月'!N26</f>
        <v>40.5</v>
      </c>
      <c r="O26" s="20">
        <f>'4月'!O26+'5月'!O26+'6月'!O26+'7月'!O26+'8月'!O26+'9月'!O26+'10月'!O26+'11月'!O26+'12月'!O26+'1月'!O26+'2月'!O26+'3月'!O26</f>
        <v>98.3</v>
      </c>
      <c r="P26" s="57">
        <f>'4月'!P26+'5月'!P26+'6月'!P26+'7月'!P26+'8月'!P26+'9月'!P26+'10月'!P26+'11月'!P26+'12月'!P26+'1月'!P26+'2月'!P26+'3月'!P26</f>
        <v>358.8</v>
      </c>
      <c r="Q26" s="20">
        <f>'4月'!Q26+'5月'!Q26+'6月'!Q26+'7月'!Q26+'8月'!Q26+'9月'!Q26+'10月'!Q26+'11月'!Q26+'12月'!Q26+'1月'!Q26+'2月'!Q26+'3月'!Q26</f>
        <v>358.8</v>
      </c>
      <c r="R26" s="20">
        <f>'4月'!R26+'5月'!R26+'6月'!R26+'7月'!R26+'8月'!R26+'9月'!R26+'10月'!R26+'11月'!R26+'12月'!R26+'1月'!R26+'2月'!R26+'3月'!R26</f>
        <v>0</v>
      </c>
      <c r="S26" s="57">
        <f>'4月'!S26+'5月'!S26+'6月'!S26+'7月'!S26+'8月'!S26+'9月'!S26+'10月'!S26+'11月'!S26+'12月'!S26+'1月'!S26+'2月'!S26+'3月'!S26</f>
        <v>0</v>
      </c>
      <c r="T26" s="20">
        <f>'4月'!T26+'5月'!T26+'6月'!T26+'7月'!T26+'8月'!T26+'9月'!T26+'10月'!T26+'11月'!T26+'12月'!T26+'1月'!T26+'2月'!T26+'3月'!T26</f>
        <v>0</v>
      </c>
      <c r="U26" s="20">
        <f>'4月'!U26+'5月'!U26+'6月'!U26+'7月'!U26+'8月'!U26+'9月'!U26+'10月'!U26+'11月'!U26+'12月'!U26+'1月'!U26+'2月'!U26+'3月'!U26</f>
        <v>0</v>
      </c>
      <c r="V26" s="57">
        <f>'4月'!V26+'5月'!V26+'6月'!V26+'7月'!V26+'8月'!V26+'9月'!V26+'10月'!V26+'11月'!V26+'12月'!V26+'1月'!V26+'2月'!V26+'3月'!V26</f>
        <v>0</v>
      </c>
      <c r="W26" s="20">
        <f>'4月'!W26+'5月'!W26+'6月'!W26+'7月'!W26+'8月'!W26+'9月'!W26+'10月'!W26+'11月'!W26+'12月'!W26+'1月'!W26+'2月'!W26+'3月'!W26</f>
        <v>0</v>
      </c>
      <c r="X26" s="20">
        <f>'4月'!X26+'5月'!X26+'6月'!X26+'7月'!X26+'8月'!X26+'9月'!X26+'10月'!X26+'11月'!X26+'12月'!X26+'1月'!X26+'2月'!X26+'3月'!X26</f>
        <v>0</v>
      </c>
      <c r="Y26" s="76">
        <f>'4月'!Y26+'5月'!Y26+'6月'!Y26+'7月'!Y26+'8月'!Y26+'9月'!Y26+'10月'!Y26+'11月'!Y26+'12月'!Y26+'1月'!Y26+'2月'!Y26+'3月'!Y26</f>
        <v>1492.4999999999998</v>
      </c>
      <c r="Z26" s="58">
        <f>'4月'!Z26+'5月'!Z26+'6月'!Z26+'7月'!Z26+'8月'!Z26+'9月'!Z26+'10月'!Z26+'11月'!Z26+'12月'!Z26+'1月'!Z26+'2月'!Z26+'3月'!Z26</f>
        <v>4223.5</v>
      </c>
      <c r="AA26" s="60">
        <f>'4月'!AA26+'5月'!AA26+'6月'!AA26+'7月'!AA26+'8月'!AA26+'9月'!AA26+'10月'!AA26+'11月'!AA26+'12月'!AA26+'1月'!AA26+'2月'!AA26+'3月'!AA26</f>
        <v>2731</v>
      </c>
      <c r="AB26" s="77">
        <f>'4月'!AB26+'5月'!AB26+'6月'!AB26+'7月'!AB26+'8月'!AB26+'9月'!AB26+'10月'!AB26+'11月'!AB26+'12月'!AB26+'1月'!AB26+'2月'!AB26+'3月'!AB26</f>
        <v>2372.2000000000003</v>
      </c>
      <c r="AC26" s="78">
        <f>'4月'!AC26+'5月'!AC26+'6月'!AC26+'7月'!AC26+'8月'!AC26+'9月'!AC26+'10月'!AC26+'11月'!AC26+'12月'!AC26+'1月'!AC26+'2月'!AC26+'3月'!AC26</f>
        <v>358.8</v>
      </c>
      <c r="AD26" s="79">
        <f t="shared" si="0"/>
        <v>489.0641075117274</v>
      </c>
      <c r="AE26" s="80">
        <f t="shared" si="1"/>
        <v>424.8106465907433</v>
      </c>
      <c r="AF26" s="81">
        <f t="shared" si="2"/>
        <v>64.25346092098418</v>
      </c>
      <c r="AG26" s="82">
        <f t="shared" si="3"/>
        <v>756.3391644363899</v>
      </c>
      <c r="AH26" s="83">
        <f t="shared" si="4"/>
        <v>267.27505692466247</v>
      </c>
      <c r="AI26" s="84">
        <f t="shared" si="5"/>
        <v>13.138044672281216</v>
      </c>
      <c r="AJ26" s="111">
        <v>86.1</v>
      </c>
      <c r="AK26" s="109" t="s">
        <v>27</v>
      </c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</row>
    <row r="27" spans="1:155" s="8" customFormat="1" ht="19.5" customHeight="1">
      <c r="A27" s="13">
        <v>22</v>
      </c>
      <c r="B27" s="18" t="s">
        <v>28</v>
      </c>
      <c r="C27" s="54">
        <f>'9月'!C27</f>
        <v>7056</v>
      </c>
      <c r="D27" s="56">
        <f>'4月'!D27+'5月'!D27+'6月'!D27+'7月'!D27+'8月'!D27+'9月'!D27+'10月'!D27+'11月'!D27+'12月'!D27+'1月'!D27+'2月'!D27+'3月'!D27</f>
        <v>1508.5</v>
      </c>
      <c r="E27" s="51">
        <f>'4月'!E27+'5月'!E27+'6月'!E27+'7月'!E27+'8月'!E27+'9月'!E27+'10月'!E27+'11月'!E27+'12月'!E27+'1月'!E27+'2月'!E27+'3月'!E27</f>
        <v>1388</v>
      </c>
      <c r="F27" s="51">
        <f>'4月'!F27+'5月'!F27+'6月'!F27+'7月'!F27+'8月'!F27+'9月'!F27+'10月'!F27+'11月'!F27+'12月'!F27+'1月'!F27+'2月'!F27+'3月'!F27</f>
        <v>120.5</v>
      </c>
      <c r="G27" s="57">
        <f>'4月'!G27+'5月'!G27+'6月'!G27+'7月'!G27+'8月'!G27+'9月'!G27+'10月'!G27+'11月'!G27+'12月'!G27+'1月'!G27+'2月'!G27+'3月'!G27</f>
        <v>0</v>
      </c>
      <c r="H27" s="20">
        <f>'4月'!H27+'5月'!H27+'6月'!H27+'7月'!H27+'8月'!H27+'9月'!H27+'10月'!H27+'11月'!H27+'12月'!H27+'1月'!H27+'2月'!H27+'3月'!H27</f>
        <v>0</v>
      </c>
      <c r="I27" s="20">
        <f>'4月'!I27+'5月'!I27+'6月'!I27+'7月'!I27+'8月'!I27+'9月'!I27+'10月'!I27+'11月'!I27+'12月'!I27+'1月'!I27+'2月'!I27+'3月'!I27</f>
        <v>0</v>
      </c>
      <c r="J27" s="57">
        <f>'4月'!J27+'5月'!J27+'6月'!J27+'7月'!J27+'8月'!J27+'9月'!J27+'10月'!J27+'11月'!J27+'12月'!J27+'1月'!J27+'2月'!J27+'3月'!J27</f>
        <v>1211.3999999999999</v>
      </c>
      <c r="K27" s="20">
        <f>'4月'!K27+'5月'!K27+'6月'!K27+'7月'!K27+'8月'!K27+'9月'!K27+'10月'!K27+'11月'!K27+'12月'!K27+'1月'!K27+'2月'!K27+'3月'!K27</f>
        <v>1132.6000000000001</v>
      </c>
      <c r="L27" s="20">
        <f>'4月'!L27+'5月'!L27+'6月'!L27+'7月'!L27+'8月'!L27+'9月'!L27+'10月'!L27+'11月'!L27+'12月'!L27+'1月'!L27+'2月'!L27+'3月'!L27</f>
        <v>78.80000000000001</v>
      </c>
      <c r="M27" s="57">
        <f>'4月'!M27+'5月'!M27+'6月'!M27+'7月'!M27+'8月'!M27+'9月'!M27+'10月'!M27+'11月'!M27+'12月'!M27+'1月'!M27+'2月'!M27+'3月'!M27</f>
        <v>96.2</v>
      </c>
      <c r="N27" s="20">
        <f>'4月'!N27+'5月'!N27+'6月'!N27+'7月'!N27+'8月'!N27+'9月'!N27+'10月'!N27+'11月'!N27+'12月'!N27+'1月'!N27+'2月'!N27+'3月'!N27</f>
        <v>79.6</v>
      </c>
      <c r="O27" s="20">
        <f>'4月'!O27+'5月'!O27+'6月'!O27+'7月'!O27+'8月'!O27+'9月'!O27+'10月'!O27+'11月'!O27+'12月'!O27+'1月'!O27+'2月'!O27+'3月'!O27</f>
        <v>16.599999999999998</v>
      </c>
      <c r="P27" s="57">
        <f>'4月'!P27+'5月'!P27+'6月'!P27+'7月'!P27+'8月'!P27+'9月'!P27+'10月'!P27+'11月'!P27+'12月'!P27+'1月'!P27+'2月'!P27+'3月'!P27</f>
        <v>176.1</v>
      </c>
      <c r="Q27" s="20">
        <f>'4月'!Q27+'5月'!Q27+'6月'!Q27+'7月'!Q27+'8月'!Q27+'9月'!Q27+'10月'!Q27+'11月'!Q27+'12月'!Q27+'1月'!Q27+'2月'!Q27+'3月'!Q27</f>
        <v>175.79999999999998</v>
      </c>
      <c r="R27" s="20">
        <f>'4月'!R27+'5月'!R27+'6月'!R27+'7月'!R27+'8月'!R27+'9月'!R27+'10月'!R27+'11月'!R27+'12月'!R27+'1月'!R27+'2月'!R27+'3月'!R27</f>
        <v>0.3</v>
      </c>
      <c r="S27" s="57">
        <f>'4月'!S27+'5月'!S27+'6月'!S27+'7月'!S27+'8月'!S27+'9月'!S27+'10月'!S27+'11月'!S27+'12月'!S27+'1月'!S27+'2月'!S27+'3月'!S27</f>
        <v>0</v>
      </c>
      <c r="T27" s="20">
        <f>'4月'!T27+'5月'!T27+'6月'!T27+'7月'!T27+'8月'!T27+'9月'!T27+'10月'!T27+'11月'!T27+'12月'!T27+'1月'!T27+'2月'!T27+'3月'!T27</f>
        <v>0</v>
      </c>
      <c r="U27" s="20">
        <f>'4月'!U27+'5月'!U27+'6月'!U27+'7月'!U27+'8月'!U27+'9月'!U27+'10月'!U27+'11月'!U27+'12月'!U27+'1月'!U27+'2月'!U27+'3月'!U27</f>
        <v>0</v>
      </c>
      <c r="V27" s="57">
        <f>'4月'!V27+'5月'!V27+'6月'!V27+'7月'!V27+'8月'!V27+'9月'!V27+'10月'!V27+'11月'!V27+'12月'!V27+'1月'!V27+'2月'!V27+'3月'!V27</f>
        <v>24.8</v>
      </c>
      <c r="W27" s="20">
        <f>'4月'!W27+'5月'!W27+'6月'!W27+'7月'!W27+'8月'!W27+'9月'!W27+'10月'!W27+'11月'!W27+'12月'!W27+'1月'!W27+'2月'!W27+'3月'!W27</f>
        <v>0</v>
      </c>
      <c r="X27" s="20">
        <f>'4月'!X27+'5月'!X27+'6月'!X27+'7月'!X27+'8月'!X27+'9月'!X27+'10月'!X27+'11月'!X27+'12月'!X27+'1月'!X27+'2月'!X27+'3月'!X27</f>
        <v>24.8</v>
      </c>
      <c r="Y27" s="76">
        <f>'4月'!Y27+'5月'!Y27+'6月'!Y27+'7月'!Y27+'8月'!Y27+'9月'!Y27+'10月'!Y27+'11月'!Y27+'12月'!Y27+'1月'!Y27+'2月'!Y27+'3月'!Y27</f>
        <v>470.40000000000003</v>
      </c>
      <c r="Z27" s="58">
        <f>'4月'!Z27+'5月'!Z27+'6月'!Z27+'7月'!Z27+'8月'!Z27+'9月'!Z27+'10月'!Z27+'11月'!Z27+'12月'!Z27+'1月'!Z27+'2月'!Z27+'3月'!Z27</f>
        <v>1978.9</v>
      </c>
      <c r="AA27" s="60">
        <f>'4月'!AA27+'5月'!AA27+'6月'!AA27+'7月'!AA27+'8月'!AA27+'9月'!AA27+'10月'!AA27+'11月'!AA27+'12月'!AA27+'1月'!AA27+'2月'!AA27+'3月'!AA27</f>
        <v>1508.5</v>
      </c>
      <c r="AB27" s="77">
        <f>'4月'!AB27+'5月'!AB27+'6月'!AB27+'7月'!AB27+'8月'!AB27+'9月'!AB27+'10月'!AB27+'11月'!AB27+'12月'!AB27+'1月'!AB27+'2月'!AB27+'3月'!AB27</f>
        <v>1332.3999999999999</v>
      </c>
      <c r="AC27" s="78">
        <f>'4月'!AC27+'5月'!AC27+'6月'!AC27+'7月'!AC27+'8月'!AC27+'9月'!AC27+'10月'!AC27+'11月'!AC27+'12月'!AC27+'1月'!AC27+'2月'!AC27+'3月'!AC27</f>
        <v>176.1</v>
      </c>
      <c r="AD27" s="79">
        <f t="shared" si="0"/>
        <v>585.7251576429658</v>
      </c>
      <c r="AE27" s="80">
        <f t="shared" si="1"/>
        <v>517.3484919081787</v>
      </c>
      <c r="AF27" s="81">
        <f t="shared" si="2"/>
        <v>68.37666573478707</v>
      </c>
      <c r="AG27" s="82">
        <f t="shared" si="3"/>
        <v>768.3735594694499</v>
      </c>
      <c r="AH27" s="83">
        <f t="shared" si="4"/>
        <v>182.64840182648402</v>
      </c>
      <c r="AI27" s="84">
        <f t="shared" si="5"/>
        <v>11.673848193569771</v>
      </c>
      <c r="AJ27" s="111">
        <v>21.9</v>
      </c>
      <c r="AK27" s="109" t="s">
        <v>28</v>
      </c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</row>
    <row r="28" spans="1:155" s="55" customFormat="1" ht="19.5" customHeight="1">
      <c r="A28" s="19">
        <v>23</v>
      </c>
      <c r="B28" s="18" t="s">
        <v>29</v>
      </c>
      <c r="C28" s="54">
        <f>'9月'!C28</f>
        <v>4943</v>
      </c>
      <c r="D28" s="56">
        <f>'4月'!D28+'5月'!D28+'6月'!D28+'7月'!D28+'8月'!D28+'9月'!D28+'10月'!D28+'11月'!D28+'12月'!D28+'1月'!D28+'2月'!D28+'3月'!D28</f>
        <v>1109.6999999999998</v>
      </c>
      <c r="E28" s="51">
        <f>'4月'!E28+'5月'!E28+'6月'!E28+'7月'!E28+'8月'!E28+'9月'!E28+'10月'!E28+'11月'!E28+'12月'!E28+'1月'!E28+'2月'!E28+'3月'!E28</f>
        <v>1051</v>
      </c>
      <c r="F28" s="51">
        <f>'4月'!F28+'5月'!F28+'6月'!F28+'7月'!F28+'8月'!F28+'9月'!F28+'10月'!F28+'11月'!F28+'12月'!F28+'1月'!F28+'2月'!F28+'3月'!F28</f>
        <v>58.699999999999996</v>
      </c>
      <c r="G28" s="57">
        <f>'4月'!G28+'5月'!G28+'6月'!G28+'7月'!G28+'8月'!G28+'9月'!G28+'10月'!G28+'11月'!G28+'12月'!G28+'1月'!G28+'2月'!G28+'3月'!G28</f>
        <v>0</v>
      </c>
      <c r="H28" s="20">
        <f>'4月'!H28+'5月'!H28+'6月'!H28+'7月'!H28+'8月'!H28+'9月'!H28+'10月'!H28+'11月'!H28+'12月'!H28+'1月'!H28+'2月'!H28+'3月'!H28</f>
        <v>0</v>
      </c>
      <c r="I28" s="20">
        <f>'4月'!I28+'5月'!I28+'6月'!I28+'7月'!I28+'8月'!I28+'9月'!I28+'10月'!I28+'11月'!I28+'12月'!I28+'1月'!I28+'2月'!I28+'3月'!I28</f>
        <v>0</v>
      </c>
      <c r="J28" s="57">
        <f>'4月'!J28+'5月'!J28+'6月'!J28+'7月'!J28+'8月'!J28+'9月'!J28+'10月'!J28+'11月'!J28+'12月'!J28+'1月'!J28+'2月'!J28+'3月'!J28</f>
        <v>923.5999999999999</v>
      </c>
      <c r="K28" s="20">
        <f>'4月'!K28+'5月'!K28+'6月'!K28+'7月'!K28+'8月'!K28+'9月'!K28+'10月'!K28+'11月'!K28+'12月'!K28+'1月'!K28+'2月'!K28+'3月'!K28</f>
        <v>886.6</v>
      </c>
      <c r="L28" s="20">
        <f>'4月'!L28+'5月'!L28+'6月'!L28+'7月'!L28+'8月'!L28+'9月'!L28+'10月'!L28+'11月'!L28+'12月'!L28+'1月'!L28+'2月'!L28+'3月'!L28</f>
        <v>37</v>
      </c>
      <c r="M28" s="57">
        <f>'4月'!M28+'5月'!M28+'6月'!M28+'7月'!M28+'8月'!M28+'9月'!M28+'10月'!M28+'11月'!M28+'12月'!M28+'1月'!M28+'2月'!M28+'3月'!M28</f>
        <v>126.3</v>
      </c>
      <c r="N28" s="20">
        <f>'4月'!N28+'5月'!N28+'6月'!N28+'7月'!N28+'8月'!N28+'9月'!N28+'10月'!N28+'11月'!N28+'12月'!N28+'1月'!N28+'2月'!N28+'3月'!N28</f>
        <v>107.50000000000001</v>
      </c>
      <c r="O28" s="20">
        <f>'4月'!O28+'5月'!O28+'6月'!O28+'7月'!O28+'8月'!O28+'9月'!O28+'10月'!O28+'11月'!O28+'12月'!O28+'1月'!O28+'2月'!O28+'3月'!O28</f>
        <v>18.8</v>
      </c>
      <c r="P28" s="57">
        <f>'4月'!P28+'5月'!P28+'6月'!P28+'7月'!P28+'8月'!P28+'9月'!P28+'10月'!P28+'11月'!P28+'12月'!P28+'1月'!P28+'2月'!P28+'3月'!P28</f>
        <v>59.8</v>
      </c>
      <c r="Q28" s="20">
        <f>'4月'!Q28+'5月'!Q28+'6月'!Q28+'7月'!Q28+'8月'!Q28+'9月'!Q28+'10月'!Q28+'11月'!Q28+'12月'!Q28+'1月'!Q28+'2月'!Q28+'3月'!Q28</f>
        <v>56.9</v>
      </c>
      <c r="R28" s="20">
        <f>'4月'!R28+'5月'!R28+'6月'!R28+'7月'!R28+'8月'!R28+'9月'!R28+'10月'!R28+'11月'!R28+'12月'!R28+'1月'!R28+'2月'!R28+'3月'!R28</f>
        <v>2.9000000000000004</v>
      </c>
      <c r="S28" s="57">
        <f>'4月'!S28+'5月'!S28+'6月'!S28+'7月'!S28+'8月'!S28+'9月'!S28+'10月'!S28+'11月'!S28+'12月'!S28+'1月'!S28+'2月'!S28+'3月'!S28</f>
        <v>0</v>
      </c>
      <c r="T28" s="20">
        <f>'4月'!T28+'5月'!T28+'6月'!T28+'7月'!T28+'8月'!T28+'9月'!T28+'10月'!T28+'11月'!T28+'12月'!T28+'1月'!T28+'2月'!T28+'3月'!T28</f>
        <v>0</v>
      </c>
      <c r="U28" s="20">
        <f>'4月'!U28+'5月'!U28+'6月'!U28+'7月'!U28+'8月'!U28+'9月'!U28+'10月'!U28+'11月'!U28+'12月'!U28+'1月'!U28+'2月'!U28+'3月'!U28</f>
        <v>0</v>
      </c>
      <c r="V28" s="57">
        <f>'4月'!V28+'5月'!V28+'6月'!V28+'7月'!V28+'8月'!V28+'9月'!V28+'10月'!V28+'11月'!V28+'12月'!V28+'1月'!V28+'2月'!V28+'3月'!V28</f>
        <v>0</v>
      </c>
      <c r="W28" s="20">
        <f>'4月'!W28+'5月'!W28+'6月'!W28+'7月'!W28+'8月'!W28+'9月'!W28+'10月'!W28+'11月'!W28+'12月'!W28+'1月'!W28+'2月'!W28+'3月'!W28</f>
        <v>0</v>
      </c>
      <c r="X28" s="20">
        <f>'4月'!X28+'5月'!X28+'6月'!X28+'7月'!X28+'8月'!X28+'9月'!X28+'10月'!X28+'11月'!X28+'12月'!X28+'1月'!X28+'2月'!X28+'3月'!X28</f>
        <v>0</v>
      </c>
      <c r="Y28" s="76">
        <f>'4月'!Y28+'5月'!Y28+'6月'!Y28+'7月'!Y28+'8月'!Y28+'9月'!Y28+'10月'!Y28+'11月'!Y28+'12月'!Y28+'1月'!Y28+'2月'!Y28+'3月'!Y28</f>
        <v>0</v>
      </c>
      <c r="Z28" s="58">
        <f>'4月'!Z28+'5月'!Z28+'6月'!Z28+'7月'!Z28+'8月'!Z28+'9月'!Z28+'10月'!Z28+'11月'!Z28+'12月'!Z28+'1月'!Z28+'2月'!Z28+'3月'!Z28</f>
        <v>1109.6999999999998</v>
      </c>
      <c r="AA28" s="60">
        <f>'4月'!AA28+'5月'!AA28+'6月'!AA28+'7月'!AA28+'8月'!AA28+'9月'!AA28+'10月'!AA28+'11月'!AA28+'12月'!AA28+'1月'!AA28+'2月'!AA28+'3月'!AA28</f>
        <v>1109.6999999999998</v>
      </c>
      <c r="AB28" s="77">
        <f>'4月'!AB28+'5月'!AB28+'6月'!AB28+'7月'!AB28+'8月'!AB28+'9月'!AB28+'10月'!AB28+'11月'!AB28+'12月'!AB28+'1月'!AB28+'2月'!AB28+'3月'!AB28</f>
        <v>1049.9</v>
      </c>
      <c r="AC28" s="78">
        <f>'4月'!AC28+'5月'!AC28+'6月'!AC28+'7月'!AC28+'8月'!AC28+'9月'!AC28+'10月'!AC28+'11月'!AC28+'12月'!AC28+'1月'!AC28+'2月'!AC28+'3月'!AC28</f>
        <v>59.8</v>
      </c>
      <c r="AD28" s="79">
        <f t="shared" si="0"/>
        <v>615.0665532273396</v>
      </c>
      <c r="AE28" s="80">
        <f t="shared" si="1"/>
        <v>581.9215772131062</v>
      </c>
      <c r="AF28" s="81">
        <f t="shared" si="2"/>
        <v>33.1449760142335</v>
      </c>
      <c r="AG28" s="82">
        <f t="shared" si="3"/>
        <v>615.0665532273396</v>
      </c>
      <c r="AH28" s="83">
        <f t="shared" si="4"/>
        <v>0</v>
      </c>
      <c r="AI28" s="84">
        <f t="shared" si="5"/>
        <v>5.388843831666217</v>
      </c>
      <c r="AJ28" s="111">
        <v>10.1</v>
      </c>
      <c r="AK28" s="109" t="s">
        <v>29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</row>
    <row r="29" spans="1:155" s="55" customFormat="1" ht="19.5" customHeight="1">
      <c r="A29" s="19">
        <v>24</v>
      </c>
      <c r="B29" s="18" t="s">
        <v>30</v>
      </c>
      <c r="C29" s="54">
        <f>'9月'!C29</f>
        <v>10998</v>
      </c>
      <c r="D29" s="56">
        <f>'4月'!D29+'5月'!D29+'6月'!D29+'7月'!D29+'8月'!D29+'9月'!D29+'10月'!D29+'11月'!D29+'12月'!D29+'1月'!D29+'2月'!D29+'3月'!D29</f>
        <v>2636.1</v>
      </c>
      <c r="E29" s="51">
        <f>'4月'!E29+'5月'!E29+'6月'!E29+'7月'!E29+'8月'!E29+'9月'!E29+'10月'!E29+'11月'!E29+'12月'!E29+'1月'!E29+'2月'!E29+'3月'!E29</f>
        <v>2512.2000000000003</v>
      </c>
      <c r="F29" s="51">
        <f>'4月'!F29+'5月'!F29+'6月'!F29+'7月'!F29+'8月'!F29+'9月'!F29+'10月'!F29+'11月'!F29+'12月'!F29+'1月'!F29+'2月'!F29+'3月'!F29</f>
        <v>123.89999999999999</v>
      </c>
      <c r="G29" s="57">
        <f>'4月'!G29+'5月'!G29+'6月'!G29+'7月'!G29+'8月'!G29+'9月'!G29+'10月'!G29+'11月'!G29+'12月'!G29+'1月'!G29+'2月'!G29+'3月'!G29</f>
        <v>0</v>
      </c>
      <c r="H29" s="20">
        <f>'4月'!H29+'5月'!H29+'6月'!H29+'7月'!H29+'8月'!H29+'9月'!H29+'10月'!H29+'11月'!H29+'12月'!H29+'1月'!H29+'2月'!H29+'3月'!H29</f>
        <v>0</v>
      </c>
      <c r="I29" s="20">
        <f>'4月'!I29+'5月'!I29+'6月'!I29+'7月'!I29+'8月'!I29+'9月'!I29+'10月'!I29+'11月'!I29+'12月'!I29+'1月'!I29+'2月'!I29+'3月'!I29</f>
        <v>0</v>
      </c>
      <c r="J29" s="57">
        <f>'4月'!J29+'5月'!J29+'6月'!J29+'7月'!J29+'8月'!J29+'9月'!J29+'10月'!J29+'11月'!J29+'12月'!J29+'1月'!J29+'2月'!J29+'3月'!J29</f>
        <v>1879.4</v>
      </c>
      <c r="K29" s="20">
        <f>'4月'!K29+'5月'!K29+'6月'!K29+'7月'!K29+'8月'!K29+'9月'!K29+'10月'!K29+'11月'!K29+'12月'!K29+'1月'!K29+'2月'!K29+'3月'!K29</f>
        <v>1797.8999999999999</v>
      </c>
      <c r="L29" s="20">
        <f>'4月'!L29+'5月'!L29+'6月'!L29+'7月'!L29+'8月'!L29+'9月'!L29+'10月'!L29+'11月'!L29+'12月'!L29+'1月'!L29+'2月'!L29+'3月'!L29</f>
        <v>81.50000000000001</v>
      </c>
      <c r="M29" s="57">
        <f>'4月'!M29+'5月'!M29+'6月'!M29+'7月'!M29+'8月'!M29+'9月'!M29+'10月'!M29+'11月'!M29+'12月'!M29+'1月'!M29+'2月'!M29+'3月'!M29</f>
        <v>75.49999999999999</v>
      </c>
      <c r="N29" s="20">
        <f>'4月'!N29+'5月'!N29+'6月'!N29+'7月'!N29+'8月'!N29+'9月'!N29+'10月'!N29+'11月'!N29+'12月'!N29+'1月'!N29+'2月'!N29+'3月'!N29</f>
        <v>67</v>
      </c>
      <c r="O29" s="20">
        <f>'4月'!O29+'5月'!O29+'6月'!O29+'7月'!O29+'8月'!O29+'9月'!O29+'10月'!O29+'11月'!O29+'12月'!O29+'1月'!O29+'2月'!O29+'3月'!O29</f>
        <v>8.5</v>
      </c>
      <c r="P29" s="57">
        <f>'4月'!P29+'5月'!P29+'6月'!P29+'7月'!P29+'8月'!P29+'9月'!P29+'10月'!P29+'11月'!P29+'12月'!P29+'1月'!P29+'2月'!P29+'3月'!P29</f>
        <v>622.6</v>
      </c>
      <c r="Q29" s="20">
        <f>'4月'!Q29+'5月'!Q29+'6月'!Q29+'7月'!Q29+'8月'!Q29+'9月'!Q29+'10月'!Q29+'11月'!Q29+'12月'!Q29+'1月'!Q29+'2月'!Q29+'3月'!Q29</f>
        <v>603.0999999999999</v>
      </c>
      <c r="R29" s="20">
        <f>'4月'!R29+'5月'!R29+'6月'!R29+'7月'!R29+'8月'!R29+'9月'!R29+'10月'!R29+'11月'!R29+'12月'!R29+'1月'!R29+'2月'!R29+'3月'!R29</f>
        <v>19.5</v>
      </c>
      <c r="S29" s="57">
        <f>'4月'!S29+'5月'!S29+'6月'!S29+'7月'!S29+'8月'!S29+'9月'!S29+'10月'!S29+'11月'!S29+'12月'!S29+'1月'!S29+'2月'!S29+'3月'!S29</f>
        <v>0</v>
      </c>
      <c r="T29" s="20">
        <f>'4月'!T29+'5月'!T29+'6月'!T29+'7月'!T29+'8月'!T29+'9月'!T29+'10月'!T29+'11月'!T29+'12月'!T29+'1月'!T29+'2月'!T29+'3月'!T29</f>
        <v>0</v>
      </c>
      <c r="U29" s="20">
        <f>'4月'!U29+'5月'!U29+'6月'!U29+'7月'!U29+'8月'!U29+'9月'!U29+'10月'!U29+'11月'!U29+'12月'!U29+'1月'!U29+'2月'!U29+'3月'!U29</f>
        <v>0</v>
      </c>
      <c r="V29" s="57">
        <f>'4月'!V29+'5月'!V29+'6月'!V29+'7月'!V29+'8月'!V29+'9月'!V29+'10月'!V29+'11月'!V29+'12月'!V29+'1月'!V29+'2月'!V29+'3月'!V29</f>
        <v>58.6</v>
      </c>
      <c r="W29" s="20">
        <f>'4月'!W29+'5月'!W29+'6月'!W29+'7月'!W29+'8月'!W29+'9月'!W29+'10月'!W29+'11月'!W29+'12月'!W29+'1月'!W29+'2月'!W29+'3月'!W29</f>
        <v>44.2</v>
      </c>
      <c r="X29" s="20">
        <f>'4月'!X29+'5月'!X29+'6月'!X29+'7月'!X29+'8月'!X29+'9月'!X29+'10月'!X29+'11月'!X29+'12月'!X29+'1月'!X29+'2月'!X29+'3月'!X29</f>
        <v>14.4</v>
      </c>
      <c r="Y29" s="76">
        <f>'4月'!Y29+'5月'!Y29+'6月'!Y29+'7月'!Y29+'8月'!Y29+'9月'!Y29+'10月'!Y29+'11月'!Y29+'12月'!Y29+'1月'!Y29+'2月'!Y29+'3月'!Y29</f>
        <v>883.5999999999999</v>
      </c>
      <c r="Z29" s="58">
        <f>'4月'!Z29+'5月'!Z29+'6月'!Z29+'7月'!Z29+'8月'!Z29+'9月'!Z29+'10月'!Z29+'11月'!Z29+'12月'!Z29+'1月'!Z29+'2月'!Z29+'3月'!Z29</f>
        <v>3519.7000000000003</v>
      </c>
      <c r="AA29" s="89">
        <f>'4月'!AA29+'5月'!AA29+'6月'!AA29+'7月'!AA29+'8月'!AA29+'9月'!AA29+'10月'!AA29+'11月'!AA29+'12月'!AA29+'1月'!AA29+'2月'!AA29+'3月'!AA29</f>
        <v>2636.1</v>
      </c>
      <c r="AB29" s="57">
        <f>'4月'!AB29+'5月'!AB29+'6月'!AB29+'7月'!AB29+'8月'!AB29+'9月'!AB29+'10月'!AB29+'11月'!AB29+'12月'!AB29+'1月'!AB29+'2月'!AB29+'3月'!AB29</f>
        <v>2013.4999999999998</v>
      </c>
      <c r="AC29" s="90">
        <f>'4月'!AC29+'5月'!AC29+'6月'!AC29+'7月'!AC29+'8月'!AC29+'9月'!AC29+'10月'!AC29+'11月'!AC29+'12月'!AC29+'1月'!AC29+'2月'!AC29+'3月'!AC29</f>
        <v>622.6</v>
      </c>
      <c r="AD29" s="79">
        <f t="shared" si="0"/>
        <v>656.6822859448915</v>
      </c>
      <c r="AE29" s="80">
        <f t="shared" si="1"/>
        <v>501.58559339556126</v>
      </c>
      <c r="AF29" s="81">
        <f t="shared" si="2"/>
        <v>155.09669254933027</v>
      </c>
      <c r="AG29" s="82">
        <f t="shared" si="3"/>
        <v>876.7970266075775</v>
      </c>
      <c r="AH29" s="83">
        <f t="shared" si="4"/>
        <v>220.11474066268585</v>
      </c>
      <c r="AI29" s="84">
        <f t="shared" si="5"/>
        <v>23.618223891354653</v>
      </c>
      <c r="AJ29" s="111">
        <v>4.2</v>
      </c>
      <c r="AK29" s="109" t="s">
        <v>30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</row>
    <row r="30" spans="1:155" s="55" customFormat="1" ht="19.5" customHeight="1">
      <c r="A30" s="19">
        <v>25</v>
      </c>
      <c r="B30" s="18" t="s">
        <v>31</v>
      </c>
      <c r="C30" s="54">
        <f>'9月'!C30</f>
        <v>14565</v>
      </c>
      <c r="D30" s="56">
        <f>'4月'!D30+'5月'!D30+'6月'!D30+'7月'!D30+'8月'!D30+'9月'!D30+'10月'!D30+'11月'!D30+'12月'!D30+'1月'!D30+'2月'!D30+'3月'!D30</f>
        <v>3486.5</v>
      </c>
      <c r="E30" s="51">
        <f>'4月'!E30+'5月'!E30+'6月'!E30+'7月'!E30+'8月'!E30+'9月'!E30+'10月'!E30+'11月'!E30+'12月'!E30+'1月'!E30+'2月'!E30+'3月'!E30</f>
        <v>3138.4999999999995</v>
      </c>
      <c r="F30" s="51">
        <f>'4月'!F30+'5月'!F30+'6月'!F30+'7月'!F30+'8月'!F30+'9月'!F30+'10月'!F30+'11月'!F30+'12月'!F30+'1月'!F30+'2月'!F30+'3月'!F30</f>
        <v>348</v>
      </c>
      <c r="G30" s="57">
        <f>'4月'!G30+'5月'!G30+'6月'!G30+'7月'!G30+'8月'!G30+'9月'!G30+'10月'!G30+'11月'!G30+'12月'!G30+'1月'!G30+'2月'!G30+'3月'!G30</f>
        <v>0</v>
      </c>
      <c r="H30" s="20">
        <f>'4月'!H30+'5月'!H30+'6月'!H30+'7月'!H30+'8月'!H30+'9月'!H30+'10月'!H30+'11月'!H30+'12月'!H30+'1月'!H30+'2月'!H30+'3月'!H30</f>
        <v>0</v>
      </c>
      <c r="I30" s="20">
        <f>'4月'!I30+'5月'!I30+'6月'!I30+'7月'!I30+'8月'!I30+'9月'!I30+'10月'!I30+'11月'!I30+'12月'!I30+'1月'!I30+'2月'!I30+'3月'!I30</f>
        <v>0</v>
      </c>
      <c r="J30" s="57">
        <f>'4月'!J30+'5月'!J30+'6月'!J30+'7月'!J30+'8月'!J30+'9月'!J30+'10月'!J30+'11月'!J30+'12月'!J30+'1月'!J30+'2月'!J30+'3月'!J30</f>
        <v>2913.5</v>
      </c>
      <c r="K30" s="20">
        <f>'4月'!K30+'5月'!K30+'6月'!K30+'7月'!K30+'8月'!K30+'9月'!K30+'10月'!K30+'11月'!K30+'12月'!K30+'1月'!K30+'2月'!K30+'3月'!K30</f>
        <v>2795.7000000000007</v>
      </c>
      <c r="L30" s="20">
        <f>'4月'!L30+'5月'!L30+'6月'!L30+'7月'!L30+'8月'!L30+'9月'!L30+'10月'!L30+'11月'!L30+'12月'!L30+'1月'!L30+'2月'!L30+'3月'!L30</f>
        <v>117.79999999999998</v>
      </c>
      <c r="M30" s="57">
        <f>'4月'!M30+'5月'!M30+'6月'!M30+'7月'!M30+'8月'!M30+'9月'!M30+'10月'!M30+'11月'!M30+'12月'!M30+'1月'!M30+'2月'!M30+'3月'!M30</f>
        <v>119.60000000000002</v>
      </c>
      <c r="N30" s="20">
        <f>'4月'!N30+'5月'!N30+'6月'!N30+'7月'!N30+'8月'!N30+'9月'!N30+'10月'!N30+'11月'!N30+'12月'!N30+'1月'!N30+'2月'!N30+'3月'!N30</f>
        <v>88.60000000000001</v>
      </c>
      <c r="O30" s="20">
        <f>'4月'!O30+'5月'!O30+'6月'!O30+'7月'!O30+'8月'!O30+'9月'!O30+'10月'!O30+'11月'!O30+'12月'!O30+'1月'!O30+'2月'!O30+'3月'!O30</f>
        <v>30.999999999999996</v>
      </c>
      <c r="P30" s="57">
        <f>'4月'!P30+'5月'!P30+'6月'!P30+'7月'!P30+'8月'!P30+'9月'!P30+'10月'!P30+'11月'!P30+'12月'!P30+'1月'!P30+'2月'!P30+'3月'!P30</f>
        <v>288.59999999999997</v>
      </c>
      <c r="Q30" s="20">
        <f>'4月'!Q30+'5月'!Q30+'6月'!Q30+'7月'!Q30+'8月'!Q30+'9月'!Q30+'10月'!Q30+'11月'!Q30+'12月'!Q30+'1月'!Q30+'2月'!Q30+'3月'!Q30</f>
        <v>248.79999999999998</v>
      </c>
      <c r="R30" s="20">
        <f>'4月'!R30+'5月'!R30+'6月'!R30+'7月'!R30+'8月'!R30+'9月'!R30+'10月'!R30+'11月'!R30+'12月'!R30+'1月'!R30+'2月'!R30+'3月'!R30</f>
        <v>39.8</v>
      </c>
      <c r="S30" s="57">
        <f>'4月'!S30+'5月'!S30+'6月'!S30+'7月'!S30+'8月'!S30+'9月'!S30+'10月'!S30+'11月'!S30+'12月'!S30+'1月'!S30+'2月'!S30+'3月'!S30</f>
        <v>0</v>
      </c>
      <c r="T30" s="20">
        <f>'4月'!T30+'5月'!T30+'6月'!T30+'7月'!T30+'8月'!T30+'9月'!T30+'10月'!T30+'11月'!T30+'12月'!T30+'1月'!T30+'2月'!T30+'3月'!T30</f>
        <v>0</v>
      </c>
      <c r="U30" s="20">
        <f>'4月'!U30+'5月'!U30+'6月'!U30+'7月'!U30+'8月'!U30+'9月'!U30+'10月'!U30+'11月'!U30+'12月'!U30+'1月'!U30+'2月'!U30+'3月'!U30</f>
        <v>0</v>
      </c>
      <c r="V30" s="57">
        <f>'4月'!V30+'5月'!V30+'6月'!V30+'7月'!V30+'8月'!V30+'9月'!V30+'10月'!V30+'11月'!V30+'12月'!V30+'1月'!V30+'2月'!V30+'3月'!V30</f>
        <v>164.79999999999998</v>
      </c>
      <c r="W30" s="20">
        <f>'4月'!W30+'5月'!W30+'6月'!W30+'7月'!W30+'8月'!W30+'9月'!W30+'10月'!W30+'11月'!W30+'12月'!W30+'1月'!W30+'2月'!W30+'3月'!W30</f>
        <v>5.4</v>
      </c>
      <c r="X30" s="20">
        <f>'4月'!X30+'5月'!X30+'6月'!X30+'7月'!X30+'8月'!X30+'9月'!X30+'10月'!X30+'11月'!X30+'12月'!X30+'1月'!X30+'2月'!X30+'3月'!X30</f>
        <v>159.4</v>
      </c>
      <c r="Y30" s="76">
        <f>'4月'!Y30+'5月'!Y30+'6月'!Y30+'7月'!Y30+'8月'!Y30+'9月'!Y30+'10月'!Y30+'11月'!Y30+'12月'!Y30+'1月'!Y30+'2月'!Y30+'3月'!Y30</f>
        <v>954.1</v>
      </c>
      <c r="Z30" s="58">
        <f>'4月'!Z30+'5月'!Z30+'6月'!Z30+'7月'!Z30+'8月'!Z30+'9月'!Z30+'10月'!Z30+'11月'!Z30+'12月'!Z30+'1月'!Z30+'2月'!Z30+'3月'!Z30</f>
        <v>4440.6</v>
      </c>
      <c r="AA30" s="60">
        <f>'4月'!AA30+'5月'!AA30+'6月'!AA30+'7月'!AA30+'8月'!AA30+'9月'!AA30+'10月'!AA30+'11月'!AA30+'12月'!AA30+'1月'!AA30+'2月'!AA30+'3月'!AA30</f>
        <v>3486.499999999999</v>
      </c>
      <c r="AB30" s="77">
        <f>'4月'!AB30+'5月'!AB30+'6月'!AB30+'7月'!AB30+'8月'!AB30+'9月'!AB30+'10月'!AB30+'11月'!AB30+'12月'!AB30+'1月'!AB30+'2月'!AB30+'3月'!AB30</f>
        <v>3197.9</v>
      </c>
      <c r="AC30" s="78">
        <f>'4月'!AC30+'5月'!AC30+'6月'!AC30+'7月'!AC30+'8月'!AC30+'9月'!AC30+'10月'!AC30+'11月'!AC30+'12月'!AC30+'1月'!AC30+'2月'!AC30+'3月'!AC30</f>
        <v>288.59999999999997</v>
      </c>
      <c r="AD30" s="79">
        <f t="shared" si="0"/>
        <v>655.8225056313454</v>
      </c>
      <c r="AE30" s="80">
        <f t="shared" si="1"/>
        <v>601.5358642645863</v>
      </c>
      <c r="AF30" s="81">
        <f t="shared" si="2"/>
        <v>54.286641366759305</v>
      </c>
      <c r="AG30" s="82">
        <f t="shared" si="3"/>
        <v>835.2919599904068</v>
      </c>
      <c r="AH30" s="83">
        <f t="shared" si="4"/>
        <v>179.46945435906116</v>
      </c>
      <c r="AI30" s="84">
        <f t="shared" si="5"/>
        <v>8.277642334719634</v>
      </c>
      <c r="AJ30" s="111">
        <v>278.8</v>
      </c>
      <c r="AK30" s="109" t="s">
        <v>31</v>
      </c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</row>
    <row r="31" spans="1:155" s="55" customFormat="1" ht="19.5" customHeight="1">
      <c r="A31" s="19">
        <v>26</v>
      </c>
      <c r="B31" s="18" t="s">
        <v>43</v>
      </c>
      <c r="C31" s="54">
        <f>'9月'!C31</f>
        <v>8357</v>
      </c>
      <c r="D31" s="56">
        <f>'4月'!D31+'5月'!D31+'6月'!D31+'7月'!D31+'8月'!D31+'9月'!D31+'10月'!D31+'11月'!D31+'12月'!D31+'1月'!D31+'2月'!D31+'3月'!D31</f>
        <v>1930.3</v>
      </c>
      <c r="E31" s="51">
        <f>'4月'!E31+'5月'!E31+'6月'!E31+'7月'!E31+'8月'!E31+'9月'!E31+'10月'!E31+'11月'!E31+'12月'!E31+'1月'!E31+'2月'!E31+'3月'!E31</f>
        <v>1825.5000000000002</v>
      </c>
      <c r="F31" s="51">
        <f>'4月'!F31+'5月'!F31+'6月'!F31+'7月'!F31+'8月'!F31+'9月'!F31+'10月'!F31+'11月'!F31+'12月'!F31+'1月'!F31+'2月'!F31+'3月'!F31</f>
        <v>104.79999999999998</v>
      </c>
      <c r="G31" s="57">
        <f>'4月'!G31+'5月'!G31+'6月'!G31+'7月'!G31+'8月'!G31+'9月'!G31+'10月'!G31+'11月'!G31+'12月'!G31+'1月'!G31+'2月'!G31+'3月'!G31</f>
        <v>0</v>
      </c>
      <c r="H31" s="20">
        <f>'4月'!H31+'5月'!H31+'6月'!H31+'7月'!H31+'8月'!H31+'9月'!H31+'10月'!H31+'11月'!H31+'12月'!H31+'1月'!H31+'2月'!H31+'3月'!H31</f>
        <v>0</v>
      </c>
      <c r="I31" s="20">
        <f>'4月'!I31+'5月'!I31+'6月'!I31+'7月'!I31+'8月'!I31+'9月'!I31+'10月'!I31+'11月'!I31+'12月'!I31+'1月'!I31+'2月'!I31+'3月'!I31</f>
        <v>0</v>
      </c>
      <c r="J31" s="57">
        <f>'4月'!J31+'5月'!J31+'6月'!J31+'7月'!J31+'8月'!J31+'9月'!J31+'10月'!J31+'11月'!J31+'12月'!J31+'1月'!J31+'2月'!J31+'3月'!J31</f>
        <v>1464</v>
      </c>
      <c r="K31" s="20">
        <f>'4月'!K31+'5月'!K31+'6月'!K31+'7月'!K31+'8月'!K31+'9月'!K31+'10月'!K31+'11月'!K31+'12月'!K31+'1月'!K31+'2月'!K31+'3月'!K31</f>
        <v>1444.1000000000001</v>
      </c>
      <c r="L31" s="20">
        <f>'4月'!L31+'5月'!L31+'6月'!L31+'7月'!L31+'8月'!L31+'9月'!L31+'10月'!L31+'11月'!L31+'12月'!L31+'1月'!L31+'2月'!L31+'3月'!L31</f>
        <v>19.9</v>
      </c>
      <c r="M31" s="57">
        <f>'4月'!M31+'5月'!M31+'6月'!M31+'7月'!M31+'8月'!M31+'9月'!M31+'10月'!M31+'11月'!M31+'12月'!M31+'1月'!M31+'2月'!M31+'3月'!M31</f>
        <v>88.80000000000001</v>
      </c>
      <c r="N31" s="20">
        <f>'4月'!N31+'5月'!N31+'6月'!N31+'7月'!N31+'8月'!N31+'9月'!N31+'10月'!N31+'11月'!N31+'12月'!N31+'1月'!N31+'2月'!N31+'3月'!N31</f>
        <v>79.00000000000001</v>
      </c>
      <c r="O31" s="20">
        <f>'4月'!O31+'5月'!O31+'6月'!O31+'7月'!O31+'8月'!O31+'9月'!O31+'10月'!O31+'11月'!O31+'12月'!O31+'1月'!O31+'2月'!O31+'3月'!O31</f>
        <v>9.8</v>
      </c>
      <c r="P31" s="57">
        <f>'4月'!P31+'5月'!P31+'6月'!P31+'7月'!P31+'8月'!P31+'9月'!P31+'10月'!P31+'11月'!P31+'12月'!P31+'1月'!P31+'2月'!P31+'3月'!P31</f>
        <v>299.29999999999995</v>
      </c>
      <c r="Q31" s="20">
        <f>'4月'!Q31+'5月'!Q31+'6月'!Q31+'7月'!Q31+'8月'!Q31+'9月'!Q31+'10月'!Q31+'11月'!Q31+'12月'!Q31+'1月'!Q31+'2月'!Q31+'3月'!Q31</f>
        <v>286.59999999999997</v>
      </c>
      <c r="R31" s="20">
        <f>'4月'!R31+'5月'!R31+'6月'!R31+'7月'!R31+'8月'!R31+'9月'!R31+'10月'!R31+'11月'!R31+'12月'!R31+'1月'!R31+'2月'!R31+'3月'!R31</f>
        <v>12.7</v>
      </c>
      <c r="S31" s="57">
        <f>'4月'!S31+'5月'!S31+'6月'!S31+'7月'!S31+'8月'!S31+'9月'!S31+'10月'!S31+'11月'!S31+'12月'!S31+'1月'!S31+'2月'!S31+'3月'!S31</f>
        <v>0</v>
      </c>
      <c r="T31" s="20">
        <f>'4月'!T31+'5月'!T31+'6月'!T31+'7月'!T31+'8月'!T31+'9月'!T31+'10月'!T31+'11月'!T31+'12月'!T31+'1月'!T31+'2月'!T31+'3月'!T31</f>
        <v>0</v>
      </c>
      <c r="U31" s="20">
        <f>'4月'!U31+'5月'!U31+'6月'!U31+'7月'!U31+'8月'!U31+'9月'!U31+'10月'!U31+'11月'!U31+'12月'!U31+'1月'!U31+'2月'!U31+'3月'!U31</f>
        <v>0</v>
      </c>
      <c r="V31" s="57">
        <f>'4月'!V31+'5月'!V31+'6月'!V31+'7月'!V31+'8月'!V31+'9月'!V31+'10月'!V31+'11月'!V31+'12月'!V31+'1月'!V31+'2月'!V31+'3月'!V31</f>
        <v>78.2</v>
      </c>
      <c r="W31" s="20">
        <f>'4月'!W31+'5月'!W31+'6月'!W31+'7月'!W31+'8月'!W31+'9月'!W31+'10月'!W31+'11月'!W31+'12月'!W31+'1月'!W31+'2月'!W31+'3月'!W31</f>
        <v>15.8</v>
      </c>
      <c r="X31" s="20">
        <f>'4月'!X31+'5月'!X31+'6月'!X31+'7月'!X31+'8月'!X31+'9月'!X31+'10月'!X31+'11月'!X31+'12月'!X31+'1月'!X31+'2月'!X31+'3月'!X31</f>
        <v>62.399999999999984</v>
      </c>
      <c r="Y31" s="76">
        <f>'4月'!Y31+'5月'!Y31+'6月'!Y31+'7月'!Y31+'8月'!Y31+'9月'!Y31+'10月'!Y31+'11月'!Y31+'12月'!Y31+'1月'!Y31+'2月'!Y31+'3月'!Y31</f>
        <v>682.2999999999998</v>
      </c>
      <c r="Z31" s="58">
        <f>'4月'!Z31+'5月'!Z31+'6月'!Z31+'7月'!Z31+'8月'!Z31+'9月'!Z31+'10月'!Z31+'11月'!Z31+'12月'!Z31+'1月'!Z31+'2月'!Z31+'3月'!Z31</f>
        <v>2612.6</v>
      </c>
      <c r="AA31" s="60">
        <f>'4月'!AA31+'5月'!AA31+'6月'!AA31+'7月'!AA31+'8月'!AA31+'9月'!AA31+'10月'!AA31+'11月'!AA31+'12月'!AA31+'1月'!AA31+'2月'!AA31+'3月'!AA31</f>
        <v>1930.3</v>
      </c>
      <c r="AB31" s="77">
        <f>'4月'!AB31+'5月'!AB31+'6月'!AB31+'7月'!AB31+'8月'!AB31+'9月'!AB31+'10月'!AB31+'11月'!AB31+'12月'!AB31+'1月'!AB31+'2月'!AB31+'3月'!AB31</f>
        <v>1631</v>
      </c>
      <c r="AC31" s="78">
        <f>'4月'!AC31+'5月'!AC31+'6月'!AC31+'7月'!AC31+'8月'!AC31+'9月'!AC31+'10月'!AC31+'11月'!AC31+'12月'!AC31+'1月'!AC31+'2月'!AC31+'3月'!AC31</f>
        <v>299.29999999999995</v>
      </c>
      <c r="AD31" s="79">
        <f t="shared" si="0"/>
        <v>632.8219637052688</v>
      </c>
      <c r="AE31" s="80">
        <f t="shared" si="1"/>
        <v>534.7006282978259</v>
      </c>
      <c r="AF31" s="81">
        <f t="shared" si="2"/>
        <v>98.12133540744284</v>
      </c>
      <c r="AG31" s="82">
        <f t="shared" si="3"/>
        <v>856.5045134830779</v>
      </c>
      <c r="AH31" s="83">
        <f t="shared" si="4"/>
        <v>223.68254977780904</v>
      </c>
      <c r="AI31" s="84">
        <f t="shared" si="5"/>
        <v>15.505361860850643</v>
      </c>
      <c r="AJ31" s="111">
        <v>809.9</v>
      </c>
      <c r="AK31" s="109" t="s">
        <v>43</v>
      </c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</row>
    <row r="32" spans="1:155" s="55" customFormat="1" ht="19.5" customHeight="1">
      <c r="A32" s="19">
        <v>27</v>
      </c>
      <c r="B32" s="18" t="s">
        <v>32</v>
      </c>
      <c r="C32" s="54">
        <f>'9月'!C32</f>
        <v>3076</v>
      </c>
      <c r="D32" s="56">
        <f>'4月'!D32+'5月'!D32+'6月'!D32+'7月'!D32+'8月'!D32+'9月'!D32+'10月'!D32+'11月'!D32+'12月'!D32+'1月'!D32+'2月'!D32+'3月'!D32</f>
        <v>661</v>
      </c>
      <c r="E32" s="51">
        <f>'4月'!E32+'5月'!E32+'6月'!E32+'7月'!E32+'8月'!E32+'9月'!E32+'10月'!E32+'11月'!E32+'12月'!E32+'1月'!E32+'2月'!E32+'3月'!E32</f>
        <v>628.4000000000001</v>
      </c>
      <c r="F32" s="51">
        <f>'4月'!F32+'5月'!F32+'6月'!F32+'7月'!F32+'8月'!F32+'9月'!F32+'10月'!F32+'11月'!F32+'12月'!F32+'1月'!F32+'2月'!F32+'3月'!F32</f>
        <v>32.6</v>
      </c>
      <c r="G32" s="57">
        <f>'4月'!G32+'5月'!G32+'6月'!G32+'7月'!G32+'8月'!G32+'9月'!G32+'10月'!G32+'11月'!G32+'12月'!G32+'1月'!G32+'2月'!G32+'3月'!G32</f>
        <v>0</v>
      </c>
      <c r="H32" s="20">
        <f>'4月'!H32+'5月'!H32+'6月'!H32+'7月'!H32+'8月'!H32+'9月'!H32+'10月'!H32+'11月'!H32+'12月'!H32+'1月'!H32+'2月'!H32+'3月'!H32</f>
        <v>0</v>
      </c>
      <c r="I32" s="20">
        <f>'4月'!I32+'5月'!I32+'6月'!I32+'7月'!I32+'8月'!I32+'9月'!I32+'10月'!I32+'11月'!I32+'12月'!I32+'1月'!I32+'2月'!I32+'3月'!I32</f>
        <v>0</v>
      </c>
      <c r="J32" s="57">
        <f>'4月'!J32+'5月'!J32+'6月'!J32+'7月'!J32+'8月'!J32+'9月'!J32+'10月'!J32+'11月'!J32+'12月'!J32+'1月'!J32+'2月'!J32+'3月'!J32</f>
        <v>520.1</v>
      </c>
      <c r="K32" s="20">
        <f>'4月'!K32+'5月'!K32+'6月'!K32+'7月'!K32+'8月'!K32+'9月'!K32+'10月'!K32+'11月'!K32+'12月'!K32+'1月'!K32+'2月'!K32+'3月'!K32</f>
        <v>514.3</v>
      </c>
      <c r="L32" s="20">
        <f>'4月'!L32+'5月'!L32+'6月'!L32+'7月'!L32+'8月'!L32+'9月'!L32+'10月'!L32+'11月'!L32+'12月'!L32+'1月'!L32+'2月'!L32+'3月'!L32</f>
        <v>5.8</v>
      </c>
      <c r="M32" s="57">
        <f>'4月'!M32+'5月'!M32+'6月'!M32+'7月'!M32+'8月'!M32+'9月'!M32+'10月'!M32+'11月'!M32+'12月'!M32+'1月'!M32+'2月'!M32+'3月'!M32</f>
        <v>27.600000000000005</v>
      </c>
      <c r="N32" s="20">
        <f>'4月'!N32+'5月'!N32+'6月'!N32+'7月'!N32+'8月'!N32+'9月'!N32+'10月'!N32+'11月'!N32+'12月'!N32+'1月'!N32+'2月'!N32+'3月'!N32</f>
        <v>25.299999999999997</v>
      </c>
      <c r="O32" s="20">
        <f>'4月'!O32+'5月'!O32+'6月'!O32+'7月'!O32+'8月'!O32+'9月'!O32+'10月'!O32+'11月'!O32+'12月'!O32+'1月'!O32+'2月'!O32+'3月'!O32</f>
        <v>2.3000000000000003</v>
      </c>
      <c r="P32" s="57">
        <f>'4月'!P32+'5月'!P32+'6月'!P32+'7月'!P32+'8月'!P32+'9月'!P32+'10月'!P32+'11月'!P32+'12月'!P32+'1月'!P32+'2月'!P32+'3月'!P32</f>
        <v>90.79999999999998</v>
      </c>
      <c r="Q32" s="20">
        <f>'4月'!Q32+'5月'!Q32+'6月'!Q32+'7月'!Q32+'8月'!Q32+'9月'!Q32+'10月'!Q32+'11月'!Q32+'12月'!Q32+'1月'!Q32+'2月'!Q32+'3月'!Q32</f>
        <v>82.59999999999998</v>
      </c>
      <c r="R32" s="20">
        <f>'4月'!R32+'5月'!R32+'6月'!R32+'7月'!R32+'8月'!R32+'9月'!R32+'10月'!R32+'11月'!R32+'12月'!R32+'1月'!R32+'2月'!R32+'3月'!R32</f>
        <v>8.2</v>
      </c>
      <c r="S32" s="57">
        <f>'4月'!S32+'5月'!S32+'6月'!S32+'7月'!S32+'8月'!S32+'9月'!S32+'10月'!S32+'11月'!S32+'12月'!S32+'1月'!S32+'2月'!S32+'3月'!S32</f>
        <v>0</v>
      </c>
      <c r="T32" s="20">
        <f>'4月'!T32+'5月'!T32+'6月'!T32+'7月'!T32+'8月'!T32+'9月'!T32+'10月'!T32+'11月'!T32+'12月'!T32+'1月'!T32+'2月'!T32+'3月'!T32</f>
        <v>0</v>
      </c>
      <c r="U32" s="20">
        <f>'4月'!U32+'5月'!U32+'6月'!U32+'7月'!U32+'8月'!U32+'9月'!U32+'10月'!U32+'11月'!U32+'12月'!U32+'1月'!U32+'2月'!U32+'3月'!U32</f>
        <v>0</v>
      </c>
      <c r="V32" s="57">
        <f>'4月'!V32+'5月'!V32+'6月'!V32+'7月'!V32+'8月'!V32+'9月'!V32+'10月'!V32+'11月'!V32+'12月'!V32+'1月'!V32+'2月'!V32+'3月'!V32</f>
        <v>22.5</v>
      </c>
      <c r="W32" s="20">
        <f>'4月'!W32+'5月'!W32+'6月'!W32+'7月'!W32+'8月'!W32+'9月'!W32+'10月'!W32+'11月'!W32+'12月'!W32+'1月'!W32+'2月'!W32+'3月'!W32</f>
        <v>6.199999999999999</v>
      </c>
      <c r="X32" s="20">
        <f>'4月'!X32+'5月'!X32+'6月'!X32+'7月'!X32+'8月'!X32+'9月'!X32+'10月'!X32+'11月'!X32+'12月'!X32+'1月'!X32+'2月'!X32+'3月'!X32</f>
        <v>16.299999999999997</v>
      </c>
      <c r="Y32" s="76">
        <f>'4月'!Y32+'5月'!Y32+'6月'!Y32+'7月'!Y32+'8月'!Y32+'9月'!Y32+'10月'!Y32+'11月'!Y32+'12月'!Y32+'1月'!Y32+'2月'!Y32+'3月'!Y32</f>
        <v>220.99999999999997</v>
      </c>
      <c r="Z32" s="58">
        <f>'4月'!Z32+'5月'!Z32+'6月'!Z32+'7月'!Z32+'8月'!Z32+'9月'!Z32+'10月'!Z32+'11月'!Z32+'12月'!Z32+'1月'!Z32+'2月'!Z32+'3月'!Z32</f>
        <v>882</v>
      </c>
      <c r="AA32" s="60">
        <f>'4月'!AA32+'5月'!AA32+'6月'!AA32+'7月'!AA32+'8月'!AA32+'9月'!AA32+'10月'!AA32+'11月'!AA32+'12月'!AA32+'1月'!AA32+'2月'!AA32+'3月'!AA32</f>
        <v>661</v>
      </c>
      <c r="AB32" s="77">
        <f>'4月'!AB32+'5月'!AB32+'6月'!AB32+'7月'!AB32+'8月'!AB32+'9月'!AB32+'10月'!AB32+'11月'!AB32+'12月'!AB32+'1月'!AB32+'2月'!AB32+'3月'!AB32</f>
        <v>570.2</v>
      </c>
      <c r="AC32" s="78">
        <f>'4月'!AC32+'5月'!AC32+'6月'!AC32+'7月'!AC32+'8月'!AC32+'9月'!AC32+'10月'!AC32+'11月'!AC32+'12月'!AC32+'1月'!AC32+'2月'!AC32+'3月'!AC32</f>
        <v>90.79999999999998</v>
      </c>
      <c r="AD32" s="79">
        <f t="shared" si="0"/>
        <v>588.738265315211</v>
      </c>
      <c r="AE32" s="80">
        <f t="shared" si="1"/>
        <v>507.8646881735754</v>
      </c>
      <c r="AF32" s="81">
        <f t="shared" si="2"/>
        <v>80.87357714163562</v>
      </c>
      <c r="AG32" s="82">
        <f t="shared" si="3"/>
        <v>785.5781391951832</v>
      </c>
      <c r="AH32" s="83">
        <f t="shared" si="4"/>
        <v>196.83987387997217</v>
      </c>
      <c r="AI32" s="84">
        <f t="shared" si="5"/>
        <v>13.736762481089256</v>
      </c>
      <c r="AJ32" s="111">
        <v>237.8</v>
      </c>
      <c r="AK32" s="109" t="s">
        <v>32</v>
      </c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</row>
    <row r="33" spans="1:155" s="8" customFormat="1" ht="19.5" customHeight="1">
      <c r="A33" s="13">
        <v>28</v>
      </c>
      <c r="B33" s="18" t="s">
        <v>44</v>
      </c>
      <c r="C33" s="54">
        <f>'9月'!C33</f>
        <v>2445</v>
      </c>
      <c r="D33" s="56">
        <f>'4月'!D33+'5月'!D33+'6月'!D33+'7月'!D33+'8月'!D33+'9月'!D33+'10月'!D33+'11月'!D33+'12月'!D33+'1月'!D33+'2月'!D33+'3月'!D33</f>
        <v>637.2</v>
      </c>
      <c r="E33" s="51">
        <f>'4月'!E33+'5月'!E33+'6月'!E33+'7月'!E33+'8月'!E33+'9月'!E33+'10月'!E33+'11月'!E33+'12月'!E33+'1月'!E33+'2月'!E33+'3月'!E33</f>
        <v>590.3</v>
      </c>
      <c r="F33" s="51">
        <f>'4月'!F33+'5月'!F33+'6月'!F33+'7月'!F33+'8月'!F33+'9月'!F33+'10月'!F33+'11月'!F33+'12月'!F33+'1月'!F33+'2月'!F33+'3月'!F33</f>
        <v>46.900000000000006</v>
      </c>
      <c r="G33" s="57">
        <f>'4月'!G33+'5月'!G33+'6月'!G33+'7月'!G33+'8月'!G33+'9月'!G33+'10月'!G33+'11月'!G33+'12月'!G33+'1月'!G33+'2月'!G33+'3月'!G33</f>
        <v>0</v>
      </c>
      <c r="H33" s="20">
        <f>'4月'!H33+'5月'!H33+'6月'!H33+'7月'!H33+'8月'!H33+'9月'!H33+'10月'!H33+'11月'!H33+'12月'!H33+'1月'!H33+'2月'!H33+'3月'!H33</f>
        <v>0</v>
      </c>
      <c r="I33" s="20">
        <f>'4月'!I33+'5月'!I33+'6月'!I33+'7月'!I33+'8月'!I33+'9月'!I33+'10月'!I33+'11月'!I33+'12月'!I33+'1月'!I33+'2月'!I33+'3月'!I33</f>
        <v>0</v>
      </c>
      <c r="J33" s="57">
        <f>'4月'!J33+'5月'!J33+'6月'!J33+'7月'!J33+'8月'!J33+'9月'!J33+'10月'!J33+'11月'!J33+'12月'!J33+'1月'!J33+'2月'!J33+'3月'!J33</f>
        <v>523.8</v>
      </c>
      <c r="K33" s="20">
        <f>'4月'!K33+'5月'!K33+'6月'!K33+'7月'!K33+'8月'!K33+'9月'!K33+'10月'!K33+'11月'!K33+'12月'!K33+'1月'!K33+'2月'!K33+'3月'!K33</f>
        <v>490.79999999999995</v>
      </c>
      <c r="L33" s="20">
        <f>'4月'!L33+'5月'!L33+'6月'!L33+'7月'!L33+'8月'!L33+'9月'!L33+'10月'!L33+'11月'!L33+'12月'!L33+'1月'!L33+'2月'!L33+'3月'!L33</f>
        <v>33.00000000000001</v>
      </c>
      <c r="M33" s="57">
        <f>'4月'!M33+'5月'!M33+'6月'!M33+'7月'!M33+'8月'!M33+'9月'!M33+'10月'!M33+'11月'!M33+'12月'!M33+'1月'!M33+'2月'!M33+'3月'!M33</f>
        <v>30.999999999999996</v>
      </c>
      <c r="N33" s="20">
        <f>'4月'!N33+'5月'!N33+'6月'!N33+'7月'!N33+'8月'!N33+'9月'!N33+'10月'!N33+'11月'!N33+'12月'!N33+'1月'!N33+'2月'!N33+'3月'!N33</f>
        <v>24.299999999999997</v>
      </c>
      <c r="O33" s="20">
        <f>'4月'!O33+'5月'!O33+'6月'!O33+'7月'!O33+'8月'!O33+'9月'!O33+'10月'!O33+'11月'!O33+'12月'!O33+'1月'!O33+'2月'!O33+'3月'!O33</f>
        <v>6.699999999999999</v>
      </c>
      <c r="P33" s="57">
        <f>'4月'!P33+'5月'!P33+'6月'!P33+'7月'!P33+'8月'!P33+'9月'!P33+'10月'!P33+'11月'!P33+'12月'!P33+'1月'!P33+'2月'!P33+'3月'!P33</f>
        <v>82.4</v>
      </c>
      <c r="Q33" s="20">
        <f>'4月'!Q33+'5月'!Q33+'6月'!Q33+'7月'!Q33+'8月'!Q33+'9月'!Q33+'10月'!Q33+'11月'!Q33+'12月'!Q33+'1月'!Q33+'2月'!Q33+'3月'!Q33</f>
        <v>75.2</v>
      </c>
      <c r="R33" s="20">
        <f>'4月'!R33+'5月'!R33+'6月'!R33+'7月'!R33+'8月'!R33+'9月'!R33+'10月'!R33+'11月'!R33+'12月'!R33+'1月'!R33+'2月'!R33+'3月'!R33</f>
        <v>7.199999999999999</v>
      </c>
      <c r="S33" s="57">
        <f>'4月'!S33+'5月'!S33+'6月'!S33+'7月'!S33+'8月'!S33+'9月'!S33+'10月'!S33+'11月'!S33+'12月'!S33+'1月'!S33+'2月'!S33+'3月'!S33</f>
        <v>0</v>
      </c>
      <c r="T33" s="20">
        <f>'4月'!T33+'5月'!T33+'6月'!T33+'7月'!T33+'8月'!T33+'9月'!T33+'10月'!T33+'11月'!T33+'12月'!T33+'1月'!T33+'2月'!T33+'3月'!T33</f>
        <v>0</v>
      </c>
      <c r="U33" s="20">
        <f>'4月'!U33+'5月'!U33+'6月'!U33+'7月'!U33+'8月'!U33+'9月'!U33+'10月'!U33+'11月'!U33+'12月'!U33+'1月'!U33+'2月'!U33+'3月'!U33</f>
        <v>0</v>
      </c>
      <c r="V33" s="57">
        <f>'4月'!V33+'5月'!V33+'6月'!V33+'7月'!V33+'8月'!V33+'9月'!V33+'10月'!V33+'11月'!V33+'12月'!V33+'1月'!V33+'2月'!V33+'3月'!V33</f>
        <v>0</v>
      </c>
      <c r="W33" s="20">
        <f>'4月'!W33+'5月'!W33+'6月'!W33+'7月'!W33+'8月'!W33+'9月'!W33+'10月'!W33+'11月'!W33+'12月'!W33+'1月'!W33+'2月'!W33+'3月'!W33</f>
        <v>0</v>
      </c>
      <c r="X33" s="20">
        <f>'4月'!X33+'5月'!X33+'6月'!X33+'7月'!X33+'8月'!X33+'9月'!X33+'10月'!X33+'11月'!X33+'12月'!X33+'1月'!X33+'2月'!X33+'3月'!X33</f>
        <v>0</v>
      </c>
      <c r="Y33" s="76">
        <f>'4月'!Y33+'5月'!Y33+'6月'!Y33+'7月'!Y33+'8月'!Y33+'9月'!Y33+'10月'!Y33+'11月'!Y33+'12月'!Y33+'1月'!Y33+'2月'!Y33+'3月'!Y33</f>
        <v>169.2</v>
      </c>
      <c r="Z33" s="58">
        <f>'4月'!Z33+'5月'!Z33+'6月'!Z33+'7月'!Z33+'8月'!Z33+'9月'!Z33+'10月'!Z33+'11月'!Z33+'12月'!Z33+'1月'!Z33+'2月'!Z33+'3月'!Z33</f>
        <v>806.3999999999999</v>
      </c>
      <c r="AA33" s="60">
        <f>'4月'!AA33+'5月'!AA33+'6月'!AA33+'7月'!AA33+'8月'!AA33+'9月'!AA33+'10月'!AA33+'11月'!AA33+'12月'!AA33+'1月'!AA33+'2月'!AA33+'3月'!AA33</f>
        <v>637.2</v>
      </c>
      <c r="AB33" s="77">
        <f>'4月'!AB33+'5月'!AB33+'6月'!AB33+'7月'!AB33+'8月'!AB33+'9月'!AB33+'10月'!AB33+'11月'!AB33+'12月'!AB33+'1月'!AB33+'2月'!AB33+'3月'!AB33</f>
        <v>554.8</v>
      </c>
      <c r="AC33" s="78">
        <f>'4月'!AC33+'5月'!AC33+'6月'!AC33+'7月'!AC33+'8月'!AC33+'9月'!AC33+'10月'!AC33+'11月'!AC33+'12月'!AC33+'1月'!AC33+'2月'!AC33+'3月'!AC33</f>
        <v>82.4</v>
      </c>
      <c r="AD33" s="79">
        <f t="shared" si="0"/>
        <v>714.0095806370283</v>
      </c>
      <c r="AE33" s="80">
        <f t="shared" si="1"/>
        <v>621.6768916155419</v>
      </c>
      <c r="AF33" s="81">
        <f t="shared" si="2"/>
        <v>92.33268902148642</v>
      </c>
      <c r="AG33" s="82">
        <f t="shared" si="3"/>
        <v>903.6053449869736</v>
      </c>
      <c r="AH33" s="83">
        <f t="shared" si="4"/>
        <v>189.59576434994537</v>
      </c>
      <c r="AI33" s="84">
        <f t="shared" si="5"/>
        <v>12.93157564344005</v>
      </c>
      <c r="AJ33" s="111">
        <v>0</v>
      </c>
      <c r="AK33" s="109" t="s">
        <v>44</v>
      </c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</row>
    <row r="34" spans="1:155" s="8" customFormat="1" ht="19.5" customHeight="1">
      <c r="A34" s="19">
        <v>29</v>
      </c>
      <c r="B34" s="18" t="s">
        <v>33</v>
      </c>
      <c r="C34" s="54">
        <f>'9月'!C34</f>
        <v>8369</v>
      </c>
      <c r="D34" s="56">
        <f>'4月'!D34+'5月'!D34+'6月'!D34+'7月'!D34+'8月'!D34+'9月'!D34+'10月'!D34+'11月'!D34+'12月'!D34+'1月'!D34+'2月'!D34+'3月'!D34</f>
        <v>1528.3999999999999</v>
      </c>
      <c r="E34" s="51">
        <f>'4月'!E34+'5月'!E34+'6月'!E34+'7月'!E34+'8月'!E34+'9月'!E34+'10月'!E34+'11月'!E34+'12月'!E34+'1月'!E34+'2月'!E34+'3月'!E34</f>
        <v>1494.3</v>
      </c>
      <c r="F34" s="51">
        <f>'4月'!F34+'5月'!F34+'6月'!F34+'7月'!F34+'8月'!F34+'9月'!F34+'10月'!F34+'11月'!F34+'12月'!F34+'1月'!F34+'2月'!F34+'3月'!F34</f>
        <v>34.099999999999994</v>
      </c>
      <c r="G34" s="57">
        <f>'4月'!G34+'5月'!G34+'6月'!G34+'7月'!G34+'8月'!G34+'9月'!G34+'10月'!G34+'11月'!G34+'12月'!G34+'1月'!G34+'2月'!G34+'3月'!G34</f>
        <v>0</v>
      </c>
      <c r="H34" s="20">
        <f>'4月'!H34+'5月'!H34+'6月'!H34+'7月'!H34+'8月'!H34+'9月'!H34+'10月'!H34+'11月'!H34+'12月'!H34+'1月'!H34+'2月'!H34+'3月'!H34</f>
        <v>0</v>
      </c>
      <c r="I34" s="20">
        <f>'4月'!I34+'5月'!I34+'6月'!I34+'7月'!I34+'8月'!I34+'9月'!I34+'10月'!I34+'11月'!I34+'12月'!I34+'1月'!I34+'2月'!I34+'3月'!I34</f>
        <v>0</v>
      </c>
      <c r="J34" s="57">
        <f>'4月'!J34+'5月'!J34+'6月'!J34+'7月'!J34+'8月'!J34+'9月'!J34+'10月'!J34+'11月'!J34+'12月'!J34+'1月'!J34+'2月'!J34+'3月'!J34</f>
        <v>1124</v>
      </c>
      <c r="K34" s="20">
        <f>'4月'!K34+'5月'!K34+'6月'!K34+'7月'!K34+'8月'!K34+'9月'!K34+'10月'!K34+'11月'!K34+'12月'!K34+'1月'!K34+'2月'!K34+'3月'!K34</f>
        <v>1113.1000000000001</v>
      </c>
      <c r="L34" s="20">
        <f>'4月'!L34+'5月'!L34+'6月'!L34+'7月'!L34+'8月'!L34+'9月'!L34+'10月'!L34+'11月'!L34+'12月'!L34+'1月'!L34+'2月'!L34+'3月'!L34</f>
        <v>10.9</v>
      </c>
      <c r="M34" s="57">
        <f>'4月'!M34+'5月'!M34+'6月'!M34+'7月'!M34+'8月'!M34+'9月'!M34+'10月'!M34+'11月'!M34+'12月'!M34+'1月'!M34+'2月'!M34+'3月'!M34</f>
        <v>71.10000000000001</v>
      </c>
      <c r="N34" s="20">
        <f>'4月'!N34+'5月'!N34+'6月'!N34+'7月'!N34+'8月'!N34+'9月'!N34+'10月'!N34+'11月'!N34+'12月'!N34+'1月'!N34+'2月'!N34+'3月'!N34</f>
        <v>67.9</v>
      </c>
      <c r="O34" s="20">
        <f>'4月'!O34+'5月'!O34+'6月'!O34+'7月'!O34+'8月'!O34+'9月'!O34+'10月'!O34+'11月'!O34+'12月'!O34+'1月'!O34+'2月'!O34+'3月'!O34</f>
        <v>3.2</v>
      </c>
      <c r="P34" s="57">
        <f>'4月'!P34+'5月'!P34+'6月'!P34+'7月'!P34+'8月'!P34+'9月'!P34+'10月'!P34+'11月'!P34+'12月'!P34+'1月'!P34+'2月'!P34+'3月'!P34</f>
        <v>222.29999999999998</v>
      </c>
      <c r="Q34" s="20">
        <f>'4月'!Q34+'5月'!Q34+'6月'!Q34+'7月'!Q34+'8月'!Q34+'9月'!Q34+'10月'!Q34+'11月'!Q34+'12月'!Q34+'1月'!Q34+'2月'!Q34+'3月'!Q34</f>
        <v>221.09999999999997</v>
      </c>
      <c r="R34" s="20">
        <f>'4月'!R34+'5月'!R34+'6月'!R34+'7月'!R34+'8月'!R34+'9月'!R34+'10月'!R34+'11月'!R34+'12月'!R34+'1月'!R34+'2月'!R34+'3月'!R34</f>
        <v>1.2000000000000002</v>
      </c>
      <c r="S34" s="57">
        <f>'4月'!S34+'5月'!S34+'6月'!S34+'7月'!S34+'8月'!S34+'9月'!S34+'10月'!S34+'11月'!S34+'12月'!S34+'1月'!S34+'2月'!S34+'3月'!S34</f>
        <v>0</v>
      </c>
      <c r="T34" s="20">
        <f>'4月'!T34+'5月'!T34+'6月'!T34+'7月'!T34+'8月'!T34+'9月'!T34+'10月'!T34+'11月'!T34+'12月'!T34+'1月'!T34+'2月'!T34+'3月'!T34</f>
        <v>0</v>
      </c>
      <c r="U34" s="20">
        <f>'4月'!U34+'5月'!U34+'6月'!U34+'7月'!U34+'8月'!U34+'9月'!U34+'10月'!U34+'11月'!U34+'12月'!U34+'1月'!U34+'2月'!U34+'3月'!U34</f>
        <v>0</v>
      </c>
      <c r="V34" s="57">
        <f>'4月'!V34+'5月'!V34+'6月'!V34+'7月'!V34+'8月'!V34+'9月'!V34+'10月'!V34+'11月'!V34+'12月'!V34+'1月'!V34+'2月'!V34+'3月'!V34</f>
        <v>111.00000000000001</v>
      </c>
      <c r="W34" s="20">
        <f>'4月'!W34+'5月'!W34+'6月'!W34+'7月'!W34+'8月'!W34+'9月'!W34+'10月'!W34+'11月'!W34+'12月'!W34+'1月'!W34+'2月'!W34+'3月'!W34</f>
        <v>92.20000000000002</v>
      </c>
      <c r="X34" s="20">
        <f>'4月'!X34+'5月'!X34+'6月'!X34+'7月'!X34+'8月'!X34+'9月'!X34+'10月'!X34+'11月'!X34+'12月'!X34+'1月'!X34+'2月'!X34+'3月'!X34</f>
        <v>18.8</v>
      </c>
      <c r="Y34" s="76">
        <f>'4月'!Y34+'5月'!Y34+'6月'!Y34+'7月'!Y34+'8月'!Y34+'9月'!Y34+'10月'!Y34+'11月'!Y34+'12月'!Y34+'1月'!Y34+'2月'!Y34+'3月'!Y34</f>
        <v>329.19999999999993</v>
      </c>
      <c r="Z34" s="58">
        <f>'4月'!Z34+'5月'!Z34+'6月'!Z34+'7月'!Z34+'8月'!Z34+'9月'!Z34+'10月'!Z34+'11月'!Z34+'12月'!Z34+'1月'!Z34+'2月'!Z34+'3月'!Z34</f>
        <v>1857.5999999999997</v>
      </c>
      <c r="AA34" s="60">
        <f>'4月'!AA34+'5月'!AA34+'6月'!AA34+'7月'!AA34+'8月'!AA34+'9月'!AA34+'10月'!AA34+'11月'!AA34+'12月'!AA34+'1月'!AA34+'2月'!AA34+'3月'!AA34</f>
        <v>1528.3999999999999</v>
      </c>
      <c r="AB34" s="77">
        <f>'4月'!AB34+'5月'!AB34+'6月'!AB34+'7月'!AB34+'8月'!AB34+'9月'!AB34+'10月'!AB34+'11月'!AB34+'12月'!AB34+'1月'!AB34+'2月'!AB34+'3月'!AB34</f>
        <v>1306.1000000000001</v>
      </c>
      <c r="AC34" s="78">
        <f>'4月'!AC34+'5月'!AC34+'6月'!AC34+'7月'!AC34+'8月'!AC34+'9月'!AC34+'10月'!AC34+'11月'!AC34+'12月'!AC34+'1月'!AC34+'2月'!AC34+'3月'!AC34</f>
        <v>222.29999999999998</v>
      </c>
      <c r="AD34" s="79">
        <f t="shared" si="0"/>
        <v>500.3461895416385</v>
      </c>
      <c r="AE34" s="80">
        <f t="shared" si="1"/>
        <v>427.57272844826883</v>
      </c>
      <c r="AF34" s="81">
        <f t="shared" si="2"/>
        <v>72.77346109336968</v>
      </c>
      <c r="AG34" s="82">
        <f t="shared" si="3"/>
        <v>608.1150756952024</v>
      </c>
      <c r="AH34" s="83">
        <f t="shared" si="4"/>
        <v>107.7688861535641</v>
      </c>
      <c r="AI34" s="84">
        <f t="shared" si="5"/>
        <v>14.544621826746926</v>
      </c>
      <c r="AJ34" s="111">
        <v>0</v>
      </c>
      <c r="AK34" s="109" t="s">
        <v>33</v>
      </c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</row>
    <row r="35" spans="1:155" s="55" customFormat="1" ht="19.5" customHeight="1">
      <c r="A35" s="19">
        <v>30</v>
      </c>
      <c r="B35" s="18" t="s">
        <v>34</v>
      </c>
      <c r="C35" s="54">
        <f>'9月'!C35</f>
        <v>4057</v>
      </c>
      <c r="D35" s="56">
        <f>'4月'!D35+'5月'!D35+'6月'!D35+'7月'!D35+'8月'!D35+'9月'!D35+'10月'!D35+'11月'!D35+'12月'!D35+'1月'!D35+'2月'!D35+'3月'!D35</f>
        <v>929.4</v>
      </c>
      <c r="E35" s="51">
        <f>'4月'!E35+'5月'!E35+'6月'!E35+'7月'!E35+'8月'!E35+'9月'!E35+'10月'!E35+'11月'!E35+'12月'!E35+'1月'!E35+'2月'!E35+'3月'!E35</f>
        <v>829.7</v>
      </c>
      <c r="F35" s="51">
        <f>'4月'!F35+'5月'!F35+'6月'!F35+'7月'!F35+'8月'!F35+'9月'!F35+'10月'!F35+'11月'!F35+'12月'!F35+'1月'!F35+'2月'!F35+'3月'!F35</f>
        <v>99.7</v>
      </c>
      <c r="G35" s="57">
        <f>'4月'!G35+'5月'!G35+'6月'!G35+'7月'!G35+'8月'!G35+'9月'!G35+'10月'!G35+'11月'!G35+'12月'!G35+'1月'!G35+'2月'!G35+'3月'!G35</f>
        <v>0</v>
      </c>
      <c r="H35" s="20">
        <f>'4月'!H35+'5月'!H35+'6月'!H35+'7月'!H35+'8月'!H35+'9月'!H35+'10月'!H35+'11月'!H35+'12月'!H35+'1月'!H35+'2月'!H35+'3月'!H35</f>
        <v>0</v>
      </c>
      <c r="I35" s="20">
        <f>'4月'!I35+'5月'!I35+'6月'!I35+'7月'!I35+'8月'!I35+'9月'!I35+'10月'!I35+'11月'!I35+'12月'!I35+'1月'!I35+'2月'!I35+'3月'!I35</f>
        <v>0</v>
      </c>
      <c r="J35" s="57">
        <f>'4月'!J35+'5月'!J35+'6月'!J35+'7月'!J35+'8月'!J35+'9月'!J35+'10月'!J35+'11月'!J35+'12月'!J35+'1月'!J35+'2月'!J35+'3月'!J35</f>
        <v>759.4</v>
      </c>
      <c r="K35" s="20">
        <f>'4月'!K35+'5月'!K35+'6月'!K35+'7月'!K35+'8月'!K35+'9月'!K35+'10月'!K35+'11月'!K35+'12月'!K35+'1月'!K35+'2月'!K35+'3月'!K35</f>
        <v>682.8</v>
      </c>
      <c r="L35" s="20">
        <f>'4月'!L35+'5月'!L35+'6月'!L35+'7月'!L35+'8月'!L35+'9月'!L35+'10月'!L35+'11月'!L35+'12月'!L35+'1月'!L35+'2月'!L35+'3月'!L35</f>
        <v>76.60000000000001</v>
      </c>
      <c r="M35" s="57">
        <f>'4月'!M35+'5月'!M35+'6月'!M35+'7月'!M35+'8月'!M35+'9月'!M35+'10月'!M35+'11月'!M35+'12月'!M35+'1月'!M35+'2月'!M35+'3月'!M35</f>
        <v>54.8</v>
      </c>
      <c r="N35" s="20">
        <f>'4月'!N35+'5月'!N35+'6月'!N35+'7月'!N35+'8月'!N35+'9月'!N35+'10月'!N35+'11月'!N35+'12月'!N35+'1月'!N35+'2月'!N35+'3月'!N35</f>
        <v>33.5</v>
      </c>
      <c r="O35" s="20">
        <f>'4月'!O35+'5月'!O35+'6月'!O35+'7月'!O35+'8月'!O35+'9月'!O35+'10月'!O35+'11月'!O35+'12月'!O35+'1月'!O35+'2月'!O35+'3月'!O35</f>
        <v>21.300000000000004</v>
      </c>
      <c r="P35" s="57">
        <f>'4月'!P35+'5月'!P35+'6月'!P35+'7月'!P35+'8月'!P35+'9月'!P35+'10月'!P35+'11月'!P35+'12月'!P35+'1月'!P35+'2月'!P35+'3月'!P35</f>
        <v>115.2</v>
      </c>
      <c r="Q35" s="20">
        <f>'4月'!Q35+'5月'!Q35+'6月'!Q35+'7月'!Q35+'8月'!Q35+'9月'!Q35+'10月'!Q35+'11月'!Q35+'12月'!Q35+'1月'!Q35+'2月'!Q35+'3月'!Q35</f>
        <v>113.39999999999999</v>
      </c>
      <c r="R35" s="20">
        <f>'4月'!R35+'5月'!R35+'6月'!R35+'7月'!R35+'8月'!R35+'9月'!R35+'10月'!R35+'11月'!R35+'12月'!R35+'1月'!R35+'2月'!R35+'3月'!R35</f>
        <v>1.7999999999999998</v>
      </c>
      <c r="S35" s="57">
        <f>'4月'!S35+'5月'!S35+'6月'!S35+'7月'!S35+'8月'!S35+'9月'!S35+'10月'!S35+'11月'!S35+'12月'!S35+'1月'!S35+'2月'!S35+'3月'!S35</f>
        <v>0</v>
      </c>
      <c r="T35" s="20">
        <f>'4月'!T35+'5月'!T35+'6月'!T35+'7月'!T35+'8月'!T35+'9月'!T35+'10月'!T35+'11月'!T35+'12月'!T35+'1月'!T35+'2月'!T35+'3月'!T35</f>
        <v>0</v>
      </c>
      <c r="U35" s="20">
        <f>'4月'!U35+'5月'!U35+'6月'!U35+'7月'!U35+'8月'!U35+'9月'!U35+'10月'!U35+'11月'!U35+'12月'!U35+'1月'!U35+'2月'!U35+'3月'!U35</f>
        <v>0</v>
      </c>
      <c r="V35" s="57">
        <f>'4月'!V35+'5月'!V35+'6月'!V35+'7月'!V35+'8月'!V35+'9月'!V35+'10月'!V35+'11月'!V35+'12月'!V35+'1月'!V35+'2月'!V35+'3月'!V35</f>
        <v>0</v>
      </c>
      <c r="W35" s="20">
        <f>'4月'!W35+'5月'!W35+'6月'!W35+'7月'!W35+'8月'!W35+'9月'!W35+'10月'!W35+'11月'!W35+'12月'!W35+'1月'!W35+'2月'!W35+'3月'!W35</f>
        <v>0</v>
      </c>
      <c r="X35" s="20">
        <f>'4月'!X35+'5月'!X35+'6月'!X35+'7月'!X35+'8月'!X35+'9月'!X35+'10月'!X35+'11月'!X35+'12月'!X35+'1月'!X35+'2月'!X35+'3月'!X35</f>
        <v>0</v>
      </c>
      <c r="Y35" s="76">
        <f>'4月'!Y35+'5月'!Y35+'6月'!Y35+'7月'!Y35+'8月'!Y35+'9月'!Y35+'10月'!Y35+'11月'!Y35+'12月'!Y35+'1月'!Y35+'2月'!Y35+'3月'!Y35</f>
        <v>243.29999999999998</v>
      </c>
      <c r="Z35" s="58">
        <f>'4月'!Z35+'5月'!Z35+'6月'!Z35+'7月'!Z35+'8月'!Z35+'9月'!Z35+'10月'!Z35+'11月'!Z35+'12月'!Z35+'1月'!Z35+'2月'!Z35+'3月'!Z35</f>
        <v>1172.7</v>
      </c>
      <c r="AA35" s="60">
        <f>'4月'!AA35+'5月'!AA35+'6月'!AA35+'7月'!AA35+'8月'!AA35+'9月'!AA35+'10月'!AA35+'11月'!AA35+'12月'!AA35+'1月'!AA35+'2月'!AA35+'3月'!AA35</f>
        <v>929.4</v>
      </c>
      <c r="AB35" s="77">
        <f>'4月'!AB35+'5月'!AB35+'6月'!AB35+'7月'!AB35+'8月'!AB35+'9月'!AB35+'10月'!AB35+'11月'!AB35+'12月'!AB35+'1月'!AB35+'2月'!AB35+'3月'!AB35</f>
        <v>814.1999999999998</v>
      </c>
      <c r="AC35" s="78">
        <f>'4月'!AC35+'5月'!AC35+'6月'!AC35+'7月'!AC35+'8月'!AC35+'9月'!AC35+'10月'!AC35+'11月'!AC35+'12月'!AC35+'1月'!AC35+'2月'!AC35+'3月'!AC35</f>
        <v>115.2</v>
      </c>
      <c r="AD35" s="79">
        <f t="shared" si="0"/>
        <v>627.6315922758229</v>
      </c>
      <c r="AE35" s="80">
        <f t="shared" si="1"/>
        <v>549.836068894959</v>
      </c>
      <c r="AF35" s="81">
        <f t="shared" si="2"/>
        <v>77.79552338086378</v>
      </c>
      <c r="AG35" s="82">
        <f t="shared" si="3"/>
        <v>791.9341169161369</v>
      </c>
      <c r="AH35" s="83">
        <f t="shared" si="4"/>
        <v>164.30252464031386</v>
      </c>
      <c r="AI35" s="84">
        <f t="shared" si="5"/>
        <v>12.395093608779858</v>
      </c>
      <c r="AJ35" s="111">
        <v>19.9</v>
      </c>
      <c r="AK35" s="109" t="s">
        <v>34</v>
      </c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</row>
    <row r="36" spans="1:155" s="8" customFormat="1" ht="19.5" customHeight="1">
      <c r="A36" s="19">
        <v>31</v>
      </c>
      <c r="B36" s="18" t="s">
        <v>51</v>
      </c>
      <c r="C36" s="54">
        <f>'9月'!C36</f>
        <v>5396</v>
      </c>
      <c r="D36" s="56">
        <f>'4月'!D36+'5月'!D36+'6月'!D36+'7月'!D36+'8月'!D36+'9月'!D36+'10月'!D36+'11月'!D36+'12月'!D36+'1月'!D36+'2月'!D36+'3月'!D36</f>
        <v>1147.6999999999998</v>
      </c>
      <c r="E36" s="51">
        <f>'4月'!E36+'5月'!E36+'6月'!E36+'7月'!E36+'8月'!E36+'9月'!E36+'10月'!E36+'11月'!E36+'12月'!E36+'1月'!E36+'2月'!E36+'3月'!E36</f>
        <v>1110.5</v>
      </c>
      <c r="F36" s="51">
        <f>'4月'!F36+'5月'!F36+'6月'!F36+'7月'!F36+'8月'!F36+'9月'!F36+'10月'!F36+'11月'!F36+'12月'!F36+'1月'!F36+'2月'!F36+'3月'!F36</f>
        <v>37.2</v>
      </c>
      <c r="G36" s="57">
        <f>'4月'!G36+'5月'!G36+'6月'!G36+'7月'!G36+'8月'!G36+'9月'!G36+'10月'!G36+'11月'!G36+'12月'!G36+'1月'!G36+'2月'!G36+'3月'!G36</f>
        <v>0</v>
      </c>
      <c r="H36" s="20">
        <f>'4月'!H36+'5月'!H36+'6月'!H36+'7月'!H36+'8月'!H36+'9月'!H36+'10月'!H36+'11月'!H36+'12月'!H36+'1月'!H36+'2月'!H36+'3月'!H36</f>
        <v>0</v>
      </c>
      <c r="I36" s="20">
        <f>'4月'!I36+'5月'!I36+'6月'!I36+'7月'!I36+'8月'!I36+'9月'!I36+'10月'!I36+'11月'!I36+'12月'!I36+'1月'!I36+'2月'!I36+'3月'!I36</f>
        <v>0</v>
      </c>
      <c r="J36" s="57">
        <f>'4月'!J36+'5月'!J36+'6月'!J36+'7月'!J36+'8月'!J36+'9月'!J36+'10月'!J36+'11月'!J36+'12月'!J36+'1月'!J36+'2月'!J36+'3月'!J36</f>
        <v>867.9000000000001</v>
      </c>
      <c r="K36" s="20">
        <f>'4月'!K36+'5月'!K36+'6月'!K36+'7月'!K36+'8月'!K36+'9月'!K36+'10月'!K36+'11月'!K36+'12月'!K36+'1月'!K36+'2月'!K36+'3月'!K36</f>
        <v>861.4999999999999</v>
      </c>
      <c r="L36" s="20">
        <f>'4月'!L36+'5月'!L36+'6月'!L36+'7月'!L36+'8月'!L36+'9月'!L36+'10月'!L36+'11月'!L36+'12月'!L36+'1月'!L36+'2月'!L36+'3月'!L36</f>
        <v>6.400000000000001</v>
      </c>
      <c r="M36" s="57">
        <f>'4月'!M36+'5月'!M36+'6月'!M36+'7月'!M36+'8月'!M36+'9月'!M36+'10月'!M36+'11月'!M36+'12月'!M36+'1月'!M36+'2月'!M36+'3月'!M36</f>
        <v>50.1</v>
      </c>
      <c r="N36" s="20">
        <f>'4月'!N36+'5月'!N36+'6月'!N36+'7月'!N36+'8月'!N36+'9月'!N36+'10月'!N36+'11月'!N36+'12月'!N36+'1月'!N36+'2月'!N36+'3月'!N36</f>
        <v>47.599999999999994</v>
      </c>
      <c r="O36" s="20">
        <f>'4月'!O36+'5月'!O36+'6月'!O36+'7月'!O36+'8月'!O36+'9月'!O36+'10月'!O36+'11月'!O36+'12月'!O36+'1月'!O36+'2月'!O36+'3月'!O36</f>
        <v>2.5</v>
      </c>
      <c r="P36" s="57">
        <f>'4月'!P36+'5月'!P36+'6月'!P36+'7月'!P36+'8月'!P36+'9月'!P36+'10月'!P36+'11月'!P36+'12月'!P36+'1月'!P36+'2月'!P36+'3月'!P36</f>
        <v>138.3</v>
      </c>
      <c r="Q36" s="20">
        <f>'4月'!Q36+'5月'!Q36+'6月'!Q36+'7月'!Q36+'8月'!Q36+'9月'!Q36+'10月'!Q36+'11月'!Q36+'12月'!Q36+'1月'!Q36+'2月'!Q36+'3月'!Q36</f>
        <v>136.7</v>
      </c>
      <c r="R36" s="20">
        <f>'4月'!R36+'5月'!R36+'6月'!R36+'7月'!R36+'8月'!R36+'9月'!R36+'10月'!R36+'11月'!R36+'12月'!R36+'1月'!R36+'2月'!R36+'3月'!R36</f>
        <v>1.6</v>
      </c>
      <c r="S36" s="57">
        <f>'4月'!S36+'5月'!S36+'6月'!S36+'7月'!S36+'8月'!S36+'9月'!S36+'10月'!S36+'11月'!S36+'12月'!S36+'1月'!S36+'2月'!S36+'3月'!S36</f>
        <v>0</v>
      </c>
      <c r="T36" s="20">
        <f>'4月'!T36+'5月'!T36+'6月'!T36+'7月'!T36+'8月'!T36+'9月'!T36+'10月'!T36+'11月'!T36+'12月'!T36+'1月'!T36+'2月'!T36+'3月'!T36</f>
        <v>0</v>
      </c>
      <c r="U36" s="20">
        <f>'4月'!U36+'5月'!U36+'6月'!U36+'7月'!U36+'8月'!U36+'9月'!U36+'10月'!U36+'11月'!U36+'12月'!U36+'1月'!U36+'2月'!U36+'3月'!U36</f>
        <v>0</v>
      </c>
      <c r="V36" s="57">
        <f>'4月'!V36+'5月'!V36+'6月'!V36+'7月'!V36+'8月'!V36+'9月'!V36+'10月'!V36+'11月'!V36+'12月'!V36+'1月'!V36+'2月'!V36+'3月'!V36</f>
        <v>91.39999999999999</v>
      </c>
      <c r="W36" s="20">
        <f>'4月'!W36+'5月'!W36+'6月'!W36+'7月'!W36+'8月'!W36+'9月'!W36+'10月'!W36+'11月'!W36+'12月'!W36+'1月'!W36+'2月'!W36+'3月'!W36</f>
        <v>64.69999999999999</v>
      </c>
      <c r="X36" s="20">
        <f>'4月'!X36+'5月'!X36+'6月'!X36+'7月'!X36+'8月'!X36+'9月'!X36+'10月'!X36+'11月'!X36+'12月'!X36+'1月'!X36+'2月'!X36+'3月'!X36</f>
        <v>26.7</v>
      </c>
      <c r="Y36" s="76">
        <f>'4月'!Y36+'5月'!Y36+'6月'!Y36+'7月'!Y36+'8月'!Y36+'9月'!Y36+'10月'!Y36+'11月'!Y36+'12月'!Y36+'1月'!Y36+'2月'!Y36+'3月'!Y36</f>
        <v>175.8</v>
      </c>
      <c r="Z36" s="58">
        <f>'4月'!Z36+'5月'!Z36+'6月'!Z36+'7月'!Z36+'8月'!Z36+'9月'!Z36+'10月'!Z36+'11月'!Z36+'12月'!Z36+'1月'!Z36+'2月'!Z36+'3月'!Z36</f>
        <v>1323.5</v>
      </c>
      <c r="AA36" s="60">
        <f>'4月'!AA36+'5月'!AA36+'6月'!AA36+'7月'!AA36+'8月'!AA36+'9月'!AA36+'10月'!AA36+'11月'!AA36+'12月'!AA36+'1月'!AA36+'2月'!AA36+'3月'!AA36</f>
        <v>1147.6999999999998</v>
      </c>
      <c r="AB36" s="77">
        <f>'4月'!AB36+'5月'!AB36+'6月'!AB36+'7月'!AB36+'8月'!AB36+'9月'!AB36+'10月'!AB36+'11月'!AB36+'12月'!AB36+'1月'!AB36+'2月'!AB36+'3月'!AB36</f>
        <v>1009.4000000000002</v>
      </c>
      <c r="AC36" s="78">
        <f>'4月'!AC36+'5月'!AC36+'6月'!AC36+'7月'!AC36+'8月'!AC36+'9月'!AC36+'10月'!AC36+'11月'!AC36+'12月'!AC36+'1月'!AC36+'2月'!AC36+'3月'!AC36</f>
        <v>138.3</v>
      </c>
      <c r="AD36" s="79">
        <f t="shared" si="0"/>
        <v>582.7249002305107</v>
      </c>
      <c r="AE36" s="80">
        <f t="shared" si="1"/>
        <v>512.5054581272786</v>
      </c>
      <c r="AF36" s="81">
        <f t="shared" si="2"/>
        <v>70.21944210323224</v>
      </c>
      <c r="AG36" s="82">
        <f t="shared" si="3"/>
        <v>671.9843212120597</v>
      </c>
      <c r="AH36" s="83">
        <f t="shared" si="4"/>
        <v>89.259420981549</v>
      </c>
      <c r="AI36" s="84">
        <f t="shared" si="5"/>
        <v>12.05018733118411</v>
      </c>
      <c r="AJ36" s="111">
        <v>0</v>
      </c>
      <c r="AK36" s="109" t="s">
        <v>51</v>
      </c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</row>
    <row r="37" spans="1:37" s="8" customFormat="1" ht="19.5" customHeight="1">
      <c r="A37" s="19">
        <v>32</v>
      </c>
      <c r="B37" s="18" t="s">
        <v>45</v>
      </c>
      <c r="C37" s="54">
        <f>'9月'!C37</f>
        <v>15495</v>
      </c>
      <c r="D37" s="56">
        <f>'4月'!D37+'5月'!D37+'6月'!D37+'7月'!D37+'8月'!D37+'9月'!D37+'10月'!D37+'11月'!D37+'12月'!D37+'1月'!D37+'2月'!D37+'3月'!D37</f>
        <v>3515</v>
      </c>
      <c r="E37" s="51">
        <f>'4月'!E37+'5月'!E37+'6月'!E37+'7月'!E37+'8月'!E37+'9月'!E37+'10月'!E37+'11月'!E37+'12月'!E37+'1月'!E37+'2月'!E37+'3月'!E37</f>
        <v>2994.1000000000004</v>
      </c>
      <c r="F37" s="51">
        <f>'4月'!F37+'5月'!F37+'6月'!F37+'7月'!F37+'8月'!F37+'9月'!F37+'10月'!F37+'11月'!F37+'12月'!F37+'1月'!F37+'2月'!F37+'3月'!F37</f>
        <v>520.9</v>
      </c>
      <c r="G37" s="57">
        <f>'4月'!G37+'5月'!G37+'6月'!G37+'7月'!G37+'8月'!G37+'9月'!G37+'10月'!G37+'11月'!G37+'12月'!G37+'1月'!G37+'2月'!G37+'3月'!G37</f>
        <v>0</v>
      </c>
      <c r="H37" s="20">
        <f>'4月'!H37+'5月'!H37+'6月'!H37+'7月'!H37+'8月'!H37+'9月'!H37+'10月'!H37+'11月'!H37+'12月'!H37+'1月'!H37+'2月'!H37+'3月'!H37</f>
        <v>0</v>
      </c>
      <c r="I37" s="20">
        <f>'4月'!I37+'5月'!I37+'6月'!I37+'7月'!I37+'8月'!I37+'9月'!I37+'10月'!I37+'11月'!I37+'12月'!I37+'1月'!I37+'2月'!I37+'3月'!I37</f>
        <v>0</v>
      </c>
      <c r="J37" s="57">
        <f>'4月'!J37+'5月'!J37+'6月'!J37+'7月'!J37+'8月'!J37+'9月'!J37+'10月'!J37+'11月'!J37+'12月'!J37+'1月'!J37+'2月'!J37+'3月'!J37</f>
        <v>2850.0000000000005</v>
      </c>
      <c r="K37" s="20">
        <f>'4月'!K37+'5月'!K37+'6月'!K37+'7月'!K37+'8月'!K37+'9月'!K37+'10月'!K37+'11月'!K37+'12月'!K37+'1月'!K37+'2月'!K37+'3月'!K37</f>
        <v>2460.3</v>
      </c>
      <c r="L37" s="20">
        <f>'4月'!L37+'5月'!L37+'6月'!L37+'7月'!L37+'8月'!L37+'9月'!L37+'10月'!L37+'11月'!L37+'12月'!L37+'1月'!L37+'2月'!L37+'3月'!L37</f>
        <v>389.70000000000005</v>
      </c>
      <c r="M37" s="57">
        <f>'4月'!M37+'5月'!M37+'6月'!M37+'7月'!M37+'8月'!M37+'9月'!M37+'10月'!M37+'11月'!M37+'12月'!M37+'1月'!M37+'2月'!M37+'3月'!M37</f>
        <v>230.3</v>
      </c>
      <c r="N37" s="20">
        <f>'4月'!N37+'5月'!N37+'6月'!N37+'7月'!N37+'8月'!N37+'9月'!N37+'10月'!N37+'11月'!N37+'12月'!N37+'1月'!N37+'2月'!N37+'3月'!N37</f>
        <v>124.39999999999999</v>
      </c>
      <c r="O37" s="20">
        <f>'4月'!O37+'5月'!O37+'6月'!O37+'7月'!O37+'8月'!O37+'9月'!O37+'10月'!O37+'11月'!O37+'12月'!O37+'1月'!O37+'2月'!O37+'3月'!O37</f>
        <v>105.9</v>
      </c>
      <c r="P37" s="57">
        <f>'4月'!P37+'5月'!P37+'6月'!P37+'7月'!P37+'8月'!P37+'9月'!P37+'10月'!P37+'11月'!P37+'12月'!P37+'1月'!P37+'2月'!P37+'3月'!P37</f>
        <v>434.7</v>
      </c>
      <c r="Q37" s="20">
        <f>'4月'!Q37+'5月'!Q37+'6月'!Q37+'7月'!Q37+'8月'!Q37+'9月'!Q37+'10月'!Q37+'11月'!Q37+'12月'!Q37+'1月'!Q37+'2月'!Q37+'3月'!Q37</f>
        <v>409.3999999999999</v>
      </c>
      <c r="R37" s="20">
        <f>'4月'!R37+'5月'!R37+'6月'!R37+'7月'!R37+'8月'!R37+'9月'!R37+'10月'!R37+'11月'!R37+'12月'!R37+'1月'!R37+'2月'!R37+'3月'!R37</f>
        <v>25.299999999999997</v>
      </c>
      <c r="S37" s="57">
        <f>'4月'!S37+'5月'!S37+'6月'!S37+'7月'!S37+'8月'!S37+'9月'!S37+'10月'!S37+'11月'!S37+'12月'!S37+'1月'!S37+'2月'!S37+'3月'!S37</f>
        <v>0</v>
      </c>
      <c r="T37" s="20">
        <f>'4月'!T37+'5月'!T37+'6月'!T37+'7月'!T37+'8月'!T37+'9月'!T37+'10月'!T37+'11月'!T37+'12月'!T37+'1月'!T37+'2月'!T37+'3月'!T37</f>
        <v>0</v>
      </c>
      <c r="U37" s="20">
        <f>'4月'!U37+'5月'!U37+'6月'!U37+'7月'!U37+'8月'!U37+'9月'!U37+'10月'!U37+'11月'!U37+'12月'!U37+'1月'!U37+'2月'!U37+'3月'!U37</f>
        <v>0</v>
      </c>
      <c r="V37" s="57">
        <f>'4月'!V37+'5月'!V37+'6月'!V37+'7月'!V37+'8月'!V37+'9月'!V37+'10月'!V37+'11月'!V37+'12月'!V37+'1月'!V37+'2月'!V37+'3月'!V37</f>
        <v>0</v>
      </c>
      <c r="W37" s="20">
        <f>'4月'!W37+'5月'!W37+'6月'!W37+'7月'!W37+'8月'!W37+'9月'!W37+'10月'!W37+'11月'!W37+'12月'!W37+'1月'!W37+'2月'!W37+'3月'!W37</f>
        <v>0</v>
      </c>
      <c r="X37" s="20">
        <f>'4月'!X37+'5月'!X37+'6月'!X37+'7月'!X37+'8月'!X37+'9月'!X37+'10月'!X37+'11月'!X37+'12月'!X37+'1月'!X37+'2月'!X37+'3月'!X37</f>
        <v>0</v>
      </c>
      <c r="Y37" s="76">
        <f>'4月'!Y37+'5月'!Y37+'6月'!Y37+'7月'!Y37+'8月'!Y37+'9月'!Y37+'10月'!Y37+'11月'!Y37+'12月'!Y37+'1月'!Y37+'2月'!Y37+'3月'!Y37</f>
        <v>667.8</v>
      </c>
      <c r="Z37" s="58">
        <f>'4月'!Z37+'5月'!Z37+'6月'!Z37+'7月'!Z37+'8月'!Z37+'9月'!Z37+'10月'!Z37+'11月'!Z37+'12月'!Z37+'1月'!Z37+'2月'!Z37+'3月'!Z37</f>
        <v>4182.8</v>
      </c>
      <c r="AA37" s="60">
        <f>'4月'!AA37+'5月'!AA37+'6月'!AA37+'7月'!AA37+'8月'!AA37+'9月'!AA37+'10月'!AA37+'11月'!AA37+'12月'!AA37+'1月'!AA37+'2月'!AA37+'3月'!AA37</f>
        <v>3515</v>
      </c>
      <c r="AB37" s="77">
        <f>'4月'!AB37+'5月'!AB37+'6月'!AB37+'7月'!AB37+'8月'!AB37+'9月'!AB37+'10月'!AB37+'11月'!AB37+'12月'!AB37+'1月'!AB37+'2月'!AB37+'3月'!AB37</f>
        <v>3080.3</v>
      </c>
      <c r="AC37" s="78">
        <f>'4月'!AC37+'5月'!AC37+'6月'!AC37+'7月'!AC37+'8月'!AC37+'9月'!AC37+'10月'!AC37+'11月'!AC37+'12月'!AC37+'1月'!AC37+'2月'!AC37+'3月'!AC37</f>
        <v>434.7</v>
      </c>
      <c r="AD37" s="79">
        <f t="shared" si="0"/>
        <v>621.4996441627216</v>
      </c>
      <c r="AE37" s="80">
        <f t="shared" si="1"/>
        <v>544.6387920097955</v>
      </c>
      <c r="AF37" s="81">
        <f t="shared" si="2"/>
        <v>76.86085215292604</v>
      </c>
      <c r="AG37" s="82">
        <f t="shared" si="3"/>
        <v>739.5757358759123</v>
      </c>
      <c r="AH37" s="83">
        <f t="shared" si="4"/>
        <v>118.07609171319072</v>
      </c>
      <c r="AI37" s="84">
        <f t="shared" si="5"/>
        <v>12.366998577524893</v>
      </c>
      <c r="AJ37" s="111">
        <v>0</v>
      </c>
      <c r="AK37" s="109" t="s">
        <v>45</v>
      </c>
    </row>
    <row r="38" spans="1:37" s="8" customFormat="1" ht="19.5" customHeight="1" thickBot="1">
      <c r="A38" s="91">
        <v>33</v>
      </c>
      <c r="B38" s="92" t="s">
        <v>35</v>
      </c>
      <c r="C38" s="93">
        <f>'9月'!C38</f>
        <v>11198</v>
      </c>
      <c r="D38" s="94">
        <f>'4月'!D38+'5月'!D38+'6月'!D38+'7月'!D38+'8月'!D38+'9月'!D38+'10月'!D38+'11月'!D38+'12月'!D38+'1月'!D38+'2月'!D38+'3月'!D38</f>
        <v>2456.2</v>
      </c>
      <c r="E38" s="95">
        <f>'4月'!E38+'5月'!E38+'6月'!E38+'7月'!E38+'8月'!E38+'9月'!E38+'10月'!E38+'11月'!E38+'12月'!E38+'1月'!E38+'2月'!E38+'3月'!E38</f>
        <v>2319.1000000000004</v>
      </c>
      <c r="F38" s="95">
        <f>'4月'!F38+'5月'!F38+'6月'!F38+'7月'!F38+'8月'!F38+'9月'!F38+'10月'!F38+'11月'!F38+'12月'!F38+'1月'!F38+'2月'!F38+'3月'!F38</f>
        <v>137.1</v>
      </c>
      <c r="G38" s="96">
        <f>'4月'!G38+'5月'!G38+'6月'!G38+'7月'!G38+'8月'!G38+'9月'!G38+'10月'!G38+'11月'!G38+'12月'!G38+'1月'!G38+'2月'!G38+'3月'!G38</f>
        <v>0</v>
      </c>
      <c r="H38" s="97">
        <f>'4月'!H38+'5月'!H38+'6月'!H38+'7月'!H38+'8月'!H38+'9月'!H38+'10月'!H38+'11月'!H38+'12月'!H38+'1月'!H38+'2月'!H38+'3月'!H38</f>
        <v>0</v>
      </c>
      <c r="I38" s="97">
        <f>'4月'!I38+'5月'!I38+'6月'!I38+'7月'!I38+'8月'!I38+'9月'!I38+'10月'!I38+'11月'!I38+'12月'!I38+'1月'!I38+'2月'!I38+'3月'!I38</f>
        <v>0</v>
      </c>
      <c r="J38" s="96">
        <f>'4月'!J38+'5月'!J38+'6月'!J38+'7月'!J38+'8月'!J38+'9月'!J38+'10月'!J38+'11月'!J38+'12月'!J38+'1月'!J38+'2月'!J38+'3月'!J38</f>
        <v>1587.7</v>
      </c>
      <c r="K38" s="97">
        <f>'4月'!K38+'5月'!K38+'6月'!K38+'7月'!K38+'8月'!K38+'9月'!K38+'10月'!K38+'11月'!K38+'12月'!K38+'1月'!K38+'2月'!K38+'3月'!K38</f>
        <v>1550.2</v>
      </c>
      <c r="L38" s="97">
        <f>'4月'!L38+'5月'!L38+'6月'!L38+'7月'!L38+'8月'!L38+'9月'!L38+'10月'!L38+'11月'!L38+'12月'!L38+'1月'!L38+'2月'!L38+'3月'!L38</f>
        <v>37.49999999999999</v>
      </c>
      <c r="M38" s="96">
        <f>'4月'!M38+'5月'!M38+'6月'!M38+'7月'!M38+'8月'!M38+'9月'!M38+'10月'!M38+'11月'!M38+'12月'!M38+'1月'!M38+'2月'!M38+'3月'!M38</f>
        <v>87.80000000000001</v>
      </c>
      <c r="N38" s="97">
        <f>'4月'!N38+'5月'!N38+'6月'!N38+'7月'!N38+'8月'!N38+'9月'!N38+'10月'!N38+'11月'!N38+'12月'!N38+'1月'!N38+'2月'!N38+'3月'!N38</f>
        <v>75.1</v>
      </c>
      <c r="O38" s="97">
        <f>'4月'!O38+'5月'!O38+'6月'!O38+'7月'!O38+'8月'!O38+'9月'!O38+'10月'!O38+'11月'!O38+'12月'!O38+'1月'!O38+'2月'!O38+'3月'!O38</f>
        <v>12.700000000000001</v>
      </c>
      <c r="P38" s="96">
        <f>'4月'!P38+'5月'!P38+'6月'!P38+'7月'!P38+'8月'!P38+'9月'!P38+'10月'!P38+'11月'!P38+'12月'!P38+'1月'!P38+'2月'!P38+'3月'!P38</f>
        <v>544.6</v>
      </c>
      <c r="Q38" s="97">
        <f>'4月'!Q38+'5月'!Q38+'6月'!Q38+'7月'!Q38+'8月'!Q38+'9月'!Q38+'10月'!Q38+'11月'!Q38+'12月'!Q38+'1月'!Q38+'2月'!Q38+'3月'!Q38</f>
        <v>540.5</v>
      </c>
      <c r="R38" s="97">
        <f>'4月'!R38+'5月'!R38+'6月'!R38+'7月'!R38+'8月'!R38+'9月'!R38+'10月'!R38+'11月'!R38+'12月'!R38+'1月'!R38+'2月'!R38+'3月'!R38</f>
        <v>4.1</v>
      </c>
      <c r="S38" s="96">
        <f>'4月'!S38+'5月'!S38+'6月'!S38+'7月'!S38+'8月'!S38+'9月'!S38+'10月'!S38+'11月'!S38+'12月'!S38+'1月'!S38+'2月'!S38+'3月'!S38</f>
        <v>0</v>
      </c>
      <c r="T38" s="97">
        <f>'4月'!T38+'5月'!T38+'6月'!T38+'7月'!T38+'8月'!T38+'9月'!T38+'10月'!T38+'11月'!T38+'12月'!T38+'1月'!T38+'2月'!T38+'3月'!T38</f>
        <v>0</v>
      </c>
      <c r="U38" s="97">
        <f>'4月'!U38+'5月'!U38+'6月'!U38+'7月'!U38+'8月'!U38+'9月'!U38+'10月'!U38+'11月'!U38+'12月'!U38+'1月'!U38+'2月'!U38+'3月'!U38</f>
        <v>0</v>
      </c>
      <c r="V38" s="96">
        <f>'4月'!V38+'5月'!V38+'6月'!V38+'7月'!V38+'8月'!V38+'9月'!V38+'10月'!V38+'11月'!V38+'12月'!V38+'1月'!V38+'2月'!V38+'3月'!V38</f>
        <v>236.10000000000002</v>
      </c>
      <c r="W38" s="97">
        <f>'4月'!W38+'5月'!W38+'6月'!W38+'7月'!W38+'8月'!W38+'9月'!W38+'10月'!W38+'11月'!W38+'12月'!W38+'1月'!W38+'2月'!W38+'3月'!W38</f>
        <v>153.3</v>
      </c>
      <c r="X38" s="97">
        <f>'4月'!X38+'5月'!X38+'6月'!X38+'7月'!X38+'8月'!X38+'9月'!X38+'10月'!X38+'11月'!X38+'12月'!X38+'1月'!X38+'2月'!X38+'3月'!X38</f>
        <v>82.8</v>
      </c>
      <c r="Y38" s="98">
        <f>'4月'!Y38+'5月'!Y38+'6月'!Y38+'7月'!Y38+'8月'!Y38+'9月'!Y38+'10月'!Y38+'11月'!Y38+'12月'!Y38+'1月'!Y38+'2月'!Y38+'3月'!Y38</f>
        <v>586.4999999999999</v>
      </c>
      <c r="Z38" s="99">
        <f>'4月'!Z38+'5月'!Z38+'6月'!Z38+'7月'!Z38+'8月'!Z38+'9月'!Z38+'10月'!Z38+'11月'!Z38+'12月'!Z38+'1月'!Z38+'2月'!Z38+'3月'!Z38</f>
        <v>3042.7000000000003</v>
      </c>
      <c r="AA38" s="100">
        <f>'4月'!AA38+'5月'!AA38+'6月'!AA38+'7月'!AA38+'8月'!AA38+'9月'!AA38+'10月'!AA38+'11月'!AA38+'12月'!AA38+'1月'!AA38+'2月'!AA38+'3月'!AA38</f>
        <v>2456.2</v>
      </c>
      <c r="AB38" s="101">
        <f>'4月'!AB38+'5月'!AB38+'6月'!AB38+'7月'!AB38+'8月'!AB38+'9月'!AB38+'10月'!AB38+'11月'!AB38+'12月'!AB38+'1月'!AB38+'2月'!AB38+'3月'!AB38</f>
        <v>1911.6</v>
      </c>
      <c r="AC38" s="102">
        <f>'4月'!AC38+'5月'!AC38+'6月'!AC38+'7月'!AC38+'8月'!AC38+'9月'!AC38+'10月'!AC38+'11月'!AC38+'12月'!AC38+'1月'!AC38+'2月'!AC38+'3月'!AC38</f>
        <v>544.6</v>
      </c>
      <c r="AD38" s="103">
        <f t="shared" si="0"/>
        <v>600.9390130820816</v>
      </c>
      <c r="AE38" s="104">
        <f t="shared" si="1"/>
        <v>467.6960416121274</v>
      </c>
      <c r="AF38" s="105">
        <f t="shared" si="2"/>
        <v>133.24297146995428</v>
      </c>
      <c r="AG38" s="106">
        <f t="shared" si="3"/>
        <v>744.4333259119169</v>
      </c>
      <c r="AH38" s="107">
        <f t="shared" si="4"/>
        <v>143.49431282983505</v>
      </c>
      <c r="AI38" s="61">
        <f t="shared" si="5"/>
        <v>22.172461525934374</v>
      </c>
      <c r="AJ38" s="112">
        <v>225.2</v>
      </c>
      <c r="AK38" s="109" t="s">
        <v>35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20">
    <mergeCell ref="AH1:AH4"/>
    <mergeCell ref="V3:X3"/>
    <mergeCell ref="P3:R3"/>
    <mergeCell ref="S3:U3"/>
    <mergeCell ref="AK1:AK5"/>
    <mergeCell ref="A5:B5"/>
    <mergeCell ref="AJ1:AJ4"/>
    <mergeCell ref="AI1:AI4"/>
    <mergeCell ref="D2:F3"/>
    <mergeCell ref="G2:X2"/>
    <mergeCell ref="A1:B4"/>
    <mergeCell ref="C1:C4"/>
    <mergeCell ref="AA1:AC3"/>
    <mergeCell ref="AD1:AF3"/>
    <mergeCell ref="M3:O3"/>
    <mergeCell ref="AG1:AG4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65" t="s">
        <v>65</v>
      </c>
      <c r="B1" s="166"/>
      <c r="C1" s="211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74" t="s">
        <v>1</v>
      </c>
      <c r="AB1" s="175"/>
      <c r="AC1" s="176"/>
      <c r="AD1" s="180" t="s">
        <v>2</v>
      </c>
      <c r="AE1" s="180"/>
      <c r="AF1" s="180"/>
      <c r="AG1" s="184" t="s">
        <v>3</v>
      </c>
      <c r="AH1" s="191" t="s">
        <v>4</v>
      </c>
      <c r="AI1" s="202" t="s">
        <v>5</v>
      </c>
    </row>
    <row r="2" spans="1:35" ht="19.5" customHeight="1">
      <c r="A2" s="167"/>
      <c r="B2" s="168"/>
      <c r="C2" s="172"/>
      <c r="D2" s="205" t="s">
        <v>1</v>
      </c>
      <c r="E2" s="206"/>
      <c r="F2" s="20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187" t="s">
        <v>6</v>
      </c>
      <c r="Z2" s="189" t="s">
        <v>7</v>
      </c>
      <c r="AA2" s="177"/>
      <c r="AB2" s="178"/>
      <c r="AC2" s="179"/>
      <c r="AD2" s="181"/>
      <c r="AE2" s="181"/>
      <c r="AF2" s="181"/>
      <c r="AG2" s="185"/>
      <c r="AH2" s="192"/>
      <c r="AI2" s="203"/>
    </row>
    <row r="3" spans="1:35" ht="19.5" customHeight="1">
      <c r="A3" s="167"/>
      <c r="B3" s="168"/>
      <c r="C3" s="172"/>
      <c r="D3" s="208"/>
      <c r="E3" s="206"/>
      <c r="F3" s="206"/>
      <c r="G3" s="182" t="s">
        <v>8</v>
      </c>
      <c r="H3" s="183"/>
      <c r="I3" s="183"/>
      <c r="J3" s="182" t="s">
        <v>9</v>
      </c>
      <c r="K3" s="183"/>
      <c r="L3" s="183"/>
      <c r="M3" s="182" t="s">
        <v>10</v>
      </c>
      <c r="N3" s="183"/>
      <c r="O3" s="183"/>
      <c r="P3" s="182" t="s">
        <v>11</v>
      </c>
      <c r="Q3" s="183"/>
      <c r="R3" s="183"/>
      <c r="S3" s="182" t="s">
        <v>12</v>
      </c>
      <c r="T3" s="183"/>
      <c r="U3" s="183"/>
      <c r="V3" s="182" t="s">
        <v>13</v>
      </c>
      <c r="W3" s="183"/>
      <c r="X3" s="183"/>
      <c r="Y3" s="187"/>
      <c r="Z3" s="189"/>
      <c r="AA3" s="177"/>
      <c r="AB3" s="178"/>
      <c r="AC3" s="179"/>
      <c r="AD3" s="181"/>
      <c r="AE3" s="181"/>
      <c r="AF3" s="181"/>
      <c r="AG3" s="185"/>
      <c r="AH3" s="192"/>
      <c r="AI3" s="203"/>
    </row>
    <row r="4" spans="1:35" ht="19.5" customHeight="1" thickBot="1">
      <c r="A4" s="169"/>
      <c r="B4" s="170"/>
      <c r="C4" s="173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88"/>
      <c r="Z4" s="190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86"/>
      <c r="AH4" s="193"/>
      <c r="AI4" s="204"/>
    </row>
    <row r="5" spans="1:35" s="2" customFormat="1" ht="39.75" customHeight="1" thickBot="1">
      <c r="A5" s="197" t="s">
        <v>18</v>
      </c>
      <c r="B5" s="198"/>
      <c r="C5" s="34">
        <f>SUM(C6:C38)</f>
        <v>1189689</v>
      </c>
      <c r="D5" s="35">
        <f>E5+F5</f>
        <v>20535.699999999997</v>
      </c>
      <c r="E5" s="36">
        <f>SUM(E6:E38)</f>
        <v>19101.699999999997</v>
      </c>
      <c r="F5" s="36">
        <f>SUM(F6:F38)</f>
        <v>1433.9999999999998</v>
      </c>
      <c r="G5" s="37">
        <f>SUM(H5:I5)</f>
        <v>459.9</v>
      </c>
      <c r="H5" s="37">
        <f aca="true" t="shared" si="0" ref="H5:AC5">SUM(H6:H38)</f>
        <v>459.9</v>
      </c>
      <c r="I5" s="37">
        <f t="shared" si="0"/>
        <v>0</v>
      </c>
      <c r="J5" s="37">
        <f>SUM(K5:L5)</f>
        <v>15414.399999999998</v>
      </c>
      <c r="K5" s="37">
        <f t="shared" si="0"/>
        <v>14568.999999999998</v>
      </c>
      <c r="L5" s="37">
        <f t="shared" si="0"/>
        <v>845.3999999999999</v>
      </c>
      <c r="M5" s="37">
        <f>SUM(N5:O5)</f>
        <v>1016.8999999999999</v>
      </c>
      <c r="N5" s="37">
        <f t="shared" si="0"/>
        <v>797.4999999999999</v>
      </c>
      <c r="O5" s="37">
        <f t="shared" si="0"/>
        <v>219.4</v>
      </c>
      <c r="P5" s="37">
        <f>SUM(Q5:R5)</f>
        <v>3135.2</v>
      </c>
      <c r="Q5" s="37">
        <f t="shared" si="0"/>
        <v>3028.5</v>
      </c>
      <c r="R5" s="37">
        <f t="shared" si="0"/>
        <v>106.69999999999999</v>
      </c>
      <c r="S5" s="37">
        <f>SUM(T5:U5)</f>
        <v>1.5</v>
      </c>
      <c r="T5" s="37">
        <f t="shared" si="0"/>
        <v>1.3</v>
      </c>
      <c r="U5" s="37">
        <f t="shared" si="0"/>
        <v>0.2</v>
      </c>
      <c r="V5" s="37">
        <f>SUM(W5:X5)</f>
        <v>507.79999999999995</v>
      </c>
      <c r="W5" s="37">
        <f t="shared" si="0"/>
        <v>245.50000000000003</v>
      </c>
      <c r="X5" s="37">
        <f t="shared" si="0"/>
        <v>262.29999999999995</v>
      </c>
      <c r="Y5" s="38">
        <f t="shared" si="0"/>
        <v>9514.2</v>
      </c>
      <c r="Z5" s="39">
        <f t="shared" si="0"/>
        <v>30049.89999999999</v>
      </c>
      <c r="AA5" s="40">
        <f t="shared" si="0"/>
        <v>20535.699999999997</v>
      </c>
      <c r="AB5" s="41">
        <f t="shared" si="0"/>
        <v>17400.499999999996</v>
      </c>
      <c r="AC5" s="42">
        <f t="shared" si="0"/>
        <v>3135.1999999999994</v>
      </c>
      <c r="AD5" s="43">
        <f>AA5/C5/31*1000000</f>
        <v>556.8194170778</v>
      </c>
      <c r="AE5" s="44">
        <f>AB5/C5/31*1000000</f>
        <v>471.80939860156997</v>
      </c>
      <c r="AF5" s="45">
        <f>AC5/C5/31*1000000</f>
        <v>85.01001847623012</v>
      </c>
      <c r="AG5" s="46">
        <f>Z5/C5/31*1000000</f>
        <v>814.7941293087736</v>
      </c>
      <c r="AH5" s="47">
        <f>Y5/C5/31*1000000</f>
        <v>257.9747122309737</v>
      </c>
      <c r="AI5" s="48">
        <f>AC5*100/AA5</f>
        <v>15.267071490136688</v>
      </c>
    </row>
    <row r="6" spans="1:35" s="8" customFormat="1" ht="19.5" customHeight="1" thickTop="1">
      <c r="A6" s="14">
        <v>1</v>
      </c>
      <c r="B6" s="15" t="s">
        <v>19</v>
      </c>
      <c r="C6" s="49">
        <v>282960</v>
      </c>
      <c r="D6" s="50">
        <f>G6+J6+M6+P6+S6+V6</f>
        <v>4653.9</v>
      </c>
      <c r="E6" s="51">
        <f>H6+K6+N6+Q6+T6+W6</f>
        <v>4605.299999999999</v>
      </c>
      <c r="F6" s="51">
        <f>I6+L6+O6+R6+U6+X6</f>
        <v>48.6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3410.2999999999997</v>
      </c>
      <c r="K6" s="16">
        <v>3382.2</v>
      </c>
      <c r="L6" s="16">
        <v>28.1</v>
      </c>
      <c r="M6" s="52">
        <f>SUM(N6:O6)</f>
        <v>241.7</v>
      </c>
      <c r="N6" s="16">
        <v>240.2</v>
      </c>
      <c r="O6" s="16">
        <v>1.5</v>
      </c>
      <c r="P6" s="52">
        <f>SUM(Q6:R6)</f>
        <v>914</v>
      </c>
      <c r="Q6" s="16">
        <v>913.4</v>
      </c>
      <c r="R6" s="16">
        <v>0.6</v>
      </c>
      <c r="S6" s="52">
        <f>SUM(T6:U6)</f>
        <v>0</v>
      </c>
      <c r="T6" s="16">
        <v>0</v>
      </c>
      <c r="U6" s="16">
        <v>0</v>
      </c>
      <c r="V6" s="52">
        <f>SUM(W6:X6)</f>
        <v>87.9</v>
      </c>
      <c r="W6" s="16">
        <v>69.5</v>
      </c>
      <c r="X6" s="16">
        <v>18.4</v>
      </c>
      <c r="Y6" s="113">
        <v>2692.7</v>
      </c>
      <c r="Z6" s="53">
        <f>D6+Y6</f>
        <v>7346.599999999999</v>
      </c>
      <c r="AA6" s="114">
        <f aca="true" t="shared" si="2" ref="AA6:AA38">SUM(AB6:AC6)</f>
        <v>4653.9</v>
      </c>
      <c r="AB6" s="115">
        <f aca="true" t="shared" si="3" ref="AB6:AB38">G6+J6+M6+S6+V6</f>
        <v>3739.8999999999996</v>
      </c>
      <c r="AC6" s="116">
        <f aca="true" t="shared" si="4" ref="AC6:AC38">P6</f>
        <v>914</v>
      </c>
      <c r="AD6" s="117">
        <f aca="true" t="shared" si="5" ref="AD6:AD38">AA6/C6/31*1000000</f>
        <v>530.5548715423131</v>
      </c>
      <c r="AE6" s="118">
        <f aca="true" t="shared" si="6" ref="AE6:AE38">AB6/C6/31*1000000</f>
        <v>426.3568542686986</v>
      </c>
      <c r="AF6" s="119">
        <f aca="true" t="shared" si="7" ref="AF6:AF38">AC6/C6/31*1000000</f>
        <v>104.19801727361441</v>
      </c>
      <c r="AG6" s="120">
        <f aca="true" t="shared" si="8" ref="AG6:AG38">Z6/C6/31*1000000</f>
        <v>837.5286145539777</v>
      </c>
      <c r="AH6" s="121">
        <f aca="true" t="shared" si="9" ref="AH6:AH38">Y6/C6/31*1000000</f>
        <v>306.9737430116647</v>
      </c>
      <c r="AI6" s="122">
        <f aca="true" t="shared" si="10" ref="AI6:AI38">AC6*100/AA6</f>
        <v>19.639442188272202</v>
      </c>
    </row>
    <row r="7" spans="1:35" s="55" customFormat="1" ht="19.5" customHeight="1">
      <c r="A7" s="13">
        <v>2</v>
      </c>
      <c r="B7" s="17" t="s">
        <v>20</v>
      </c>
      <c r="C7" s="54">
        <v>48038</v>
      </c>
      <c r="D7" s="50">
        <f aca="true" t="shared" si="11" ref="D7:F38">G7+J7+M7+P7+S7+V7</f>
        <v>1041.4</v>
      </c>
      <c r="E7" s="51">
        <f t="shared" si="11"/>
        <v>827.9</v>
      </c>
      <c r="F7" s="51">
        <f t="shared" si="11"/>
        <v>213.5</v>
      </c>
      <c r="G7" s="52">
        <f>SUM(H7:I7)</f>
        <v>0</v>
      </c>
      <c r="H7" s="16">
        <v>0</v>
      </c>
      <c r="I7" s="16">
        <v>0</v>
      </c>
      <c r="J7" s="52">
        <f aca="true" t="shared" si="12" ref="J7:J38">SUM(K7:L7)</f>
        <v>785.8</v>
      </c>
      <c r="K7" s="16">
        <v>695</v>
      </c>
      <c r="L7" s="16">
        <v>90.8</v>
      </c>
      <c r="M7" s="52">
        <f aca="true" t="shared" si="13" ref="M7:M38">SUM(N7:O7)</f>
        <v>50.2</v>
      </c>
      <c r="N7" s="16">
        <v>27.6</v>
      </c>
      <c r="O7" s="16">
        <v>22.6</v>
      </c>
      <c r="P7" s="52">
        <f>SUM(Q7:R7)</f>
        <v>145.7</v>
      </c>
      <c r="Q7" s="16">
        <v>105.3</v>
      </c>
      <c r="R7" s="16">
        <v>40.4</v>
      </c>
      <c r="S7" s="52">
        <f>SUM(T7:U7)</f>
        <v>0</v>
      </c>
      <c r="T7" s="16">
        <v>0</v>
      </c>
      <c r="U7" s="16">
        <v>0</v>
      </c>
      <c r="V7" s="52">
        <f aca="true" t="shared" si="14" ref="V7:V38">SUM(W7:X7)</f>
        <v>59.7</v>
      </c>
      <c r="W7" s="16">
        <v>0</v>
      </c>
      <c r="X7" s="16">
        <v>59.7</v>
      </c>
      <c r="Y7" s="113">
        <v>429.3</v>
      </c>
      <c r="Z7" s="53">
        <f>D7+Y7</f>
        <v>1470.7</v>
      </c>
      <c r="AA7" s="114">
        <f>SUM(AB7:AC7)</f>
        <v>1041.4</v>
      </c>
      <c r="AB7" s="115">
        <f>G7+J7+M7+S7+V7</f>
        <v>895.7</v>
      </c>
      <c r="AC7" s="116">
        <f>P7</f>
        <v>145.7</v>
      </c>
      <c r="AD7" s="117">
        <f t="shared" si="5"/>
        <v>699.311969422057</v>
      </c>
      <c r="AE7" s="118">
        <f t="shared" si="6"/>
        <v>601.472758797135</v>
      </c>
      <c r="AF7" s="119">
        <f t="shared" si="7"/>
        <v>97.83921062492192</v>
      </c>
      <c r="AG7" s="120">
        <f t="shared" si="8"/>
        <v>987.5918123958319</v>
      </c>
      <c r="AH7" s="121">
        <f t="shared" si="9"/>
        <v>288.2798429737748</v>
      </c>
      <c r="AI7" s="122">
        <f t="shared" si="10"/>
        <v>13.990781640099863</v>
      </c>
    </row>
    <row r="8" spans="1:35" s="55" customFormat="1" ht="19.5" customHeight="1">
      <c r="A8" s="13">
        <v>3</v>
      </c>
      <c r="B8" s="18" t="s">
        <v>21</v>
      </c>
      <c r="C8" s="54">
        <v>33540</v>
      </c>
      <c r="D8" s="50">
        <f t="shared" si="11"/>
        <v>717</v>
      </c>
      <c r="E8" s="51">
        <f t="shared" si="11"/>
        <v>614.5</v>
      </c>
      <c r="F8" s="51">
        <f t="shared" si="11"/>
        <v>102.50000000000001</v>
      </c>
      <c r="G8" s="52">
        <f>SUM(H8:I8)</f>
        <v>0</v>
      </c>
      <c r="H8" s="16">
        <v>0</v>
      </c>
      <c r="I8" s="16">
        <v>0</v>
      </c>
      <c r="J8" s="52">
        <f t="shared" si="12"/>
        <v>596.6</v>
      </c>
      <c r="K8" s="16">
        <v>538.5</v>
      </c>
      <c r="L8" s="16">
        <v>58.1</v>
      </c>
      <c r="M8" s="52">
        <f t="shared" si="13"/>
        <v>89.1</v>
      </c>
      <c r="N8" s="16">
        <v>51.4</v>
      </c>
      <c r="O8" s="16">
        <v>37.7</v>
      </c>
      <c r="P8" s="52">
        <f>SUM(Q8:R8)</f>
        <v>31.3</v>
      </c>
      <c r="Q8" s="16">
        <v>24.6</v>
      </c>
      <c r="R8" s="16">
        <v>6.7</v>
      </c>
      <c r="S8" s="52">
        <f>SUM(T8:U8)</f>
        <v>0</v>
      </c>
      <c r="T8" s="16">
        <v>0</v>
      </c>
      <c r="U8" s="16">
        <v>0</v>
      </c>
      <c r="V8" s="52">
        <f t="shared" si="14"/>
        <v>0</v>
      </c>
      <c r="W8" s="16">
        <v>0</v>
      </c>
      <c r="X8" s="16">
        <v>0</v>
      </c>
      <c r="Y8" s="113">
        <v>76.3</v>
      </c>
      <c r="Z8" s="53">
        <f aca="true" t="shared" si="15" ref="Z8:Z37">D8+Y8</f>
        <v>793.3</v>
      </c>
      <c r="AA8" s="114">
        <f>SUM(AB8:AC8)</f>
        <v>717</v>
      </c>
      <c r="AB8" s="115">
        <f>G8+J8+M8+S8+V8</f>
        <v>685.7</v>
      </c>
      <c r="AC8" s="116">
        <f>P8</f>
        <v>31.3</v>
      </c>
      <c r="AD8" s="117">
        <f t="shared" si="5"/>
        <v>689.5954757920249</v>
      </c>
      <c r="AE8" s="118">
        <f t="shared" si="6"/>
        <v>659.4917960259296</v>
      </c>
      <c r="AF8" s="119">
        <f t="shared" si="7"/>
        <v>30.10367976609537</v>
      </c>
      <c r="AG8" s="120">
        <f t="shared" si="8"/>
        <v>762.9792063400465</v>
      </c>
      <c r="AH8" s="121">
        <f t="shared" si="9"/>
        <v>73.38373054802162</v>
      </c>
      <c r="AI8" s="122">
        <f t="shared" si="10"/>
        <v>4.365411436541144</v>
      </c>
    </row>
    <row r="9" spans="1:35" s="8" customFormat="1" ht="19.5" customHeight="1">
      <c r="A9" s="19">
        <v>4</v>
      </c>
      <c r="B9" s="18" t="s">
        <v>22</v>
      </c>
      <c r="C9" s="54">
        <v>92377</v>
      </c>
      <c r="D9" s="56">
        <f t="shared" si="11"/>
        <v>1290.3</v>
      </c>
      <c r="E9" s="51">
        <f t="shared" si="11"/>
        <v>1264.7999999999997</v>
      </c>
      <c r="F9" s="51">
        <f t="shared" si="11"/>
        <v>25.5</v>
      </c>
      <c r="G9" s="57">
        <f>SUM(H9:I9)</f>
        <v>0</v>
      </c>
      <c r="H9" s="20">
        <v>0</v>
      </c>
      <c r="I9" s="20">
        <v>0</v>
      </c>
      <c r="J9" s="57">
        <f t="shared" si="12"/>
        <v>1115.1</v>
      </c>
      <c r="K9" s="16">
        <v>1099.6</v>
      </c>
      <c r="L9" s="16">
        <v>15.5</v>
      </c>
      <c r="M9" s="57">
        <f t="shared" si="13"/>
        <v>71.19999999999999</v>
      </c>
      <c r="N9" s="16">
        <v>64.1</v>
      </c>
      <c r="O9" s="16">
        <v>7.1</v>
      </c>
      <c r="P9" s="57">
        <f aca="true" t="shared" si="16" ref="P9:P38">SUM(Q9:R9)</f>
        <v>101.1</v>
      </c>
      <c r="Q9" s="16">
        <v>101.1</v>
      </c>
      <c r="R9" s="16">
        <v>0</v>
      </c>
      <c r="S9" s="57">
        <f aca="true" t="shared" si="17" ref="S9:S37">SUM(T9:U9)</f>
        <v>0</v>
      </c>
      <c r="T9" s="20">
        <v>0</v>
      </c>
      <c r="U9" s="20">
        <v>0</v>
      </c>
      <c r="V9" s="57">
        <f t="shared" si="14"/>
        <v>2.9</v>
      </c>
      <c r="W9" s="16">
        <v>0</v>
      </c>
      <c r="X9" s="16">
        <v>2.9</v>
      </c>
      <c r="Y9" s="123">
        <v>864.5</v>
      </c>
      <c r="Z9" s="53">
        <f t="shared" si="15"/>
        <v>2154.8</v>
      </c>
      <c r="AA9" s="124">
        <f t="shared" si="2"/>
        <v>1290.3</v>
      </c>
      <c r="AB9" s="125">
        <f t="shared" si="3"/>
        <v>1189.2</v>
      </c>
      <c r="AC9" s="126">
        <f t="shared" si="4"/>
        <v>101.1</v>
      </c>
      <c r="AD9" s="127">
        <f t="shared" si="5"/>
        <v>450.5729851062634</v>
      </c>
      <c r="AE9" s="128">
        <f t="shared" si="6"/>
        <v>415.2688474683162</v>
      </c>
      <c r="AF9" s="129">
        <f t="shared" si="7"/>
        <v>35.304137637947164</v>
      </c>
      <c r="AG9" s="130">
        <f t="shared" si="8"/>
        <v>752.4565359272854</v>
      </c>
      <c r="AH9" s="131">
        <f t="shared" si="9"/>
        <v>301.883550821022</v>
      </c>
      <c r="AI9" s="132">
        <f t="shared" si="10"/>
        <v>7.835387119274587</v>
      </c>
    </row>
    <row r="10" spans="1:35" s="8" customFormat="1" ht="19.5" customHeight="1">
      <c r="A10" s="19">
        <v>5</v>
      </c>
      <c r="B10" s="18" t="s">
        <v>46</v>
      </c>
      <c r="C10" s="54">
        <v>92069</v>
      </c>
      <c r="D10" s="56">
        <f t="shared" si="11"/>
        <v>1363.1</v>
      </c>
      <c r="E10" s="51">
        <f t="shared" si="11"/>
        <v>1296.4</v>
      </c>
      <c r="F10" s="51">
        <f t="shared" si="11"/>
        <v>66.7</v>
      </c>
      <c r="G10" s="57">
        <f t="shared" si="1"/>
        <v>0</v>
      </c>
      <c r="H10" s="20">
        <v>0</v>
      </c>
      <c r="I10" s="20">
        <v>0</v>
      </c>
      <c r="J10" s="57">
        <f t="shared" si="12"/>
        <v>1014.5</v>
      </c>
      <c r="K10" s="20">
        <v>960.6</v>
      </c>
      <c r="L10" s="20">
        <v>53.9</v>
      </c>
      <c r="M10" s="57">
        <f t="shared" si="13"/>
        <v>64.1</v>
      </c>
      <c r="N10" s="20">
        <v>51.3</v>
      </c>
      <c r="O10" s="20">
        <v>12.8</v>
      </c>
      <c r="P10" s="57">
        <f t="shared" si="16"/>
        <v>284.5</v>
      </c>
      <c r="Q10" s="20">
        <v>284.5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4"/>
        <v>0</v>
      </c>
      <c r="W10" s="20">
        <v>0</v>
      </c>
      <c r="X10" s="20">
        <v>0</v>
      </c>
      <c r="Y10" s="123">
        <v>701.6</v>
      </c>
      <c r="Z10" s="53">
        <f t="shared" si="15"/>
        <v>2064.7</v>
      </c>
      <c r="AA10" s="124">
        <f t="shared" si="2"/>
        <v>1363.1</v>
      </c>
      <c r="AB10" s="125">
        <f t="shared" si="3"/>
        <v>1078.6</v>
      </c>
      <c r="AC10" s="126">
        <f t="shared" si="4"/>
        <v>284.5</v>
      </c>
      <c r="AD10" s="127">
        <f t="shared" si="5"/>
        <v>477.58711120936994</v>
      </c>
      <c r="AE10" s="128">
        <f t="shared" si="6"/>
        <v>377.90731285336835</v>
      </c>
      <c r="AF10" s="129">
        <f t="shared" si="7"/>
        <v>99.67979835600158</v>
      </c>
      <c r="AG10" s="130">
        <f t="shared" si="8"/>
        <v>723.4055524275446</v>
      </c>
      <c r="AH10" s="131">
        <f t="shared" si="9"/>
        <v>245.8184412181747</v>
      </c>
      <c r="AI10" s="132">
        <f t="shared" si="10"/>
        <v>20.871542806837358</v>
      </c>
    </row>
    <row r="11" spans="1:36" s="8" customFormat="1" ht="19.5" customHeight="1">
      <c r="A11" s="19">
        <v>6</v>
      </c>
      <c r="B11" s="18" t="s">
        <v>23</v>
      </c>
      <c r="C11" s="54">
        <v>32645</v>
      </c>
      <c r="D11" s="56">
        <f>G11+J11+M11+P11+S11+V11</f>
        <v>631.1999999999999</v>
      </c>
      <c r="E11" s="51">
        <f t="shared" si="11"/>
        <v>512.1999999999999</v>
      </c>
      <c r="F11" s="51">
        <f t="shared" si="11"/>
        <v>119</v>
      </c>
      <c r="G11" s="57">
        <f>SUM(H11:I11)</f>
        <v>0</v>
      </c>
      <c r="H11" s="20">
        <v>0</v>
      </c>
      <c r="I11" s="20">
        <v>0</v>
      </c>
      <c r="J11" s="57">
        <f t="shared" si="12"/>
        <v>501.4</v>
      </c>
      <c r="K11" s="20">
        <v>408.7</v>
      </c>
      <c r="L11" s="20">
        <v>92.7</v>
      </c>
      <c r="M11" s="57">
        <f t="shared" si="13"/>
        <v>41.3</v>
      </c>
      <c r="N11" s="20">
        <v>18.4</v>
      </c>
      <c r="O11" s="20">
        <v>22.9</v>
      </c>
      <c r="P11" s="57">
        <f t="shared" si="16"/>
        <v>88.5</v>
      </c>
      <c r="Q11" s="20">
        <v>85.1</v>
      </c>
      <c r="R11" s="20">
        <v>3.4</v>
      </c>
      <c r="S11" s="57">
        <f t="shared" si="17"/>
        <v>0</v>
      </c>
      <c r="T11" s="20">
        <v>0</v>
      </c>
      <c r="U11" s="20">
        <v>0</v>
      </c>
      <c r="V11" s="57">
        <f t="shared" si="14"/>
        <v>0</v>
      </c>
      <c r="W11" s="20">
        <v>0</v>
      </c>
      <c r="X11" s="20">
        <v>0</v>
      </c>
      <c r="Y11" s="123">
        <v>278.4</v>
      </c>
      <c r="Z11" s="53">
        <f t="shared" si="15"/>
        <v>909.5999999999999</v>
      </c>
      <c r="AA11" s="124">
        <f t="shared" si="2"/>
        <v>631.1999999999999</v>
      </c>
      <c r="AB11" s="125">
        <f t="shared" si="3"/>
        <v>542.6999999999999</v>
      </c>
      <c r="AC11" s="126">
        <f t="shared" si="4"/>
        <v>88.5</v>
      </c>
      <c r="AD11" s="127">
        <f t="shared" si="5"/>
        <v>623.7184966328884</v>
      </c>
      <c r="AE11" s="128">
        <f t="shared" si="6"/>
        <v>536.2674716772316</v>
      </c>
      <c r="AF11" s="129">
        <f t="shared" si="7"/>
        <v>87.4510249556569</v>
      </c>
      <c r="AG11" s="130">
        <f t="shared" si="8"/>
        <v>898.8186700527175</v>
      </c>
      <c r="AH11" s="131">
        <f t="shared" si="9"/>
        <v>275.10017341982916</v>
      </c>
      <c r="AI11" s="132">
        <f t="shared" si="10"/>
        <v>14.02091254752852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25058</v>
      </c>
      <c r="D12" s="56">
        <f>G12+J12+M12+P12+S12+V12</f>
        <v>448.40000000000003</v>
      </c>
      <c r="E12" s="51">
        <f t="shared" si="11"/>
        <v>427.29999999999995</v>
      </c>
      <c r="F12" s="51">
        <f t="shared" si="11"/>
        <v>21.099999999999998</v>
      </c>
      <c r="G12" s="57">
        <f>SUM(H12:I12)</f>
        <v>0</v>
      </c>
      <c r="H12" s="20">
        <v>0</v>
      </c>
      <c r="I12" s="20">
        <v>0</v>
      </c>
      <c r="J12" s="57">
        <f t="shared" si="12"/>
        <v>310.7</v>
      </c>
      <c r="K12" s="20">
        <v>304.3</v>
      </c>
      <c r="L12" s="20">
        <v>6.4</v>
      </c>
      <c r="M12" s="57">
        <f t="shared" si="13"/>
        <v>29</v>
      </c>
      <c r="N12" s="20">
        <v>24.9</v>
      </c>
      <c r="O12" s="20">
        <v>4.1</v>
      </c>
      <c r="P12" s="57">
        <f>SUM(Q12:R12)</f>
        <v>101.8</v>
      </c>
      <c r="Q12" s="20">
        <v>92.8</v>
      </c>
      <c r="R12" s="20">
        <v>9</v>
      </c>
      <c r="S12" s="57">
        <f t="shared" si="17"/>
        <v>0.6000000000000001</v>
      </c>
      <c r="T12" s="20">
        <v>0.4</v>
      </c>
      <c r="U12" s="20">
        <v>0.2</v>
      </c>
      <c r="V12" s="57">
        <f t="shared" si="14"/>
        <v>6.300000000000001</v>
      </c>
      <c r="W12" s="20">
        <v>4.9</v>
      </c>
      <c r="X12" s="20">
        <v>1.4</v>
      </c>
      <c r="Y12" s="123">
        <v>167.7</v>
      </c>
      <c r="Z12" s="53">
        <f t="shared" si="15"/>
        <v>616.1</v>
      </c>
      <c r="AA12" s="124">
        <f>SUM(AB12:AC12)</f>
        <v>448.40000000000003</v>
      </c>
      <c r="AB12" s="125">
        <f>G12+J12+M12+S12+V12</f>
        <v>346.6</v>
      </c>
      <c r="AC12" s="126">
        <f>P12</f>
        <v>101.8</v>
      </c>
      <c r="AD12" s="127">
        <f t="shared" si="5"/>
        <v>577.2414450088697</v>
      </c>
      <c r="AE12" s="128">
        <f t="shared" si="6"/>
        <v>446.19064415716826</v>
      </c>
      <c r="AF12" s="129">
        <f t="shared" si="7"/>
        <v>131.0508008517015</v>
      </c>
      <c r="AG12" s="130">
        <f t="shared" si="8"/>
        <v>793.1276857046491</v>
      </c>
      <c r="AH12" s="131">
        <f t="shared" si="9"/>
        <v>215.88624069577932</v>
      </c>
      <c r="AI12" s="132">
        <f t="shared" si="10"/>
        <v>22.70294380017841</v>
      </c>
    </row>
    <row r="13" spans="1:35" s="8" customFormat="1" ht="19.5" customHeight="1">
      <c r="A13" s="19">
        <v>8</v>
      </c>
      <c r="B13" s="18" t="s">
        <v>40</v>
      </c>
      <c r="C13" s="54">
        <v>109709</v>
      </c>
      <c r="D13" s="56">
        <f t="shared" si="11"/>
        <v>1900.7</v>
      </c>
      <c r="E13" s="51">
        <f t="shared" si="11"/>
        <v>1755.7</v>
      </c>
      <c r="F13" s="51">
        <f t="shared" si="11"/>
        <v>145</v>
      </c>
      <c r="G13" s="57">
        <f t="shared" si="1"/>
        <v>0</v>
      </c>
      <c r="H13" s="20">
        <v>0</v>
      </c>
      <c r="I13" s="20">
        <v>0</v>
      </c>
      <c r="J13" s="57">
        <f t="shared" si="12"/>
        <v>1509.9</v>
      </c>
      <c r="K13" s="20">
        <v>1418.4</v>
      </c>
      <c r="L13" s="20">
        <v>91.5</v>
      </c>
      <c r="M13" s="57">
        <f t="shared" si="13"/>
        <v>126.5</v>
      </c>
      <c r="N13" s="20">
        <v>107.2</v>
      </c>
      <c r="O13" s="20">
        <v>19.3</v>
      </c>
      <c r="P13" s="57">
        <f t="shared" si="16"/>
        <v>230.2</v>
      </c>
      <c r="Q13" s="20">
        <v>230.1</v>
      </c>
      <c r="R13" s="20">
        <v>0.1</v>
      </c>
      <c r="S13" s="57">
        <f t="shared" si="17"/>
        <v>0</v>
      </c>
      <c r="T13" s="20">
        <v>0</v>
      </c>
      <c r="U13" s="20">
        <v>0</v>
      </c>
      <c r="V13" s="57">
        <f t="shared" si="14"/>
        <v>34.1</v>
      </c>
      <c r="W13" s="20">
        <v>0</v>
      </c>
      <c r="X13" s="20">
        <v>34.1</v>
      </c>
      <c r="Y13" s="123">
        <v>670.9</v>
      </c>
      <c r="Z13" s="53">
        <f t="shared" si="15"/>
        <v>2571.6</v>
      </c>
      <c r="AA13" s="124">
        <f t="shared" si="2"/>
        <v>1900.7</v>
      </c>
      <c r="AB13" s="125">
        <f t="shared" si="3"/>
        <v>1670.5</v>
      </c>
      <c r="AC13" s="126">
        <f t="shared" si="4"/>
        <v>230.2</v>
      </c>
      <c r="AD13" s="127">
        <f t="shared" si="5"/>
        <v>558.8684905140549</v>
      </c>
      <c r="AE13" s="128">
        <f t="shared" si="6"/>
        <v>491.1820978606454</v>
      </c>
      <c r="AF13" s="129">
        <f t="shared" si="7"/>
        <v>67.68639265340948</v>
      </c>
      <c r="AG13" s="130">
        <f t="shared" si="8"/>
        <v>756.1352187120237</v>
      </c>
      <c r="AH13" s="131">
        <f t="shared" si="9"/>
        <v>197.26672819796886</v>
      </c>
      <c r="AI13" s="132">
        <f t="shared" si="10"/>
        <v>12.11132740569264</v>
      </c>
    </row>
    <row r="14" spans="1:35" s="55" customFormat="1" ht="17.25" customHeight="1">
      <c r="A14" s="13">
        <v>9</v>
      </c>
      <c r="B14" s="18" t="s">
        <v>47</v>
      </c>
      <c r="C14" s="54">
        <v>17967</v>
      </c>
      <c r="D14" s="56">
        <f t="shared" si="11"/>
        <v>367.8</v>
      </c>
      <c r="E14" s="51">
        <f t="shared" si="11"/>
        <v>285.3</v>
      </c>
      <c r="F14" s="51">
        <f t="shared" si="11"/>
        <v>82.5</v>
      </c>
      <c r="G14" s="57">
        <f>SUM(H14:I14)</f>
        <v>0</v>
      </c>
      <c r="H14" s="20">
        <v>0</v>
      </c>
      <c r="I14" s="20">
        <v>0</v>
      </c>
      <c r="J14" s="57">
        <f t="shared" si="12"/>
        <v>295</v>
      </c>
      <c r="K14" s="20">
        <v>235.9</v>
      </c>
      <c r="L14" s="20">
        <v>59.1</v>
      </c>
      <c r="M14" s="57">
        <f t="shared" si="13"/>
        <v>17.200000000000003</v>
      </c>
      <c r="N14" s="20">
        <v>8.8</v>
      </c>
      <c r="O14" s="20">
        <v>8.4</v>
      </c>
      <c r="P14" s="57">
        <f t="shared" si="16"/>
        <v>55.6</v>
      </c>
      <c r="Q14" s="20">
        <v>40.6</v>
      </c>
      <c r="R14" s="20">
        <v>15</v>
      </c>
      <c r="S14" s="57">
        <f t="shared" si="17"/>
        <v>0</v>
      </c>
      <c r="T14" s="20">
        <v>0</v>
      </c>
      <c r="U14" s="20">
        <v>0</v>
      </c>
      <c r="V14" s="57">
        <f t="shared" si="14"/>
        <v>0</v>
      </c>
      <c r="W14" s="20">
        <v>0</v>
      </c>
      <c r="X14" s="20">
        <v>0</v>
      </c>
      <c r="Y14" s="123">
        <v>69.2</v>
      </c>
      <c r="Z14" s="53">
        <f t="shared" si="15"/>
        <v>437</v>
      </c>
      <c r="AA14" s="124">
        <f t="shared" si="2"/>
        <v>367.8</v>
      </c>
      <c r="AB14" s="125">
        <f>G14+J14+M14+S14+V14</f>
        <v>312.2</v>
      </c>
      <c r="AC14" s="126">
        <f>P14</f>
        <v>55.6</v>
      </c>
      <c r="AD14" s="133">
        <f t="shared" si="5"/>
        <v>660.3504273964634</v>
      </c>
      <c r="AE14" s="128">
        <f t="shared" si="6"/>
        <v>560.5258385893852</v>
      </c>
      <c r="AF14" s="129">
        <f t="shared" si="7"/>
        <v>99.82458880707821</v>
      </c>
      <c r="AG14" s="130">
        <f t="shared" si="8"/>
        <v>784.5925415232587</v>
      </c>
      <c r="AH14" s="134">
        <f t="shared" si="9"/>
        <v>124.24211412679519</v>
      </c>
      <c r="AI14" s="132">
        <f t="shared" si="10"/>
        <v>15.116911364872212</v>
      </c>
    </row>
    <row r="15" spans="1:35" s="55" customFormat="1" ht="19.5" customHeight="1">
      <c r="A15" s="13">
        <v>10</v>
      </c>
      <c r="B15" s="18" t="s">
        <v>25</v>
      </c>
      <c r="C15" s="54">
        <v>30635</v>
      </c>
      <c r="D15" s="56">
        <f t="shared" si="11"/>
        <v>647.5</v>
      </c>
      <c r="E15" s="51">
        <f t="shared" si="11"/>
        <v>562.8000000000001</v>
      </c>
      <c r="F15" s="51">
        <f t="shared" si="11"/>
        <v>84.69999999999999</v>
      </c>
      <c r="G15" s="57">
        <f t="shared" si="1"/>
        <v>459.9</v>
      </c>
      <c r="H15" s="20">
        <v>459.9</v>
      </c>
      <c r="I15" s="20">
        <v>0</v>
      </c>
      <c r="J15" s="57">
        <f t="shared" si="12"/>
        <v>47.3</v>
      </c>
      <c r="K15" s="20">
        <v>0</v>
      </c>
      <c r="L15" s="20">
        <v>47.3</v>
      </c>
      <c r="M15" s="57">
        <f t="shared" si="13"/>
        <v>14.3</v>
      </c>
      <c r="N15" s="20">
        <v>0</v>
      </c>
      <c r="O15" s="20">
        <v>14.3</v>
      </c>
      <c r="P15" s="57">
        <f t="shared" si="16"/>
        <v>99.2</v>
      </c>
      <c r="Q15" s="20">
        <v>99.2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4"/>
        <v>26.8</v>
      </c>
      <c r="W15" s="20">
        <v>3.7</v>
      </c>
      <c r="X15" s="20">
        <v>23.1</v>
      </c>
      <c r="Y15" s="123">
        <v>349.3</v>
      </c>
      <c r="Z15" s="53">
        <f t="shared" si="15"/>
        <v>996.8</v>
      </c>
      <c r="AA15" s="124">
        <f t="shared" si="2"/>
        <v>647.5</v>
      </c>
      <c r="AB15" s="125">
        <f>G15+J15+M15+S15+V15</f>
        <v>548.3</v>
      </c>
      <c r="AC15" s="126">
        <f>P15</f>
        <v>99.2</v>
      </c>
      <c r="AD15" s="127">
        <f t="shared" si="5"/>
        <v>681.8050195591169</v>
      </c>
      <c r="AE15" s="128">
        <f t="shared" si="6"/>
        <v>577.3493316204847</v>
      </c>
      <c r="AF15" s="129">
        <f t="shared" si="7"/>
        <v>104.45568793863228</v>
      </c>
      <c r="AG15" s="130">
        <f t="shared" si="8"/>
        <v>1049.6111868672244</v>
      </c>
      <c r="AH15" s="131">
        <f t="shared" si="9"/>
        <v>367.8061673081074</v>
      </c>
      <c r="AI15" s="132">
        <f t="shared" si="10"/>
        <v>15.32046332046332</v>
      </c>
    </row>
    <row r="16" spans="1:35" s="8" customFormat="1" ht="19.5" customHeight="1">
      <c r="A16" s="19">
        <v>11</v>
      </c>
      <c r="B16" s="18" t="s">
        <v>48</v>
      </c>
      <c r="C16" s="54">
        <v>25138</v>
      </c>
      <c r="D16" s="56">
        <f>G16+J16+M16+P16+S16+V16</f>
        <v>478.5</v>
      </c>
      <c r="E16" s="51">
        <f t="shared" si="11"/>
        <v>458.6</v>
      </c>
      <c r="F16" s="51">
        <f t="shared" si="11"/>
        <v>19.900000000000002</v>
      </c>
      <c r="G16" s="57">
        <f t="shared" si="1"/>
        <v>0</v>
      </c>
      <c r="H16" s="20">
        <v>0</v>
      </c>
      <c r="I16" s="20">
        <v>0</v>
      </c>
      <c r="J16" s="57">
        <f t="shared" si="12"/>
        <v>371.6</v>
      </c>
      <c r="K16" s="20">
        <v>366.1</v>
      </c>
      <c r="L16" s="20">
        <v>5.5</v>
      </c>
      <c r="M16" s="57">
        <f t="shared" si="13"/>
        <v>17.4</v>
      </c>
      <c r="N16" s="20">
        <v>15.7</v>
      </c>
      <c r="O16" s="20">
        <v>1.7</v>
      </c>
      <c r="P16" s="57">
        <f t="shared" si="16"/>
        <v>49.199999999999996</v>
      </c>
      <c r="Q16" s="20">
        <v>48.8</v>
      </c>
      <c r="R16" s="20">
        <v>0.4</v>
      </c>
      <c r="S16" s="57">
        <f t="shared" si="17"/>
        <v>0</v>
      </c>
      <c r="T16" s="20">
        <v>0</v>
      </c>
      <c r="U16" s="20">
        <v>0</v>
      </c>
      <c r="V16" s="57">
        <f t="shared" si="14"/>
        <v>40.3</v>
      </c>
      <c r="W16" s="20">
        <v>28</v>
      </c>
      <c r="X16" s="20">
        <v>12.3</v>
      </c>
      <c r="Y16" s="123">
        <v>169.8</v>
      </c>
      <c r="Z16" s="53">
        <f t="shared" si="15"/>
        <v>648.3</v>
      </c>
      <c r="AA16" s="124">
        <f t="shared" si="2"/>
        <v>478.5</v>
      </c>
      <c r="AB16" s="125">
        <f t="shared" si="3"/>
        <v>429.3</v>
      </c>
      <c r="AC16" s="126">
        <f t="shared" si="4"/>
        <v>49.199999999999996</v>
      </c>
      <c r="AD16" s="127">
        <f t="shared" si="5"/>
        <v>614.0299097369616</v>
      </c>
      <c r="AE16" s="128">
        <f t="shared" si="6"/>
        <v>550.8945459771737</v>
      </c>
      <c r="AF16" s="129">
        <f t="shared" si="7"/>
        <v>63.1353637597879</v>
      </c>
      <c r="AG16" s="130">
        <f t="shared" si="8"/>
        <v>831.9239090542784</v>
      </c>
      <c r="AH16" s="131">
        <f t="shared" si="9"/>
        <v>217.89399931731683</v>
      </c>
      <c r="AI16" s="132">
        <f t="shared" si="10"/>
        <v>10.282131661442007</v>
      </c>
    </row>
    <row r="17" spans="1:35" s="8" customFormat="1" ht="19.5" customHeight="1">
      <c r="A17" s="19">
        <v>12</v>
      </c>
      <c r="B17" s="18" t="s">
        <v>41</v>
      </c>
      <c r="C17" s="54">
        <v>23975</v>
      </c>
      <c r="D17" s="56">
        <f t="shared" si="11"/>
        <v>515.4</v>
      </c>
      <c r="E17" s="51">
        <f t="shared" si="11"/>
        <v>454.4</v>
      </c>
      <c r="F17" s="51">
        <f t="shared" si="11"/>
        <v>61</v>
      </c>
      <c r="G17" s="57">
        <f t="shared" si="1"/>
        <v>0</v>
      </c>
      <c r="H17" s="20">
        <v>0</v>
      </c>
      <c r="I17" s="20">
        <v>0</v>
      </c>
      <c r="J17" s="57">
        <f t="shared" si="12"/>
        <v>422.59999999999997</v>
      </c>
      <c r="K17" s="20">
        <v>382.2</v>
      </c>
      <c r="L17" s="20">
        <v>40.4</v>
      </c>
      <c r="M17" s="57">
        <f t="shared" si="13"/>
        <v>17.7</v>
      </c>
      <c r="N17" s="20">
        <v>17.7</v>
      </c>
      <c r="O17" s="20">
        <v>0</v>
      </c>
      <c r="P17" s="57">
        <f t="shared" si="16"/>
        <v>60.1</v>
      </c>
      <c r="Q17" s="20">
        <v>54.5</v>
      </c>
      <c r="R17" s="20">
        <v>5.6</v>
      </c>
      <c r="S17" s="57">
        <f t="shared" si="17"/>
        <v>0</v>
      </c>
      <c r="T17" s="20">
        <v>0</v>
      </c>
      <c r="U17" s="20">
        <v>0</v>
      </c>
      <c r="V17" s="57">
        <f t="shared" si="14"/>
        <v>15</v>
      </c>
      <c r="W17" s="20">
        <v>0</v>
      </c>
      <c r="X17" s="20">
        <v>15</v>
      </c>
      <c r="Y17" s="123">
        <v>259.1</v>
      </c>
      <c r="Z17" s="53">
        <f t="shared" si="15"/>
        <v>774.5</v>
      </c>
      <c r="AA17" s="124">
        <f t="shared" si="2"/>
        <v>515.4</v>
      </c>
      <c r="AB17" s="125">
        <f t="shared" si="3"/>
        <v>455.29999999999995</v>
      </c>
      <c r="AC17" s="126">
        <f t="shared" si="4"/>
        <v>60.1</v>
      </c>
      <c r="AD17" s="127">
        <f t="shared" si="5"/>
        <v>693.464294123583</v>
      </c>
      <c r="AE17" s="128">
        <f t="shared" si="6"/>
        <v>612.6004911029634</v>
      </c>
      <c r="AF17" s="129">
        <f t="shared" si="7"/>
        <v>80.8638030206196</v>
      </c>
      <c r="AG17" s="130">
        <f t="shared" si="8"/>
        <v>1042.0801237848566</v>
      </c>
      <c r="AH17" s="131">
        <f t="shared" si="9"/>
        <v>348.61582966127355</v>
      </c>
      <c r="AI17" s="132">
        <f t="shared" si="10"/>
        <v>11.660845944897169</v>
      </c>
    </row>
    <row r="18" spans="1:35" s="8" customFormat="1" ht="19.5" customHeight="1">
      <c r="A18" s="19">
        <v>13</v>
      </c>
      <c r="B18" s="18" t="s">
        <v>49</v>
      </c>
      <c r="C18" s="54">
        <v>111632</v>
      </c>
      <c r="D18" s="56">
        <f t="shared" si="11"/>
        <v>1879.3</v>
      </c>
      <c r="E18" s="51">
        <f>H18+K18+N18+Q18+T18+W18</f>
        <v>1744.4</v>
      </c>
      <c r="F18" s="51">
        <f t="shared" si="11"/>
        <v>134.89999999999998</v>
      </c>
      <c r="G18" s="57">
        <f t="shared" si="1"/>
        <v>0</v>
      </c>
      <c r="H18" s="20">
        <v>0</v>
      </c>
      <c r="I18" s="20">
        <v>0</v>
      </c>
      <c r="J18" s="57">
        <f t="shared" si="12"/>
        <v>1562.3</v>
      </c>
      <c r="K18" s="20">
        <v>1467.2</v>
      </c>
      <c r="L18" s="20">
        <v>95.1</v>
      </c>
      <c r="M18" s="57">
        <f t="shared" si="13"/>
        <v>118.7</v>
      </c>
      <c r="N18" s="20">
        <v>78.9</v>
      </c>
      <c r="O18" s="20">
        <v>39.8</v>
      </c>
      <c r="P18" s="57">
        <f t="shared" si="16"/>
        <v>198.3</v>
      </c>
      <c r="Q18" s="20">
        <v>198.3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4"/>
        <v>0</v>
      </c>
      <c r="W18" s="20">
        <v>0</v>
      </c>
      <c r="X18" s="20">
        <v>0</v>
      </c>
      <c r="Y18" s="123">
        <v>985.3</v>
      </c>
      <c r="Z18" s="53">
        <f t="shared" si="15"/>
        <v>2864.6</v>
      </c>
      <c r="AA18" s="124">
        <f t="shared" si="2"/>
        <v>1879.3</v>
      </c>
      <c r="AB18" s="125">
        <f t="shared" si="3"/>
        <v>1681</v>
      </c>
      <c r="AC18" s="126">
        <f t="shared" si="4"/>
        <v>198.3</v>
      </c>
      <c r="AD18" s="127">
        <f t="shared" si="5"/>
        <v>543.0573728425657</v>
      </c>
      <c r="AE18" s="128">
        <f t="shared" si="6"/>
        <v>485.7550384442893</v>
      </c>
      <c r="AF18" s="129">
        <f t="shared" si="7"/>
        <v>57.30233439827637</v>
      </c>
      <c r="AG18" s="120">
        <f t="shared" si="8"/>
        <v>827.7774438593165</v>
      </c>
      <c r="AH18" s="131">
        <f t="shared" si="9"/>
        <v>284.72007101675086</v>
      </c>
      <c r="AI18" s="132">
        <f t="shared" si="10"/>
        <v>10.551801202575428</v>
      </c>
    </row>
    <row r="19" spans="1:35" s="8" customFormat="1" ht="19.5" customHeight="1">
      <c r="A19" s="19">
        <v>14</v>
      </c>
      <c r="B19" s="18" t="s">
        <v>36</v>
      </c>
      <c r="C19" s="54">
        <v>55273</v>
      </c>
      <c r="D19" s="56">
        <f t="shared" si="11"/>
        <v>1032.2</v>
      </c>
      <c r="E19" s="51">
        <f t="shared" si="11"/>
        <v>951.1999999999999</v>
      </c>
      <c r="F19" s="51">
        <f t="shared" si="11"/>
        <v>81</v>
      </c>
      <c r="G19" s="57">
        <f t="shared" si="1"/>
        <v>0</v>
      </c>
      <c r="H19" s="20">
        <v>0</v>
      </c>
      <c r="I19" s="20">
        <v>0</v>
      </c>
      <c r="J19" s="57">
        <f t="shared" si="12"/>
        <v>799.8</v>
      </c>
      <c r="K19" s="20">
        <v>764.8</v>
      </c>
      <c r="L19" s="20">
        <v>35</v>
      </c>
      <c r="M19" s="57">
        <f t="shared" si="13"/>
        <v>0</v>
      </c>
      <c r="N19" s="20">
        <v>0</v>
      </c>
      <c r="O19" s="20">
        <v>0</v>
      </c>
      <c r="P19" s="57">
        <f t="shared" si="16"/>
        <v>160.5</v>
      </c>
      <c r="Q19" s="20">
        <v>150.5</v>
      </c>
      <c r="R19" s="20">
        <v>10</v>
      </c>
      <c r="S19" s="57">
        <f t="shared" si="17"/>
        <v>0</v>
      </c>
      <c r="T19" s="20">
        <v>0</v>
      </c>
      <c r="U19" s="20">
        <v>0</v>
      </c>
      <c r="V19" s="57">
        <f t="shared" si="14"/>
        <v>71.9</v>
      </c>
      <c r="W19" s="20">
        <v>35.9</v>
      </c>
      <c r="X19" s="20">
        <v>36</v>
      </c>
      <c r="Y19" s="123">
        <v>260.5</v>
      </c>
      <c r="Z19" s="53">
        <f t="shared" si="15"/>
        <v>1292.7</v>
      </c>
      <c r="AA19" s="124">
        <f t="shared" si="2"/>
        <v>1032.1999999999998</v>
      </c>
      <c r="AB19" s="125">
        <f t="shared" si="3"/>
        <v>871.6999999999999</v>
      </c>
      <c r="AC19" s="126">
        <f t="shared" si="4"/>
        <v>160.5</v>
      </c>
      <c r="AD19" s="127">
        <f t="shared" si="5"/>
        <v>602.4057712363791</v>
      </c>
      <c r="AE19" s="128">
        <f t="shared" si="6"/>
        <v>508.7358174643981</v>
      </c>
      <c r="AF19" s="129">
        <f t="shared" si="7"/>
        <v>93.66995377198106</v>
      </c>
      <c r="AG19" s="120">
        <f t="shared" si="8"/>
        <v>754.4370669223672</v>
      </c>
      <c r="AH19" s="131">
        <f t="shared" si="9"/>
        <v>152.03129568598797</v>
      </c>
      <c r="AI19" s="132">
        <f t="shared" si="10"/>
        <v>15.549312148808374</v>
      </c>
    </row>
    <row r="20" spans="1:35" s="8" customFormat="1" ht="19.5" customHeight="1">
      <c r="A20" s="19">
        <v>15</v>
      </c>
      <c r="B20" s="18" t="s">
        <v>37</v>
      </c>
      <c r="C20" s="54">
        <v>15563</v>
      </c>
      <c r="D20" s="56">
        <f t="shared" si="11"/>
        <v>330.59999999999997</v>
      </c>
      <c r="E20" s="51">
        <f t="shared" si="11"/>
        <v>304.90000000000003</v>
      </c>
      <c r="F20" s="51">
        <f t="shared" si="11"/>
        <v>25.700000000000003</v>
      </c>
      <c r="G20" s="57">
        <f>SUM(H20:I20)</f>
        <v>0</v>
      </c>
      <c r="H20" s="20">
        <v>0</v>
      </c>
      <c r="I20" s="20">
        <v>0</v>
      </c>
      <c r="J20" s="57">
        <f t="shared" si="12"/>
        <v>261.9</v>
      </c>
      <c r="K20" s="20">
        <v>252.5</v>
      </c>
      <c r="L20" s="20">
        <v>9.4</v>
      </c>
      <c r="M20" s="57">
        <f t="shared" si="13"/>
        <v>0</v>
      </c>
      <c r="N20" s="20">
        <v>0</v>
      </c>
      <c r="O20" s="20">
        <v>0</v>
      </c>
      <c r="P20" s="57">
        <f>SUM(Q20:R20)</f>
        <v>44.199999999999996</v>
      </c>
      <c r="Q20" s="20">
        <v>42.8</v>
      </c>
      <c r="R20" s="20">
        <v>1.4</v>
      </c>
      <c r="S20" s="57">
        <f t="shared" si="17"/>
        <v>0</v>
      </c>
      <c r="T20" s="20">
        <v>0</v>
      </c>
      <c r="U20" s="20">
        <v>0</v>
      </c>
      <c r="V20" s="57">
        <f t="shared" si="14"/>
        <v>24.5</v>
      </c>
      <c r="W20" s="20">
        <v>9.6</v>
      </c>
      <c r="X20" s="20">
        <v>14.9</v>
      </c>
      <c r="Y20" s="123">
        <v>139.5</v>
      </c>
      <c r="Z20" s="53">
        <f t="shared" si="15"/>
        <v>470.09999999999997</v>
      </c>
      <c r="AA20" s="124">
        <f>SUM(AB20:AC20)</f>
        <v>330.59999999999997</v>
      </c>
      <c r="AB20" s="125">
        <f>G20+J20+M20+S20+V20</f>
        <v>286.4</v>
      </c>
      <c r="AC20" s="126">
        <f>P20</f>
        <v>44.199999999999996</v>
      </c>
      <c r="AD20" s="127">
        <f t="shared" si="5"/>
        <v>685.2480967057929</v>
      </c>
      <c r="AE20" s="128">
        <f t="shared" si="6"/>
        <v>593.6329549199611</v>
      </c>
      <c r="AF20" s="129">
        <f t="shared" si="7"/>
        <v>91.61514178583197</v>
      </c>
      <c r="AG20" s="130">
        <f t="shared" si="8"/>
        <v>974.3954333375478</v>
      </c>
      <c r="AH20" s="131">
        <f t="shared" si="9"/>
        <v>289.1473366317548</v>
      </c>
      <c r="AI20" s="132">
        <f t="shared" si="10"/>
        <v>13.369630973986693</v>
      </c>
    </row>
    <row r="21" spans="1:35" s="8" customFormat="1" ht="19.5" customHeight="1">
      <c r="A21" s="135">
        <v>16</v>
      </c>
      <c r="B21" s="136" t="s">
        <v>38</v>
      </c>
      <c r="C21" s="137">
        <v>5606</v>
      </c>
      <c r="D21" s="138">
        <f t="shared" si="11"/>
        <v>94.7</v>
      </c>
      <c r="E21" s="139">
        <f t="shared" si="11"/>
        <v>93.6</v>
      </c>
      <c r="F21" s="139">
        <f t="shared" si="11"/>
        <v>1.1</v>
      </c>
      <c r="G21" s="140">
        <f>SUM(H21:I21)</f>
        <v>0</v>
      </c>
      <c r="H21" s="141">
        <v>0</v>
      </c>
      <c r="I21" s="141">
        <v>0</v>
      </c>
      <c r="J21" s="140">
        <f t="shared" si="12"/>
        <v>57.9</v>
      </c>
      <c r="K21" s="141">
        <v>57.1</v>
      </c>
      <c r="L21" s="141">
        <v>0.8</v>
      </c>
      <c r="M21" s="140">
        <f t="shared" si="13"/>
        <v>6.3</v>
      </c>
      <c r="N21" s="141">
        <v>6</v>
      </c>
      <c r="O21" s="141">
        <v>0.3</v>
      </c>
      <c r="P21" s="140">
        <f>SUM(Q21:R21)</f>
        <v>30.5</v>
      </c>
      <c r="Q21" s="141">
        <v>30.5</v>
      </c>
      <c r="R21" s="141">
        <v>0</v>
      </c>
      <c r="S21" s="140">
        <f t="shared" si="17"/>
        <v>0</v>
      </c>
      <c r="T21" s="141">
        <v>0</v>
      </c>
      <c r="U21" s="141">
        <v>0</v>
      </c>
      <c r="V21" s="140">
        <f t="shared" si="14"/>
        <v>0</v>
      </c>
      <c r="W21" s="141">
        <v>0</v>
      </c>
      <c r="X21" s="141">
        <v>0</v>
      </c>
      <c r="Y21" s="123">
        <v>38.3</v>
      </c>
      <c r="Z21" s="53">
        <f t="shared" si="15"/>
        <v>133</v>
      </c>
      <c r="AA21" s="124">
        <f t="shared" si="2"/>
        <v>94.7</v>
      </c>
      <c r="AB21" s="125">
        <f t="shared" si="3"/>
        <v>64.2</v>
      </c>
      <c r="AC21" s="126">
        <f t="shared" si="4"/>
        <v>30.5</v>
      </c>
      <c r="AD21" s="127">
        <f t="shared" si="5"/>
        <v>544.9230662999321</v>
      </c>
      <c r="AE21" s="128">
        <f t="shared" si="6"/>
        <v>369.4198612086129</v>
      </c>
      <c r="AF21" s="129">
        <f t="shared" si="7"/>
        <v>175.5032050913192</v>
      </c>
      <c r="AG21" s="130">
        <f t="shared" si="8"/>
        <v>765.3090582670641</v>
      </c>
      <c r="AH21" s="131">
        <f t="shared" si="9"/>
        <v>220.38599196713196</v>
      </c>
      <c r="AI21" s="132">
        <f t="shared" si="10"/>
        <v>32.206969376979934</v>
      </c>
    </row>
    <row r="22" spans="1:35" s="8" customFormat="1" ht="19.5" customHeight="1">
      <c r="A22" s="135">
        <v>17</v>
      </c>
      <c r="B22" s="136" t="s">
        <v>39</v>
      </c>
      <c r="C22" s="137">
        <v>12133</v>
      </c>
      <c r="D22" s="138">
        <f t="shared" si="11"/>
        <v>221.7</v>
      </c>
      <c r="E22" s="139">
        <f t="shared" si="11"/>
        <v>201.4</v>
      </c>
      <c r="F22" s="139">
        <f t="shared" si="11"/>
        <v>20.3</v>
      </c>
      <c r="G22" s="140">
        <f t="shared" si="1"/>
        <v>0</v>
      </c>
      <c r="H22" s="141">
        <v>0</v>
      </c>
      <c r="I22" s="141">
        <v>0</v>
      </c>
      <c r="J22" s="140">
        <f t="shared" si="12"/>
        <v>178</v>
      </c>
      <c r="K22" s="141">
        <v>164.6</v>
      </c>
      <c r="L22" s="141">
        <v>13.4</v>
      </c>
      <c r="M22" s="140">
        <f t="shared" si="13"/>
        <v>9.7</v>
      </c>
      <c r="N22" s="141">
        <v>6.1</v>
      </c>
      <c r="O22" s="141">
        <v>3.6</v>
      </c>
      <c r="P22" s="140">
        <f t="shared" si="16"/>
        <v>31.400000000000002</v>
      </c>
      <c r="Q22" s="141">
        <v>29.8</v>
      </c>
      <c r="R22" s="141">
        <v>1.6</v>
      </c>
      <c r="S22" s="140">
        <f t="shared" si="17"/>
        <v>0.9</v>
      </c>
      <c r="T22" s="141">
        <v>0.9</v>
      </c>
      <c r="U22" s="141">
        <v>0</v>
      </c>
      <c r="V22" s="140">
        <f t="shared" si="14"/>
        <v>1.7</v>
      </c>
      <c r="W22" s="141">
        <v>0</v>
      </c>
      <c r="X22" s="141">
        <v>1.7</v>
      </c>
      <c r="Y22" s="123">
        <v>59.6</v>
      </c>
      <c r="Z22" s="53">
        <f t="shared" si="15"/>
        <v>281.3</v>
      </c>
      <c r="AA22" s="124">
        <f t="shared" si="2"/>
        <v>221.7</v>
      </c>
      <c r="AB22" s="125">
        <f t="shared" si="3"/>
        <v>190.29999999999998</v>
      </c>
      <c r="AC22" s="126">
        <f t="shared" si="4"/>
        <v>31.400000000000002</v>
      </c>
      <c r="AD22" s="127">
        <f t="shared" si="5"/>
        <v>589.4348391350701</v>
      </c>
      <c r="AE22" s="128">
        <f t="shared" si="6"/>
        <v>505.9515105430936</v>
      </c>
      <c r="AF22" s="129">
        <f t="shared" si="7"/>
        <v>83.48332859197657</v>
      </c>
      <c r="AG22" s="130">
        <f t="shared" si="8"/>
        <v>747.8936411758921</v>
      </c>
      <c r="AH22" s="131">
        <f t="shared" si="9"/>
        <v>158.45880204082178</v>
      </c>
      <c r="AI22" s="132">
        <f t="shared" si="10"/>
        <v>14.163283716734327</v>
      </c>
    </row>
    <row r="23" spans="1:35" s="8" customFormat="1" ht="19.5" customHeight="1">
      <c r="A23" s="135">
        <v>18</v>
      </c>
      <c r="B23" s="136" t="s">
        <v>42</v>
      </c>
      <c r="C23" s="137">
        <v>33041</v>
      </c>
      <c r="D23" s="138">
        <f t="shared" si="11"/>
        <v>491.1000000000001</v>
      </c>
      <c r="E23" s="139">
        <f t="shared" si="11"/>
        <v>467.5</v>
      </c>
      <c r="F23" s="139">
        <f t="shared" si="11"/>
        <v>23.6</v>
      </c>
      <c r="G23" s="140">
        <v>0</v>
      </c>
      <c r="H23" s="141">
        <v>0</v>
      </c>
      <c r="I23" s="143">
        <v>0</v>
      </c>
      <c r="J23" s="140">
        <f t="shared" si="12"/>
        <v>330.40000000000003</v>
      </c>
      <c r="K23" s="141">
        <v>318.1</v>
      </c>
      <c r="L23" s="143">
        <v>12.3</v>
      </c>
      <c r="M23" s="140">
        <f t="shared" si="13"/>
        <v>0</v>
      </c>
      <c r="N23" s="141">
        <v>0</v>
      </c>
      <c r="O23" s="143">
        <v>0</v>
      </c>
      <c r="P23" s="140">
        <f t="shared" si="16"/>
        <v>116.9</v>
      </c>
      <c r="Q23" s="141">
        <v>116.9</v>
      </c>
      <c r="R23" s="144">
        <v>0</v>
      </c>
      <c r="S23" s="140">
        <f t="shared" si="17"/>
        <v>0</v>
      </c>
      <c r="T23" s="141">
        <v>0</v>
      </c>
      <c r="U23" s="143">
        <v>0</v>
      </c>
      <c r="V23" s="140">
        <f t="shared" si="14"/>
        <v>43.8</v>
      </c>
      <c r="W23" s="141">
        <v>32.5</v>
      </c>
      <c r="X23" s="143">
        <v>11.3</v>
      </c>
      <c r="Y23" s="123">
        <v>240.2</v>
      </c>
      <c r="Z23" s="53">
        <f t="shared" si="15"/>
        <v>731.3000000000001</v>
      </c>
      <c r="AA23" s="124">
        <f t="shared" si="2"/>
        <v>491.1</v>
      </c>
      <c r="AB23" s="125">
        <f t="shared" si="3"/>
        <v>374.20000000000005</v>
      </c>
      <c r="AC23" s="126">
        <f t="shared" si="4"/>
        <v>116.9</v>
      </c>
      <c r="AD23" s="127">
        <f t="shared" si="5"/>
        <v>479.46295462821854</v>
      </c>
      <c r="AE23" s="128">
        <f t="shared" si="6"/>
        <v>365.3330026916705</v>
      </c>
      <c r="AF23" s="129">
        <f t="shared" si="7"/>
        <v>114.12995193654804</v>
      </c>
      <c r="AG23" s="130">
        <f t="shared" si="8"/>
        <v>713.9712048862069</v>
      </c>
      <c r="AH23" s="131">
        <f t="shared" si="9"/>
        <v>234.50825025798835</v>
      </c>
      <c r="AI23" s="132">
        <f t="shared" si="10"/>
        <v>23.80370596619833</v>
      </c>
    </row>
    <row r="24" spans="1:35" s="8" customFormat="1" ht="19.5" customHeight="1">
      <c r="A24" s="135">
        <v>19</v>
      </c>
      <c r="B24" s="136" t="s">
        <v>50</v>
      </c>
      <c r="C24" s="137">
        <v>26570</v>
      </c>
      <c r="D24" s="138">
        <f t="shared" si="11"/>
        <v>428.8</v>
      </c>
      <c r="E24" s="139">
        <f t="shared" si="11"/>
        <v>414.09999999999997</v>
      </c>
      <c r="F24" s="139">
        <f t="shared" si="11"/>
        <v>14.7</v>
      </c>
      <c r="G24" s="140">
        <v>0</v>
      </c>
      <c r="H24" s="141">
        <v>0</v>
      </c>
      <c r="I24" s="141">
        <v>0</v>
      </c>
      <c r="J24" s="140">
        <f t="shared" si="12"/>
        <v>297.7</v>
      </c>
      <c r="K24" s="141">
        <v>289.7</v>
      </c>
      <c r="L24" s="141">
        <v>8</v>
      </c>
      <c r="M24" s="140">
        <v>0</v>
      </c>
      <c r="N24" s="141">
        <v>0</v>
      </c>
      <c r="O24" s="141">
        <v>0</v>
      </c>
      <c r="P24" s="140">
        <f t="shared" si="16"/>
        <v>96</v>
      </c>
      <c r="Q24" s="141">
        <v>96</v>
      </c>
      <c r="R24" s="141">
        <v>0</v>
      </c>
      <c r="S24" s="140">
        <f t="shared" si="17"/>
        <v>0</v>
      </c>
      <c r="T24" s="141">
        <v>0</v>
      </c>
      <c r="U24" s="141">
        <v>0</v>
      </c>
      <c r="V24" s="140">
        <f t="shared" si="14"/>
        <v>35.1</v>
      </c>
      <c r="W24" s="141">
        <v>28.4</v>
      </c>
      <c r="X24" s="141">
        <v>6.7</v>
      </c>
      <c r="Y24" s="123">
        <v>396.4</v>
      </c>
      <c r="Z24" s="53">
        <f t="shared" si="15"/>
        <v>825.2</v>
      </c>
      <c r="AA24" s="124">
        <f t="shared" si="2"/>
        <v>428.8</v>
      </c>
      <c r="AB24" s="125">
        <f t="shared" si="3"/>
        <v>332.8</v>
      </c>
      <c r="AC24" s="126">
        <f t="shared" si="4"/>
        <v>96</v>
      </c>
      <c r="AD24" s="127">
        <f t="shared" si="5"/>
        <v>520.5968409678634</v>
      </c>
      <c r="AE24" s="128">
        <f t="shared" si="6"/>
        <v>404.04530940789397</v>
      </c>
      <c r="AF24" s="129">
        <f t="shared" si="7"/>
        <v>116.5515315599694</v>
      </c>
      <c r="AG24" s="130">
        <f t="shared" si="8"/>
        <v>1001.857540034237</v>
      </c>
      <c r="AH24" s="131">
        <f t="shared" si="9"/>
        <v>481.26069906637366</v>
      </c>
      <c r="AI24" s="132">
        <f t="shared" si="10"/>
        <v>22.388059701492537</v>
      </c>
    </row>
    <row r="25" spans="1:35" s="8" customFormat="1" ht="19.5" customHeight="1">
      <c r="A25" s="135">
        <v>20</v>
      </c>
      <c r="B25" s="136" t="s">
        <v>26</v>
      </c>
      <c r="C25" s="137">
        <v>5020</v>
      </c>
      <c r="D25" s="138">
        <f t="shared" si="11"/>
        <v>70.2</v>
      </c>
      <c r="E25" s="139">
        <f t="shared" si="11"/>
        <v>69.8</v>
      </c>
      <c r="F25" s="139">
        <f t="shared" si="11"/>
        <v>0.4</v>
      </c>
      <c r="G25" s="140">
        <f t="shared" si="1"/>
        <v>0</v>
      </c>
      <c r="H25" s="141">
        <v>0</v>
      </c>
      <c r="I25" s="141">
        <v>0</v>
      </c>
      <c r="J25" s="140">
        <f t="shared" si="12"/>
        <v>55.5</v>
      </c>
      <c r="K25" s="141">
        <v>55.1</v>
      </c>
      <c r="L25" s="141">
        <v>0.4</v>
      </c>
      <c r="M25" s="140">
        <f t="shared" si="13"/>
        <v>3.5</v>
      </c>
      <c r="N25" s="141">
        <v>3.5</v>
      </c>
      <c r="O25" s="141">
        <v>0</v>
      </c>
      <c r="P25" s="140">
        <f t="shared" si="16"/>
        <v>11.2</v>
      </c>
      <c r="Q25" s="141">
        <v>11.2</v>
      </c>
      <c r="R25" s="141">
        <v>0</v>
      </c>
      <c r="S25" s="140">
        <f t="shared" si="17"/>
        <v>0</v>
      </c>
      <c r="T25" s="141">
        <v>0</v>
      </c>
      <c r="U25" s="141">
        <v>0</v>
      </c>
      <c r="V25" s="140">
        <f t="shared" si="14"/>
        <v>0</v>
      </c>
      <c r="W25" s="141">
        <v>0</v>
      </c>
      <c r="X25" s="141">
        <v>0</v>
      </c>
      <c r="Y25" s="123">
        <v>45.7</v>
      </c>
      <c r="Z25" s="53">
        <f t="shared" si="15"/>
        <v>115.9</v>
      </c>
      <c r="AA25" s="124">
        <f t="shared" si="2"/>
        <v>70.2</v>
      </c>
      <c r="AB25" s="125">
        <f t="shared" si="3"/>
        <v>59</v>
      </c>
      <c r="AC25" s="126">
        <f t="shared" si="4"/>
        <v>11.2</v>
      </c>
      <c r="AD25" s="127">
        <f t="shared" si="5"/>
        <v>451.09883048451354</v>
      </c>
      <c r="AE25" s="128">
        <f t="shared" si="6"/>
        <v>379.12864670350854</v>
      </c>
      <c r="AF25" s="129">
        <f t="shared" si="7"/>
        <v>71.970183781005</v>
      </c>
      <c r="AG25" s="130">
        <f t="shared" si="8"/>
        <v>744.7628839480786</v>
      </c>
      <c r="AH25" s="131">
        <f t="shared" si="9"/>
        <v>293.66405346356515</v>
      </c>
      <c r="AI25" s="132">
        <f t="shared" si="10"/>
        <v>15.954415954415953</v>
      </c>
    </row>
    <row r="26" spans="1:35" s="8" customFormat="1" ht="19.5" customHeight="1">
      <c r="A26" s="135">
        <v>21</v>
      </c>
      <c r="B26" s="136" t="s">
        <v>27</v>
      </c>
      <c r="C26" s="54">
        <v>15240</v>
      </c>
      <c r="D26" s="56">
        <f>G26+J26+M26+P26+S26+V26</f>
        <v>221.00000000000003</v>
      </c>
      <c r="E26" s="51">
        <f>H26+K26+N26+Q26+T26+W26</f>
        <v>194.60000000000002</v>
      </c>
      <c r="F26" s="51">
        <f>I26+L26+O26+R26+U26+X26</f>
        <v>26.4</v>
      </c>
      <c r="G26" s="57">
        <f>SUM(H26:I26)</f>
        <v>0</v>
      </c>
      <c r="H26" s="20">
        <v>0</v>
      </c>
      <c r="I26" s="20">
        <v>0</v>
      </c>
      <c r="J26" s="57">
        <f>SUM(K26:L26)</f>
        <v>178.20000000000002</v>
      </c>
      <c r="K26" s="20">
        <v>158.8</v>
      </c>
      <c r="L26" s="20">
        <v>19.4</v>
      </c>
      <c r="M26" s="57">
        <f>SUM(N26:O26)</f>
        <v>10.3</v>
      </c>
      <c r="N26" s="20">
        <v>3.3</v>
      </c>
      <c r="O26" s="20">
        <v>7</v>
      </c>
      <c r="P26" s="57">
        <f>SUM(Q26:R26)</f>
        <v>32.5</v>
      </c>
      <c r="Q26" s="20">
        <v>32.5</v>
      </c>
      <c r="R26" s="20">
        <v>0</v>
      </c>
      <c r="S26" s="140">
        <f t="shared" si="17"/>
        <v>0</v>
      </c>
      <c r="T26" s="20">
        <v>0</v>
      </c>
      <c r="U26" s="20">
        <v>0</v>
      </c>
      <c r="V26" s="140">
        <f t="shared" si="14"/>
        <v>0</v>
      </c>
      <c r="W26" s="20">
        <v>0</v>
      </c>
      <c r="X26" s="20">
        <v>0</v>
      </c>
      <c r="Y26" s="123">
        <v>132.6</v>
      </c>
      <c r="Z26" s="53">
        <f t="shared" si="15"/>
        <v>353.6</v>
      </c>
      <c r="AA26" s="124">
        <f t="shared" si="2"/>
        <v>221.00000000000003</v>
      </c>
      <c r="AB26" s="125">
        <f t="shared" si="3"/>
        <v>188.50000000000003</v>
      </c>
      <c r="AC26" s="126">
        <f t="shared" si="4"/>
        <v>32.5</v>
      </c>
      <c r="AD26" s="127">
        <f t="shared" si="5"/>
        <v>467.7842689018712</v>
      </c>
      <c r="AE26" s="128">
        <f t="shared" si="6"/>
        <v>398.99246465159604</v>
      </c>
      <c r="AF26" s="129">
        <f t="shared" si="7"/>
        <v>68.79180425027516</v>
      </c>
      <c r="AG26" s="130">
        <f t="shared" si="8"/>
        <v>748.4548302429939</v>
      </c>
      <c r="AH26" s="131">
        <f t="shared" si="9"/>
        <v>280.67056134112266</v>
      </c>
      <c r="AI26" s="132">
        <f t="shared" si="10"/>
        <v>14.705882352941174</v>
      </c>
    </row>
    <row r="27" spans="1:35" s="8" customFormat="1" ht="19.5" customHeight="1">
      <c r="A27" s="145">
        <v>22</v>
      </c>
      <c r="B27" s="136" t="s">
        <v>28</v>
      </c>
      <c r="C27" s="137">
        <v>7010</v>
      </c>
      <c r="D27" s="138">
        <f t="shared" si="11"/>
        <v>122.10000000000001</v>
      </c>
      <c r="E27" s="139">
        <f t="shared" si="11"/>
        <v>113.1</v>
      </c>
      <c r="F27" s="139">
        <f t="shared" si="11"/>
        <v>9</v>
      </c>
      <c r="G27" s="140">
        <f t="shared" si="1"/>
        <v>0</v>
      </c>
      <c r="H27" s="141">
        <v>0</v>
      </c>
      <c r="I27" s="141">
        <v>0</v>
      </c>
      <c r="J27" s="140">
        <f t="shared" si="12"/>
        <v>96.4</v>
      </c>
      <c r="K27" s="141">
        <v>91</v>
      </c>
      <c r="L27" s="141">
        <v>5.4</v>
      </c>
      <c r="M27" s="140">
        <f t="shared" si="13"/>
        <v>8.5</v>
      </c>
      <c r="N27" s="20">
        <v>7.1</v>
      </c>
      <c r="O27" s="141">
        <v>1.4</v>
      </c>
      <c r="P27" s="140">
        <f t="shared" si="16"/>
        <v>15</v>
      </c>
      <c r="Q27" s="141">
        <v>15</v>
      </c>
      <c r="R27" s="141">
        <v>0</v>
      </c>
      <c r="S27" s="140">
        <f t="shared" si="17"/>
        <v>0</v>
      </c>
      <c r="T27" s="141">
        <v>0</v>
      </c>
      <c r="U27" s="141">
        <v>0</v>
      </c>
      <c r="V27" s="140">
        <f t="shared" si="14"/>
        <v>2.2</v>
      </c>
      <c r="W27" s="20">
        <v>0</v>
      </c>
      <c r="X27" s="141">
        <v>2.2</v>
      </c>
      <c r="Y27" s="123">
        <v>36.5</v>
      </c>
      <c r="Z27" s="53">
        <f t="shared" si="15"/>
        <v>158.60000000000002</v>
      </c>
      <c r="AA27" s="124">
        <f t="shared" si="2"/>
        <v>122.10000000000001</v>
      </c>
      <c r="AB27" s="125">
        <f>G27+J27+M27+S27+V27</f>
        <v>107.10000000000001</v>
      </c>
      <c r="AC27" s="126">
        <f t="shared" si="4"/>
        <v>15</v>
      </c>
      <c r="AD27" s="127">
        <f t="shared" si="5"/>
        <v>561.8701394321477</v>
      </c>
      <c r="AE27" s="128">
        <f t="shared" si="6"/>
        <v>492.8443237770927</v>
      </c>
      <c r="AF27" s="129">
        <f t="shared" si="7"/>
        <v>69.025815655055</v>
      </c>
      <c r="AG27" s="130">
        <f t="shared" si="8"/>
        <v>729.8329575261148</v>
      </c>
      <c r="AH27" s="131">
        <f t="shared" si="9"/>
        <v>167.96281809396714</v>
      </c>
      <c r="AI27" s="132">
        <f t="shared" si="10"/>
        <v>12.285012285012284</v>
      </c>
    </row>
    <row r="28" spans="1:35" s="55" customFormat="1" ht="19.5" customHeight="1">
      <c r="A28" s="135">
        <v>23</v>
      </c>
      <c r="B28" s="136" t="s">
        <v>29</v>
      </c>
      <c r="C28" s="137">
        <v>4906</v>
      </c>
      <c r="D28" s="138">
        <f t="shared" si="11"/>
        <v>96.1</v>
      </c>
      <c r="E28" s="139">
        <f t="shared" si="11"/>
        <v>91.3</v>
      </c>
      <c r="F28" s="139">
        <f t="shared" si="11"/>
        <v>4.8</v>
      </c>
      <c r="G28" s="140">
        <f t="shared" si="1"/>
        <v>0</v>
      </c>
      <c r="H28" s="141">
        <v>0</v>
      </c>
      <c r="I28" s="141">
        <v>0</v>
      </c>
      <c r="J28" s="140">
        <f t="shared" si="12"/>
        <v>76.3</v>
      </c>
      <c r="K28" s="141">
        <v>73.6</v>
      </c>
      <c r="L28" s="141">
        <v>2.7</v>
      </c>
      <c r="M28" s="140">
        <f t="shared" si="13"/>
        <v>10.700000000000001</v>
      </c>
      <c r="N28" s="141">
        <v>8.9</v>
      </c>
      <c r="O28" s="141">
        <v>1.8</v>
      </c>
      <c r="P28" s="140">
        <f t="shared" si="16"/>
        <v>9.100000000000001</v>
      </c>
      <c r="Q28" s="141">
        <v>8.8</v>
      </c>
      <c r="R28" s="20">
        <v>0.3</v>
      </c>
      <c r="S28" s="140">
        <f t="shared" si="17"/>
        <v>0</v>
      </c>
      <c r="T28" s="141">
        <v>0</v>
      </c>
      <c r="U28" s="141">
        <v>0</v>
      </c>
      <c r="V28" s="140">
        <f t="shared" si="14"/>
        <v>0</v>
      </c>
      <c r="W28" s="141">
        <v>0</v>
      </c>
      <c r="X28" s="141">
        <v>0</v>
      </c>
      <c r="Y28" s="123">
        <v>0</v>
      </c>
      <c r="Z28" s="53">
        <f t="shared" si="15"/>
        <v>96.1</v>
      </c>
      <c r="AA28" s="124">
        <f t="shared" si="2"/>
        <v>96.1</v>
      </c>
      <c r="AB28" s="125">
        <f t="shared" si="3"/>
        <v>87</v>
      </c>
      <c r="AC28" s="126">
        <f t="shared" si="4"/>
        <v>9.100000000000001</v>
      </c>
      <c r="AD28" s="127">
        <f t="shared" si="5"/>
        <v>631.879331430901</v>
      </c>
      <c r="AE28" s="128">
        <f t="shared" si="6"/>
        <v>572.0447641466012</v>
      </c>
      <c r="AF28" s="129">
        <f t="shared" si="7"/>
        <v>59.83456728429969</v>
      </c>
      <c r="AG28" s="130">
        <f t="shared" si="8"/>
        <v>631.879331430901</v>
      </c>
      <c r="AH28" s="131">
        <f t="shared" si="9"/>
        <v>0</v>
      </c>
      <c r="AI28" s="132">
        <f t="shared" si="10"/>
        <v>9.469302809573362</v>
      </c>
    </row>
    <row r="29" spans="1:35" s="55" customFormat="1" ht="19.5" customHeight="1">
      <c r="A29" s="135">
        <v>24</v>
      </c>
      <c r="B29" s="136" t="s">
        <v>30</v>
      </c>
      <c r="C29" s="137">
        <v>10932</v>
      </c>
      <c r="D29" s="138">
        <f>G29+J29+M29+P29+S29+V29</f>
        <v>196.90000000000003</v>
      </c>
      <c r="E29" s="139">
        <f t="shared" si="11"/>
        <v>188.40000000000003</v>
      </c>
      <c r="F29" s="139">
        <f t="shared" si="11"/>
        <v>8.5</v>
      </c>
      <c r="G29" s="140">
        <f>SUM(H29:I29)</f>
        <v>0</v>
      </c>
      <c r="H29" s="141">
        <v>0</v>
      </c>
      <c r="I29" s="141">
        <v>0</v>
      </c>
      <c r="J29" s="140">
        <f t="shared" si="12"/>
        <v>145.70000000000002</v>
      </c>
      <c r="K29" s="141">
        <v>138.9</v>
      </c>
      <c r="L29" s="141">
        <v>6.8</v>
      </c>
      <c r="M29" s="140">
        <f t="shared" si="13"/>
        <v>5.3</v>
      </c>
      <c r="N29" s="141">
        <v>5</v>
      </c>
      <c r="O29" s="141">
        <v>0.3</v>
      </c>
      <c r="P29" s="140">
        <f>SUM(Q29:R29)</f>
        <v>42.1</v>
      </c>
      <c r="Q29" s="141">
        <v>40.7</v>
      </c>
      <c r="R29" s="141">
        <v>1.4</v>
      </c>
      <c r="S29" s="140">
        <f t="shared" si="17"/>
        <v>0</v>
      </c>
      <c r="T29" s="141">
        <v>0</v>
      </c>
      <c r="U29" s="141">
        <v>0</v>
      </c>
      <c r="V29" s="140">
        <f t="shared" si="14"/>
        <v>3.8</v>
      </c>
      <c r="W29" s="141">
        <v>3.8</v>
      </c>
      <c r="X29" s="141">
        <v>0</v>
      </c>
      <c r="Y29" s="123">
        <v>66</v>
      </c>
      <c r="Z29" s="53">
        <f t="shared" si="15"/>
        <v>262.90000000000003</v>
      </c>
      <c r="AA29" s="146">
        <f>SUM(AB29:AC29)</f>
        <v>196.90000000000003</v>
      </c>
      <c r="AB29" s="140">
        <f>G29+J29+M29+S29+V29</f>
        <v>154.80000000000004</v>
      </c>
      <c r="AC29" s="147">
        <f>P29</f>
        <v>42.1</v>
      </c>
      <c r="AD29" s="127">
        <f t="shared" si="5"/>
        <v>581.0110595706009</v>
      </c>
      <c r="AE29" s="128">
        <f t="shared" si="6"/>
        <v>456.78269183102594</v>
      </c>
      <c r="AF29" s="129">
        <f t="shared" si="7"/>
        <v>124.22836773957484</v>
      </c>
      <c r="AG29" s="130">
        <f t="shared" si="8"/>
        <v>775.7633700411932</v>
      </c>
      <c r="AH29" s="131">
        <f t="shared" si="9"/>
        <v>194.7523104705924</v>
      </c>
      <c r="AI29" s="132">
        <f t="shared" si="10"/>
        <v>21.38141188420518</v>
      </c>
    </row>
    <row r="30" spans="1:35" s="55" customFormat="1" ht="19.5" customHeight="1">
      <c r="A30" s="135">
        <v>25</v>
      </c>
      <c r="B30" s="136" t="s">
        <v>31</v>
      </c>
      <c r="C30" s="137">
        <v>14486</v>
      </c>
      <c r="D30" s="138">
        <f t="shared" si="11"/>
        <v>291.7</v>
      </c>
      <c r="E30" s="139">
        <f t="shared" si="11"/>
        <v>265.2</v>
      </c>
      <c r="F30" s="139">
        <f t="shared" si="11"/>
        <v>26.5</v>
      </c>
      <c r="G30" s="140">
        <f t="shared" si="1"/>
        <v>0</v>
      </c>
      <c r="H30" s="141">
        <v>0</v>
      </c>
      <c r="I30" s="141">
        <v>0</v>
      </c>
      <c r="J30" s="140">
        <f t="shared" si="12"/>
        <v>243.8</v>
      </c>
      <c r="K30" s="141">
        <v>235.3</v>
      </c>
      <c r="L30" s="141">
        <v>8.5</v>
      </c>
      <c r="M30" s="140">
        <f t="shared" si="13"/>
        <v>9.9</v>
      </c>
      <c r="N30" s="141">
        <v>7.7</v>
      </c>
      <c r="O30" s="141">
        <v>2.2</v>
      </c>
      <c r="P30" s="140">
        <f t="shared" si="16"/>
        <v>26.299999999999997</v>
      </c>
      <c r="Q30" s="141">
        <v>22.2</v>
      </c>
      <c r="R30" s="141">
        <v>4.1</v>
      </c>
      <c r="S30" s="140">
        <f t="shared" si="17"/>
        <v>0</v>
      </c>
      <c r="T30" s="141">
        <v>0</v>
      </c>
      <c r="U30" s="141">
        <v>0</v>
      </c>
      <c r="V30" s="140">
        <f t="shared" si="14"/>
        <v>11.7</v>
      </c>
      <c r="W30" s="141">
        <v>0</v>
      </c>
      <c r="X30" s="20">
        <v>11.7</v>
      </c>
      <c r="Y30" s="123">
        <v>116.2</v>
      </c>
      <c r="Z30" s="53">
        <f t="shared" si="15"/>
        <v>407.9</v>
      </c>
      <c r="AA30" s="124">
        <f t="shared" si="2"/>
        <v>291.70000000000005</v>
      </c>
      <c r="AB30" s="125">
        <f t="shared" si="3"/>
        <v>265.40000000000003</v>
      </c>
      <c r="AC30" s="126">
        <f t="shared" si="4"/>
        <v>26.299999999999997</v>
      </c>
      <c r="AD30" s="127">
        <f t="shared" si="5"/>
        <v>649.5704417613448</v>
      </c>
      <c r="AE30" s="128">
        <f t="shared" si="6"/>
        <v>591.004440327257</v>
      </c>
      <c r="AF30" s="129">
        <f t="shared" si="7"/>
        <v>58.56600143408763</v>
      </c>
      <c r="AG30" s="130">
        <f t="shared" si="8"/>
        <v>908.3297332686063</v>
      </c>
      <c r="AH30" s="131">
        <f t="shared" si="9"/>
        <v>258.75929150726176</v>
      </c>
      <c r="AI30" s="132">
        <f t="shared" si="10"/>
        <v>9.016112444292078</v>
      </c>
    </row>
    <row r="31" spans="1:35" s="55" customFormat="1" ht="19.5" customHeight="1">
      <c r="A31" s="135">
        <v>26</v>
      </c>
      <c r="B31" s="136" t="s">
        <v>43</v>
      </c>
      <c r="C31" s="137">
        <v>8310</v>
      </c>
      <c r="D31" s="138">
        <f t="shared" si="11"/>
        <v>156.4</v>
      </c>
      <c r="E31" s="139">
        <f t="shared" si="11"/>
        <v>148.9</v>
      </c>
      <c r="F31" s="139">
        <f t="shared" si="11"/>
        <v>7.5</v>
      </c>
      <c r="G31" s="140">
        <f t="shared" si="1"/>
        <v>0</v>
      </c>
      <c r="H31" s="141">
        <v>0</v>
      </c>
      <c r="I31" s="141">
        <v>0</v>
      </c>
      <c r="J31" s="140">
        <f t="shared" si="12"/>
        <v>119.10000000000001</v>
      </c>
      <c r="K31" s="141">
        <v>117.4</v>
      </c>
      <c r="L31" s="141">
        <v>1.7</v>
      </c>
      <c r="M31" s="140">
        <f t="shared" si="13"/>
        <v>8.200000000000001</v>
      </c>
      <c r="N31" s="141">
        <v>6.9</v>
      </c>
      <c r="O31" s="141">
        <v>1.3</v>
      </c>
      <c r="P31" s="140">
        <f t="shared" si="16"/>
        <v>26.200000000000003</v>
      </c>
      <c r="Q31" s="141">
        <v>24.6</v>
      </c>
      <c r="R31" s="141">
        <v>1.6</v>
      </c>
      <c r="S31" s="140">
        <f t="shared" si="17"/>
        <v>0</v>
      </c>
      <c r="T31" s="141">
        <v>0</v>
      </c>
      <c r="U31" s="141">
        <v>0</v>
      </c>
      <c r="V31" s="140">
        <f t="shared" si="14"/>
        <v>2.9</v>
      </c>
      <c r="W31" s="141">
        <v>0</v>
      </c>
      <c r="X31" s="141">
        <v>2.9</v>
      </c>
      <c r="Y31" s="123">
        <v>67.4</v>
      </c>
      <c r="Z31" s="53">
        <f t="shared" si="15"/>
        <v>223.8</v>
      </c>
      <c r="AA31" s="60">
        <f t="shared" si="2"/>
        <v>156.40000000000003</v>
      </c>
      <c r="AB31" s="125">
        <f t="shared" si="3"/>
        <v>130.20000000000002</v>
      </c>
      <c r="AC31" s="126">
        <f t="shared" si="4"/>
        <v>26.200000000000003</v>
      </c>
      <c r="AD31" s="127">
        <f t="shared" si="5"/>
        <v>607.1192888474827</v>
      </c>
      <c r="AE31" s="128">
        <f t="shared" si="6"/>
        <v>505.4151624548737</v>
      </c>
      <c r="AF31" s="129">
        <f t="shared" si="7"/>
        <v>101.70412639260898</v>
      </c>
      <c r="AG31" s="130">
        <f t="shared" si="8"/>
        <v>868.7550949109118</v>
      </c>
      <c r="AH31" s="131">
        <f t="shared" si="9"/>
        <v>261.63580606342924</v>
      </c>
      <c r="AI31" s="132">
        <f t="shared" si="10"/>
        <v>16.751918158567776</v>
      </c>
    </row>
    <row r="32" spans="1:35" s="55" customFormat="1" ht="19.5" customHeight="1">
      <c r="A32" s="135">
        <v>27</v>
      </c>
      <c r="B32" s="136" t="s">
        <v>32</v>
      </c>
      <c r="C32" s="137">
        <v>3060</v>
      </c>
      <c r="D32" s="138">
        <f t="shared" si="11"/>
        <v>55</v>
      </c>
      <c r="E32" s="139">
        <f t="shared" si="11"/>
        <v>52.599999999999994</v>
      </c>
      <c r="F32" s="139">
        <f t="shared" si="11"/>
        <v>2.4</v>
      </c>
      <c r="G32" s="140">
        <f>SUM(H32:I32)</f>
        <v>0</v>
      </c>
      <c r="H32" s="141">
        <v>0</v>
      </c>
      <c r="I32" s="141">
        <v>0</v>
      </c>
      <c r="J32" s="140">
        <f t="shared" si="12"/>
        <v>43</v>
      </c>
      <c r="K32" s="141">
        <v>42.9</v>
      </c>
      <c r="L32" s="141">
        <v>0.1</v>
      </c>
      <c r="M32" s="140">
        <f t="shared" si="13"/>
        <v>3</v>
      </c>
      <c r="N32" s="141">
        <v>2.8</v>
      </c>
      <c r="O32" s="141">
        <v>0.2</v>
      </c>
      <c r="P32" s="140">
        <f t="shared" si="16"/>
        <v>8.3</v>
      </c>
      <c r="Q32" s="141">
        <v>6.9</v>
      </c>
      <c r="R32" s="141">
        <v>1.4</v>
      </c>
      <c r="S32" s="140">
        <f t="shared" si="17"/>
        <v>0</v>
      </c>
      <c r="T32" s="141">
        <v>0</v>
      </c>
      <c r="U32" s="141">
        <v>0</v>
      </c>
      <c r="V32" s="140">
        <f t="shared" si="14"/>
        <v>0.7</v>
      </c>
      <c r="W32" s="141">
        <v>0</v>
      </c>
      <c r="X32" s="141">
        <v>0.7</v>
      </c>
      <c r="Y32" s="123">
        <v>18.4</v>
      </c>
      <c r="Z32" s="53">
        <f t="shared" si="15"/>
        <v>73.4</v>
      </c>
      <c r="AA32" s="124">
        <f>SUM(AB32:AC32)</f>
        <v>55</v>
      </c>
      <c r="AB32" s="125">
        <f>G32+J32+M32+S32+V32</f>
        <v>46.7</v>
      </c>
      <c r="AC32" s="126">
        <f>P32</f>
        <v>8.3</v>
      </c>
      <c r="AD32" s="127">
        <f t="shared" si="5"/>
        <v>579.8018131983977</v>
      </c>
      <c r="AE32" s="128">
        <f t="shared" si="6"/>
        <v>492.30444866118495</v>
      </c>
      <c r="AF32" s="129">
        <f t="shared" si="7"/>
        <v>87.49736453721275</v>
      </c>
      <c r="AG32" s="130">
        <f t="shared" si="8"/>
        <v>773.7718743411343</v>
      </c>
      <c r="AH32" s="131">
        <f t="shared" si="9"/>
        <v>193.97006114273665</v>
      </c>
      <c r="AI32" s="132">
        <f t="shared" si="10"/>
        <v>15.090909090909093</v>
      </c>
    </row>
    <row r="33" spans="1:35" s="8" customFormat="1" ht="19.5" customHeight="1">
      <c r="A33" s="145">
        <v>28</v>
      </c>
      <c r="B33" s="136" t="s">
        <v>44</v>
      </c>
      <c r="C33" s="137">
        <v>2441</v>
      </c>
      <c r="D33" s="138">
        <f t="shared" si="11"/>
        <v>58.5</v>
      </c>
      <c r="E33" s="139">
        <f t="shared" si="11"/>
        <v>52.4</v>
      </c>
      <c r="F33" s="139">
        <f t="shared" si="11"/>
        <v>6.1</v>
      </c>
      <c r="G33" s="140">
        <f t="shared" si="1"/>
        <v>0</v>
      </c>
      <c r="H33" s="141">
        <v>0</v>
      </c>
      <c r="I33" s="141">
        <v>0</v>
      </c>
      <c r="J33" s="140">
        <f t="shared" si="12"/>
        <v>46</v>
      </c>
      <c r="K33" s="141">
        <v>42</v>
      </c>
      <c r="L33" s="141">
        <v>4</v>
      </c>
      <c r="M33" s="140">
        <f t="shared" si="13"/>
        <v>3.7</v>
      </c>
      <c r="N33" s="141">
        <v>2.6</v>
      </c>
      <c r="O33" s="141">
        <v>1.1</v>
      </c>
      <c r="P33" s="140">
        <f t="shared" si="16"/>
        <v>8.8</v>
      </c>
      <c r="Q33" s="141">
        <v>7.8</v>
      </c>
      <c r="R33" s="141">
        <v>1</v>
      </c>
      <c r="S33" s="140">
        <f t="shared" si="17"/>
        <v>0</v>
      </c>
      <c r="T33" s="141">
        <v>0</v>
      </c>
      <c r="U33" s="141">
        <v>0</v>
      </c>
      <c r="V33" s="140">
        <f t="shared" si="14"/>
        <v>0</v>
      </c>
      <c r="W33" s="141">
        <v>0</v>
      </c>
      <c r="X33" s="141">
        <v>0</v>
      </c>
      <c r="Y33" s="123">
        <v>12.5</v>
      </c>
      <c r="Z33" s="53">
        <f t="shared" si="15"/>
        <v>71</v>
      </c>
      <c r="AA33" s="124">
        <f>SUM(AB33:AC33)</f>
        <v>58.5</v>
      </c>
      <c r="AB33" s="125">
        <f t="shared" si="3"/>
        <v>49.7</v>
      </c>
      <c r="AC33" s="126">
        <f t="shared" si="4"/>
        <v>8.8</v>
      </c>
      <c r="AD33" s="127">
        <f t="shared" si="5"/>
        <v>773.0834798007163</v>
      </c>
      <c r="AE33" s="128">
        <f t="shared" si="6"/>
        <v>656.7905802751385</v>
      </c>
      <c r="AF33" s="129">
        <f t="shared" si="7"/>
        <v>116.29289952557784</v>
      </c>
      <c r="AG33" s="130">
        <f t="shared" si="8"/>
        <v>938.2722575359121</v>
      </c>
      <c r="AH33" s="131">
        <f t="shared" si="9"/>
        <v>165.18877773519577</v>
      </c>
      <c r="AI33" s="132">
        <f t="shared" si="10"/>
        <v>15.042735042735044</v>
      </c>
    </row>
    <row r="34" spans="1:35" s="8" customFormat="1" ht="19.5" customHeight="1">
      <c r="A34" s="135">
        <v>29</v>
      </c>
      <c r="B34" s="136" t="s">
        <v>33</v>
      </c>
      <c r="C34" s="137">
        <v>8310</v>
      </c>
      <c r="D34" s="138">
        <f t="shared" si="11"/>
        <v>133.8</v>
      </c>
      <c r="E34" s="139">
        <f t="shared" si="11"/>
        <v>130.8</v>
      </c>
      <c r="F34" s="139">
        <f t="shared" si="11"/>
        <v>3</v>
      </c>
      <c r="G34" s="140">
        <f t="shared" si="1"/>
        <v>0</v>
      </c>
      <c r="H34" s="141">
        <v>0</v>
      </c>
      <c r="I34" s="141">
        <v>0</v>
      </c>
      <c r="J34" s="140">
        <f t="shared" si="12"/>
        <v>97.9</v>
      </c>
      <c r="K34" s="141">
        <v>96</v>
      </c>
      <c r="L34" s="141">
        <v>1.9</v>
      </c>
      <c r="M34" s="140">
        <f t="shared" si="13"/>
        <v>5.7</v>
      </c>
      <c r="N34" s="141">
        <v>5.7</v>
      </c>
      <c r="O34" s="141">
        <v>0</v>
      </c>
      <c r="P34" s="140">
        <f t="shared" si="16"/>
        <v>16.5</v>
      </c>
      <c r="Q34" s="141">
        <v>16.2</v>
      </c>
      <c r="R34" s="141">
        <v>0.3</v>
      </c>
      <c r="S34" s="140">
        <f t="shared" si="17"/>
        <v>0</v>
      </c>
      <c r="T34" s="141">
        <v>0</v>
      </c>
      <c r="U34" s="141">
        <v>0</v>
      </c>
      <c r="V34" s="140">
        <f t="shared" si="14"/>
        <v>13.700000000000001</v>
      </c>
      <c r="W34" s="141">
        <v>12.9</v>
      </c>
      <c r="X34" s="141">
        <v>0.8</v>
      </c>
      <c r="Y34" s="123">
        <v>26.3</v>
      </c>
      <c r="Z34" s="53">
        <f t="shared" si="15"/>
        <v>160.10000000000002</v>
      </c>
      <c r="AA34" s="124">
        <f>SUM(AB34:AC34)</f>
        <v>133.8</v>
      </c>
      <c r="AB34" s="125">
        <f t="shared" si="3"/>
        <v>117.30000000000001</v>
      </c>
      <c r="AC34" s="126">
        <f t="shared" si="4"/>
        <v>16.5</v>
      </c>
      <c r="AD34" s="127">
        <f t="shared" si="5"/>
        <v>519.3897752416444</v>
      </c>
      <c r="AE34" s="128">
        <f t="shared" si="6"/>
        <v>455.33946663561204</v>
      </c>
      <c r="AF34" s="129">
        <f t="shared" si="7"/>
        <v>64.05030860603237</v>
      </c>
      <c r="AG34" s="130">
        <f t="shared" si="8"/>
        <v>621.4820853227749</v>
      </c>
      <c r="AH34" s="131">
        <f t="shared" si="9"/>
        <v>102.09231008113039</v>
      </c>
      <c r="AI34" s="132">
        <f t="shared" si="10"/>
        <v>12.331838565022421</v>
      </c>
    </row>
    <row r="35" spans="1:35" s="55" customFormat="1" ht="19.5" customHeight="1">
      <c r="A35" s="135">
        <v>30</v>
      </c>
      <c r="B35" s="136" t="s">
        <v>34</v>
      </c>
      <c r="C35" s="137">
        <v>4027</v>
      </c>
      <c r="D35" s="138">
        <f>G35+J35+M35+P35+S35+V35</f>
        <v>72</v>
      </c>
      <c r="E35" s="139">
        <f t="shared" si="11"/>
        <v>66.7</v>
      </c>
      <c r="F35" s="139">
        <f t="shared" si="11"/>
        <v>5.3</v>
      </c>
      <c r="G35" s="140">
        <f>SUM(H35:I35)</f>
        <v>0</v>
      </c>
      <c r="H35" s="141">
        <v>0</v>
      </c>
      <c r="I35" s="141">
        <v>0</v>
      </c>
      <c r="J35" s="140">
        <f t="shared" si="12"/>
        <v>58.8</v>
      </c>
      <c r="K35" s="141">
        <v>54.5</v>
      </c>
      <c r="L35" s="141">
        <v>4.3</v>
      </c>
      <c r="M35" s="140">
        <f t="shared" si="13"/>
        <v>4.8</v>
      </c>
      <c r="N35" s="141">
        <v>3.9</v>
      </c>
      <c r="O35" s="141">
        <v>0.9</v>
      </c>
      <c r="P35" s="140">
        <f t="shared" si="16"/>
        <v>8.4</v>
      </c>
      <c r="Q35" s="141">
        <v>8.3</v>
      </c>
      <c r="R35" s="141">
        <v>0.1</v>
      </c>
      <c r="S35" s="140">
        <f t="shared" si="17"/>
        <v>0</v>
      </c>
      <c r="T35" s="141">
        <v>0</v>
      </c>
      <c r="U35" s="141">
        <v>0</v>
      </c>
      <c r="V35" s="140">
        <f t="shared" si="14"/>
        <v>0</v>
      </c>
      <c r="W35" s="141">
        <v>0</v>
      </c>
      <c r="X35" s="141">
        <v>0</v>
      </c>
      <c r="Y35" s="123">
        <v>17.3</v>
      </c>
      <c r="Z35" s="53">
        <f t="shared" si="15"/>
        <v>89.3</v>
      </c>
      <c r="AA35" s="124">
        <f t="shared" si="2"/>
        <v>72</v>
      </c>
      <c r="AB35" s="125">
        <f>G35+J35+M35+S35+V35</f>
        <v>63.599999999999994</v>
      </c>
      <c r="AC35" s="126">
        <f>P35</f>
        <v>8.4</v>
      </c>
      <c r="AD35" s="127">
        <f t="shared" si="5"/>
        <v>576.7520847184728</v>
      </c>
      <c r="AE35" s="128">
        <f t="shared" si="6"/>
        <v>509.46434150131773</v>
      </c>
      <c r="AF35" s="129">
        <f t="shared" si="7"/>
        <v>67.28774321715517</v>
      </c>
      <c r="AG35" s="130">
        <f t="shared" si="8"/>
        <v>715.3327939633282</v>
      </c>
      <c r="AH35" s="131">
        <f t="shared" si="9"/>
        <v>138.5807092448553</v>
      </c>
      <c r="AI35" s="132">
        <f t="shared" si="10"/>
        <v>11.666666666666666</v>
      </c>
    </row>
    <row r="36" spans="1:36" s="8" customFormat="1" ht="19.5" customHeight="1">
      <c r="A36" s="135">
        <v>31</v>
      </c>
      <c r="B36" s="136" t="s">
        <v>51</v>
      </c>
      <c r="C36" s="137">
        <v>5365</v>
      </c>
      <c r="D36" s="138">
        <f t="shared" si="11"/>
        <v>80.3</v>
      </c>
      <c r="E36" s="139">
        <f t="shared" si="11"/>
        <v>77.2</v>
      </c>
      <c r="F36" s="139">
        <f t="shared" si="11"/>
        <v>3.1</v>
      </c>
      <c r="G36" s="140">
        <f t="shared" si="1"/>
        <v>0</v>
      </c>
      <c r="H36" s="141">
        <v>0</v>
      </c>
      <c r="I36" s="141">
        <v>0</v>
      </c>
      <c r="J36" s="140">
        <f t="shared" si="12"/>
        <v>57.5</v>
      </c>
      <c r="K36" s="141">
        <v>57.3</v>
      </c>
      <c r="L36" s="141">
        <v>0.2</v>
      </c>
      <c r="M36" s="140">
        <f t="shared" si="13"/>
        <v>4.1</v>
      </c>
      <c r="N36" s="20">
        <v>4</v>
      </c>
      <c r="O36" s="141">
        <v>0.1</v>
      </c>
      <c r="P36" s="140">
        <f t="shared" si="16"/>
        <v>11.700000000000001</v>
      </c>
      <c r="Q36" s="141">
        <v>11.4</v>
      </c>
      <c r="R36" s="141">
        <v>0.3</v>
      </c>
      <c r="S36" s="140">
        <f t="shared" si="17"/>
        <v>0</v>
      </c>
      <c r="T36" s="141">
        <v>0</v>
      </c>
      <c r="U36" s="141">
        <v>0</v>
      </c>
      <c r="V36" s="140">
        <f t="shared" si="14"/>
        <v>7</v>
      </c>
      <c r="W36" s="141">
        <v>4.5</v>
      </c>
      <c r="X36" s="141">
        <v>2.5</v>
      </c>
      <c r="Y36" s="123">
        <v>14.7</v>
      </c>
      <c r="Z36" s="53">
        <f t="shared" si="15"/>
        <v>95</v>
      </c>
      <c r="AA36" s="124">
        <f t="shared" si="2"/>
        <v>80.3</v>
      </c>
      <c r="AB36" s="125">
        <f t="shared" si="3"/>
        <v>68.6</v>
      </c>
      <c r="AC36" s="126">
        <f t="shared" si="4"/>
        <v>11.700000000000001</v>
      </c>
      <c r="AD36" s="127">
        <f t="shared" si="5"/>
        <v>482.818747557346</v>
      </c>
      <c r="AE36" s="128">
        <f t="shared" si="6"/>
        <v>412.47031235907764</v>
      </c>
      <c r="AF36" s="129">
        <f t="shared" si="7"/>
        <v>70.34843519826836</v>
      </c>
      <c r="AG36" s="130">
        <f t="shared" si="8"/>
        <v>571.2052430628627</v>
      </c>
      <c r="AH36" s="131">
        <f t="shared" si="9"/>
        <v>88.38649550551663</v>
      </c>
      <c r="AI36" s="132">
        <f t="shared" si="10"/>
        <v>14.570361145703613</v>
      </c>
      <c r="AJ36" s="55"/>
    </row>
    <row r="37" spans="1:35" s="8" customFormat="1" ht="19.5" customHeight="1">
      <c r="A37" s="135">
        <v>32</v>
      </c>
      <c r="B37" s="136" t="s">
        <v>45</v>
      </c>
      <c r="C37" s="137">
        <v>15422</v>
      </c>
      <c r="D37" s="138">
        <f t="shared" si="11"/>
        <v>256.20000000000005</v>
      </c>
      <c r="E37" s="139">
        <f t="shared" si="11"/>
        <v>223.00000000000003</v>
      </c>
      <c r="F37" s="139">
        <f t="shared" si="11"/>
        <v>33.2</v>
      </c>
      <c r="G37" s="140">
        <f t="shared" si="1"/>
        <v>0</v>
      </c>
      <c r="H37" s="141">
        <v>0</v>
      </c>
      <c r="I37" s="141">
        <v>0</v>
      </c>
      <c r="J37" s="140">
        <f t="shared" si="12"/>
        <v>202.8</v>
      </c>
      <c r="K37" s="141">
        <v>177.8</v>
      </c>
      <c r="L37" s="141">
        <v>25</v>
      </c>
      <c r="M37" s="140">
        <f t="shared" si="13"/>
        <v>18.3</v>
      </c>
      <c r="N37" s="141">
        <v>11.8</v>
      </c>
      <c r="O37" s="141">
        <v>6.5</v>
      </c>
      <c r="P37" s="140">
        <f t="shared" si="16"/>
        <v>35.1</v>
      </c>
      <c r="Q37" s="141">
        <v>33.4</v>
      </c>
      <c r="R37" s="141">
        <v>1.7</v>
      </c>
      <c r="S37" s="140">
        <f t="shared" si="17"/>
        <v>0</v>
      </c>
      <c r="T37" s="141">
        <v>0</v>
      </c>
      <c r="U37" s="141">
        <v>0</v>
      </c>
      <c r="V37" s="140">
        <f t="shared" si="14"/>
        <v>0</v>
      </c>
      <c r="W37" s="141">
        <v>0</v>
      </c>
      <c r="X37" s="141">
        <v>0</v>
      </c>
      <c r="Y37" s="123">
        <v>60.6</v>
      </c>
      <c r="Z37" s="53">
        <f t="shared" si="15"/>
        <v>316.80000000000007</v>
      </c>
      <c r="AA37" s="124">
        <f t="shared" si="2"/>
        <v>256.20000000000005</v>
      </c>
      <c r="AB37" s="125">
        <f t="shared" si="3"/>
        <v>221.10000000000002</v>
      </c>
      <c r="AC37" s="126">
        <f t="shared" si="4"/>
        <v>35.1</v>
      </c>
      <c r="AD37" s="127">
        <f t="shared" si="5"/>
        <v>535.8913324492453</v>
      </c>
      <c r="AE37" s="128">
        <f t="shared" si="6"/>
        <v>462.4729648888685</v>
      </c>
      <c r="AF37" s="129">
        <f t="shared" si="7"/>
        <v>73.41836756037668</v>
      </c>
      <c r="AG37" s="130">
        <f t="shared" si="8"/>
        <v>662.6478302885281</v>
      </c>
      <c r="AH37" s="131">
        <f t="shared" si="9"/>
        <v>126.7564978392828</v>
      </c>
      <c r="AI37" s="132">
        <f t="shared" si="10"/>
        <v>13.700234192037469</v>
      </c>
    </row>
    <row r="38" spans="1:35" s="8" customFormat="1" ht="19.5" customHeight="1" thickBot="1">
      <c r="A38" s="148">
        <v>33</v>
      </c>
      <c r="B38" s="149" t="s">
        <v>35</v>
      </c>
      <c r="C38" s="150">
        <v>11231</v>
      </c>
      <c r="D38" s="151">
        <f t="shared" si="11"/>
        <v>191.90000000000003</v>
      </c>
      <c r="E38" s="152">
        <f t="shared" si="11"/>
        <v>185.40000000000003</v>
      </c>
      <c r="F38" s="152">
        <f t="shared" si="11"/>
        <v>6.5</v>
      </c>
      <c r="G38" s="153">
        <f t="shared" si="1"/>
        <v>0</v>
      </c>
      <c r="H38" s="154">
        <v>0</v>
      </c>
      <c r="I38" s="154">
        <v>0</v>
      </c>
      <c r="J38" s="153">
        <f t="shared" si="12"/>
        <v>124.60000000000001</v>
      </c>
      <c r="K38" s="154">
        <v>122.9</v>
      </c>
      <c r="L38" s="154">
        <v>1.7</v>
      </c>
      <c r="M38" s="153">
        <f t="shared" si="13"/>
        <v>6.5</v>
      </c>
      <c r="N38" s="154">
        <v>6</v>
      </c>
      <c r="O38" s="154">
        <v>0.5</v>
      </c>
      <c r="P38" s="153">
        <f t="shared" si="16"/>
        <v>45</v>
      </c>
      <c r="Q38" s="154">
        <v>44.7</v>
      </c>
      <c r="R38" s="154">
        <v>0.3</v>
      </c>
      <c r="S38" s="153">
        <f>SUM(T38:U38)</f>
        <v>0</v>
      </c>
      <c r="T38" s="154">
        <v>0</v>
      </c>
      <c r="U38" s="154">
        <v>0</v>
      </c>
      <c r="V38" s="153">
        <f t="shared" si="14"/>
        <v>15.8</v>
      </c>
      <c r="W38" s="154">
        <v>11.8</v>
      </c>
      <c r="X38" s="154">
        <v>4</v>
      </c>
      <c r="Y38" s="155">
        <v>51.4</v>
      </c>
      <c r="Z38" s="156">
        <f>D38+Y38</f>
        <v>243.30000000000004</v>
      </c>
      <c r="AA38" s="157">
        <f t="shared" si="2"/>
        <v>191.90000000000003</v>
      </c>
      <c r="AB38" s="158">
        <f t="shared" si="3"/>
        <v>146.90000000000003</v>
      </c>
      <c r="AC38" s="159">
        <f t="shared" si="4"/>
        <v>45</v>
      </c>
      <c r="AD38" s="160">
        <f t="shared" si="5"/>
        <v>551.1817808427711</v>
      </c>
      <c r="AE38" s="161">
        <f t="shared" si="6"/>
        <v>421.93123296405986</v>
      </c>
      <c r="AF38" s="162">
        <f t="shared" si="7"/>
        <v>129.25054787871127</v>
      </c>
      <c r="AG38" s="163">
        <f t="shared" si="8"/>
        <v>698.8146288642324</v>
      </c>
      <c r="AH38" s="164">
        <f t="shared" si="9"/>
        <v>147.6328480214613</v>
      </c>
      <c r="AI38" s="61">
        <f t="shared" si="10"/>
        <v>23.449713392391867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SheetLayoutView="100" zoomScalePageLayoutView="0" workbookViewId="0" topLeftCell="B1">
      <selection activeCell="F15" sqref="F1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65" t="s">
        <v>66</v>
      </c>
      <c r="B1" s="166"/>
      <c r="C1" s="211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74" t="s">
        <v>1</v>
      </c>
      <c r="AB1" s="175"/>
      <c r="AC1" s="176"/>
      <c r="AD1" s="180" t="s">
        <v>2</v>
      </c>
      <c r="AE1" s="180"/>
      <c r="AF1" s="180"/>
      <c r="AG1" s="184" t="s">
        <v>3</v>
      </c>
      <c r="AH1" s="191" t="s">
        <v>4</v>
      </c>
      <c r="AI1" s="202" t="s">
        <v>5</v>
      </c>
    </row>
    <row r="2" spans="1:35" ht="19.5" customHeight="1">
      <c r="A2" s="167"/>
      <c r="B2" s="168"/>
      <c r="C2" s="172"/>
      <c r="D2" s="205" t="s">
        <v>1</v>
      </c>
      <c r="E2" s="206"/>
      <c r="F2" s="20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187" t="s">
        <v>6</v>
      </c>
      <c r="Z2" s="189" t="s">
        <v>7</v>
      </c>
      <c r="AA2" s="177"/>
      <c r="AB2" s="178"/>
      <c r="AC2" s="179"/>
      <c r="AD2" s="181"/>
      <c r="AE2" s="181"/>
      <c r="AF2" s="181"/>
      <c r="AG2" s="185"/>
      <c r="AH2" s="192"/>
      <c r="AI2" s="203"/>
    </row>
    <row r="3" spans="1:35" ht="19.5" customHeight="1">
      <c r="A3" s="167"/>
      <c r="B3" s="168"/>
      <c r="C3" s="172"/>
      <c r="D3" s="208"/>
      <c r="E3" s="206"/>
      <c r="F3" s="206"/>
      <c r="G3" s="182" t="s">
        <v>8</v>
      </c>
      <c r="H3" s="183"/>
      <c r="I3" s="183"/>
      <c r="J3" s="182" t="s">
        <v>9</v>
      </c>
      <c r="K3" s="183"/>
      <c r="L3" s="183"/>
      <c r="M3" s="182" t="s">
        <v>10</v>
      </c>
      <c r="N3" s="183"/>
      <c r="O3" s="183"/>
      <c r="P3" s="182" t="s">
        <v>11</v>
      </c>
      <c r="Q3" s="183"/>
      <c r="R3" s="183"/>
      <c r="S3" s="182" t="s">
        <v>12</v>
      </c>
      <c r="T3" s="183"/>
      <c r="U3" s="183"/>
      <c r="V3" s="182" t="s">
        <v>13</v>
      </c>
      <c r="W3" s="183"/>
      <c r="X3" s="183"/>
      <c r="Y3" s="187"/>
      <c r="Z3" s="189"/>
      <c r="AA3" s="177"/>
      <c r="AB3" s="178"/>
      <c r="AC3" s="179"/>
      <c r="AD3" s="181"/>
      <c r="AE3" s="181"/>
      <c r="AF3" s="181"/>
      <c r="AG3" s="185"/>
      <c r="AH3" s="192"/>
      <c r="AI3" s="203"/>
    </row>
    <row r="4" spans="1:35" ht="19.5" customHeight="1" thickBot="1">
      <c r="A4" s="169"/>
      <c r="B4" s="170"/>
      <c r="C4" s="173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88"/>
      <c r="Z4" s="190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86"/>
      <c r="AH4" s="193"/>
      <c r="AI4" s="204"/>
    </row>
    <row r="5" spans="1:35" s="2" customFormat="1" ht="39.75" customHeight="1" thickBot="1">
      <c r="A5" s="197" t="s">
        <v>18</v>
      </c>
      <c r="B5" s="198"/>
      <c r="C5" s="34">
        <f>SUM(C6:C38)</f>
        <v>1187885</v>
      </c>
      <c r="D5" s="35">
        <f>SUM(E5:F5)</f>
        <v>19246.519999999997</v>
      </c>
      <c r="E5" s="36">
        <f>SUM(E6:E38)</f>
        <v>18274.699999999997</v>
      </c>
      <c r="F5" s="36">
        <f>SUM(F6:F38)</f>
        <v>971.8199999999999</v>
      </c>
      <c r="G5" s="37">
        <f>SUM(H5:I5)</f>
        <v>439.7</v>
      </c>
      <c r="H5" s="37">
        <f aca="true" t="shared" si="0" ref="H5:AC5">SUM(H6:H38)</f>
        <v>439.7</v>
      </c>
      <c r="I5" s="37">
        <f t="shared" si="0"/>
        <v>0</v>
      </c>
      <c r="J5" s="37">
        <f>SUM(K5:L5)</f>
        <v>14899.820000000002</v>
      </c>
      <c r="K5" s="37">
        <f t="shared" si="0"/>
        <v>14281.100000000002</v>
      </c>
      <c r="L5" s="37">
        <f t="shared" si="0"/>
        <v>618.7200000000001</v>
      </c>
      <c r="M5" s="37">
        <f>SUM(N5:O5)</f>
        <v>709.8000000000002</v>
      </c>
      <c r="N5" s="37">
        <f t="shared" si="0"/>
        <v>578.7000000000002</v>
      </c>
      <c r="O5" s="37">
        <f t="shared" si="0"/>
        <v>131.10000000000002</v>
      </c>
      <c r="P5" s="37">
        <f>SUM(Q5:R5)</f>
        <v>2887.9</v>
      </c>
      <c r="Q5" s="37">
        <f t="shared" si="0"/>
        <v>2820.8</v>
      </c>
      <c r="R5" s="37">
        <f t="shared" si="0"/>
        <v>67.1</v>
      </c>
      <c r="S5" s="37">
        <f>SUM(T5:U5)</f>
        <v>1.3000000000000003</v>
      </c>
      <c r="T5" s="37">
        <f t="shared" si="0"/>
        <v>1.2000000000000002</v>
      </c>
      <c r="U5" s="37">
        <f t="shared" si="0"/>
        <v>0.1</v>
      </c>
      <c r="V5" s="37">
        <f>SUM(W5:X5)</f>
        <v>308</v>
      </c>
      <c r="W5" s="37">
        <f t="shared" si="0"/>
        <v>153.2</v>
      </c>
      <c r="X5" s="37">
        <f t="shared" si="0"/>
        <v>154.8</v>
      </c>
      <c r="Y5" s="38">
        <f t="shared" si="0"/>
        <v>8509.2</v>
      </c>
      <c r="Z5" s="39">
        <f t="shared" si="0"/>
        <v>27755.720000000005</v>
      </c>
      <c r="AA5" s="40">
        <f t="shared" si="0"/>
        <v>19246.52</v>
      </c>
      <c r="AB5" s="41">
        <f t="shared" si="0"/>
        <v>16358.62</v>
      </c>
      <c r="AC5" s="42">
        <f t="shared" si="0"/>
        <v>2887.9000000000005</v>
      </c>
      <c r="AD5" s="43">
        <f>AA5/C5/31*1000000</f>
        <v>522.6562199800214</v>
      </c>
      <c r="AE5" s="44">
        <f>AB5/C5/31*1000000</f>
        <v>444.2327492601041</v>
      </c>
      <c r="AF5" s="45">
        <f>AC5/C5/31*1000000</f>
        <v>78.42347071991736</v>
      </c>
      <c r="AG5" s="46">
        <f>Z5/C5/31*1000000</f>
        <v>753.7310484193446</v>
      </c>
      <c r="AH5" s="47">
        <f>Y5/C5/31*1000000</f>
        <v>231.07482843932297</v>
      </c>
      <c r="AI5" s="48">
        <f>AC5*100/AA5</f>
        <v>15.004790476408205</v>
      </c>
    </row>
    <row r="6" spans="1:35" s="8" customFormat="1" ht="19.5" customHeight="1" thickTop="1">
      <c r="A6" s="14">
        <v>1</v>
      </c>
      <c r="B6" s="15" t="s">
        <v>19</v>
      </c>
      <c r="C6" s="49">
        <v>282615</v>
      </c>
      <c r="D6" s="50">
        <f>G6+J6+M6+P6+S6+V6</f>
        <v>4390.8</v>
      </c>
      <c r="E6" s="51">
        <f>H6+K6+N6+Q6+T6+W6</f>
        <v>4361.8</v>
      </c>
      <c r="F6" s="51">
        <f>I6+L6+O6+R6+U6+X6</f>
        <v>29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3267.5</v>
      </c>
      <c r="K6" s="16">
        <v>3248.8</v>
      </c>
      <c r="L6" s="16">
        <v>18.7</v>
      </c>
      <c r="M6" s="52">
        <f>SUM(N6:O6)</f>
        <v>211.70000000000002</v>
      </c>
      <c r="N6" s="16">
        <v>209.9</v>
      </c>
      <c r="O6" s="16">
        <v>1.8</v>
      </c>
      <c r="P6" s="52">
        <f>SUM(Q6:R6)</f>
        <v>854.1</v>
      </c>
      <c r="Q6" s="16">
        <v>853.7</v>
      </c>
      <c r="R6" s="16">
        <v>0.4</v>
      </c>
      <c r="S6" s="52">
        <f>SUM(T6:U6)</f>
        <v>0</v>
      </c>
      <c r="T6" s="16">
        <v>0</v>
      </c>
      <c r="U6" s="16">
        <v>0</v>
      </c>
      <c r="V6" s="52">
        <f>SUM(W6:X6)</f>
        <v>57.5</v>
      </c>
      <c r="W6" s="16">
        <v>49.4</v>
      </c>
      <c r="X6" s="16">
        <v>8.1</v>
      </c>
      <c r="Y6" s="113">
        <v>2465.2</v>
      </c>
      <c r="Z6" s="53">
        <f>D6+Y6</f>
        <v>6856</v>
      </c>
      <c r="AA6" s="114">
        <f aca="true" t="shared" si="2" ref="AA6:AA38">SUM(AB6:AC6)</f>
        <v>4390.8</v>
      </c>
      <c r="AB6" s="115">
        <f aca="true" t="shared" si="3" ref="AB6:AB38">G6+J6+M6+S6+V6</f>
        <v>3536.7</v>
      </c>
      <c r="AC6" s="116">
        <f aca="true" t="shared" si="4" ref="AC6:AC38">P6</f>
        <v>854.1</v>
      </c>
      <c r="AD6" s="117">
        <f aca="true" t="shared" si="5" ref="AD6:AD38">AA6/C6/31*1000000</f>
        <v>501.1719465612914</v>
      </c>
      <c r="AE6" s="118">
        <f aca="true" t="shared" si="6" ref="AE6:AE38">AB6/C6/31*1000000</f>
        <v>403.68379871625194</v>
      </c>
      <c r="AF6" s="119">
        <f aca="true" t="shared" si="7" ref="AF6:AF38">AC6/C6/31*1000000</f>
        <v>97.48814784503939</v>
      </c>
      <c r="AG6" s="120">
        <f aca="true" t="shared" si="8" ref="AG6:AG38">Z6/C6/31*1000000</f>
        <v>782.5532626455802</v>
      </c>
      <c r="AH6" s="121">
        <f aca="true" t="shared" si="9" ref="AH6:AH38">Y6/C6/31*1000000</f>
        <v>281.3813160842888</v>
      </c>
      <c r="AI6" s="122">
        <f aca="true" t="shared" si="10" ref="AI6:AI38">AC6*100/AA6</f>
        <v>19.452036075430446</v>
      </c>
    </row>
    <row r="7" spans="1:35" s="55" customFormat="1" ht="19.5" customHeight="1">
      <c r="A7" s="13">
        <v>2</v>
      </c>
      <c r="B7" s="17" t="s">
        <v>20</v>
      </c>
      <c r="C7" s="54">
        <v>47929</v>
      </c>
      <c r="D7" s="50">
        <f aca="true" t="shared" si="11" ref="D7:F38">G7+J7+M7+P7+S7+V7</f>
        <v>898.8</v>
      </c>
      <c r="E7" s="51">
        <f t="shared" si="11"/>
        <v>756</v>
      </c>
      <c r="F7" s="51">
        <f t="shared" si="11"/>
        <v>142.8</v>
      </c>
      <c r="G7" s="52">
        <f>SUM(H7:I7)</f>
        <v>0</v>
      </c>
      <c r="H7" s="16">
        <v>0</v>
      </c>
      <c r="I7" s="16">
        <v>0</v>
      </c>
      <c r="J7" s="52">
        <f aca="true" t="shared" si="12" ref="J7:J38">SUM(K7:L7)</f>
        <v>714.1</v>
      </c>
      <c r="K7" s="16">
        <v>645.1</v>
      </c>
      <c r="L7" s="16">
        <v>69</v>
      </c>
      <c r="M7" s="52">
        <f aca="true" t="shared" si="13" ref="M7:M38">SUM(N7:O7)</f>
        <v>28.9</v>
      </c>
      <c r="N7" s="16">
        <v>17</v>
      </c>
      <c r="O7" s="16">
        <v>11.9</v>
      </c>
      <c r="P7" s="52">
        <f>SUM(Q7:R7)</f>
        <v>119.9</v>
      </c>
      <c r="Q7" s="16">
        <v>92.8</v>
      </c>
      <c r="R7" s="16">
        <v>27.1</v>
      </c>
      <c r="S7" s="52">
        <f>SUM(T7:U7)</f>
        <v>0</v>
      </c>
      <c r="T7" s="16">
        <v>0</v>
      </c>
      <c r="U7" s="16">
        <v>0</v>
      </c>
      <c r="V7" s="52">
        <f aca="true" t="shared" si="14" ref="V7:V38">SUM(W7:X7)</f>
        <v>35.9</v>
      </c>
      <c r="W7" s="16">
        <v>1.1</v>
      </c>
      <c r="X7" s="16">
        <v>34.8</v>
      </c>
      <c r="Y7" s="113">
        <v>402.3</v>
      </c>
      <c r="Z7" s="53">
        <f>D7+Y7</f>
        <v>1301.1</v>
      </c>
      <c r="AA7" s="114">
        <f>SUM(AB7:AC7)</f>
        <v>898.8</v>
      </c>
      <c r="AB7" s="115">
        <f>G7+J7+M7+S7+V7</f>
        <v>778.9</v>
      </c>
      <c r="AC7" s="116">
        <f>P7</f>
        <v>119.9</v>
      </c>
      <c r="AD7" s="117">
        <f t="shared" si="5"/>
        <v>604.9270459867048</v>
      </c>
      <c r="AE7" s="118">
        <f t="shared" si="6"/>
        <v>524.2297242089946</v>
      </c>
      <c r="AF7" s="119">
        <f t="shared" si="7"/>
        <v>80.69732177771019</v>
      </c>
      <c r="AG7" s="120">
        <f t="shared" si="8"/>
        <v>875.6904534193386</v>
      </c>
      <c r="AH7" s="121">
        <f t="shared" si="9"/>
        <v>270.7634074326339</v>
      </c>
      <c r="AI7" s="122">
        <f t="shared" si="10"/>
        <v>13.340008900756565</v>
      </c>
    </row>
    <row r="8" spans="1:35" s="55" customFormat="1" ht="19.5" customHeight="1">
      <c r="A8" s="13">
        <v>3</v>
      </c>
      <c r="B8" s="18" t="s">
        <v>21</v>
      </c>
      <c r="C8" s="54">
        <v>33486</v>
      </c>
      <c r="D8" s="50">
        <f t="shared" si="11"/>
        <v>637.5</v>
      </c>
      <c r="E8" s="51">
        <f t="shared" si="11"/>
        <v>569.9</v>
      </c>
      <c r="F8" s="51">
        <f t="shared" si="11"/>
        <v>67.6</v>
      </c>
      <c r="G8" s="52">
        <f>SUM(H8:I8)</f>
        <v>0</v>
      </c>
      <c r="H8" s="16">
        <v>0</v>
      </c>
      <c r="I8" s="16">
        <v>0</v>
      </c>
      <c r="J8" s="52">
        <f t="shared" si="12"/>
        <v>554.1</v>
      </c>
      <c r="K8" s="16">
        <v>507.9</v>
      </c>
      <c r="L8" s="16">
        <v>46.2</v>
      </c>
      <c r="M8" s="52">
        <f t="shared" si="13"/>
        <v>58.8</v>
      </c>
      <c r="N8" s="16">
        <v>39.9</v>
      </c>
      <c r="O8" s="16">
        <v>18.9</v>
      </c>
      <c r="P8" s="52">
        <f>SUM(Q8:R8)</f>
        <v>24.6</v>
      </c>
      <c r="Q8" s="16">
        <v>22.1</v>
      </c>
      <c r="R8" s="16">
        <v>2.5</v>
      </c>
      <c r="S8" s="52">
        <f>SUM(T8:U8)</f>
        <v>0</v>
      </c>
      <c r="T8" s="16">
        <v>0</v>
      </c>
      <c r="U8" s="16">
        <v>0</v>
      </c>
      <c r="V8" s="52">
        <f t="shared" si="14"/>
        <v>0</v>
      </c>
      <c r="W8" s="16">
        <v>0</v>
      </c>
      <c r="X8" s="16">
        <v>0</v>
      </c>
      <c r="Y8" s="113">
        <v>69.1</v>
      </c>
      <c r="Z8" s="53">
        <f aca="true" t="shared" si="15" ref="Z8:Z37">D8+Y8</f>
        <v>706.6</v>
      </c>
      <c r="AA8" s="114">
        <f>SUM(AB8:AC8)</f>
        <v>637.5</v>
      </c>
      <c r="AB8" s="115">
        <f>G8+J8+M8+S8+V8</f>
        <v>612.9</v>
      </c>
      <c r="AC8" s="116">
        <f>P8</f>
        <v>24.6</v>
      </c>
      <c r="AD8" s="117">
        <f t="shared" si="5"/>
        <v>614.1228014403708</v>
      </c>
      <c r="AE8" s="118">
        <f t="shared" si="6"/>
        <v>590.4248862789071</v>
      </c>
      <c r="AF8" s="119">
        <f t="shared" si="7"/>
        <v>23.697915161463722</v>
      </c>
      <c r="AG8" s="120">
        <f t="shared" si="8"/>
        <v>680.688896467084</v>
      </c>
      <c r="AH8" s="121">
        <f t="shared" si="9"/>
        <v>66.56609502671313</v>
      </c>
      <c r="AI8" s="122">
        <f t="shared" si="10"/>
        <v>3.8588235294117648</v>
      </c>
    </row>
    <row r="9" spans="1:35" s="8" customFormat="1" ht="19.5" customHeight="1">
      <c r="A9" s="19">
        <v>4</v>
      </c>
      <c r="B9" s="18" t="s">
        <v>22</v>
      </c>
      <c r="C9" s="54">
        <v>92225</v>
      </c>
      <c r="D9" s="56">
        <f t="shared" si="11"/>
        <v>1311.4</v>
      </c>
      <c r="E9" s="51">
        <f t="shared" si="11"/>
        <v>1293.6999999999998</v>
      </c>
      <c r="F9" s="51">
        <f t="shared" si="11"/>
        <v>17.7</v>
      </c>
      <c r="G9" s="57">
        <f>SUM(H9:I9)</f>
        <v>0</v>
      </c>
      <c r="H9" s="20">
        <v>0</v>
      </c>
      <c r="I9" s="20">
        <v>0</v>
      </c>
      <c r="J9" s="57">
        <f t="shared" si="12"/>
        <v>1153.7</v>
      </c>
      <c r="K9" s="16">
        <v>1141.3</v>
      </c>
      <c r="L9" s="16">
        <v>12.4</v>
      </c>
      <c r="M9" s="57">
        <f t="shared" si="13"/>
        <v>51.9</v>
      </c>
      <c r="N9" s="16">
        <v>48.6</v>
      </c>
      <c r="O9" s="16">
        <v>3.3</v>
      </c>
      <c r="P9" s="57">
        <f aca="true" t="shared" si="16" ref="P9:P38">SUM(Q9:R9)</f>
        <v>103.8</v>
      </c>
      <c r="Q9" s="16">
        <v>103.8</v>
      </c>
      <c r="R9" s="16">
        <v>0</v>
      </c>
      <c r="S9" s="57">
        <f aca="true" t="shared" si="17" ref="S9:S37">SUM(T9:U9)</f>
        <v>0</v>
      </c>
      <c r="T9" s="20">
        <v>0</v>
      </c>
      <c r="U9" s="20">
        <v>0</v>
      </c>
      <c r="V9" s="57">
        <f t="shared" si="14"/>
        <v>2</v>
      </c>
      <c r="W9" s="16">
        <v>0</v>
      </c>
      <c r="X9" s="16">
        <v>2</v>
      </c>
      <c r="Y9" s="123">
        <v>826.9</v>
      </c>
      <c r="Z9" s="53">
        <f t="shared" si="15"/>
        <v>2138.3</v>
      </c>
      <c r="AA9" s="124">
        <f t="shared" si="2"/>
        <v>1311.4</v>
      </c>
      <c r="AB9" s="125">
        <f t="shared" si="3"/>
        <v>1207.6000000000001</v>
      </c>
      <c r="AC9" s="126">
        <f t="shared" si="4"/>
        <v>103.8</v>
      </c>
      <c r="AD9" s="127">
        <f t="shared" si="5"/>
        <v>458.6958612789549</v>
      </c>
      <c r="AE9" s="128">
        <f t="shared" si="6"/>
        <v>422.3891429620756</v>
      </c>
      <c r="AF9" s="129">
        <f t="shared" si="7"/>
        <v>36.3067183168793</v>
      </c>
      <c r="AG9" s="130">
        <f t="shared" si="8"/>
        <v>747.9253928418402</v>
      </c>
      <c r="AH9" s="131">
        <f t="shared" si="9"/>
        <v>289.2295315628853</v>
      </c>
      <c r="AI9" s="132">
        <f t="shared" si="10"/>
        <v>7.915205124294646</v>
      </c>
    </row>
    <row r="10" spans="1:35" s="8" customFormat="1" ht="19.5" customHeight="1">
      <c r="A10" s="19">
        <v>5</v>
      </c>
      <c r="B10" s="18" t="s">
        <v>46</v>
      </c>
      <c r="C10" s="54">
        <v>92087</v>
      </c>
      <c r="D10" s="56">
        <f t="shared" si="11"/>
        <v>1350.4</v>
      </c>
      <c r="E10" s="51">
        <f t="shared" si="11"/>
        <v>1308.4</v>
      </c>
      <c r="F10" s="51">
        <f t="shared" si="11"/>
        <v>42</v>
      </c>
      <c r="G10" s="57">
        <f t="shared" si="1"/>
        <v>0</v>
      </c>
      <c r="H10" s="20">
        <v>0</v>
      </c>
      <c r="I10" s="20">
        <v>0</v>
      </c>
      <c r="J10" s="57">
        <f t="shared" si="12"/>
        <v>1048.4</v>
      </c>
      <c r="K10" s="20">
        <v>1014.1</v>
      </c>
      <c r="L10" s="20">
        <v>34.3</v>
      </c>
      <c r="M10" s="57">
        <f t="shared" si="13"/>
        <v>36.1</v>
      </c>
      <c r="N10" s="20">
        <v>28.4</v>
      </c>
      <c r="O10" s="20">
        <v>7.7</v>
      </c>
      <c r="P10" s="57">
        <f t="shared" si="16"/>
        <v>265.9</v>
      </c>
      <c r="Q10" s="20">
        <v>265.9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4"/>
        <v>0</v>
      </c>
      <c r="W10" s="20">
        <v>0</v>
      </c>
      <c r="X10" s="20">
        <v>0</v>
      </c>
      <c r="Y10" s="123">
        <v>629.4</v>
      </c>
      <c r="Z10" s="53">
        <f t="shared" si="15"/>
        <v>1979.8000000000002</v>
      </c>
      <c r="AA10" s="124">
        <f t="shared" si="2"/>
        <v>1350.4</v>
      </c>
      <c r="AB10" s="125">
        <f t="shared" si="3"/>
        <v>1084.5</v>
      </c>
      <c r="AC10" s="126">
        <f t="shared" si="4"/>
        <v>265.9</v>
      </c>
      <c r="AD10" s="127">
        <f t="shared" si="5"/>
        <v>473.04495012955846</v>
      </c>
      <c r="AE10" s="128">
        <f t="shared" si="6"/>
        <v>379.90021357783326</v>
      </c>
      <c r="AF10" s="129">
        <f t="shared" si="7"/>
        <v>93.1447365517251</v>
      </c>
      <c r="AG10" s="130">
        <f t="shared" si="8"/>
        <v>693.5236909556426</v>
      </c>
      <c r="AH10" s="131">
        <f t="shared" si="9"/>
        <v>220.47874082608416</v>
      </c>
      <c r="AI10" s="132">
        <f t="shared" si="10"/>
        <v>19.690462085308052</v>
      </c>
    </row>
    <row r="11" spans="1:36" s="8" customFormat="1" ht="19.5" customHeight="1">
      <c r="A11" s="19">
        <v>6</v>
      </c>
      <c r="B11" s="18" t="s">
        <v>23</v>
      </c>
      <c r="C11" s="54">
        <v>32599</v>
      </c>
      <c r="D11" s="56">
        <f>G11+J11+M11+P11+S11+V11</f>
        <v>644.9000000000001</v>
      </c>
      <c r="E11" s="51">
        <f t="shared" si="11"/>
        <v>541.5</v>
      </c>
      <c r="F11" s="51">
        <f t="shared" si="11"/>
        <v>103.4</v>
      </c>
      <c r="G11" s="57">
        <f>SUM(H11:I11)</f>
        <v>0</v>
      </c>
      <c r="H11" s="20">
        <v>0</v>
      </c>
      <c r="I11" s="20">
        <v>0</v>
      </c>
      <c r="J11" s="57">
        <f t="shared" si="12"/>
        <v>532.1</v>
      </c>
      <c r="K11" s="20">
        <v>447.6</v>
      </c>
      <c r="L11" s="20">
        <v>84.5</v>
      </c>
      <c r="M11" s="57">
        <f t="shared" si="13"/>
        <v>26.7</v>
      </c>
      <c r="N11" s="20">
        <v>11.7</v>
      </c>
      <c r="O11" s="20">
        <v>15</v>
      </c>
      <c r="P11" s="57">
        <f t="shared" si="16"/>
        <v>86.10000000000001</v>
      </c>
      <c r="Q11" s="20">
        <v>82.2</v>
      </c>
      <c r="R11" s="20">
        <v>3.9</v>
      </c>
      <c r="S11" s="57">
        <f t="shared" si="17"/>
        <v>0</v>
      </c>
      <c r="T11" s="20">
        <v>0</v>
      </c>
      <c r="U11" s="20">
        <v>0</v>
      </c>
      <c r="V11" s="57">
        <f t="shared" si="14"/>
        <v>0</v>
      </c>
      <c r="W11" s="20">
        <v>0</v>
      </c>
      <c r="X11" s="20">
        <v>0</v>
      </c>
      <c r="Y11" s="123">
        <v>251.1</v>
      </c>
      <c r="Z11" s="53">
        <f t="shared" si="15"/>
        <v>896.0000000000001</v>
      </c>
      <c r="AA11" s="124">
        <f t="shared" si="2"/>
        <v>644.9000000000001</v>
      </c>
      <c r="AB11" s="125">
        <f t="shared" si="3"/>
        <v>558.8000000000001</v>
      </c>
      <c r="AC11" s="126">
        <f t="shared" si="4"/>
        <v>86.10000000000001</v>
      </c>
      <c r="AD11" s="127">
        <f t="shared" si="5"/>
        <v>638.1553362511615</v>
      </c>
      <c r="AE11" s="128">
        <f t="shared" si="6"/>
        <v>552.9558100436487</v>
      </c>
      <c r="AF11" s="129">
        <f t="shared" si="7"/>
        <v>85.1995262075128</v>
      </c>
      <c r="AG11" s="130">
        <f t="shared" si="8"/>
        <v>886.6292158180195</v>
      </c>
      <c r="AH11" s="131">
        <f t="shared" si="9"/>
        <v>248.47387956685785</v>
      </c>
      <c r="AI11" s="132">
        <f t="shared" si="10"/>
        <v>13.350907117382539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25033</v>
      </c>
      <c r="D12" s="56">
        <f>G12+J12+M12+P12+S12+V12</f>
        <v>410.09999999999997</v>
      </c>
      <c r="E12" s="51">
        <f t="shared" si="11"/>
        <v>389.29999999999995</v>
      </c>
      <c r="F12" s="51">
        <f t="shared" si="11"/>
        <v>20.800000000000004</v>
      </c>
      <c r="G12" s="57">
        <f>SUM(H12:I12)</f>
        <v>0</v>
      </c>
      <c r="H12" s="20">
        <v>0</v>
      </c>
      <c r="I12" s="20">
        <v>0</v>
      </c>
      <c r="J12" s="57">
        <f t="shared" si="12"/>
        <v>289.8</v>
      </c>
      <c r="K12" s="20">
        <v>283.5</v>
      </c>
      <c r="L12" s="20">
        <v>6.3</v>
      </c>
      <c r="M12" s="57">
        <f t="shared" si="13"/>
        <v>11.899999999999999</v>
      </c>
      <c r="N12" s="20">
        <v>9.2</v>
      </c>
      <c r="O12" s="20">
        <v>2.7</v>
      </c>
      <c r="P12" s="57">
        <f>SUM(Q12:R12)</f>
        <v>103.1</v>
      </c>
      <c r="Q12" s="20">
        <v>94.5</v>
      </c>
      <c r="R12" s="20">
        <v>8.6</v>
      </c>
      <c r="S12" s="57">
        <f t="shared" si="17"/>
        <v>0.5</v>
      </c>
      <c r="T12" s="20">
        <v>0.4</v>
      </c>
      <c r="U12" s="20">
        <v>0.1</v>
      </c>
      <c r="V12" s="57">
        <f t="shared" si="14"/>
        <v>4.8</v>
      </c>
      <c r="W12" s="20">
        <v>1.7</v>
      </c>
      <c r="X12" s="20">
        <v>3.1</v>
      </c>
      <c r="Y12" s="123">
        <v>147.6</v>
      </c>
      <c r="Z12" s="53">
        <f t="shared" si="15"/>
        <v>557.6999999999999</v>
      </c>
      <c r="AA12" s="124">
        <f>SUM(AB12:AC12)</f>
        <v>410.1</v>
      </c>
      <c r="AB12" s="125">
        <f>G12+J12+M12+S12+V12</f>
        <v>307</v>
      </c>
      <c r="AC12" s="126">
        <f>P12</f>
        <v>103.1</v>
      </c>
      <c r="AD12" s="127">
        <f t="shared" si="5"/>
        <v>528.4637182145375</v>
      </c>
      <c r="AE12" s="128">
        <f t="shared" si="6"/>
        <v>395.60683124082664</v>
      </c>
      <c r="AF12" s="129">
        <f t="shared" si="7"/>
        <v>132.8568869737108</v>
      </c>
      <c r="AG12" s="130">
        <f t="shared" si="8"/>
        <v>718.664266394166</v>
      </c>
      <c r="AH12" s="131">
        <f t="shared" si="9"/>
        <v>190.20054817962873</v>
      </c>
      <c r="AI12" s="132">
        <f t="shared" si="10"/>
        <v>25.14020970495001</v>
      </c>
    </row>
    <row r="13" spans="1:35" s="8" customFormat="1" ht="19.5" customHeight="1">
      <c r="A13" s="19">
        <v>8</v>
      </c>
      <c r="B13" s="18" t="s">
        <v>40</v>
      </c>
      <c r="C13" s="54">
        <v>109492</v>
      </c>
      <c r="D13" s="56">
        <f t="shared" si="11"/>
        <v>1758.7</v>
      </c>
      <c r="E13" s="51">
        <f t="shared" si="11"/>
        <v>1641.9</v>
      </c>
      <c r="F13" s="51">
        <f t="shared" si="11"/>
        <v>116.8</v>
      </c>
      <c r="G13" s="57">
        <f t="shared" si="1"/>
        <v>0</v>
      </c>
      <c r="H13" s="20">
        <v>0</v>
      </c>
      <c r="I13" s="20">
        <v>0</v>
      </c>
      <c r="J13" s="57">
        <f t="shared" si="12"/>
        <v>1451</v>
      </c>
      <c r="K13" s="20">
        <v>1367.5</v>
      </c>
      <c r="L13" s="20">
        <v>83.5</v>
      </c>
      <c r="M13" s="57">
        <f t="shared" si="13"/>
        <v>88.7</v>
      </c>
      <c r="N13" s="20">
        <v>74.7</v>
      </c>
      <c r="O13" s="20">
        <v>14</v>
      </c>
      <c r="P13" s="57">
        <f t="shared" si="16"/>
        <v>199.7</v>
      </c>
      <c r="Q13" s="20">
        <v>199.7</v>
      </c>
      <c r="R13" s="20">
        <v>0</v>
      </c>
      <c r="S13" s="57">
        <f t="shared" si="17"/>
        <v>0</v>
      </c>
      <c r="T13" s="20">
        <v>0</v>
      </c>
      <c r="U13" s="20">
        <v>0</v>
      </c>
      <c r="V13" s="57">
        <f t="shared" si="14"/>
        <v>19.3</v>
      </c>
      <c r="W13" s="20">
        <v>0</v>
      </c>
      <c r="X13" s="20">
        <v>19.3</v>
      </c>
      <c r="Y13" s="123">
        <v>634.1</v>
      </c>
      <c r="Z13" s="53">
        <f t="shared" si="15"/>
        <v>2392.8</v>
      </c>
      <c r="AA13" s="124">
        <f t="shared" si="2"/>
        <v>1758.7</v>
      </c>
      <c r="AB13" s="125">
        <f t="shared" si="3"/>
        <v>1559</v>
      </c>
      <c r="AC13" s="126">
        <f t="shared" si="4"/>
        <v>199.7</v>
      </c>
      <c r="AD13" s="127">
        <f t="shared" si="5"/>
        <v>518.1406684005784</v>
      </c>
      <c r="AE13" s="128">
        <f t="shared" si="6"/>
        <v>459.30590893074526</v>
      </c>
      <c r="AF13" s="129">
        <f t="shared" si="7"/>
        <v>58.834759469833116</v>
      </c>
      <c r="AG13" s="130">
        <f t="shared" si="8"/>
        <v>704.9564970426475</v>
      </c>
      <c r="AH13" s="131">
        <f t="shared" si="9"/>
        <v>186.815828642069</v>
      </c>
      <c r="AI13" s="132">
        <f t="shared" si="10"/>
        <v>11.354978108830386</v>
      </c>
    </row>
    <row r="14" spans="1:35" s="55" customFormat="1" ht="17.25" customHeight="1">
      <c r="A14" s="13">
        <v>9</v>
      </c>
      <c r="B14" s="18" t="s">
        <v>47</v>
      </c>
      <c r="C14" s="54">
        <v>17938</v>
      </c>
      <c r="D14" s="56">
        <f t="shared" si="11"/>
        <v>306.2</v>
      </c>
      <c r="E14" s="51">
        <f t="shared" si="11"/>
        <v>248.89999999999998</v>
      </c>
      <c r="F14" s="51">
        <f t="shared" si="11"/>
        <v>57.300000000000004</v>
      </c>
      <c r="G14" s="57">
        <f>SUM(H14:I14)</f>
        <v>0</v>
      </c>
      <c r="H14" s="20">
        <v>0</v>
      </c>
      <c r="I14" s="20">
        <v>0</v>
      </c>
      <c r="J14" s="57">
        <f t="shared" si="12"/>
        <v>250.89999999999998</v>
      </c>
      <c r="K14" s="20">
        <v>208.2</v>
      </c>
      <c r="L14" s="20">
        <v>42.7</v>
      </c>
      <c r="M14" s="57">
        <f t="shared" si="13"/>
        <v>11.6</v>
      </c>
      <c r="N14" s="20">
        <v>5.6</v>
      </c>
      <c r="O14" s="20">
        <v>6</v>
      </c>
      <c r="P14" s="57">
        <f t="shared" si="16"/>
        <v>43.7</v>
      </c>
      <c r="Q14" s="20">
        <v>35.1</v>
      </c>
      <c r="R14" s="20">
        <v>8.6</v>
      </c>
      <c r="S14" s="57">
        <f t="shared" si="17"/>
        <v>0</v>
      </c>
      <c r="T14" s="20">
        <v>0</v>
      </c>
      <c r="U14" s="20">
        <v>0</v>
      </c>
      <c r="V14" s="57">
        <f t="shared" si="14"/>
        <v>0</v>
      </c>
      <c r="W14" s="20">
        <v>0</v>
      </c>
      <c r="X14" s="20">
        <v>0</v>
      </c>
      <c r="Y14" s="123">
        <v>62.6</v>
      </c>
      <c r="Z14" s="53">
        <f t="shared" si="15"/>
        <v>368.8</v>
      </c>
      <c r="AA14" s="124">
        <f t="shared" si="2"/>
        <v>306.2</v>
      </c>
      <c r="AB14" s="125">
        <f>G14+J14+M14+S14+V14</f>
        <v>262.5</v>
      </c>
      <c r="AC14" s="126">
        <f>P14</f>
        <v>43.7</v>
      </c>
      <c r="AD14" s="133">
        <f t="shared" si="5"/>
        <v>550.6421760975978</v>
      </c>
      <c r="AE14" s="128">
        <f t="shared" si="6"/>
        <v>472.0560784638126</v>
      </c>
      <c r="AF14" s="129">
        <f t="shared" si="7"/>
        <v>78.5860976337852</v>
      </c>
      <c r="AG14" s="130">
        <f t="shared" si="8"/>
        <v>663.2163113807775</v>
      </c>
      <c r="AH14" s="134">
        <f t="shared" si="9"/>
        <v>112.5741352831797</v>
      </c>
      <c r="AI14" s="132">
        <f t="shared" si="10"/>
        <v>14.271717831482691</v>
      </c>
    </row>
    <row r="15" spans="1:35" s="55" customFormat="1" ht="19.5" customHeight="1">
      <c r="A15" s="13">
        <v>10</v>
      </c>
      <c r="B15" s="18" t="s">
        <v>25</v>
      </c>
      <c r="C15" s="54">
        <v>30555</v>
      </c>
      <c r="D15" s="56">
        <f t="shared" si="11"/>
        <v>576.6</v>
      </c>
      <c r="E15" s="51">
        <f t="shared" si="11"/>
        <v>519.6</v>
      </c>
      <c r="F15" s="51">
        <f t="shared" si="11"/>
        <v>57</v>
      </c>
      <c r="G15" s="57">
        <f t="shared" si="1"/>
        <v>439.7</v>
      </c>
      <c r="H15" s="20">
        <v>439.7</v>
      </c>
      <c r="I15" s="20">
        <v>0</v>
      </c>
      <c r="J15" s="57">
        <f t="shared" si="12"/>
        <v>33</v>
      </c>
      <c r="K15" s="20">
        <v>0</v>
      </c>
      <c r="L15" s="20">
        <v>33</v>
      </c>
      <c r="M15" s="57">
        <f t="shared" si="13"/>
        <v>10.3</v>
      </c>
      <c r="N15" s="20">
        <v>0</v>
      </c>
      <c r="O15" s="20">
        <v>10.3</v>
      </c>
      <c r="P15" s="57">
        <f t="shared" si="16"/>
        <v>76.5</v>
      </c>
      <c r="Q15" s="20">
        <v>76.5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4"/>
        <v>17.099999999999998</v>
      </c>
      <c r="W15" s="20">
        <v>3.4</v>
      </c>
      <c r="X15" s="20">
        <v>13.7</v>
      </c>
      <c r="Y15" s="123">
        <v>308.6</v>
      </c>
      <c r="Z15" s="53">
        <f t="shared" si="15"/>
        <v>885.2</v>
      </c>
      <c r="AA15" s="124">
        <f t="shared" si="2"/>
        <v>576.6</v>
      </c>
      <c r="AB15" s="125">
        <f>G15+J15+M15+S15+V15</f>
        <v>500.1</v>
      </c>
      <c r="AC15" s="126">
        <f>P15</f>
        <v>76.5</v>
      </c>
      <c r="AD15" s="127">
        <f t="shared" si="5"/>
        <v>608.7383406971036</v>
      </c>
      <c r="AE15" s="128">
        <f t="shared" si="6"/>
        <v>527.9744089188719</v>
      </c>
      <c r="AF15" s="129">
        <f t="shared" si="7"/>
        <v>80.76393177823175</v>
      </c>
      <c r="AG15" s="130">
        <f t="shared" si="8"/>
        <v>934.5389857528203</v>
      </c>
      <c r="AH15" s="131">
        <f t="shared" si="9"/>
        <v>325.8006450557166</v>
      </c>
      <c r="AI15" s="132">
        <f t="shared" si="10"/>
        <v>13.267429760665973</v>
      </c>
    </row>
    <row r="16" spans="1:35" s="8" customFormat="1" ht="19.5" customHeight="1">
      <c r="A16" s="19">
        <v>11</v>
      </c>
      <c r="B16" s="18" t="s">
        <v>48</v>
      </c>
      <c r="C16" s="54">
        <v>25067</v>
      </c>
      <c r="D16" s="56">
        <f>G16+J16+M16+P16+S16+V16</f>
        <v>451.3</v>
      </c>
      <c r="E16" s="51">
        <f t="shared" si="11"/>
        <v>432.1</v>
      </c>
      <c r="F16" s="51">
        <f t="shared" si="11"/>
        <v>19.2</v>
      </c>
      <c r="G16" s="57">
        <f t="shared" si="1"/>
        <v>0</v>
      </c>
      <c r="H16" s="20">
        <v>0</v>
      </c>
      <c r="I16" s="20">
        <v>0</v>
      </c>
      <c r="J16" s="57">
        <f t="shared" si="12"/>
        <v>363.3</v>
      </c>
      <c r="K16" s="20">
        <v>357.3</v>
      </c>
      <c r="L16" s="20">
        <v>6</v>
      </c>
      <c r="M16" s="57">
        <f t="shared" si="13"/>
        <v>13.7</v>
      </c>
      <c r="N16" s="20">
        <v>12.1</v>
      </c>
      <c r="O16" s="20">
        <v>1.6</v>
      </c>
      <c r="P16" s="57">
        <f t="shared" si="16"/>
        <v>50.800000000000004</v>
      </c>
      <c r="Q16" s="20">
        <v>49.7</v>
      </c>
      <c r="R16" s="20">
        <v>1.1</v>
      </c>
      <c r="S16" s="57">
        <f t="shared" si="17"/>
        <v>0</v>
      </c>
      <c r="T16" s="20">
        <v>0</v>
      </c>
      <c r="U16" s="20">
        <v>0</v>
      </c>
      <c r="V16" s="57">
        <f t="shared" si="14"/>
        <v>23.5</v>
      </c>
      <c r="W16" s="20">
        <v>13</v>
      </c>
      <c r="X16" s="20">
        <v>10.5</v>
      </c>
      <c r="Y16" s="123">
        <v>127.7</v>
      </c>
      <c r="Z16" s="53">
        <f t="shared" si="15"/>
        <v>579</v>
      </c>
      <c r="AA16" s="124">
        <f t="shared" si="2"/>
        <v>451.3</v>
      </c>
      <c r="AB16" s="125">
        <f t="shared" si="3"/>
        <v>400.5</v>
      </c>
      <c r="AC16" s="126">
        <f t="shared" si="4"/>
        <v>50.800000000000004</v>
      </c>
      <c r="AD16" s="127">
        <f t="shared" si="5"/>
        <v>580.7661274236658</v>
      </c>
      <c r="AE16" s="128">
        <f t="shared" si="6"/>
        <v>515.392940467933</v>
      </c>
      <c r="AF16" s="129">
        <f t="shared" si="7"/>
        <v>65.37318695573283</v>
      </c>
      <c r="AG16" s="130">
        <f t="shared" si="8"/>
        <v>745.0999064442776</v>
      </c>
      <c r="AH16" s="131">
        <f t="shared" si="9"/>
        <v>164.33377902061187</v>
      </c>
      <c r="AI16" s="132">
        <f t="shared" si="10"/>
        <v>11.25637048526479</v>
      </c>
    </row>
    <row r="17" spans="1:35" s="8" customFormat="1" ht="19.5" customHeight="1">
      <c r="A17" s="19">
        <v>12</v>
      </c>
      <c r="B17" s="18" t="s">
        <v>41</v>
      </c>
      <c r="C17" s="54">
        <v>23920</v>
      </c>
      <c r="D17" s="56">
        <f t="shared" si="11"/>
        <v>458.7</v>
      </c>
      <c r="E17" s="51">
        <f t="shared" si="11"/>
        <v>427.3</v>
      </c>
      <c r="F17" s="51">
        <f t="shared" si="11"/>
        <v>31.4</v>
      </c>
      <c r="G17" s="57">
        <f t="shared" si="1"/>
        <v>0</v>
      </c>
      <c r="H17" s="20">
        <v>0</v>
      </c>
      <c r="I17" s="20">
        <v>0</v>
      </c>
      <c r="J17" s="57">
        <f t="shared" si="12"/>
        <v>389.3</v>
      </c>
      <c r="K17" s="20">
        <v>366.3</v>
      </c>
      <c r="L17" s="20">
        <v>23</v>
      </c>
      <c r="M17" s="57">
        <f t="shared" si="13"/>
        <v>10.5</v>
      </c>
      <c r="N17" s="20">
        <v>10.5</v>
      </c>
      <c r="O17" s="20">
        <v>0</v>
      </c>
      <c r="P17" s="57">
        <f t="shared" si="16"/>
        <v>53.2</v>
      </c>
      <c r="Q17" s="20">
        <v>50.5</v>
      </c>
      <c r="R17" s="20">
        <v>2.7</v>
      </c>
      <c r="S17" s="57">
        <f t="shared" si="17"/>
        <v>0</v>
      </c>
      <c r="T17" s="20">
        <v>0</v>
      </c>
      <c r="U17" s="20">
        <v>0</v>
      </c>
      <c r="V17" s="57">
        <f t="shared" si="14"/>
        <v>5.7</v>
      </c>
      <c r="W17" s="20">
        <v>0</v>
      </c>
      <c r="X17" s="20">
        <v>5.7</v>
      </c>
      <c r="Y17" s="123">
        <v>228.7</v>
      </c>
      <c r="Z17" s="53">
        <f t="shared" si="15"/>
        <v>687.4</v>
      </c>
      <c r="AA17" s="124">
        <f t="shared" si="2"/>
        <v>458.7</v>
      </c>
      <c r="AB17" s="125">
        <f t="shared" si="3"/>
        <v>405.5</v>
      </c>
      <c r="AC17" s="126">
        <f t="shared" si="4"/>
        <v>53.2</v>
      </c>
      <c r="AD17" s="127">
        <f t="shared" si="5"/>
        <v>618.5942388607185</v>
      </c>
      <c r="AE17" s="128">
        <f t="shared" si="6"/>
        <v>546.849714100766</v>
      </c>
      <c r="AF17" s="129">
        <f t="shared" si="7"/>
        <v>71.74452475995253</v>
      </c>
      <c r="AG17" s="130">
        <f t="shared" si="8"/>
        <v>927.0147804509655</v>
      </c>
      <c r="AH17" s="131">
        <f t="shared" si="9"/>
        <v>308.42054159024707</v>
      </c>
      <c r="AI17" s="132">
        <f t="shared" si="10"/>
        <v>11.597994331807282</v>
      </c>
    </row>
    <row r="18" spans="1:35" s="8" customFormat="1" ht="19.5" customHeight="1">
      <c r="A18" s="19">
        <v>13</v>
      </c>
      <c r="B18" s="18" t="s">
        <v>49</v>
      </c>
      <c r="C18" s="54">
        <v>111406</v>
      </c>
      <c r="D18" s="56">
        <f t="shared" si="11"/>
        <v>1731.4</v>
      </c>
      <c r="E18" s="51">
        <f t="shared" si="11"/>
        <v>1655.8000000000002</v>
      </c>
      <c r="F18" s="51">
        <f t="shared" si="11"/>
        <v>75.6</v>
      </c>
      <c r="G18" s="57">
        <f t="shared" si="1"/>
        <v>0</v>
      </c>
      <c r="H18" s="20">
        <v>0</v>
      </c>
      <c r="I18" s="20">
        <v>0</v>
      </c>
      <c r="J18" s="57">
        <f t="shared" si="12"/>
        <v>1465.8</v>
      </c>
      <c r="K18" s="20">
        <v>1413.2</v>
      </c>
      <c r="L18" s="20">
        <v>52.6</v>
      </c>
      <c r="M18" s="57">
        <f t="shared" si="13"/>
        <v>69.7</v>
      </c>
      <c r="N18" s="20">
        <v>46.7</v>
      </c>
      <c r="O18" s="20">
        <v>23</v>
      </c>
      <c r="P18" s="57">
        <f t="shared" si="16"/>
        <v>195.9</v>
      </c>
      <c r="Q18" s="20">
        <v>195.9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4"/>
        <v>0</v>
      </c>
      <c r="W18" s="20">
        <v>0</v>
      </c>
      <c r="X18" s="20">
        <v>0</v>
      </c>
      <c r="Y18" s="123">
        <v>801.8</v>
      </c>
      <c r="Z18" s="53">
        <f t="shared" si="15"/>
        <v>2533.2</v>
      </c>
      <c r="AA18" s="124">
        <f t="shared" si="2"/>
        <v>1731.4</v>
      </c>
      <c r="AB18" s="125">
        <f t="shared" si="3"/>
        <v>1535.5</v>
      </c>
      <c r="AC18" s="126">
        <f t="shared" si="4"/>
        <v>195.9</v>
      </c>
      <c r="AD18" s="127">
        <f t="shared" si="5"/>
        <v>501.33397575737223</v>
      </c>
      <c r="AE18" s="128">
        <f t="shared" si="6"/>
        <v>444.61032677338864</v>
      </c>
      <c r="AF18" s="129">
        <f t="shared" si="7"/>
        <v>56.7236489839836</v>
      </c>
      <c r="AG18" s="120">
        <f t="shared" si="8"/>
        <v>733.4984563870712</v>
      </c>
      <c r="AH18" s="131">
        <f t="shared" si="9"/>
        <v>232.16448062969909</v>
      </c>
      <c r="AI18" s="132">
        <f t="shared" si="10"/>
        <v>11.314543144276307</v>
      </c>
    </row>
    <row r="19" spans="1:35" s="8" customFormat="1" ht="19.5" customHeight="1">
      <c r="A19" s="19">
        <v>14</v>
      </c>
      <c r="B19" s="18" t="s">
        <v>36</v>
      </c>
      <c r="C19" s="54">
        <v>55238</v>
      </c>
      <c r="D19" s="56">
        <f t="shared" si="11"/>
        <v>937.3</v>
      </c>
      <c r="E19" s="51">
        <f t="shared" si="11"/>
        <v>893.3</v>
      </c>
      <c r="F19" s="51">
        <f t="shared" si="11"/>
        <v>44</v>
      </c>
      <c r="G19" s="57">
        <f t="shared" si="1"/>
        <v>0</v>
      </c>
      <c r="H19" s="20">
        <v>0</v>
      </c>
      <c r="I19" s="20">
        <v>0</v>
      </c>
      <c r="J19" s="57">
        <f t="shared" si="12"/>
        <v>759.1999999999999</v>
      </c>
      <c r="K19" s="20">
        <v>737.9</v>
      </c>
      <c r="L19" s="20">
        <v>21.3</v>
      </c>
      <c r="M19" s="57">
        <f t="shared" si="13"/>
        <v>0</v>
      </c>
      <c r="N19" s="20">
        <v>0</v>
      </c>
      <c r="O19" s="20">
        <v>0</v>
      </c>
      <c r="P19" s="57">
        <f t="shared" si="16"/>
        <v>135.3</v>
      </c>
      <c r="Q19" s="20">
        <v>130.4</v>
      </c>
      <c r="R19" s="20">
        <v>4.9</v>
      </c>
      <c r="S19" s="57">
        <f t="shared" si="17"/>
        <v>0</v>
      </c>
      <c r="T19" s="20">
        <v>0</v>
      </c>
      <c r="U19" s="20">
        <v>0</v>
      </c>
      <c r="V19" s="57">
        <f t="shared" si="14"/>
        <v>42.8</v>
      </c>
      <c r="W19" s="20">
        <v>25</v>
      </c>
      <c r="X19" s="20">
        <v>17.8</v>
      </c>
      <c r="Y19" s="123">
        <v>232.1</v>
      </c>
      <c r="Z19" s="53">
        <f t="shared" si="15"/>
        <v>1169.3999999999999</v>
      </c>
      <c r="AA19" s="124">
        <f t="shared" si="2"/>
        <v>937.3</v>
      </c>
      <c r="AB19" s="125">
        <f t="shared" si="3"/>
        <v>801.9999999999999</v>
      </c>
      <c r="AC19" s="126">
        <f t="shared" si="4"/>
        <v>135.3</v>
      </c>
      <c r="AD19" s="127">
        <f t="shared" si="5"/>
        <v>547.36746209073</v>
      </c>
      <c r="AE19" s="128">
        <f t="shared" si="6"/>
        <v>468.3545338704421</v>
      </c>
      <c r="AF19" s="129">
        <f t="shared" si="7"/>
        <v>79.01292822028782</v>
      </c>
      <c r="AG19" s="120">
        <f t="shared" si="8"/>
        <v>682.909964972687</v>
      </c>
      <c r="AH19" s="131">
        <f t="shared" si="9"/>
        <v>135.54250288195712</v>
      </c>
      <c r="AI19" s="132">
        <f t="shared" si="10"/>
        <v>14.435079483623175</v>
      </c>
    </row>
    <row r="20" spans="1:35" s="8" customFormat="1" ht="19.5" customHeight="1">
      <c r="A20" s="19">
        <v>15</v>
      </c>
      <c r="B20" s="18" t="s">
        <v>37</v>
      </c>
      <c r="C20" s="54">
        <v>15539</v>
      </c>
      <c r="D20" s="56">
        <f t="shared" si="11"/>
        <v>297.52</v>
      </c>
      <c r="E20" s="51">
        <f t="shared" si="11"/>
        <v>283</v>
      </c>
      <c r="F20" s="51">
        <f t="shared" si="11"/>
        <v>14.52</v>
      </c>
      <c r="G20" s="57">
        <f>SUM(H20:I20)</f>
        <v>0</v>
      </c>
      <c r="H20" s="20">
        <v>0</v>
      </c>
      <c r="I20" s="20">
        <v>0</v>
      </c>
      <c r="J20" s="57">
        <f t="shared" si="12"/>
        <v>243.52</v>
      </c>
      <c r="K20" s="20">
        <v>238.4</v>
      </c>
      <c r="L20" s="20">
        <v>5.12</v>
      </c>
      <c r="M20" s="57">
        <f t="shared" si="13"/>
        <v>0</v>
      </c>
      <c r="N20" s="20">
        <v>0</v>
      </c>
      <c r="O20" s="20">
        <v>0</v>
      </c>
      <c r="P20" s="57">
        <f>SUM(Q20:R20)</f>
        <v>37.5</v>
      </c>
      <c r="Q20" s="20">
        <v>37.5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4"/>
        <v>16.5</v>
      </c>
      <c r="W20" s="20">
        <v>7.1</v>
      </c>
      <c r="X20" s="20">
        <v>9.4</v>
      </c>
      <c r="Y20" s="123">
        <v>147.3</v>
      </c>
      <c r="Z20" s="53">
        <f t="shared" si="15"/>
        <v>444.82</v>
      </c>
      <c r="AA20" s="124">
        <f>SUM(AB20:AC20)</f>
        <v>297.52</v>
      </c>
      <c r="AB20" s="125">
        <f>G20+J20+M20+S20+V20</f>
        <v>260.02</v>
      </c>
      <c r="AC20" s="126">
        <f>P20</f>
        <v>37.5</v>
      </c>
      <c r="AD20" s="127">
        <f t="shared" si="5"/>
        <v>617.6342978852376</v>
      </c>
      <c r="AE20" s="128">
        <f t="shared" si="6"/>
        <v>539.7864685941097</v>
      </c>
      <c r="AF20" s="129">
        <f t="shared" si="7"/>
        <v>77.84782929112805</v>
      </c>
      <c r="AG20" s="130">
        <f t="shared" si="8"/>
        <v>923.4205713407887</v>
      </c>
      <c r="AH20" s="131">
        <f t="shared" si="9"/>
        <v>305.78627345555094</v>
      </c>
      <c r="AI20" s="132">
        <f t="shared" si="10"/>
        <v>12.60419467598817</v>
      </c>
    </row>
    <row r="21" spans="1:35" s="8" customFormat="1" ht="19.5" customHeight="1">
      <c r="A21" s="135">
        <v>16</v>
      </c>
      <c r="B21" s="136" t="s">
        <v>38</v>
      </c>
      <c r="C21" s="137">
        <v>5583</v>
      </c>
      <c r="D21" s="138">
        <f t="shared" si="11"/>
        <v>94.6</v>
      </c>
      <c r="E21" s="139">
        <f t="shared" si="11"/>
        <v>94.19999999999999</v>
      </c>
      <c r="F21" s="139">
        <f t="shared" si="11"/>
        <v>0.4</v>
      </c>
      <c r="G21" s="140">
        <f>SUM(H21:I21)</f>
        <v>0</v>
      </c>
      <c r="H21" s="141">
        <v>0</v>
      </c>
      <c r="I21" s="141">
        <v>0</v>
      </c>
      <c r="J21" s="140">
        <f t="shared" si="12"/>
        <v>56.9</v>
      </c>
      <c r="K21" s="141">
        <v>56.8</v>
      </c>
      <c r="L21" s="141">
        <v>0.1</v>
      </c>
      <c r="M21" s="140">
        <f t="shared" si="13"/>
        <v>5.3</v>
      </c>
      <c r="N21" s="141">
        <v>5</v>
      </c>
      <c r="O21" s="141">
        <v>0.3</v>
      </c>
      <c r="P21" s="140">
        <f>SUM(Q21:R21)</f>
        <v>32.4</v>
      </c>
      <c r="Q21" s="141">
        <v>32.4</v>
      </c>
      <c r="R21" s="141">
        <v>0</v>
      </c>
      <c r="S21" s="140">
        <f t="shared" si="17"/>
        <v>0</v>
      </c>
      <c r="T21" s="141">
        <v>0</v>
      </c>
      <c r="U21" s="141">
        <v>0</v>
      </c>
      <c r="V21" s="140">
        <f t="shared" si="14"/>
        <v>0</v>
      </c>
      <c r="W21" s="141">
        <v>0</v>
      </c>
      <c r="X21" s="141">
        <v>0</v>
      </c>
      <c r="Y21" s="123">
        <v>39</v>
      </c>
      <c r="Z21" s="53">
        <f t="shared" si="15"/>
        <v>133.6</v>
      </c>
      <c r="AA21" s="124">
        <f t="shared" si="2"/>
        <v>94.6</v>
      </c>
      <c r="AB21" s="125">
        <f t="shared" si="3"/>
        <v>62.199999999999996</v>
      </c>
      <c r="AC21" s="126">
        <f t="shared" si="4"/>
        <v>32.4</v>
      </c>
      <c r="AD21" s="127">
        <f t="shared" si="5"/>
        <v>546.5901671549</v>
      </c>
      <c r="AE21" s="128">
        <f t="shared" si="6"/>
        <v>359.38592385871857</v>
      </c>
      <c r="AF21" s="129">
        <f t="shared" si="7"/>
        <v>187.20424329618137</v>
      </c>
      <c r="AG21" s="130">
        <f t="shared" si="8"/>
        <v>771.9286081595627</v>
      </c>
      <c r="AH21" s="131">
        <f t="shared" si="9"/>
        <v>225.33844100466277</v>
      </c>
      <c r="AI21" s="132">
        <f t="shared" si="10"/>
        <v>34.24947145877378</v>
      </c>
    </row>
    <row r="22" spans="1:35" s="8" customFormat="1" ht="19.5" customHeight="1">
      <c r="A22" s="135">
        <v>17</v>
      </c>
      <c r="B22" s="136" t="s">
        <v>39</v>
      </c>
      <c r="C22" s="137">
        <v>12123</v>
      </c>
      <c r="D22" s="138">
        <f t="shared" si="11"/>
        <v>204.9</v>
      </c>
      <c r="E22" s="139">
        <f t="shared" si="11"/>
        <v>196</v>
      </c>
      <c r="F22" s="139">
        <f t="shared" si="11"/>
        <v>8.9</v>
      </c>
      <c r="G22" s="140">
        <f t="shared" si="1"/>
        <v>0</v>
      </c>
      <c r="H22" s="141">
        <v>0</v>
      </c>
      <c r="I22" s="141">
        <v>0</v>
      </c>
      <c r="J22" s="140">
        <f t="shared" si="12"/>
        <v>169</v>
      </c>
      <c r="K22" s="141">
        <v>162.1</v>
      </c>
      <c r="L22" s="141">
        <v>6.9</v>
      </c>
      <c r="M22" s="140">
        <f t="shared" si="13"/>
        <v>5.9</v>
      </c>
      <c r="N22" s="141">
        <v>4.7</v>
      </c>
      <c r="O22" s="141">
        <v>1.2</v>
      </c>
      <c r="P22" s="140">
        <f t="shared" si="16"/>
        <v>28.799999999999997</v>
      </c>
      <c r="Q22" s="141">
        <v>28.4</v>
      </c>
      <c r="R22" s="141">
        <v>0.4</v>
      </c>
      <c r="S22" s="140">
        <f t="shared" si="17"/>
        <v>0.8</v>
      </c>
      <c r="T22" s="141">
        <v>0.8</v>
      </c>
      <c r="U22" s="141">
        <v>0</v>
      </c>
      <c r="V22" s="140">
        <f t="shared" si="14"/>
        <v>0.4</v>
      </c>
      <c r="W22" s="141">
        <v>0</v>
      </c>
      <c r="X22" s="141">
        <v>0.4</v>
      </c>
      <c r="Y22" s="123">
        <v>49.6</v>
      </c>
      <c r="Z22" s="53">
        <f t="shared" si="15"/>
        <v>254.5</v>
      </c>
      <c r="AA22" s="124">
        <f t="shared" si="2"/>
        <v>204.90000000000003</v>
      </c>
      <c r="AB22" s="125">
        <f t="shared" si="3"/>
        <v>176.10000000000002</v>
      </c>
      <c r="AC22" s="126">
        <f t="shared" si="4"/>
        <v>28.799999999999997</v>
      </c>
      <c r="AD22" s="127">
        <f t="shared" si="5"/>
        <v>545.2179674465758</v>
      </c>
      <c r="AE22" s="128">
        <f t="shared" si="6"/>
        <v>468.58410965027826</v>
      </c>
      <c r="AF22" s="129">
        <f t="shared" si="7"/>
        <v>76.63385779629762</v>
      </c>
      <c r="AG22" s="130">
        <f t="shared" si="8"/>
        <v>677.1985003179773</v>
      </c>
      <c r="AH22" s="131">
        <f t="shared" si="9"/>
        <v>131.9805328714015</v>
      </c>
      <c r="AI22" s="132">
        <f t="shared" si="10"/>
        <v>14.055636896046847</v>
      </c>
    </row>
    <row r="23" spans="1:35" s="8" customFormat="1" ht="19.5" customHeight="1">
      <c r="A23" s="135">
        <v>18</v>
      </c>
      <c r="B23" s="136" t="s">
        <v>42</v>
      </c>
      <c r="C23" s="137">
        <v>33018</v>
      </c>
      <c r="D23" s="138">
        <f t="shared" si="11"/>
        <v>477.3</v>
      </c>
      <c r="E23" s="139">
        <f t="shared" si="11"/>
        <v>457</v>
      </c>
      <c r="F23" s="139">
        <f t="shared" si="11"/>
        <v>20.299999999999997</v>
      </c>
      <c r="G23" s="140">
        <v>0</v>
      </c>
      <c r="H23" s="141">
        <v>0</v>
      </c>
      <c r="I23" s="143">
        <v>0</v>
      </c>
      <c r="J23" s="140">
        <f t="shared" si="12"/>
        <v>334.7</v>
      </c>
      <c r="K23" s="141">
        <v>324.5</v>
      </c>
      <c r="L23" s="143">
        <v>10.2</v>
      </c>
      <c r="M23" s="140">
        <f t="shared" si="13"/>
        <v>0</v>
      </c>
      <c r="N23" s="141">
        <v>0</v>
      </c>
      <c r="O23" s="143">
        <v>0</v>
      </c>
      <c r="P23" s="140">
        <f t="shared" si="16"/>
        <v>109.5</v>
      </c>
      <c r="Q23" s="141">
        <v>109.5</v>
      </c>
      <c r="R23" s="144">
        <v>0</v>
      </c>
      <c r="S23" s="140">
        <f t="shared" si="17"/>
        <v>0</v>
      </c>
      <c r="T23" s="141">
        <v>0</v>
      </c>
      <c r="U23" s="143">
        <v>0</v>
      </c>
      <c r="V23" s="140">
        <f t="shared" si="14"/>
        <v>33.1</v>
      </c>
      <c r="W23" s="141">
        <v>23</v>
      </c>
      <c r="X23" s="143">
        <v>10.1</v>
      </c>
      <c r="Y23" s="123">
        <v>198.6</v>
      </c>
      <c r="Z23" s="53">
        <f t="shared" si="15"/>
        <v>675.9</v>
      </c>
      <c r="AA23" s="124">
        <f t="shared" si="2"/>
        <v>477.3</v>
      </c>
      <c r="AB23" s="125">
        <f t="shared" si="3"/>
        <v>367.8</v>
      </c>
      <c r="AC23" s="126">
        <f t="shared" si="4"/>
        <v>109.5</v>
      </c>
      <c r="AD23" s="127">
        <f t="shared" si="5"/>
        <v>466.31456155879783</v>
      </c>
      <c r="AE23" s="128">
        <f t="shared" si="6"/>
        <v>359.3347909937688</v>
      </c>
      <c r="AF23" s="129">
        <f t="shared" si="7"/>
        <v>106.97977056502904</v>
      </c>
      <c r="AG23" s="130">
        <f t="shared" si="8"/>
        <v>660.34362488496</v>
      </c>
      <c r="AH23" s="131">
        <f t="shared" si="9"/>
        <v>194.02906332616226</v>
      </c>
      <c r="AI23" s="132">
        <f t="shared" si="10"/>
        <v>22.94154619736015</v>
      </c>
    </row>
    <row r="24" spans="1:35" s="8" customFormat="1" ht="19.5" customHeight="1">
      <c r="A24" s="135">
        <v>19</v>
      </c>
      <c r="B24" s="136" t="s">
        <v>50</v>
      </c>
      <c r="C24" s="137">
        <v>26536</v>
      </c>
      <c r="D24" s="138">
        <f t="shared" si="11"/>
        <v>397</v>
      </c>
      <c r="E24" s="139">
        <f t="shared" si="11"/>
        <v>384.1</v>
      </c>
      <c r="F24" s="139">
        <f t="shared" si="11"/>
        <v>12.9</v>
      </c>
      <c r="G24" s="140">
        <v>0</v>
      </c>
      <c r="H24" s="141">
        <v>0</v>
      </c>
      <c r="I24" s="141">
        <v>0</v>
      </c>
      <c r="J24" s="140">
        <f t="shared" si="12"/>
        <v>284.4</v>
      </c>
      <c r="K24" s="141">
        <v>277.5</v>
      </c>
      <c r="L24" s="141">
        <v>6.9</v>
      </c>
      <c r="M24" s="140">
        <v>0</v>
      </c>
      <c r="N24" s="141">
        <v>0</v>
      </c>
      <c r="O24" s="141">
        <v>0</v>
      </c>
      <c r="P24" s="140">
        <f t="shared" si="16"/>
        <v>91.6</v>
      </c>
      <c r="Q24" s="141">
        <v>91.6</v>
      </c>
      <c r="R24" s="141">
        <v>0</v>
      </c>
      <c r="S24" s="140">
        <f t="shared" si="17"/>
        <v>0</v>
      </c>
      <c r="T24" s="141">
        <v>0</v>
      </c>
      <c r="U24" s="141">
        <v>0</v>
      </c>
      <c r="V24" s="140">
        <f t="shared" si="14"/>
        <v>21</v>
      </c>
      <c r="W24" s="141">
        <v>15</v>
      </c>
      <c r="X24" s="141">
        <v>6</v>
      </c>
      <c r="Y24" s="123">
        <v>355.5</v>
      </c>
      <c r="Z24" s="53">
        <f t="shared" si="15"/>
        <v>752.5</v>
      </c>
      <c r="AA24" s="124">
        <f t="shared" si="2"/>
        <v>397</v>
      </c>
      <c r="AB24" s="125">
        <f t="shared" si="3"/>
        <v>305.4</v>
      </c>
      <c r="AC24" s="126">
        <f t="shared" si="4"/>
        <v>91.6</v>
      </c>
      <c r="AD24" s="127">
        <f t="shared" si="5"/>
        <v>482.6067083548095</v>
      </c>
      <c r="AE24" s="128">
        <f t="shared" si="6"/>
        <v>371.2546315656394</v>
      </c>
      <c r="AF24" s="129">
        <f t="shared" si="7"/>
        <v>111.35207678917014</v>
      </c>
      <c r="AG24" s="130">
        <f t="shared" si="8"/>
        <v>914.7646046271894</v>
      </c>
      <c r="AH24" s="131">
        <f t="shared" si="9"/>
        <v>432.15789627237984</v>
      </c>
      <c r="AI24" s="132">
        <f t="shared" si="10"/>
        <v>23.073047858942065</v>
      </c>
    </row>
    <row r="25" spans="1:35" s="8" customFormat="1" ht="19.5" customHeight="1">
      <c r="A25" s="135">
        <v>20</v>
      </c>
      <c r="B25" s="136" t="s">
        <v>26</v>
      </c>
      <c r="C25" s="137">
        <v>4998</v>
      </c>
      <c r="D25" s="138">
        <f t="shared" si="11"/>
        <v>73.5</v>
      </c>
      <c r="E25" s="139">
        <f t="shared" si="11"/>
        <v>73.5</v>
      </c>
      <c r="F25" s="139">
        <f t="shared" si="11"/>
        <v>0</v>
      </c>
      <c r="G25" s="140">
        <f t="shared" si="1"/>
        <v>0</v>
      </c>
      <c r="H25" s="141">
        <v>0</v>
      </c>
      <c r="I25" s="141">
        <v>0</v>
      </c>
      <c r="J25" s="140">
        <f t="shared" si="12"/>
        <v>61.6</v>
      </c>
      <c r="K25" s="141">
        <v>61.6</v>
      </c>
      <c r="L25" s="141">
        <v>0</v>
      </c>
      <c r="M25" s="140">
        <f t="shared" si="13"/>
        <v>0</v>
      </c>
      <c r="N25" s="141">
        <v>0</v>
      </c>
      <c r="O25" s="141">
        <v>0</v>
      </c>
      <c r="P25" s="140">
        <f t="shared" si="16"/>
        <v>11.9</v>
      </c>
      <c r="Q25" s="141">
        <v>11.9</v>
      </c>
      <c r="R25" s="141">
        <v>0</v>
      </c>
      <c r="S25" s="140">
        <f t="shared" si="17"/>
        <v>0</v>
      </c>
      <c r="T25" s="141">
        <v>0</v>
      </c>
      <c r="U25" s="141">
        <v>0</v>
      </c>
      <c r="V25" s="140">
        <f t="shared" si="14"/>
        <v>0</v>
      </c>
      <c r="W25" s="141">
        <v>0</v>
      </c>
      <c r="X25" s="141">
        <v>0</v>
      </c>
      <c r="Y25" s="123">
        <v>39.3</v>
      </c>
      <c r="Z25" s="53">
        <f t="shared" si="15"/>
        <v>112.8</v>
      </c>
      <c r="AA25" s="124">
        <f t="shared" si="2"/>
        <v>73.5</v>
      </c>
      <c r="AB25" s="125">
        <f t="shared" si="3"/>
        <v>61.6</v>
      </c>
      <c r="AC25" s="126">
        <f t="shared" si="4"/>
        <v>11.9</v>
      </c>
      <c r="AD25" s="127">
        <f t="shared" si="5"/>
        <v>474.3833017077799</v>
      </c>
      <c r="AE25" s="128">
        <f t="shared" si="6"/>
        <v>397.578386193187</v>
      </c>
      <c r="AF25" s="129">
        <f t="shared" si="7"/>
        <v>76.80491551459295</v>
      </c>
      <c r="AG25" s="130">
        <f t="shared" si="8"/>
        <v>728.0331487433683</v>
      </c>
      <c r="AH25" s="131">
        <f t="shared" si="9"/>
        <v>253.6498470355884</v>
      </c>
      <c r="AI25" s="132">
        <f t="shared" si="10"/>
        <v>16.19047619047619</v>
      </c>
    </row>
    <row r="26" spans="1:35" s="8" customFormat="1" ht="19.5" customHeight="1">
      <c r="A26" s="135">
        <v>21</v>
      </c>
      <c r="B26" s="136" t="s">
        <v>27</v>
      </c>
      <c r="C26" s="54">
        <v>15202</v>
      </c>
      <c r="D26" s="56">
        <f>G26+J26+M26+P26+S26+V26</f>
        <v>195.8</v>
      </c>
      <c r="E26" s="51">
        <f>H26+K26+N26+Q26+T26+W26</f>
        <v>181.2</v>
      </c>
      <c r="F26" s="51">
        <f>I26+L26+O26+R26+U26+X26</f>
        <v>14.6</v>
      </c>
      <c r="G26" s="57">
        <f>SUM(H26:I26)</f>
        <v>0</v>
      </c>
      <c r="H26" s="20">
        <v>0</v>
      </c>
      <c r="I26" s="20">
        <v>0</v>
      </c>
      <c r="J26" s="57">
        <f>SUM(K26:L26)</f>
        <v>163.8</v>
      </c>
      <c r="K26" s="20">
        <v>152.3</v>
      </c>
      <c r="L26" s="20">
        <v>11.5</v>
      </c>
      <c r="M26" s="57">
        <f>SUM(N26:O26)</f>
        <v>5.300000000000001</v>
      </c>
      <c r="N26" s="20">
        <v>2.2</v>
      </c>
      <c r="O26" s="20">
        <v>3.1</v>
      </c>
      <c r="P26" s="57">
        <f>SUM(Q26:R26)</f>
        <v>26.7</v>
      </c>
      <c r="Q26" s="20">
        <v>26.7</v>
      </c>
      <c r="R26" s="20">
        <v>0</v>
      </c>
      <c r="S26" s="140">
        <f t="shared" si="17"/>
        <v>0</v>
      </c>
      <c r="T26" s="20">
        <v>0</v>
      </c>
      <c r="U26" s="20">
        <v>0</v>
      </c>
      <c r="V26" s="140">
        <f t="shared" si="14"/>
        <v>0</v>
      </c>
      <c r="W26" s="20">
        <v>0</v>
      </c>
      <c r="X26" s="20">
        <v>0</v>
      </c>
      <c r="Y26" s="123">
        <v>96.9</v>
      </c>
      <c r="Z26" s="53">
        <f t="shared" si="15"/>
        <v>292.70000000000005</v>
      </c>
      <c r="AA26" s="124">
        <f t="shared" si="2"/>
        <v>195.8</v>
      </c>
      <c r="AB26" s="125">
        <f t="shared" si="3"/>
        <v>169.10000000000002</v>
      </c>
      <c r="AC26" s="126">
        <f t="shared" si="4"/>
        <v>26.7</v>
      </c>
      <c r="AD26" s="127">
        <f t="shared" si="5"/>
        <v>415.4801363148313</v>
      </c>
      <c r="AE26" s="128">
        <f t="shared" si="6"/>
        <v>358.8237540900816</v>
      </c>
      <c r="AF26" s="129">
        <f t="shared" si="7"/>
        <v>56.656382224749706</v>
      </c>
      <c r="AG26" s="130">
        <f t="shared" si="8"/>
        <v>621.0982425911702</v>
      </c>
      <c r="AH26" s="131">
        <f t="shared" si="9"/>
        <v>205.61810627633886</v>
      </c>
      <c r="AI26" s="132">
        <f t="shared" si="10"/>
        <v>13.636363636363635</v>
      </c>
    </row>
    <row r="27" spans="1:35" s="8" customFormat="1" ht="19.5" customHeight="1">
      <c r="A27" s="145">
        <v>22</v>
      </c>
      <c r="B27" s="136" t="s">
        <v>28</v>
      </c>
      <c r="C27" s="137">
        <v>6986</v>
      </c>
      <c r="D27" s="138">
        <f t="shared" si="11"/>
        <v>111.39999999999999</v>
      </c>
      <c r="E27" s="139">
        <f t="shared" si="11"/>
        <v>105.19999999999999</v>
      </c>
      <c r="F27" s="139">
        <f t="shared" si="11"/>
        <v>6.2</v>
      </c>
      <c r="G27" s="140">
        <f t="shared" si="1"/>
        <v>0</v>
      </c>
      <c r="H27" s="141">
        <v>0</v>
      </c>
      <c r="I27" s="141">
        <v>0</v>
      </c>
      <c r="J27" s="140">
        <f t="shared" si="12"/>
        <v>89.5</v>
      </c>
      <c r="K27" s="141">
        <v>85.1</v>
      </c>
      <c r="L27" s="141">
        <v>4.4</v>
      </c>
      <c r="M27" s="140">
        <f t="shared" si="13"/>
        <v>6.1</v>
      </c>
      <c r="N27" s="20">
        <v>5.3</v>
      </c>
      <c r="O27" s="141">
        <v>0.8</v>
      </c>
      <c r="P27" s="140">
        <f t="shared" si="16"/>
        <v>14.8</v>
      </c>
      <c r="Q27" s="141">
        <v>14.8</v>
      </c>
      <c r="R27" s="141">
        <v>0</v>
      </c>
      <c r="S27" s="140">
        <f t="shared" si="17"/>
        <v>0</v>
      </c>
      <c r="T27" s="141">
        <v>0</v>
      </c>
      <c r="U27" s="141">
        <v>0</v>
      </c>
      <c r="V27" s="140">
        <f t="shared" si="14"/>
        <v>1</v>
      </c>
      <c r="W27" s="20">
        <v>0</v>
      </c>
      <c r="X27" s="141">
        <v>1</v>
      </c>
      <c r="Y27" s="123">
        <v>34</v>
      </c>
      <c r="Z27" s="53">
        <f t="shared" si="15"/>
        <v>145.39999999999998</v>
      </c>
      <c r="AA27" s="124">
        <f t="shared" si="2"/>
        <v>111.39999999999999</v>
      </c>
      <c r="AB27" s="125">
        <f>G27+J27+M27+S27+V27</f>
        <v>96.6</v>
      </c>
      <c r="AC27" s="126">
        <f t="shared" si="4"/>
        <v>14.8</v>
      </c>
      <c r="AD27" s="127">
        <f t="shared" si="5"/>
        <v>514.3928409815021</v>
      </c>
      <c r="AE27" s="128">
        <f t="shared" si="6"/>
        <v>446.0533971168142</v>
      </c>
      <c r="AF27" s="129">
        <f t="shared" si="7"/>
        <v>68.3394438646879</v>
      </c>
      <c r="AG27" s="130">
        <f t="shared" si="8"/>
        <v>671.3888606706499</v>
      </c>
      <c r="AH27" s="131">
        <f t="shared" si="9"/>
        <v>156.9960196891479</v>
      </c>
      <c r="AI27" s="132">
        <f t="shared" si="10"/>
        <v>13.285457809694794</v>
      </c>
    </row>
    <row r="28" spans="1:35" s="55" customFormat="1" ht="19.5" customHeight="1">
      <c r="A28" s="135">
        <v>23</v>
      </c>
      <c r="B28" s="136" t="s">
        <v>29</v>
      </c>
      <c r="C28" s="137">
        <v>4898</v>
      </c>
      <c r="D28" s="138">
        <f t="shared" si="11"/>
        <v>84.4</v>
      </c>
      <c r="E28" s="139">
        <f t="shared" si="11"/>
        <v>80.9</v>
      </c>
      <c r="F28" s="139">
        <f t="shared" si="11"/>
        <v>3.5</v>
      </c>
      <c r="G28" s="140">
        <f t="shared" si="1"/>
        <v>0</v>
      </c>
      <c r="H28" s="141">
        <v>0</v>
      </c>
      <c r="I28" s="141">
        <v>0</v>
      </c>
      <c r="J28" s="140">
        <f t="shared" si="12"/>
        <v>73.60000000000001</v>
      </c>
      <c r="K28" s="141">
        <v>71.2</v>
      </c>
      <c r="L28" s="141">
        <v>2.4</v>
      </c>
      <c r="M28" s="140">
        <f t="shared" si="13"/>
        <v>7.5</v>
      </c>
      <c r="N28" s="141">
        <v>6.5</v>
      </c>
      <c r="O28" s="141">
        <v>1</v>
      </c>
      <c r="P28" s="140">
        <f t="shared" si="16"/>
        <v>3.3000000000000003</v>
      </c>
      <c r="Q28" s="141">
        <v>3.2</v>
      </c>
      <c r="R28" s="20">
        <v>0.1</v>
      </c>
      <c r="S28" s="140">
        <f t="shared" si="17"/>
        <v>0</v>
      </c>
      <c r="T28" s="141">
        <v>0</v>
      </c>
      <c r="U28" s="141">
        <v>0</v>
      </c>
      <c r="V28" s="140">
        <f t="shared" si="14"/>
        <v>0</v>
      </c>
      <c r="W28" s="141">
        <v>0</v>
      </c>
      <c r="X28" s="141">
        <v>0</v>
      </c>
      <c r="Y28" s="123">
        <v>0</v>
      </c>
      <c r="Z28" s="53">
        <f t="shared" si="15"/>
        <v>84.4</v>
      </c>
      <c r="AA28" s="124">
        <f t="shared" si="2"/>
        <v>84.4</v>
      </c>
      <c r="AB28" s="125">
        <f t="shared" si="3"/>
        <v>81.10000000000001</v>
      </c>
      <c r="AC28" s="126">
        <f t="shared" si="4"/>
        <v>3.3000000000000003</v>
      </c>
      <c r="AD28" s="127">
        <f t="shared" si="5"/>
        <v>555.8555829239057</v>
      </c>
      <c r="AE28" s="128">
        <f t="shared" si="6"/>
        <v>534.121893070246</v>
      </c>
      <c r="AF28" s="129">
        <f t="shared" si="7"/>
        <v>21.733689853659822</v>
      </c>
      <c r="AG28" s="130">
        <f t="shared" si="8"/>
        <v>555.8555829239057</v>
      </c>
      <c r="AH28" s="131">
        <f t="shared" si="9"/>
        <v>0</v>
      </c>
      <c r="AI28" s="132">
        <f t="shared" si="10"/>
        <v>3.9099526066350707</v>
      </c>
    </row>
    <row r="29" spans="1:35" s="55" customFormat="1" ht="19.5" customHeight="1">
      <c r="A29" s="135">
        <v>24</v>
      </c>
      <c r="B29" s="136" t="s">
        <v>30</v>
      </c>
      <c r="C29" s="137">
        <v>10921</v>
      </c>
      <c r="D29" s="138">
        <f>G29+J29+M29+P29+S29+V29</f>
        <v>220.69999999999996</v>
      </c>
      <c r="E29" s="139">
        <f t="shared" si="11"/>
        <v>214.79999999999998</v>
      </c>
      <c r="F29" s="139">
        <f t="shared" si="11"/>
        <v>5.8999999999999995</v>
      </c>
      <c r="G29" s="140">
        <f>SUM(H29:I29)</f>
        <v>0</v>
      </c>
      <c r="H29" s="141">
        <v>0</v>
      </c>
      <c r="I29" s="141">
        <v>0</v>
      </c>
      <c r="J29" s="140">
        <f t="shared" si="12"/>
        <v>164.89999999999998</v>
      </c>
      <c r="K29" s="141">
        <v>160.2</v>
      </c>
      <c r="L29" s="141">
        <v>4.7</v>
      </c>
      <c r="M29" s="140">
        <f t="shared" si="13"/>
        <v>5.1</v>
      </c>
      <c r="N29" s="141">
        <v>5</v>
      </c>
      <c r="O29" s="141">
        <v>0.1</v>
      </c>
      <c r="P29" s="140">
        <f>SUM(Q29:R29)</f>
        <v>47</v>
      </c>
      <c r="Q29" s="141">
        <v>46.5</v>
      </c>
      <c r="R29" s="141">
        <v>0.5</v>
      </c>
      <c r="S29" s="140">
        <f t="shared" si="17"/>
        <v>0</v>
      </c>
      <c r="T29" s="141">
        <v>0</v>
      </c>
      <c r="U29" s="141">
        <v>0</v>
      </c>
      <c r="V29" s="140">
        <f t="shared" si="14"/>
        <v>3.7</v>
      </c>
      <c r="W29" s="141">
        <v>3.1</v>
      </c>
      <c r="X29" s="141">
        <v>0.6</v>
      </c>
      <c r="Y29" s="123">
        <v>66</v>
      </c>
      <c r="Z29" s="53">
        <f t="shared" si="15"/>
        <v>286.69999999999993</v>
      </c>
      <c r="AA29" s="146">
        <f>SUM(AB29:AC29)</f>
        <v>220.69999999999996</v>
      </c>
      <c r="AB29" s="140">
        <f>G29+J29+M29+S29+V29</f>
        <v>173.69999999999996</v>
      </c>
      <c r="AC29" s="147">
        <f>P29</f>
        <v>47</v>
      </c>
      <c r="AD29" s="127">
        <f t="shared" si="5"/>
        <v>651.8958738860614</v>
      </c>
      <c r="AE29" s="128">
        <f t="shared" si="6"/>
        <v>513.0689320072898</v>
      </c>
      <c r="AF29" s="129">
        <f t="shared" si="7"/>
        <v>138.8269418787716</v>
      </c>
      <c r="AG29" s="130">
        <f t="shared" si="8"/>
        <v>846.8443454605065</v>
      </c>
      <c r="AH29" s="131">
        <f t="shared" si="9"/>
        <v>194.94847157444522</v>
      </c>
      <c r="AI29" s="132">
        <f t="shared" si="10"/>
        <v>21.295876755777076</v>
      </c>
    </row>
    <row r="30" spans="1:35" s="55" customFormat="1" ht="19.5" customHeight="1">
      <c r="A30" s="135">
        <v>25</v>
      </c>
      <c r="B30" s="136" t="s">
        <v>31</v>
      </c>
      <c r="C30" s="137">
        <v>14451</v>
      </c>
      <c r="D30" s="138">
        <f t="shared" si="11"/>
        <v>261</v>
      </c>
      <c r="E30" s="139">
        <f t="shared" si="11"/>
        <v>242.70000000000002</v>
      </c>
      <c r="F30" s="139">
        <f t="shared" si="11"/>
        <v>18.3</v>
      </c>
      <c r="G30" s="140">
        <f t="shared" si="1"/>
        <v>0</v>
      </c>
      <c r="H30" s="141">
        <v>0</v>
      </c>
      <c r="I30" s="141">
        <v>0</v>
      </c>
      <c r="J30" s="140">
        <f t="shared" si="12"/>
        <v>223.60000000000002</v>
      </c>
      <c r="K30" s="141">
        <v>216.8</v>
      </c>
      <c r="L30" s="141">
        <v>6.8</v>
      </c>
      <c r="M30" s="140">
        <f t="shared" si="13"/>
        <v>8.700000000000001</v>
      </c>
      <c r="N30" s="141">
        <v>6.9</v>
      </c>
      <c r="O30" s="141">
        <v>1.8</v>
      </c>
      <c r="P30" s="140">
        <f t="shared" si="16"/>
        <v>21.5</v>
      </c>
      <c r="Q30" s="141">
        <v>18.8</v>
      </c>
      <c r="R30" s="141">
        <v>2.7</v>
      </c>
      <c r="S30" s="140">
        <f t="shared" si="17"/>
        <v>0</v>
      </c>
      <c r="T30" s="141">
        <v>0</v>
      </c>
      <c r="U30" s="141">
        <v>0</v>
      </c>
      <c r="V30" s="140">
        <f t="shared" si="14"/>
        <v>7.2</v>
      </c>
      <c r="W30" s="141">
        <v>0.2</v>
      </c>
      <c r="X30" s="20">
        <v>7</v>
      </c>
      <c r="Y30" s="123">
        <v>64.3</v>
      </c>
      <c r="Z30" s="53">
        <f t="shared" si="15"/>
        <v>325.3</v>
      </c>
      <c r="AA30" s="124">
        <f t="shared" si="2"/>
        <v>261</v>
      </c>
      <c r="AB30" s="125">
        <f t="shared" si="3"/>
        <v>239.5</v>
      </c>
      <c r="AC30" s="126">
        <f t="shared" si="4"/>
        <v>21.5</v>
      </c>
      <c r="AD30" s="127">
        <f t="shared" si="5"/>
        <v>582.6139947899576</v>
      </c>
      <c r="AE30" s="128">
        <f t="shared" si="6"/>
        <v>534.6208879394438</v>
      </c>
      <c r="AF30" s="129">
        <f t="shared" si="7"/>
        <v>47.99310685051375</v>
      </c>
      <c r="AG30" s="130">
        <f t="shared" si="8"/>
        <v>726.1468678359126</v>
      </c>
      <c r="AH30" s="131">
        <f t="shared" si="9"/>
        <v>143.53287304595506</v>
      </c>
      <c r="AI30" s="132">
        <f t="shared" si="10"/>
        <v>8.237547892720306</v>
      </c>
    </row>
    <row r="31" spans="1:35" s="55" customFormat="1" ht="19.5" customHeight="1">
      <c r="A31" s="135">
        <v>26</v>
      </c>
      <c r="B31" s="136" t="s">
        <v>43</v>
      </c>
      <c r="C31" s="137">
        <v>8285</v>
      </c>
      <c r="D31" s="138">
        <f t="shared" si="11"/>
        <v>133.60000000000002</v>
      </c>
      <c r="E31" s="139">
        <f t="shared" si="11"/>
        <v>128.4</v>
      </c>
      <c r="F31" s="139">
        <f t="shared" si="11"/>
        <v>5.199999999999999</v>
      </c>
      <c r="G31" s="140">
        <f t="shared" si="1"/>
        <v>0</v>
      </c>
      <c r="H31" s="141">
        <v>0</v>
      </c>
      <c r="I31" s="141">
        <v>0</v>
      </c>
      <c r="J31" s="140">
        <f t="shared" si="12"/>
        <v>105.4</v>
      </c>
      <c r="K31" s="141">
        <v>103.7</v>
      </c>
      <c r="L31" s="141">
        <v>1.7</v>
      </c>
      <c r="M31" s="140">
        <f t="shared" si="13"/>
        <v>4</v>
      </c>
      <c r="N31" s="141">
        <v>3.6</v>
      </c>
      <c r="O31" s="141">
        <v>0.4</v>
      </c>
      <c r="P31" s="140">
        <f t="shared" si="16"/>
        <v>21.8</v>
      </c>
      <c r="Q31" s="141">
        <v>21.1</v>
      </c>
      <c r="R31" s="141">
        <v>0.7</v>
      </c>
      <c r="S31" s="140">
        <f t="shared" si="17"/>
        <v>0</v>
      </c>
      <c r="T31" s="141">
        <v>0</v>
      </c>
      <c r="U31" s="141">
        <v>0</v>
      </c>
      <c r="V31" s="140">
        <f t="shared" si="14"/>
        <v>2.4</v>
      </c>
      <c r="W31" s="141">
        <v>0</v>
      </c>
      <c r="X31" s="141">
        <v>2.4</v>
      </c>
      <c r="Y31" s="123">
        <v>59</v>
      </c>
      <c r="Z31" s="53">
        <f t="shared" si="15"/>
        <v>192.60000000000002</v>
      </c>
      <c r="AA31" s="60">
        <f t="shared" si="2"/>
        <v>133.60000000000002</v>
      </c>
      <c r="AB31" s="125">
        <f t="shared" si="3"/>
        <v>111.80000000000001</v>
      </c>
      <c r="AC31" s="126">
        <f t="shared" si="4"/>
        <v>21.8</v>
      </c>
      <c r="AD31" s="127">
        <f t="shared" si="5"/>
        <v>520.1783246052913</v>
      </c>
      <c r="AE31" s="128">
        <f t="shared" si="6"/>
        <v>435.2989273268831</v>
      </c>
      <c r="AF31" s="129">
        <f t="shared" si="7"/>
        <v>84.87939727840833</v>
      </c>
      <c r="AG31" s="130">
        <f t="shared" si="8"/>
        <v>749.897794303736</v>
      </c>
      <c r="AH31" s="131">
        <f t="shared" si="9"/>
        <v>229.71946969844453</v>
      </c>
      <c r="AI31" s="132">
        <f t="shared" si="10"/>
        <v>16.317365269461074</v>
      </c>
    </row>
    <row r="32" spans="1:35" s="55" customFormat="1" ht="19.5" customHeight="1">
      <c r="A32" s="135">
        <v>27</v>
      </c>
      <c r="B32" s="136" t="s">
        <v>32</v>
      </c>
      <c r="C32" s="137">
        <v>3061</v>
      </c>
      <c r="D32" s="138">
        <f t="shared" si="11"/>
        <v>49.60000000000001</v>
      </c>
      <c r="E32" s="139">
        <f t="shared" si="11"/>
        <v>48.300000000000004</v>
      </c>
      <c r="F32" s="139">
        <f t="shared" si="11"/>
        <v>1.3</v>
      </c>
      <c r="G32" s="140">
        <f>SUM(H32:I32)</f>
        <v>0</v>
      </c>
      <c r="H32" s="141">
        <v>0</v>
      </c>
      <c r="I32" s="141">
        <v>0</v>
      </c>
      <c r="J32" s="140">
        <f t="shared" si="12"/>
        <v>40.300000000000004</v>
      </c>
      <c r="K32" s="141">
        <v>40.1</v>
      </c>
      <c r="L32" s="141">
        <v>0.2</v>
      </c>
      <c r="M32" s="140">
        <f t="shared" si="13"/>
        <v>1.7</v>
      </c>
      <c r="N32" s="141">
        <v>1.7</v>
      </c>
      <c r="O32" s="141">
        <v>0</v>
      </c>
      <c r="P32" s="140">
        <f t="shared" si="16"/>
        <v>7.1</v>
      </c>
      <c r="Q32" s="141">
        <v>6.5</v>
      </c>
      <c r="R32" s="141">
        <v>0.6</v>
      </c>
      <c r="S32" s="140">
        <f t="shared" si="17"/>
        <v>0</v>
      </c>
      <c r="T32" s="141">
        <v>0</v>
      </c>
      <c r="U32" s="141">
        <v>0</v>
      </c>
      <c r="V32" s="140">
        <f t="shared" si="14"/>
        <v>0.5</v>
      </c>
      <c r="W32" s="141">
        <v>0</v>
      </c>
      <c r="X32" s="141">
        <v>0.5</v>
      </c>
      <c r="Y32" s="123">
        <v>14.4</v>
      </c>
      <c r="Z32" s="53">
        <f t="shared" si="15"/>
        <v>64.00000000000001</v>
      </c>
      <c r="AA32" s="124">
        <f>SUM(AB32:AC32)</f>
        <v>49.60000000000001</v>
      </c>
      <c r="AB32" s="125">
        <f>G32+J32+M32+S32+V32</f>
        <v>42.50000000000001</v>
      </c>
      <c r="AC32" s="126">
        <f>P32</f>
        <v>7.1</v>
      </c>
      <c r="AD32" s="127">
        <f t="shared" si="5"/>
        <v>522.704998366547</v>
      </c>
      <c r="AE32" s="128">
        <f t="shared" si="6"/>
        <v>447.88230706810987</v>
      </c>
      <c r="AF32" s="129">
        <f t="shared" si="7"/>
        <v>74.82269129843715</v>
      </c>
      <c r="AG32" s="130">
        <f t="shared" si="8"/>
        <v>674.4580624084479</v>
      </c>
      <c r="AH32" s="131">
        <f t="shared" si="9"/>
        <v>151.7530640419007</v>
      </c>
      <c r="AI32" s="132">
        <f t="shared" si="10"/>
        <v>14.314516129032256</v>
      </c>
    </row>
    <row r="33" spans="1:35" s="8" customFormat="1" ht="19.5" customHeight="1">
      <c r="A33" s="145">
        <v>28</v>
      </c>
      <c r="B33" s="136" t="s">
        <v>44</v>
      </c>
      <c r="C33" s="137">
        <v>2435</v>
      </c>
      <c r="D33" s="138">
        <f t="shared" si="11"/>
        <v>48.99999999999999</v>
      </c>
      <c r="E33" s="139">
        <f t="shared" si="11"/>
        <v>45.89999999999999</v>
      </c>
      <c r="F33" s="139">
        <f t="shared" si="11"/>
        <v>3.1</v>
      </c>
      <c r="G33" s="140">
        <f t="shared" si="1"/>
        <v>0</v>
      </c>
      <c r="H33" s="141">
        <v>0</v>
      </c>
      <c r="I33" s="141">
        <v>0</v>
      </c>
      <c r="J33" s="140">
        <f t="shared" si="12"/>
        <v>41.599999999999994</v>
      </c>
      <c r="K33" s="141">
        <v>39.3</v>
      </c>
      <c r="L33" s="141">
        <v>2.3</v>
      </c>
      <c r="M33" s="140">
        <f t="shared" si="13"/>
        <v>1.5</v>
      </c>
      <c r="N33" s="141">
        <v>1.3</v>
      </c>
      <c r="O33" s="141">
        <v>0.2</v>
      </c>
      <c r="P33" s="140">
        <f t="shared" si="16"/>
        <v>5.8999999999999995</v>
      </c>
      <c r="Q33" s="141">
        <v>5.3</v>
      </c>
      <c r="R33" s="141">
        <v>0.6</v>
      </c>
      <c r="S33" s="140">
        <f t="shared" si="17"/>
        <v>0</v>
      </c>
      <c r="T33" s="141">
        <v>0</v>
      </c>
      <c r="U33" s="141">
        <v>0</v>
      </c>
      <c r="V33" s="140">
        <f t="shared" si="14"/>
        <v>0</v>
      </c>
      <c r="W33" s="141">
        <v>0</v>
      </c>
      <c r="X33" s="141">
        <v>0</v>
      </c>
      <c r="Y33" s="123">
        <v>13.4</v>
      </c>
      <c r="Z33" s="53">
        <f t="shared" si="15"/>
        <v>62.39999999999999</v>
      </c>
      <c r="AA33" s="124">
        <f>SUM(AB33:AC33)</f>
        <v>48.99999999999999</v>
      </c>
      <c r="AB33" s="125">
        <f t="shared" si="3"/>
        <v>43.099999999999994</v>
      </c>
      <c r="AC33" s="126">
        <f t="shared" si="4"/>
        <v>5.8999999999999995</v>
      </c>
      <c r="AD33" s="127">
        <f t="shared" si="5"/>
        <v>649.1355898522885</v>
      </c>
      <c r="AE33" s="128">
        <f t="shared" si="6"/>
        <v>570.9743657680333</v>
      </c>
      <c r="AF33" s="129">
        <f t="shared" si="7"/>
        <v>78.16122408425515</v>
      </c>
      <c r="AG33" s="130">
        <f t="shared" si="8"/>
        <v>826.6543021792407</v>
      </c>
      <c r="AH33" s="131">
        <f t="shared" si="9"/>
        <v>177.51871232695237</v>
      </c>
      <c r="AI33" s="132">
        <f t="shared" si="10"/>
        <v>12.040816326530614</v>
      </c>
    </row>
    <row r="34" spans="1:35" s="8" customFormat="1" ht="19.5" customHeight="1">
      <c r="A34" s="135">
        <v>29</v>
      </c>
      <c r="B34" s="136" t="s">
        <v>33</v>
      </c>
      <c r="C34" s="137">
        <v>8292</v>
      </c>
      <c r="D34" s="138">
        <f t="shared" si="11"/>
        <v>118.2</v>
      </c>
      <c r="E34" s="139">
        <f t="shared" si="11"/>
        <v>115.80000000000001</v>
      </c>
      <c r="F34" s="139">
        <f t="shared" si="11"/>
        <v>2.4000000000000004</v>
      </c>
      <c r="G34" s="140">
        <f t="shared" si="1"/>
        <v>0</v>
      </c>
      <c r="H34" s="141">
        <v>0</v>
      </c>
      <c r="I34" s="141">
        <v>0</v>
      </c>
      <c r="J34" s="140">
        <f t="shared" si="12"/>
        <v>93.8</v>
      </c>
      <c r="K34" s="141">
        <v>92.7</v>
      </c>
      <c r="L34" s="141">
        <v>1.1</v>
      </c>
      <c r="M34" s="140">
        <f t="shared" si="13"/>
        <v>3.7</v>
      </c>
      <c r="N34" s="141">
        <v>3.5</v>
      </c>
      <c r="O34" s="141">
        <v>0.2</v>
      </c>
      <c r="P34" s="140">
        <f t="shared" si="16"/>
        <v>17.7</v>
      </c>
      <c r="Q34" s="141">
        <v>17.7</v>
      </c>
      <c r="R34" s="141">
        <v>0</v>
      </c>
      <c r="S34" s="140">
        <f t="shared" si="17"/>
        <v>0</v>
      </c>
      <c r="T34" s="141">
        <v>0</v>
      </c>
      <c r="U34" s="141">
        <v>0</v>
      </c>
      <c r="V34" s="140">
        <f t="shared" si="14"/>
        <v>3</v>
      </c>
      <c r="W34" s="141">
        <v>1.9</v>
      </c>
      <c r="X34" s="141">
        <v>1.1</v>
      </c>
      <c r="Y34" s="123">
        <v>22.4</v>
      </c>
      <c r="Z34" s="53">
        <f t="shared" si="15"/>
        <v>140.6</v>
      </c>
      <c r="AA34" s="124">
        <f>SUM(AB34:AC34)</f>
        <v>118.2</v>
      </c>
      <c r="AB34" s="125">
        <f t="shared" si="3"/>
        <v>100.5</v>
      </c>
      <c r="AC34" s="126">
        <f t="shared" si="4"/>
        <v>17.7</v>
      </c>
      <c r="AD34" s="127">
        <f t="shared" si="5"/>
        <v>459.8291396293357</v>
      </c>
      <c r="AE34" s="128">
        <f t="shared" si="6"/>
        <v>390.9714765883946</v>
      </c>
      <c r="AF34" s="129">
        <f t="shared" si="7"/>
        <v>68.85766304094113</v>
      </c>
      <c r="AG34" s="130">
        <f t="shared" si="8"/>
        <v>546.9710408788883</v>
      </c>
      <c r="AH34" s="131">
        <f t="shared" si="9"/>
        <v>87.14190124955262</v>
      </c>
      <c r="AI34" s="132">
        <f t="shared" si="10"/>
        <v>14.974619289340101</v>
      </c>
    </row>
    <row r="35" spans="1:35" s="55" customFormat="1" ht="19.5" customHeight="1">
      <c r="A35" s="135">
        <v>30</v>
      </c>
      <c r="B35" s="136" t="s">
        <v>34</v>
      </c>
      <c r="C35" s="137">
        <v>4023</v>
      </c>
      <c r="D35" s="138">
        <f>G35+J35+M35+P35+S35+V35</f>
        <v>70.80000000000001</v>
      </c>
      <c r="E35" s="139">
        <f t="shared" si="11"/>
        <v>66.6</v>
      </c>
      <c r="F35" s="139">
        <f t="shared" si="11"/>
        <v>4.2</v>
      </c>
      <c r="G35" s="140">
        <f>SUM(H35:I35)</f>
        <v>0</v>
      </c>
      <c r="H35" s="141">
        <v>0</v>
      </c>
      <c r="I35" s="141">
        <v>0</v>
      </c>
      <c r="J35" s="140">
        <f t="shared" si="12"/>
        <v>57.7</v>
      </c>
      <c r="K35" s="141">
        <v>54</v>
      </c>
      <c r="L35" s="141">
        <v>3.7</v>
      </c>
      <c r="M35" s="140">
        <f t="shared" si="13"/>
        <v>2.6</v>
      </c>
      <c r="N35" s="141">
        <v>2.1</v>
      </c>
      <c r="O35" s="141">
        <v>0.5</v>
      </c>
      <c r="P35" s="140">
        <f t="shared" si="16"/>
        <v>10.5</v>
      </c>
      <c r="Q35" s="141">
        <v>10.5</v>
      </c>
      <c r="R35" s="141">
        <v>0</v>
      </c>
      <c r="S35" s="140">
        <f t="shared" si="17"/>
        <v>0</v>
      </c>
      <c r="T35" s="141">
        <v>0</v>
      </c>
      <c r="U35" s="141">
        <v>0</v>
      </c>
      <c r="V35" s="140">
        <f t="shared" si="14"/>
        <v>0</v>
      </c>
      <c r="W35" s="141">
        <v>0</v>
      </c>
      <c r="X35" s="141">
        <v>0</v>
      </c>
      <c r="Y35" s="123">
        <v>16.2</v>
      </c>
      <c r="Z35" s="53">
        <f t="shared" si="15"/>
        <v>87.00000000000001</v>
      </c>
      <c r="AA35" s="124">
        <f t="shared" si="2"/>
        <v>70.80000000000001</v>
      </c>
      <c r="AB35" s="125">
        <f>G35+J35+M35+S35+V35</f>
        <v>60.300000000000004</v>
      </c>
      <c r="AC35" s="126">
        <f>P35</f>
        <v>10.5</v>
      </c>
      <c r="AD35" s="127">
        <f t="shared" si="5"/>
        <v>567.703447114575</v>
      </c>
      <c r="AE35" s="128">
        <f t="shared" si="6"/>
        <v>483.5101392797864</v>
      </c>
      <c r="AF35" s="129">
        <f t="shared" si="7"/>
        <v>84.19330783478868</v>
      </c>
      <c r="AG35" s="130">
        <f t="shared" si="8"/>
        <v>697.6016934882491</v>
      </c>
      <c r="AH35" s="131">
        <f t="shared" si="9"/>
        <v>129.89824637367394</v>
      </c>
      <c r="AI35" s="132">
        <f t="shared" si="10"/>
        <v>14.830508474576268</v>
      </c>
    </row>
    <row r="36" spans="1:36" s="8" customFormat="1" ht="19.5" customHeight="1">
      <c r="A36" s="135">
        <v>31</v>
      </c>
      <c r="B36" s="136" t="s">
        <v>51</v>
      </c>
      <c r="C36" s="137">
        <v>5356</v>
      </c>
      <c r="D36" s="138">
        <f t="shared" si="11"/>
        <v>96</v>
      </c>
      <c r="E36" s="139">
        <f t="shared" si="11"/>
        <v>95</v>
      </c>
      <c r="F36" s="139">
        <f t="shared" si="11"/>
        <v>1</v>
      </c>
      <c r="G36" s="140">
        <f t="shared" si="1"/>
        <v>0</v>
      </c>
      <c r="H36" s="141">
        <v>0</v>
      </c>
      <c r="I36" s="141">
        <v>0</v>
      </c>
      <c r="J36" s="140">
        <f t="shared" si="12"/>
        <v>75.3</v>
      </c>
      <c r="K36" s="141">
        <v>74.6</v>
      </c>
      <c r="L36" s="141">
        <v>0.7</v>
      </c>
      <c r="M36" s="140">
        <f t="shared" si="13"/>
        <v>4.7</v>
      </c>
      <c r="N36" s="20">
        <v>4.7</v>
      </c>
      <c r="O36" s="141">
        <v>0</v>
      </c>
      <c r="P36" s="140">
        <f t="shared" si="16"/>
        <v>12.7</v>
      </c>
      <c r="Q36" s="141">
        <v>12.7</v>
      </c>
      <c r="R36" s="141">
        <v>0</v>
      </c>
      <c r="S36" s="140">
        <f t="shared" si="17"/>
        <v>0</v>
      </c>
      <c r="T36" s="141">
        <v>0</v>
      </c>
      <c r="U36" s="141">
        <v>0</v>
      </c>
      <c r="V36" s="140">
        <f t="shared" si="14"/>
        <v>3.3</v>
      </c>
      <c r="W36" s="141">
        <v>3</v>
      </c>
      <c r="X36" s="141">
        <v>0.3</v>
      </c>
      <c r="Y36" s="123">
        <v>13.9</v>
      </c>
      <c r="Z36" s="53">
        <f t="shared" si="15"/>
        <v>109.9</v>
      </c>
      <c r="AA36" s="124">
        <f t="shared" si="2"/>
        <v>96</v>
      </c>
      <c r="AB36" s="125">
        <f t="shared" si="3"/>
        <v>83.3</v>
      </c>
      <c r="AC36" s="126">
        <f t="shared" si="4"/>
        <v>12.7</v>
      </c>
      <c r="AD36" s="127">
        <f t="shared" si="5"/>
        <v>578.1878628731118</v>
      </c>
      <c r="AE36" s="128">
        <f t="shared" si="6"/>
        <v>501.6984268471897</v>
      </c>
      <c r="AF36" s="129">
        <f t="shared" si="7"/>
        <v>76.48943602592209</v>
      </c>
      <c r="AG36" s="130">
        <f t="shared" si="8"/>
        <v>661.904647184948</v>
      </c>
      <c r="AH36" s="131">
        <f t="shared" si="9"/>
        <v>83.716784311836</v>
      </c>
      <c r="AI36" s="132">
        <f t="shared" si="10"/>
        <v>13.229166666666666</v>
      </c>
      <c r="AJ36" s="55"/>
    </row>
    <row r="37" spans="1:35" s="8" customFormat="1" ht="19.5" customHeight="1">
      <c r="A37" s="135">
        <v>32</v>
      </c>
      <c r="B37" s="136" t="s">
        <v>45</v>
      </c>
      <c r="C37" s="137">
        <v>15382</v>
      </c>
      <c r="D37" s="138">
        <f t="shared" si="11"/>
        <v>263</v>
      </c>
      <c r="E37" s="139">
        <f t="shared" si="11"/>
        <v>240.60000000000002</v>
      </c>
      <c r="F37" s="139">
        <f t="shared" si="11"/>
        <v>22.4</v>
      </c>
      <c r="G37" s="140">
        <f t="shared" si="1"/>
        <v>0</v>
      </c>
      <c r="H37" s="141">
        <v>0</v>
      </c>
      <c r="I37" s="141">
        <v>0</v>
      </c>
      <c r="J37" s="140">
        <f t="shared" si="12"/>
        <v>219.1</v>
      </c>
      <c r="K37" s="141">
        <v>203.4</v>
      </c>
      <c r="L37" s="141">
        <v>15.7</v>
      </c>
      <c r="M37" s="140">
        <f t="shared" si="13"/>
        <v>11.8</v>
      </c>
      <c r="N37" s="141">
        <v>6.8</v>
      </c>
      <c r="O37" s="141">
        <v>5</v>
      </c>
      <c r="P37" s="140">
        <f t="shared" si="16"/>
        <v>32.1</v>
      </c>
      <c r="Q37" s="141">
        <v>30.4</v>
      </c>
      <c r="R37" s="141">
        <v>1.7</v>
      </c>
      <c r="S37" s="140">
        <f t="shared" si="17"/>
        <v>0</v>
      </c>
      <c r="T37" s="141">
        <v>0</v>
      </c>
      <c r="U37" s="141">
        <v>0</v>
      </c>
      <c r="V37" s="140">
        <f t="shared" si="14"/>
        <v>0</v>
      </c>
      <c r="W37" s="141">
        <v>0</v>
      </c>
      <c r="X37" s="141">
        <v>0</v>
      </c>
      <c r="Y37" s="123">
        <v>46.5</v>
      </c>
      <c r="Z37" s="53">
        <f t="shared" si="15"/>
        <v>309.5</v>
      </c>
      <c r="AA37" s="124">
        <f t="shared" si="2"/>
        <v>263</v>
      </c>
      <c r="AB37" s="125">
        <f t="shared" si="3"/>
        <v>230.9</v>
      </c>
      <c r="AC37" s="126">
        <f t="shared" si="4"/>
        <v>32.1</v>
      </c>
      <c r="AD37" s="127">
        <f t="shared" si="5"/>
        <v>551.5453756170807</v>
      </c>
      <c r="AE37" s="128">
        <f t="shared" si="6"/>
        <v>484.2274799619161</v>
      </c>
      <c r="AF37" s="129">
        <f t="shared" si="7"/>
        <v>67.3178956551646</v>
      </c>
      <c r="AG37" s="130">
        <f t="shared" si="8"/>
        <v>649.0619534353098</v>
      </c>
      <c r="AH37" s="131">
        <f t="shared" si="9"/>
        <v>97.5165778182291</v>
      </c>
      <c r="AI37" s="132">
        <f t="shared" si="10"/>
        <v>12.20532319391635</v>
      </c>
    </row>
    <row r="38" spans="1:35" s="8" customFormat="1" ht="19.5" customHeight="1" thickBot="1">
      <c r="A38" s="148">
        <v>33</v>
      </c>
      <c r="B38" s="149" t="s">
        <v>35</v>
      </c>
      <c r="C38" s="150">
        <v>11206</v>
      </c>
      <c r="D38" s="151">
        <f t="shared" si="11"/>
        <v>184.10000000000002</v>
      </c>
      <c r="E38" s="152">
        <f t="shared" si="11"/>
        <v>182</v>
      </c>
      <c r="F38" s="152">
        <f t="shared" si="11"/>
        <v>2.1</v>
      </c>
      <c r="G38" s="153">
        <f t="shared" si="1"/>
        <v>0</v>
      </c>
      <c r="H38" s="154">
        <v>0</v>
      </c>
      <c r="I38" s="154">
        <v>0</v>
      </c>
      <c r="J38" s="153">
        <f t="shared" si="12"/>
        <v>128.9</v>
      </c>
      <c r="K38" s="154">
        <v>128.1</v>
      </c>
      <c r="L38" s="154">
        <v>0.8</v>
      </c>
      <c r="M38" s="153">
        <f t="shared" si="13"/>
        <v>5.3999999999999995</v>
      </c>
      <c r="N38" s="154">
        <v>5.1</v>
      </c>
      <c r="O38" s="154">
        <v>0.3</v>
      </c>
      <c r="P38" s="153">
        <f t="shared" si="16"/>
        <v>42.5</v>
      </c>
      <c r="Q38" s="154">
        <v>42.5</v>
      </c>
      <c r="R38" s="154">
        <v>0</v>
      </c>
      <c r="S38" s="153">
        <f>SUM(T38:U38)</f>
        <v>0</v>
      </c>
      <c r="T38" s="154">
        <v>0</v>
      </c>
      <c r="U38" s="154">
        <v>0</v>
      </c>
      <c r="V38" s="153">
        <f t="shared" si="14"/>
        <v>7.3</v>
      </c>
      <c r="W38" s="154">
        <v>6.3</v>
      </c>
      <c r="X38" s="154">
        <v>1</v>
      </c>
      <c r="Y38" s="155">
        <v>45.7</v>
      </c>
      <c r="Z38" s="156">
        <f>D38+Y38</f>
        <v>229.8</v>
      </c>
      <c r="AA38" s="157">
        <f t="shared" si="2"/>
        <v>184.10000000000002</v>
      </c>
      <c r="AB38" s="158">
        <f t="shared" si="3"/>
        <v>141.60000000000002</v>
      </c>
      <c r="AC38" s="159">
        <f t="shared" si="4"/>
        <v>42.5</v>
      </c>
      <c r="AD38" s="160">
        <f t="shared" si="5"/>
        <v>529.9580293966942</v>
      </c>
      <c r="AE38" s="161">
        <f t="shared" si="6"/>
        <v>407.6157358097333</v>
      </c>
      <c r="AF38" s="162">
        <f t="shared" si="7"/>
        <v>122.34229358696089</v>
      </c>
      <c r="AG38" s="163">
        <f t="shared" si="8"/>
        <v>661.5119780302027</v>
      </c>
      <c r="AH38" s="164">
        <f t="shared" si="9"/>
        <v>131.55394863350858</v>
      </c>
      <c r="AI38" s="61">
        <f t="shared" si="10"/>
        <v>23.08527973927213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SheetLayoutView="100" zoomScalePageLayoutView="0" workbookViewId="0" topLeftCell="B1">
      <selection activeCell="F15" sqref="F1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65" t="s">
        <v>67</v>
      </c>
      <c r="B1" s="166"/>
      <c r="C1" s="211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74" t="s">
        <v>1</v>
      </c>
      <c r="AB1" s="175"/>
      <c r="AC1" s="176"/>
      <c r="AD1" s="180" t="s">
        <v>2</v>
      </c>
      <c r="AE1" s="180"/>
      <c r="AF1" s="180"/>
      <c r="AG1" s="184" t="s">
        <v>3</v>
      </c>
      <c r="AH1" s="191" t="s">
        <v>4</v>
      </c>
      <c r="AI1" s="202" t="s">
        <v>5</v>
      </c>
    </row>
    <row r="2" spans="1:35" ht="19.5" customHeight="1">
      <c r="A2" s="167"/>
      <c r="B2" s="168"/>
      <c r="C2" s="172"/>
      <c r="D2" s="205" t="s">
        <v>1</v>
      </c>
      <c r="E2" s="206"/>
      <c r="F2" s="20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187" t="s">
        <v>6</v>
      </c>
      <c r="Z2" s="189" t="s">
        <v>7</v>
      </c>
      <c r="AA2" s="177"/>
      <c r="AB2" s="178"/>
      <c r="AC2" s="179"/>
      <c r="AD2" s="181"/>
      <c r="AE2" s="181"/>
      <c r="AF2" s="181"/>
      <c r="AG2" s="185"/>
      <c r="AH2" s="192"/>
      <c r="AI2" s="203"/>
    </row>
    <row r="3" spans="1:35" ht="19.5" customHeight="1">
      <c r="A3" s="167"/>
      <c r="B3" s="168"/>
      <c r="C3" s="172"/>
      <c r="D3" s="208"/>
      <c r="E3" s="206"/>
      <c r="F3" s="206"/>
      <c r="G3" s="182" t="s">
        <v>8</v>
      </c>
      <c r="H3" s="183"/>
      <c r="I3" s="183"/>
      <c r="J3" s="182" t="s">
        <v>9</v>
      </c>
      <c r="K3" s="183"/>
      <c r="L3" s="183"/>
      <c r="M3" s="182" t="s">
        <v>10</v>
      </c>
      <c r="N3" s="183"/>
      <c r="O3" s="183"/>
      <c r="P3" s="182" t="s">
        <v>11</v>
      </c>
      <c r="Q3" s="183"/>
      <c r="R3" s="183"/>
      <c r="S3" s="182" t="s">
        <v>12</v>
      </c>
      <c r="T3" s="183"/>
      <c r="U3" s="183"/>
      <c r="V3" s="182" t="s">
        <v>13</v>
      </c>
      <c r="W3" s="183"/>
      <c r="X3" s="183"/>
      <c r="Y3" s="187"/>
      <c r="Z3" s="189"/>
      <c r="AA3" s="177"/>
      <c r="AB3" s="178"/>
      <c r="AC3" s="179"/>
      <c r="AD3" s="181"/>
      <c r="AE3" s="181"/>
      <c r="AF3" s="181"/>
      <c r="AG3" s="185"/>
      <c r="AH3" s="192"/>
      <c r="AI3" s="203"/>
    </row>
    <row r="4" spans="1:35" ht="19.5" customHeight="1" thickBot="1">
      <c r="A4" s="169"/>
      <c r="B4" s="170"/>
      <c r="C4" s="173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88"/>
      <c r="Z4" s="190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86"/>
      <c r="AH4" s="193"/>
      <c r="AI4" s="204"/>
    </row>
    <row r="5" spans="1:35" s="2" customFormat="1" ht="39.75" customHeight="1" thickBot="1">
      <c r="A5" s="197" t="s">
        <v>18</v>
      </c>
      <c r="B5" s="198"/>
      <c r="C5" s="34">
        <f>SUM(C6:C38)</f>
        <v>1186604</v>
      </c>
      <c r="D5" s="35">
        <f>SUM(E5:F5)</f>
        <v>15786.500000000004</v>
      </c>
      <c r="E5" s="36">
        <f>SUM(E6:E38)</f>
        <v>14945.800000000003</v>
      </c>
      <c r="F5" s="36">
        <f>SUM(F6:F38)</f>
        <v>840.6999999999999</v>
      </c>
      <c r="G5" s="37">
        <f>SUM(H5:I5)</f>
        <v>353.2</v>
      </c>
      <c r="H5" s="37">
        <f aca="true" t="shared" si="0" ref="H5:AC5">SUM(H6:H38)</f>
        <v>353.2</v>
      </c>
      <c r="I5" s="37">
        <f t="shared" si="0"/>
        <v>0</v>
      </c>
      <c r="J5" s="37">
        <f>SUM(K5:L5)</f>
        <v>11998.699999999995</v>
      </c>
      <c r="K5" s="37">
        <f t="shared" si="0"/>
        <v>11485.899999999996</v>
      </c>
      <c r="L5" s="37">
        <f t="shared" si="0"/>
        <v>512.8000000000001</v>
      </c>
      <c r="M5" s="37">
        <f>SUM(N5:O5)</f>
        <v>658.8</v>
      </c>
      <c r="N5" s="37">
        <f t="shared" si="0"/>
        <v>531.4</v>
      </c>
      <c r="O5" s="37">
        <f t="shared" si="0"/>
        <v>127.4</v>
      </c>
      <c r="P5" s="37">
        <f>SUM(Q5:R5)</f>
        <v>2492.7999999999993</v>
      </c>
      <c r="Q5" s="37">
        <f t="shared" si="0"/>
        <v>2432.5999999999995</v>
      </c>
      <c r="R5" s="37">
        <f t="shared" si="0"/>
        <v>60.2</v>
      </c>
      <c r="S5" s="37">
        <f>SUM(T5:U5)</f>
        <v>1.1</v>
      </c>
      <c r="T5" s="37">
        <f t="shared" si="0"/>
        <v>1</v>
      </c>
      <c r="U5" s="37">
        <f t="shared" si="0"/>
        <v>0.1</v>
      </c>
      <c r="V5" s="37">
        <f>SUM(W5:X5)</f>
        <v>281.9</v>
      </c>
      <c r="W5" s="37">
        <f t="shared" si="0"/>
        <v>141.70000000000002</v>
      </c>
      <c r="X5" s="37">
        <f t="shared" si="0"/>
        <v>140.2</v>
      </c>
      <c r="Y5" s="38">
        <f t="shared" si="0"/>
        <v>7670.3</v>
      </c>
      <c r="Z5" s="39">
        <f t="shared" si="0"/>
        <v>23456.8</v>
      </c>
      <c r="AA5" s="40">
        <f t="shared" si="0"/>
        <v>15786.500000000004</v>
      </c>
      <c r="AB5" s="41">
        <f t="shared" si="0"/>
        <v>13293.699999999997</v>
      </c>
      <c r="AC5" s="42">
        <f t="shared" si="0"/>
        <v>2492.7999999999993</v>
      </c>
      <c r="AD5" s="43">
        <f>AA5/C5/28*1000000</f>
        <v>475.1404608686399</v>
      </c>
      <c r="AE5" s="44">
        <f>AB5/C5/28*1000000</f>
        <v>400.1124216672115</v>
      </c>
      <c r="AF5" s="45">
        <f>AC5/C5/28*1000000</f>
        <v>75.02803920142811</v>
      </c>
      <c r="AG5" s="46">
        <f>Z5/C5/28*1000000</f>
        <v>706.0003650273025</v>
      </c>
      <c r="AH5" s="47">
        <f>Y5/C5/28*1000000</f>
        <v>230.85990415866263</v>
      </c>
      <c r="AI5" s="48">
        <f>AC5*100/AA5</f>
        <v>15.790707249865385</v>
      </c>
    </row>
    <row r="6" spans="1:35" s="8" customFormat="1" ht="19.5" customHeight="1" thickTop="1">
      <c r="A6" s="14">
        <v>1</v>
      </c>
      <c r="B6" s="15" t="s">
        <v>19</v>
      </c>
      <c r="C6" s="49">
        <v>282383</v>
      </c>
      <c r="D6" s="50">
        <f>G6+J6+M6+P6+S6+V6</f>
        <v>3631.9</v>
      </c>
      <c r="E6" s="51">
        <f>H6+K6+N6+Q6+T6+W6</f>
        <v>3615.6000000000004</v>
      </c>
      <c r="F6" s="51">
        <f>I6+L6+O6+R6+U6+X6</f>
        <v>16.3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2650.5</v>
      </c>
      <c r="K6" s="16">
        <v>2640.4</v>
      </c>
      <c r="L6" s="16">
        <v>10.1</v>
      </c>
      <c r="M6" s="52">
        <f>SUM(N6:O6)</f>
        <v>187.70000000000002</v>
      </c>
      <c r="N6" s="16">
        <v>186.8</v>
      </c>
      <c r="O6" s="16">
        <v>0.9</v>
      </c>
      <c r="P6" s="52">
        <f>SUM(Q6:R6)</f>
        <v>749.4</v>
      </c>
      <c r="Q6" s="16">
        <v>749.1</v>
      </c>
      <c r="R6" s="16">
        <v>0.3</v>
      </c>
      <c r="S6" s="52">
        <f>SUM(T6:U6)</f>
        <v>0</v>
      </c>
      <c r="T6" s="16">
        <v>0</v>
      </c>
      <c r="U6" s="16">
        <v>0</v>
      </c>
      <c r="V6" s="52">
        <f>SUM(W6:X6)</f>
        <v>44.3</v>
      </c>
      <c r="W6" s="16">
        <v>39.3</v>
      </c>
      <c r="X6" s="16">
        <v>5</v>
      </c>
      <c r="Y6" s="113">
        <v>2149</v>
      </c>
      <c r="Z6" s="53">
        <f>D6+Y6</f>
        <v>5780.9</v>
      </c>
      <c r="AA6" s="114">
        <f aca="true" t="shared" si="2" ref="AA6:AA38">SUM(AB6:AC6)</f>
        <v>3631.9</v>
      </c>
      <c r="AB6" s="115">
        <f aca="true" t="shared" si="3" ref="AB6:AB38">G6+J6+M6+S6+V6</f>
        <v>2882.5</v>
      </c>
      <c r="AC6" s="116">
        <f aca="true" t="shared" si="4" ref="AC6:AC38">P6</f>
        <v>749.4</v>
      </c>
      <c r="AD6" s="117">
        <f aca="true" t="shared" si="5" ref="AD6:AD38">AA6/C6/28*1000000</f>
        <v>459.3432121824412</v>
      </c>
      <c r="AE6" s="118">
        <f aca="true" t="shared" si="6" ref="AE6:AE38">AB6/C6/28*1000000</f>
        <v>364.5631237412613</v>
      </c>
      <c r="AF6" s="119">
        <f aca="true" t="shared" si="7" ref="AF6:AF38">AC6/C6/28*1000000</f>
        <v>94.78008844117994</v>
      </c>
      <c r="AG6" s="120">
        <f aca="true" t="shared" si="8" ref="AG6:AG38">Z6/C6/28*1000000</f>
        <v>731.1371941147813</v>
      </c>
      <c r="AH6" s="121">
        <f aca="true" t="shared" si="9" ref="AH6:AH38">Y6/C6/28*1000000</f>
        <v>271.7939819323401</v>
      </c>
      <c r="AI6" s="122">
        <f aca="true" t="shared" si="10" ref="AI6:AI38">AC6*100/AA6</f>
        <v>20.633828023899337</v>
      </c>
    </row>
    <row r="7" spans="1:35" s="55" customFormat="1" ht="19.5" customHeight="1">
      <c r="A7" s="13">
        <v>2</v>
      </c>
      <c r="B7" s="17" t="s">
        <v>20</v>
      </c>
      <c r="C7" s="54">
        <v>47816</v>
      </c>
      <c r="D7" s="50">
        <f aca="true" t="shared" si="11" ref="D7:F38">G7+J7+M7+P7+S7+V7</f>
        <v>766.5</v>
      </c>
      <c r="E7" s="51">
        <f t="shared" si="11"/>
        <v>644.5</v>
      </c>
      <c r="F7" s="51">
        <f t="shared" si="11"/>
        <v>122</v>
      </c>
      <c r="G7" s="52">
        <f>SUM(H7:I7)</f>
        <v>0</v>
      </c>
      <c r="H7" s="16">
        <v>0</v>
      </c>
      <c r="I7" s="16">
        <v>0</v>
      </c>
      <c r="J7" s="52">
        <f aca="true" t="shared" si="12" ref="J7:J38">SUM(K7:L7)</f>
        <v>590.7</v>
      </c>
      <c r="K7" s="16">
        <v>536.6</v>
      </c>
      <c r="L7" s="16">
        <v>54.1</v>
      </c>
      <c r="M7" s="52">
        <f aca="true" t="shared" si="13" ref="M7:M38">SUM(N7:O7)</f>
        <v>29.7</v>
      </c>
      <c r="N7" s="16">
        <v>17.9</v>
      </c>
      <c r="O7" s="16">
        <v>11.8</v>
      </c>
      <c r="P7" s="52">
        <f>SUM(Q7:R7)</f>
        <v>113.3</v>
      </c>
      <c r="Q7" s="16">
        <v>90</v>
      </c>
      <c r="R7" s="16">
        <v>23.3</v>
      </c>
      <c r="S7" s="52">
        <f>SUM(T7:U7)</f>
        <v>0</v>
      </c>
      <c r="T7" s="16">
        <v>0</v>
      </c>
      <c r="U7" s="16">
        <v>0</v>
      </c>
      <c r="V7" s="52">
        <f aca="true" t="shared" si="14" ref="V7:V38">SUM(W7:X7)</f>
        <v>32.8</v>
      </c>
      <c r="W7" s="16">
        <v>0</v>
      </c>
      <c r="X7" s="16">
        <v>32.8</v>
      </c>
      <c r="Y7" s="113">
        <v>327.9</v>
      </c>
      <c r="Z7" s="53">
        <f>D7+Y7</f>
        <v>1094.4</v>
      </c>
      <c r="AA7" s="114">
        <f>SUM(AB7:AC7)</f>
        <v>766.5</v>
      </c>
      <c r="AB7" s="115">
        <f>G7+J7+M7+S7+V7</f>
        <v>653.2</v>
      </c>
      <c r="AC7" s="116">
        <f>P7</f>
        <v>113.3</v>
      </c>
      <c r="AD7" s="117">
        <f t="shared" si="5"/>
        <v>572.5071105905973</v>
      </c>
      <c r="AE7" s="118">
        <f t="shared" si="6"/>
        <v>487.88211955352665</v>
      </c>
      <c r="AF7" s="119">
        <f t="shared" si="7"/>
        <v>84.62499103707069</v>
      </c>
      <c r="AG7" s="120">
        <f t="shared" si="8"/>
        <v>817.4191543774947</v>
      </c>
      <c r="AH7" s="121">
        <f t="shared" si="9"/>
        <v>244.91204378689736</v>
      </c>
      <c r="AI7" s="122">
        <f t="shared" si="10"/>
        <v>14.781474233529028</v>
      </c>
    </row>
    <row r="8" spans="1:35" s="55" customFormat="1" ht="19.5" customHeight="1">
      <c r="A8" s="13">
        <v>3</v>
      </c>
      <c r="B8" s="18" t="s">
        <v>21</v>
      </c>
      <c r="C8" s="54">
        <v>33438</v>
      </c>
      <c r="D8" s="50">
        <f t="shared" si="11"/>
        <v>543.4</v>
      </c>
      <c r="E8" s="51">
        <f t="shared" si="11"/>
        <v>477.1</v>
      </c>
      <c r="F8" s="51">
        <f t="shared" si="11"/>
        <v>66.3</v>
      </c>
      <c r="G8" s="52">
        <f>SUM(H8:I8)</f>
        <v>0</v>
      </c>
      <c r="H8" s="16">
        <v>0</v>
      </c>
      <c r="I8" s="16">
        <v>0</v>
      </c>
      <c r="J8" s="52">
        <f t="shared" si="12"/>
        <v>463.1</v>
      </c>
      <c r="K8" s="16">
        <v>422.1</v>
      </c>
      <c r="L8" s="16">
        <v>41</v>
      </c>
      <c r="M8" s="52">
        <f t="shared" si="13"/>
        <v>58.4</v>
      </c>
      <c r="N8" s="16">
        <v>37.9</v>
      </c>
      <c r="O8" s="16">
        <v>20.5</v>
      </c>
      <c r="P8" s="52">
        <f>SUM(Q8:R8)</f>
        <v>21.900000000000002</v>
      </c>
      <c r="Q8" s="16">
        <v>17.1</v>
      </c>
      <c r="R8" s="16">
        <v>4.8</v>
      </c>
      <c r="S8" s="52">
        <f>SUM(T8:U8)</f>
        <v>0</v>
      </c>
      <c r="T8" s="16">
        <v>0</v>
      </c>
      <c r="U8" s="16">
        <v>0</v>
      </c>
      <c r="V8" s="52">
        <f t="shared" si="14"/>
        <v>0</v>
      </c>
      <c r="W8" s="16">
        <v>0</v>
      </c>
      <c r="X8" s="16">
        <v>0</v>
      </c>
      <c r="Y8" s="113">
        <v>61.1</v>
      </c>
      <c r="Z8" s="53">
        <f aca="true" t="shared" si="15" ref="Z8:Z37">D8+Y8</f>
        <v>604.5</v>
      </c>
      <c r="AA8" s="114">
        <f>SUM(AB8:AC8)</f>
        <v>543.4</v>
      </c>
      <c r="AB8" s="115">
        <f>G8+J8+M8+S8+V8</f>
        <v>521.5</v>
      </c>
      <c r="AC8" s="116">
        <f>P8</f>
        <v>21.900000000000002</v>
      </c>
      <c r="AD8" s="117">
        <f t="shared" si="5"/>
        <v>580.3918552886792</v>
      </c>
      <c r="AE8" s="118">
        <f t="shared" si="6"/>
        <v>557.0010168072254</v>
      </c>
      <c r="AF8" s="119">
        <f t="shared" si="7"/>
        <v>23.39083848145395</v>
      </c>
      <c r="AG8" s="120">
        <f t="shared" si="8"/>
        <v>645.6512265771192</v>
      </c>
      <c r="AH8" s="121">
        <f t="shared" si="9"/>
        <v>65.25937128844002</v>
      </c>
      <c r="AI8" s="122">
        <f t="shared" si="10"/>
        <v>4.0301803459698196</v>
      </c>
    </row>
    <row r="9" spans="1:35" s="8" customFormat="1" ht="19.5" customHeight="1">
      <c r="A9" s="19">
        <v>4</v>
      </c>
      <c r="B9" s="18" t="s">
        <v>22</v>
      </c>
      <c r="C9" s="54">
        <v>92158</v>
      </c>
      <c r="D9" s="56">
        <f t="shared" si="11"/>
        <v>1026.3999999999999</v>
      </c>
      <c r="E9" s="51">
        <f t="shared" si="11"/>
        <v>1004.6999999999999</v>
      </c>
      <c r="F9" s="51">
        <f>I9+L9+O9+R9+U9+X9</f>
        <v>21.700000000000003</v>
      </c>
      <c r="G9" s="57">
        <f>SUM(H9:I9)</f>
        <v>0</v>
      </c>
      <c r="H9" s="20">
        <v>0</v>
      </c>
      <c r="I9" s="20">
        <v>0</v>
      </c>
      <c r="J9" s="57">
        <f t="shared" si="12"/>
        <v>888.1999999999999</v>
      </c>
      <c r="K9" s="16">
        <v>873.3</v>
      </c>
      <c r="L9" s="16">
        <v>14.9</v>
      </c>
      <c r="M9" s="57">
        <f t="shared" si="13"/>
        <v>47.7</v>
      </c>
      <c r="N9" s="16">
        <v>43</v>
      </c>
      <c r="O9" s="16">
        <v>4.7</v>
      </c>
      <c r="P9" s="57">
        <f aca="true" t="shared" si="16" ref="P9:P38">SUM(Q9:R9)</f>
        <v>88.4</v>
      </c>
      <c r="Q9" s="16">
        <v>88.4</v>
      </c>
      <c r="R9" s="16">
        <v>0</v>
      </c>
      <c r="S9" s="57">
        <f aca="true" t="shared" si="17" ref="S9:S37">SUM(T9:U9)</f>
        <v>0</v>
      </c>
      <c r="T9" s="20">
        <v>0</v>
      </c>
      <c r="U9" s="20">
        <v>0</v>
      </c>
      <c r="V9" s="57">
        <f t="shared" si="14"/>
        <v>2.1</v>
      </c>
      <c r="W9" s="16">
        <v>0</v>
      </c>
      <c r="X9" s="16">
        <v>2.1</v>
      </c>
      <c r="Y9" s="123">
        <v>720.8</v>
      </c>
      <c r="Z9" s="53">
        <f t="shared" si="15"/>
        <v>1747.1999999999998</v>
      </c>
      <c r="AA9" s="124">
        <f t="shared" si="2"/>
        <v>1026.4</v>
      </c>
      <c r="AB9" s="125">
        <f t="shared" si="3"/>
        <v>938</v>
      </c>
      <c r="AC9" s="126">
        <f t="shared" si="4"/>
        <v>88.4</v>
      </c>
      <c r="AD9" s="127">
        <f t="shared" si="5"/>
        <v>397.7640883823744</v>
      </c>
      <c r="AE9" s="128">
        <f t="shared" si="6"/>
        <v>363.5061524772673</v>
      </c>
      <c r="AF9" s="129">
        <f t="shared" si="7"/>
        <v>34.25793590510707</v>
      </c>
      <c r="AG9" s="130">
        <f t="shared" si="8"/>
        <v>677.0980273009396</v>
      </c>
      <c r="AH9" s="131">
        <f t="shared" si="9"/>
        <v>279.3339389185653</v>
      </c>
      <c r="AI9" s="132">
        <f t="shared" si="10"/>
        <v>8.612626656274356</v>
      </c>
    </row>
    <row r="10" spans="1:35" s="8" customFormat="1" ht="19.5" customHeight="1">
      <c r="A10" s="19">
        <v>5</v>
      </c>
      <c r="B10" s="18" t="s">
        <v>46</v>
      </c>
      <c r="C10" s="54">
        <v>92000</v>
      </c>
      <c r="D10" s="56">
        <f t="shared" si="11"/>
        <v>1098.5</v>
      </c>
      <c r="E10" s="51">
        <f t="shared" si="11"/>
        <v>1056.8</v>
      </c>
      <c r="F10" s="51">
        <f t="shared" si="11"/>
        <v>41.7</v>
      </c>
      <c r="G10" s="57">
        <f t="shared" si="1"/>
        <v>0</v>
      </c>
      <c r="H10" s="20">
        <v>0</v>
      </c>
      <c r="I10" s="20">
        <v>0</v>
      </c>
      <c r="J10" s="57">
        <f t="shared" si="12"/>
        <v>837.9</v>
      </c>
      <c r="K10" s="20">
        <v>805.3</v>
      </c>
      <c r="L10" s="20">
        <v>32.6</v>
      </c>
      <c r="M10" s="57">
        <f t="shared" si="13"/>
        <v>36</v>
      </c>
      <c r="N10" s="20">
        <v>26.9</v>
      </c>
      <c r="O10" s="20">
        <v>9.1</v>
      </c>
      <c r="P10" s="57">
        <f t="shared" si="16"/>
        <v>224.6</v>
      </c>
      <c r="Q10" s="20">
        <v>224.6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4"/>
        <v>0</v>
      </c>
      <c r="W10" s="20">
        <v>0</v>
      </c>
      <c r="X10" s="20">
        <v>0</v>
      </c>
      <c r="Y10" s="123">
        <v>585.7</v>
      </c>
      <c r="Z10" s="53">
        <f t="shared" si="15"/>
        <v>1684.2</v>
      </c>
      <c r="AA10" s="124">
        <f t="shared" si="2"/>
        <v>1098.5</v>
      </c>
      <c r="AB10" s="125">
        <f t="shared" si="3"/>
        <v>873.9</v>
      </c>
      <c r="AC10" s="126">
        <f t="shared" si="4"/>
        <v>224.6</v>
      </c>
      <c r="AD10" s="127">
        <f t="shared" si="5"/>
        <v>426.4363354037267</v>
      </c>
      <c r="AE10" s="128">
        <f t="shared" si="6"/>
        <v>339.24689440993785</v>
      </c>
      <c r="AF10" s="129">
        <f t="shared" si="7"/>
        <v>87.18944099378882</v>
      </c>
      <c r="AG10" s="130">
        <f t="shared" si="8"/>
        <v>653.8043478260871</v>
      </c>
      <c r="AH10" s="131">
        <f t="shared" si="9"/>
        <v>227.36801242236024</v>
      </c>
      <c r="AI10" s="132">
        <f t="shared" si="10"/>
        <v>20.44606281292672</v>
      </c>
    </row>
    <row r="11" spans="1:36" s="8" customFormat="1" ht="19.5" customHeight="1">
      <c r="A11" s="19">
        <v>6</v>
      </c>
      <c r="B11" s="18" t="s">
        <v>23</v>
      </c>
      <c r="C11" s="54">
        <v>32563</v>
      </c>
      <c r="D11" s="56">
        <f>G11+J11+M11+P11+S11+V11</f>
        <v>490.6</v>
      </c>
      <c r="E11" s="51">
        <f t="shared" si="11"/>
        <v>420.3</v>
      </c>
      <c r="F11" s="51">
        <f t="shared" si="11"/>
        <v>70.30000000000001</v>
      </c>
      <c r="G11" s="57">
        <f>SUM(H11:I11)</f>
        <v>0</v>
      </c>
      <c r="H11" s="20">
        <v>0</v>
      </c>
      <c r="I11" s="20">
        <v>0</v>
      </c>
      <c r="J11" s="57">
        <f t="shared" si="12"/>
        <v>392.8</v>
      </c>
      <c r="K11" s="20">
        <v>334.3</v>
      </c>
      <c r="L11" s="20">
        <v>58.5</v>
      </c>
      <c r="M11" s="57">
        <f t="shared" si="13"/>
        <v>23.6</v>
      </c>
      <c r="N11" s="20">
        <v>13.2</v>
      </c>
      <c r="O11" s="20">
        <v>10.4</v>
      </c>
      <c r="P11" s="57">
        <f t="shared" si="16"/>
        <v>74.2</v>
      </c>
      <c r="Q11" s="20">
        <v>72.8</v>
      </c>
      <c r="R11" s="20">
        <v>1.4</v>
      </c>
      <c r="S11" s="57">
        <f t="shared" si="17"/>
        <v>0</v>
      </c>
      <c r="T11" s="20">
        <v>0</v>
      </c>
      <c r="U11" s="20">
        <v>0</v>
      </c>
      <c r="V11" s="57">
        <f t="shared" si="14"/>
        <v>0</v>
      </c>
      <c r="W11" s="20">
        <v>0</v>
      </c>
      <c r="X11" s="20">
        <v>0</v>
      </c>
      <c r="Y11" s="123">
        <v>215.6</v>
      </c>
      <c r="Z11" s="53">
        <f t="shared" si="15"/>
        <v>706.2</v>
      </c>
      <c r="AA11" s="124">
        <f t="shared" si="2"/>
        <v>490.6</v>
      </c>
      <c r="AB11" s="125">
        <f t="shared" si="3"/>
        <v>416.40000000000003</v>
      </c>
      <c r="AC11" s="126">
        <f t="shared" si="4"/>
        <v>74.2</v>
      </c>
      <c r="AD11" s="127">
        <f t="shared" si="5"/>
        <v>538.0778359312278</v>
      </c>
      <c r="AE11" s="128">
        <f t="shared" si="6"/>
        <v>456.6971277655183</v>
      </c>
      <c r="AF11" s="129">
        <f t="shared" si="7"/>
        <v>81.38070816570955</v>
      </c>
      <c r="AG11" s="130">
        <f t="shared" si="8"/>
        <v>774.5425351297047</v>
      </c>
      <c r="AH11" s="131">
        <f t="shared" si="9"/>
        <v>236.46469919847678</v>
      </c>
      <c r="AI11" s="132">
        <f t="shared" si="10"/>
        <v>15.12433754586221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24999</v>
      </c>
      <c r="D12" s="56">
        <f>G12+J12+M12+P12+S12+V12</f>
        <v>363.59999999999997</v>
      </c>
      <c r="E12" s="51">
        <f t="shared" si="11"/>
        <v>346.3</v>
      </c>
      <c r="F12" s="51">
        <f t="shared" si="11"/>
        <v>17.3</v>
      </c>
      <c r="G12" s="57">
        <f>SUM(H12:I12)</f>
        <v>0</v>
      </c>
      <c r="H12" s="20">
        <v>0</v>
      </c>
      <c r="I12" s="20">
        <v>0</v>
      </c>
      <c r="J12" s="57">
        <f t="shared" si="12"/>
        <v>242.5</v>
      </c>
      <c r="K12" s="20">
        <v>238.6</v>
      </c>
      <c r="L12" s="20">
        <v>3.9</v>
      </c>
      <c r="M12" s="57">
        <f t="shared" si="13"/>
        <v>23.7</v>
      </c>
      <c r="N12" s="20">
        <v>20.2</v>
      </c>
      <c r="O12" s="20">
        <v>3.5</v>
      </c>
      <c r="P12" s="57">
        <f>SUM(Q12:R12)</f>
        <v>92.1</v>
      </c>
      <c r="Q12" s="20">
        <v>83.8</v>
      </c>
      <c r="R12" s="20">
        <v>8.3</v>
      </c>
      <c r="S12" s="57">
        <f t="shared" si="17"/>
        <v>0.6</v>
      </c>
      <c r="T12" s="20">
        <v>0.5</v>
      </c>
      <c r="U12" s="20">
        <v>0.1</v>
      </c>
      <c r="V12" s="57">
        <f t="shared" si="14"/>
        <v>4.7</v>
      </c>
      <c r="W12" s="20">
        <v>3.2</v>
      </c>
      <c r="X12" s="20">
        <v>1.5</v>
      </c>
      <c r="Y12" s="123">
        <v>129.7</v>
      </c>
      <c r="Z12" s="53">
        <f t="shared" si="15"/>
        <v>493.29999999999995</v>
      </c>
      <c r="AA12" s="124">
        <f>SUM(AB12:AC12)</f>
        <v>363.6</v>
      </c>
      <c r="AB12" s="125">
        <f>G12+J12+M12+S12+V12</f>
        <v>271.5</v>
      </c>
      <c r="AC12" s="126">
        <f>P12</f>
        <v>92.1</v>
      </c>
      <c r="AD12" s="127">
        <f t="shared" si="5"/>
        <v>519.4493494025476</v>
      </c>
      <c r="AE12" s="128">
        <f t="shared" si="6"/>
        <v>387.8726577634534</v>
      </c>
      <c r="AF12" s="129">
        <f t="shared" si="7"/>
        <v>131.57669163909412</v>
      </c>
      <c r="AG12" s="130">
        <f t="shared" si="8"/>
        <v>704.7424754133021</v>
      </c>
      <c r="AH12" s="131">
        <f t="shared" si="9"/>
        <v>185.2931260107547</v>
      </c>
      <c r="AI12" s="132">
        <f t="shared" si="10"/>
        <v>25.33003300330033</v>
      </c>
    </row>
    <row r="13" spans="1:35" s="8" customFormat="1" ht="19.5" customHeight="1">
      <c r="A13" s="19">
        <v>8</v>
      </c>
      <c r="B13" s="18" t="s">
        <v>40</v>
      </c>
      <c r="C13" s="54">
        <v>109351</v>
      </c>
      <c r="D13" s="56">
        <f t="shared" si="11"/>
        <v>1416.6000000000001</v>
      </c>
      <c r="E13" s="51">
        <f t="shared" si="11"/>
        <v>1323.8000000000002</v>
      </c>
      <c r="F13" s="51">
        <f t="shared" si="11"/>
        <v>92.8</v>
      </c>
      <c r="G13" s="57">
        <f t="shared" si="1"/>
        <v>0</v>
      </c>
      <c r="H13" s="20">
        <v>0</v>
      </c>
      <c r="I13" s="20">
        <v>0</v>
      </c>
      <c r="J13" s="57">
        <f t="shared" si="12"/>
        <v>1161.9</v>
      </c>
      <c r="K13" s="20">
        <v>1098</v>
      </c>
      <c r="L13" s="20">
        <v>63.9</v>
      </c>
      <c r="M13" s="57">
        <f t="shared" si="13"/>
        <v>69.7</v>
      </c>
      <c r="N13" s="20">
        <v>58.9</v>
      </c>
      <c r="O13" s="20">
        <v>10.8</v>
      </c>
      <c r="P13" s="57">
        <f t="shared" si="16"/>
        <v>167</v>
      </c>
      <c r="Q13" s="20">
        <v>166.9</v>
      </c>
      <c r="R13" s="20">
        <v>0.1</v>
      </c>
      <c r="S13" s="57">
        <f t="shared" si="17"/>
        <v>0</v>
      </c>
      <c r="T13" s="20">
        <v>0</v>
      </c>
      <c r="U13" s="20">
        <v>0</v>
      </c>
      <c r="V13" s="57">
        <f t="shared" si="14"/>
        <v>18</v>
      </c>
      <c r="W13" s="20">
        <v>0</v>
      </c>
      <c r="X13" s="20">
        <v>18</v>
      </c>
      <c r="Y13" s="123">
        <v>565.3</v>
      </c>
      <c r="Z13" s="53">
        <f t="shared" si="15"/>
        <v>1981.9</v>
      </c>
      <c r="AA13" s="124">
        <f t="shared" si="2"/>
        <v>1416.6000000000001</v>
      </c>
      <c r="AB13" s="125">
        <f t="shared" si="3"/>
        <v>1249.6000000000001</v>
      </c>
      <c r="AC13" s="126">
        <f t="shared" si="4"/>
        <v>167</v>
      </c>
      <c r="AD13" s="127">
        <f t="shared" si="5"/>
        <v>462.6647871794235</v>
      </c>
      <c r="AE13" s="128">
        <f t="shared" si="6"/>
        <v>408.12220673401646</v>
      </c>
      <c r="AF13" s="129">
        <f t="shared" si="7"/>
        <v>54.54258044540712</v>
      </c>
      <c r="AG13" s="130">
        <f t="shared" si="8"/>
        <v>647.2930549985172</v>
      </c>
      <c r="AH13" s="131">
        <f t="shared" si="9"/>
        <v>184.62826781909368</v>
      </c>
      <c r="AI13" s="132">
        <f t="shared" si="10"/>
        <v>11.788790060708738</v>
      </c>
    </row>
    <row r="14" spans="1:35" s="55" customFormat="1" ht="17.25" customHeight="1">
      <c r="A14" s="13">
        <v>9</v>
      </c>
      <c r="B14" s="18" t="s">
        <v>47</v>
      </c>
      <c r="C14" s="54">
        <v>17915</v>
      </c>
      <c r="D14" s="56">
        <f>G14+J14+M14+P14+S14+V14</f>
        <v>261.6</v>
      </c>
      <c r="E14" s="51">
        <f t="shared" si="11"/>
        <v>207.20000000000002</v>
      </c>
      <c r="F14" s="51">
        <f t="shared" si="11"/>
        <v>54.4</v>
      </c>
      <c r="G14" s="57">
        <f>SUM(H14:I14)</f>
        <v>0</v>
      </c>
      <c r="H14" s="20">
        <v>0</v>
      </c>
      <c r="I14" s="20">
        <v>0</v>
      </c>
      <c r="J14" s="57">
        <f t="shared" si="12"/>
        <v>209.70000000000002</v>
      </c>
      <c r="K14" s="20">
        <v>167.8</v>
      </c>
      <c r="L14" s="20">
        <v>41.9</v>
      </c>
      <c r="M14" s="57">
        <f t="shared" si="13"/>
        <v>12.100000000000001</v>
      </c>
      <c r="N14" s="20">
        <v>6.4</v>
      </c>
      <c r="O14" s="20">
        <v>5.7</v>
      </c>
      <c r="P14" s="57">
        <f t="shared" si="16"/>
        <v>39.8</v>
      </c>
      <c r="Q14" s="20">
        <v>33</v>
      </c>
      <c r="R14" s="20">
        <v>6.8</v>
      </c>
      <c r="S14" s="57">
        <f t="shared" si="17"/>
        <v>0</v>
      </c>
      <c r="T14" s="20">
        <v>0</v>
      </c>
      <c r="U14" s="20">
        <v>0</v>
      </c>
      <c r="V14" s="57">
        <f t="shared" si="14"/>
        <v>0</v>
      </c>
      <c r="W14" s="20">
        <v>0</v>
      </c>
      <c r="X14" s="20">
        <v>0</v>
      </c>
      <c r="Y14" s="123">
        <v>55.9</v>
      </c>
      <c r="Z14" s="53">
        <f t="shared" si="15"/>
        <v>317.5</v>
      </c>
      <c r="AA14" s="124">
        <f t="shared" si="2"/>
        <v>261.6</v>
      </c>
      <c r="AB14" s="125">
        <f>G14+J14+M14+S14+V14</f>
        <v>221.8</v>
      </c>
      <c r="AC14" s="126">
        <f>P14</f>
        <v>39.8</v>
      </c>
      <c r="AD14" s="133">
        <f t="shared" si="5"/>
        <v>521.5103066065947</v>
      </c>
      <c r="AE14" s="128">
        <f t="shared" si="6"/>
        <v>442.16737769626417</v>
      </c>
      <c r="AF14" s="129">
        <f t="shared" si="7"/>
        <v>79.34292891033051</v>
      </c>
      <c r="AG14" s="130">
        <f t="shared" si="8"/>
        <v>632.9492444479885</v>
      </c>
      <c r="AH14" s="134">
        <f t="shared" si="9"/>
        <v>111.43893784139388</v>
      </c>
      <c r="AI14" s="132">
        <f t="shared" si="10"/>
        <v>15.214067278287459</v>
      </c>
    </row>
    <row r="15" spans="1:35" s="55" customFormat="1" ht="19.5" customHeight="1">
      <c r="A15" s="13">
        <v>10</v>
      </c>
      <c r="B15" s="18" t="s">
        <v>25</v>
      </c>
      <c r="C15" s="54">
        <v>30495</v>
      </c>
      <c r="D15" s="56">
        <f t="shared" si="11"/>
        <v>475.3</v>
      </c>
      <c r="E15" s="51">
        <f t="shared" si="11"/>
        <v>432.3</v>
      </c>
      <c r="F15" s="51">
        <f t="shared" si="11"/>
        <v>43</v>
      </c>
      <c r="G15" s="57">
        <f t="shared" si="1"/>
        <v>353.2</v>
      </c>
      <c r="H15" s="20">
        <v>353.2</v>
      </c>
      <c r="I15" s="20">
        <v>0</v>
      </c>
      <c r="J15" s="57">
        <f t="shared" si="12"/>
        <v>18.8</v>
      </c>
      <c r="K15" s="20">
        <v>0</v>
      </c>
      <c r="L15" s="20">
        <v>18.8</v>
      </c>
      <c r="M15" s="57">
        <f t="shared" si="13"/>
        <v>9.4</v>
      </c>
      <c r="N15" s="20">
        <v>0</v>
      </c>
      <c r="O15" s="20">
        <v>9.4</v>
      </c>
      <c r="P15" s="57">
        <f t="shared" si="16"/>
        <v>76.3</v>
      </c>
      <c r="Q15" s="20">
        <v>76.3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4"/>
        <v>17.6</v>
      </c>
      <c r="W15" s="20">
        <v>2.8</v>
      </c>
      <c r="X15" s="20">
        <v>14.8</v>
      </c>
      <c r="Y15" s="123">
        <v>309.9</v>
      </c>
      <c r="Z15" s="53">
        <f t="shared" si="15"/>
        <v>785.2</v>
      </c>
      <c r="AA15" s="124">
        <f t="shared" si="2"/>
        <v>475.3</v>
      </c>
      <c r="AB15" s="125">
        <f>G15+J15+M15+S15+V15</f>
        <v>399</v>
      </c>
      <c r="AC15" s="126">
        <f>P15</f>
        <v>76.3</v>
      </c>
      <c r="AD15" s="127">
        <f t="shared" si="5"/>
        <v>556.6486309231021</v>
      </c>
      <c r="AE15" s="128">
        <f t="shared" si="6"/>
        <v>467.2897196261682</v>
      </c>
      <c r="AF15" s="129">
        <f t="shared" si="7"/>
        <v>89.35891129693393</v>
      </c>
      <c r="AG15" s="130">
        <f t="shared" si="8"/>
        <v>919.5886913545547</v>
      </c>
      <c r="AH15" s="131">
        <f t="shared" si="9"/>
        <v>362.9400604314524</v>
      </c>
      <c r="AI15" s="132">
        <f t="shared" si="10"/>
        <v>16.05301914580265</v>
      </c>
    </row>
    <row r="16" spans="1:35" s="8" customFormat="1" ht="19.5" customHeight="1">
      <c r="A16" s="19">
        <v>11</v>
      </c>
      <c r="B16" s="18" t="s">
        <v>48</v>
      </c>
      <c r="C16" s="54">
        <v>25022</v>
      </c>
      <c r="D16" s="56">
        <f>G16+J16+M16+P16+S16+V16</f>
        <v>370.20000000000005</v>
      </c>
      <c r="E16" s="51">
        <f t="shared" si="11"/>
        <v>356</v>
      </c>
      <c r="F16" s="51">
        <f t="shared" si="11"/>
        <v>14.2</v>
      </c>
      <c r="G16" s="57">
        <f t="shared" si="1"/>
        <v>0</v>
      </c>
      <c r="H16" s="20">
        <v>0</v>
      </c>
      <c r="I16" s="20">
        <v>0</v>
      </c>
      <c r="J16" s="57">
        <f t="shared" si="12"/>
        <v>293.5</v>
      </c>
      <c r="K16" s="20">
        <v>290.7</v>
      </c>
      <c r="L16" s="20">
        <v>2.8</v>
      </c>
      <c r="M16" s="57">
        <f t="shared" si="13"/>
        <v>10.600000000000001</v>
      </c>
      <c r="N16" s="20">
        <v>9.3</v>
      </c>
      <c r="O16" s="20">
        <v>1.3</v>
      </c>
      <c r="P16" s="57">
        <f t="shared" si="16"/>
        <v>39.8</v>
      </c>
      <c r="Q16" s="20">
        <v>39.4</v>
      </c>
      <c r="R16" s="20">
        <v>0.4</v>
      </c>
      <c r="S16" s="57">
        <f t="shared" si="17"/>
        <v>0</v>
      </c>
      <c r="T16" s="20">
        <v>0</v>
      </c>
      <c r="U16" s="20">
        <v>0</v>
      </c>
      <c r="V16" s="57">
        <f t="shared" si="14"/>
        <v>26.3</v>
      </c>
      <c r="W16" s="20">
        <v>16.6</v>
      </c>
      <c r="X16" s="20">
        <v>9.7</v>
      </c>
      <c r="Y16" s="123">
        <v>122.4</v>
      </c>
      <c r="Z16" s="53">
        <f t="shared" si="15"/>
        <v>492.6</v>
      </c>
      <c r="AA16" s="124">
        <f t="shared" si="2"/>
        <v>370.20000000000005</v>
      </c>
      <c r="AB16" s="125">
        <f t="shared" si="3"/>
        <v>330.40000000000003</v>
      </c>
      <c r="AC16" s="126">
        <f t="shared" si="4"/>
        <v>39.8</v>
      </c>
      <c r="AD16" s="127">
        <f t="shared" si="5"/>
        <v>528.3921577583155</v>
      </c>
      <c r="AE16" s="128">
        <f t="shared" si="6"/>
        <v>471.5850051954281</v>
      </c>
      <c r="AF16" s="129">
        <f t="shared" si="7"/>
        <v>56.80715256288752</v>
      </c>
      <c r="AG16" s="130">
        <f t="shared" si="8"/>
        <v>703.09556162006</v>
      </c>
      <c r="AH16" s="131">
        <f t="shared" si="9"/>
        <v>174.70340386174453</v>
      </c>
      <c r="AI16" s="132">
        <f t="shared" si="10"/>
        <v>10.750945434900052</v>
      </c>
    </row>
    <row r="17" spans="1:35" s="8" customFormat="1" ht="19.5" customHeight="1">
      <c r="A17" s="19">
        <v>12</v>
      </c>
      <c r="B17" s="18" t="s">
        <v>41</v>
      </c>
      <c r="C17" s="54">
        <v>23887</v>
      </c>
      <c r="D17" s="56">
        <f t="shared" si="11"/>
        <v>390.70000000000005</v>
      </c>
      <c r="E17" s="51">
        <f t="shared" si="11"/>
        <v>357.20000000000005</v>
      </c>
      <c r="F17" s="51">
        <f t="shared" si="11"/>
        <v>33.5</v>
      </c>
      <c r="G17" s="57">
        <f t="shared" si="1"/>
        <v>0</v>
      </c>
      <c r="H17" s="20">
        <v>0</v>
      </c>
      <c r="I17" s="20">
        <v>0</v>
      </c>
      <c r="J17" s="57">
        <f t="shared" si="12"/>
        <v>330</v>
      </c>
      <c r="K17" s="20">
        <v>307</v>
      </c>
      <c r="L17" s="20">
        <v>23</v>
      </c>
      <c r="M17" s="57">
        <f t="shared" si="13"/>
        <v>8.6</v>
      </c>
      <c r="N17" s="20">
        <v>8.6</v>
      </c>
      <c r="O17" s="20">
        <v>0</v>
      </c>
      <c r="P17" s="57">
        <f t="shared" si="16"/>
        <v>44.800000000000004</v>
      </c>
      <c r="Q17" s="20">
        <v>41.6</v>
      </c>
      <c r="R17" s="20">
        <v>3.2</v>
      </c>
      <c r="S17" s="57">
        <f t="shared" si="17"/>
        <v>0</v>
      </c>
      <c r="T17" s="20">
        <v>0</v>
      </c>
      <c r="U17" s="20">
        <v>0</v>
      </c>
      <c r="V17" s="57">
        <f t="shared" si="14"/>
        <v>7.3</v>
      </c>
      <c r="W17" s="20">
        <v>0</v>
      </c>
      <c r="X17" s="20">
        <v>7.3</v>
      </c>
      <c r="Y17" s="123">
        <v>195.5</v>
      </c>
      <c r="Z17" s="53">
        <f t="shared" si="15"/>
        <v>586.2</v>
      </c>
      <c r="AA17" s="124">
        <f t="shared" si="2"/>
        <v>390.70000000000005</v>
      </c>
      <c r="AB17" s="125">
        <f t="shared" si="3"/>
        <v>345.90000000000003</v>
      </c>
      <c r="AC17" s="126">
        <f t="shared" si="4"/>
        <v>44.800000000000004</v>
      </c>
      <c r="AD17" s="127">
        <f t="shared" si="5"/>
        <v>584.1491785729238</v>
      </c>
      <c r="AE17" s="128">
        <f t="shared" si="6"/>
        <v>517.1671381325168</v>
      </c>
      <c r="AF17" s="129">
        <f t="shared" si="7"/>
        <v>66.98204044040692</v>
      </c>
      <c r="AG17" s="130">
        <f t="shared" si="8"/>
        <v>876.4480380840745</v>
      </c>
      <c r="AH17" s="131">
        <f t="shared" si="9"/>
        <v>292.29885951115074</v>
      </c>
      <c r="AI17" s="132">
        <f t="shared" si="10"/>
        <v>11.466598413104682</v>
      </c>
    </row>
    <row r="18" spans="1:35" s="8" customFormat="1" ht="19.5" customHeight="1">
      <c r="A18" s="19">
        <v>13</v>
      </c>
      <c r="B18" s="18" t="s">
        <v>49</v>
      </c>
      <c r="C18" s="54">
        <v>111284</v>
      </c>
      <c r="D18" s="56">
        <f t="shared" si="11"/>
        <v>1417.6999999999998</v>
      </c>
      <c r="E18" s="51">
        <f t="shared" si="11"/>
        <v>1339.5</v>
      </c>
      <c r="F18" s="51">
        <f t="shared" si="11"/>
        <v>78.2</v>
      </c>
      <c r="G18" s="57">
        <f t="shared" si="1"/>
        <v>0</v>
      </c>
      <c r="H18" s="20">
        <v>0</v>
      </c>
      <c r="I18" s="20">
        <v>0</v>
      </c>
      <c r="J18" s="57">
        <f t="shared" si="12"/>
        <v>1181.6</v>
      </c>
      <c r="K18" s="20">
        <v>1130</v>
      </c>
      <c r="L18" s="20">
        <v>51.6</v>
      </c>
      <c r="M18" s="57">
        <f t="shared" si="13"/>
        <v>72</v>
      </c>
      <c r="N18" s="20">
        <v>45.4</v>
      </c>
      <c r="O18" s="20">
        <v>26.6</v>
      </c>
      <c r="P18" s="57">
        <f t="shared" si="16"/>
        <v>164.1</v>
      </c>
      <c r="Q18" s="20">
        <v>164.1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4"/>
        <v>0</v>
      </c>
      <c r="W18" s="20">
        <v>0</v>
      </c>
      <c r="X18" s="20">
        <v>0</v>
      </c>
      <c r="Y18" s="123">
        <v>777.9</v>
      </c>
      <c r="Z18" s="53">
        <f t="shared" si="15"/>
        <v>2195.6</v>
      </c>
      <c r="AA18" s="124">
        <f t="shared" si="2"/>
        <v>1417.6999999999998</v>
      </c>
      <c r="AB18" s="125">
        <f t="shared" si="3"/>
        <v>1253.6</v>
      </c>
      <c r="AC18" s="126">
        <f t="shared" si="4"/>
        <v>164.1</v>
      </c>
      <c r="AD18" s="127">
        <f t="shared" si="5"/>
        <v>454.9813347574031</v>
      </c>
      <c r="AE18" s="128">
        <f t="shared" si="6"/>
        <v>402.3168521209569</v>
      </c>
      <c r="AF18" s="129">
        <f t="shared" si="7"/>
        <v>52.66448263644626</v>
      </c>
      <c r="AG18" s="120">
        <f t="shared" si="8"/>
        <v>704.6321637817271</v>
      </c>
      <c r="AH18" s="131">
        <f t="shared" si="9"/>
        <v>249.65082902432388</v>
      </c>
      <c r="AI18" s="132">
        <f t="shared" si="10"/>
        <v>11.575086407561544</v>
      </c>
    </row>
    <row r="19" spans="1:35" s="8" customFormat="1" ht="19.5" customHeight="1">
      <c r="A19" s="19">
        <v>14</v>
      </c>
      <c r="B19" s="18" t="s">
        <v>36</v>
      </c>
      <c r="C19" s="54">
        <v>55213</v>
      </c>
      <c r="D19" s="56">
        <f t="shared" si="11"/>
        <v>765.3999999999999</v>
      </c>
      <c r="E19" s="51">
        <f t="shared" si="11"/>
        <v>728.3</v>
      </c>
      <c r="F19" s="51">
        <f t="shared" si="11"/>
        <v>37.099999999999994</v>
      </c>
      <c r="G19" s="57">
        <f t="shared" si="1"/>
        <v>0</v>
      </c>
      <c r="H19" s="20">
        <v>0</v>
      </c>
      <c r="I19" s="20">
        <v>0</v>
      </c>
      <c r="J19" s="57">
        <f t="shared" si="12"/>
        <v>615.6999999999999</v>
      </c>
      <c r="K19" s="20">
        <v>598.9</v>
      </c>
      <c r="L19" s="20">
        <v>16.8</v>
      </c>
      <c r="M19" s="57">
        <f t="shared" si="13"/>
        <v>0</v>
      </c>
      <c r="N19" s="20">
        <v>0</v>
      </c>
      <c r="O19" s="20">
        <v>0</v>
      </c>
      <c r="P19" s="57">
        <f t="shared" si="16"/>
        <v>113.89999999999999</v>
      </c>
      <c r="Q19" s="20">
        <v>108.8</v>
      </c>
      <c r="R19" s="20">
        <v>5.1</v>
      </c>
      <c r="S19" s="57">
        <f t="shared" si="17"/>
        <v>0</v>
      </c>
      <c r="T19" s="20">
        <v>0</v>
      </c>
      <c r="U19" s="20">
        <v>0</v>
      </c>
      <c r="V19" s="57">
        <f t="shared" si="14"/>
        <v>35.8</v>
      </c>
      <c r="W19" s="20">
        <v>20.6</v>
      </c>
      <c r="X19" s="20">
        <v>15.2</v>
      </c>
      <c r="Y19" s="123">
        <v>210.1</v>
      </c>
      <c r="Z19" s="53">
        <f t="shared" si="15"/>
        <v>975.4999999999999</v>
      </c>
      <c r="AA19" s="124">
        <f t="shared" si="2"/>
        <v>765.3999999999999</v>
      </c>
      <c r="AB19" s="125">
        <f t="shared" si="3"/>
        <v>651.4999999999999</v>
      </c>
      <c r="AC19" s="126">
        <f t="shared" si="4"/>
        <v>113.89999999999999</v>
      </c>
      <c r="AD19" s="127">
        <f t="shared" si="5"/>
        <v>495.09561671552495</v>
      </c>
      <c r="AE19" s="128">
        <f t="shared" si="6"/>
        <v>421.4199036976281</v>
      </c>
      <c r="AF19" s="129">
        <f t="shared" si="7"/>
        <v>73.67571301789692</v>
      </c>
      <c r="AG19" s="120">
        <f t="shared" si="8"/>
        <v>630.9978757590733</v>
      </c>
      <c r="AH19" s="131">
        <f t="shared" si="9"/>
        <v>135.9022590435482</v>
      </c>
      <c r="AI19" s="132">
        <f t="shared" si="10"/>
        <v>14.881107917428798</v>
      </c>
    </row>
    <row r="20" spans="1:35" s="8" customFormat="1" ht="19.5" customHeight="1">
      <c r="A20" s="19">
        <v>15</v>
      </c>
      <c r="B20" s="18" t="s">
        <v>37</v>
      </c>
      <c r="C20" s="54">
        <v>15533</v>
      </c>
      <c r="D20" s="56">
        <f t="shared" si="11"/>
        <v>235</v>
      </c>
      <c r="E20" s="51">
        <f t="shared" si="11"/>
        <v>227.1</v>
      </c>
      <c r="F20" s="51">
        <f t="shared" si="11"/>
        <v>7.8999999999999995</v>
      </c>
      <c r="G20" s="57">
        <f>SUM(H20:I20)</f>
        <v>0</v>
      </c>
      <c r="H20" s="20">
        <v>0</v>
      </c>
      <c r="I20" s="20">
        <v>0</v>
      </c>
      <c r="J20" s="57">
        <f t="shared" si="12"/>
        <v>194.3</v>
      </c>
      <c r="K20" s="20">
        <v>191.5</v>
      </c>
      <c r="L20" s="20">
        <v>2.8</v>
      </c>
      <c r="M20" s="57">
        <f t="shared" si="13"/>
        <v>0</v>
      </c>
      <c r="N20" s="20">
        <v>0</v>
      </c>
      <c r="O20" s="20">
        <v>0</v>
      </c>
      <c r="P20" s="57">
        <f>SUM(Q20:R20)</f>
        <v>31</v>
      </c>
      <c r="Q20" s="20">
        <v>31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4"/>
        <v>9.7</v>
      </c>
      <c r="W20" s="20">
        <v>4.6</v>
      </c>
      <c r="X20" s="20">
        <v>5.1</v>
      </c>
      <c r="Y20" s="123">
        <v>138.8</v>
      </c>
      <c r="Z20" s="53">
        <f t="shared" si="15"/>
        <v>373.8</v>
      </c>
      <c r="AA20" s="124">
        <f>SUM(AB20:AC20)</f>
        <v>235</v>
      </c>
      <c r="AB20" s="125">
        <f>G20+J20+M20+S20+V20</f>
        <v>204</v>
      </c>
      <c r="AC20" s="126">
        <f>P20</f>
        <v>31</v>
      </c>
      <c r="AD20" s="127">
        <f t="shared" si="5"/>
        <v>540.3242865420166</v>
      </c>
      <c r="AE20" s="128">
        <f t="shared" si="6"/>
        <v>469.0474657641335</v>
      </c>
      <c r="AF20" s="129">
        <f t="shared" si="7"/>
        <v>71.27682077788303</v>
      </c>
      <c r="AG20" s="130">
        <f t="shared" si="8"/>
        <v>859.4605034442799</v>
      </c>
      <c r="AH20" s="131">
        <f t="shared" si="9"/>
        <v>319.13621690226336</v>
      </c>
      <c r="AI20" s="132">
        <f t="shared" si="10"/>
        <v>13.191489361702128</v>
      </c>
    </row>
    <row r="21" spans="1:35" s="8" customFormat="1" ht="19.5" customHeight="1">
      <c r="A21" s="135">
        <v>16</v>
      </c>
      <c r="B21" s="136" t="s">
        <v>38</v>
      </c>
      <c r="C21" s="137">
        <v>5585</v>
      </c>
      <c r="D21" s="138">
        <f t="shared" si="11"/>
        <v>82.79999999999998</v>
      </c>
      <c r="E21" s="139">
        <f t="shared" si="11"/>
        <v>82.5</v>
      </c>
      <c r="F21" s="139">
        <f t="shared" si="11"/>
        <v>0.3</v>
      </c>
      <c r="G21" s="140">
        <f>SUM(H21:I21)</f>
        <v>0</v>
      </c>
      <c r="H21" s="141">
        <v>0</v>
      </c>
      <c r="I21" s="141">
        <v>0</v>
      </c>
      <c r="J21" s="140">
        <f t="shared" si="12"/>
        <v>50.099999999999994</v>
      </c>
      <c r="K21" s="141">
        <v>49.8</v>
      </c>
      <c r="L21" s="141">
        <v>0.3</v>
      </c>
      <c r="M21" s="140">
        <f t="shared" si="13"/>
        <v>3.8</v>
      </c>
      <c r="N21" s="141">
        <v>3.8</v>
      </c>
      <c r="O21" s="141">
        <v>0</v>
      </c>
      <c r="P21" s="140">
        <f>SUM(Q21:R21)</f>
        <v>28.9</v>
      </c>
      <c r="Q21" s="141">
        <v>28.9</v>
      </c>
      <c r="R21" s="141">
        <v>0</v>
      </c>
      <c r="S21" s="140">
        <f t="shared" si="17"/>
        <v>0</v>
      </c>
      <c r="T21" s="141">
        <v>0</v>
      </c>
      <c r="U21" s="141">
        <v>0</v>
      </c>
      <c r="V21" s="140">
        <f t="shared" si="14"/>
        <v>0</v>
      </c>
      <c r="W21" s="141">
        <v>0</v>
      </c>
      <c r="X21" s="141">
        <v>0</v>
      </c>
      <c r="Y21" s="123">
        <v>36</v>
      </c>
      <c r="Z21" s="53">
        <f t="shared" si="15"/>
        <v>118.79999999999998</v>
      </c>
      <c r="AA21" s="124">
        <f t="shared" si="2"/>
        <v>82.79999999999998</v>
      </c>
      <c r="AB21" s="125">
        <f t="shared" si="3"/>
        <v>53.89999999999999</v>
      </c>
      <c r="AC21" s="126">
        <f t="shared" si="4"/>
        <v>28.9</v>
      </c>
      <c r="AD21" s="127">
        <f t="shared" si="5"/>
        <v>529.4794730783987</v>
      </c>
      <c r="AE21" s="128">
        <f t="shared" si="6"/>
        <v>344.6732318710832</v>
      </c>
      <c r="AF21" s="129">
        <f t="shared" si="7"/>
        <v>184.80624120731548</v>
      </c>
      <c r="AG21" s="130">
        <f t="shared" si="8"/>
        <v>759.6879396342241</v>
      </c>
      <c r="AH21" s="131">
        <f t="shared" si="9"/>
        <v>230.20846655582554</v>
      </c>
      <c r="AI21" s="132">
        <f t="shared" si="10"/>
        <v>34.90338164251209</v>
      </c>
    </row>
    <row r="22" spans="1:35" s="8" customFormat="1" ht="19.5" customHeight="1">
      <c r="A22" s="135">
        <v>17</v>
      </c>
      <c r="B22" s="136" t="s">
        <v>39</v>
      </c>
      <c r="C22" s="137">
        <v>12118</v>
      </c>
      <c r="D22" s="138">
        <f t="shared" si="11"/>
        <v>176.79999999999998</v>
      </c>
      <c r="E22" s="139">
        <f t="shared" si="11"/>
        <v>161.40000000000003</v>
      </c>
      <c r="F22" s="139">
        <f t="shared" si="11"/>
        <v>15.399999999999999</v>
      </c>
      <c r="G22" s="140">
        <f t="shared" si="1"/>
        <v>0</v>
      </c>
      <c r="H22" s="141">
        <v>0</v>
      </c>
      <c r="I22" s="141">
        <v>0</v>
      </c>
      <c r="J22" s="140">
        <f t="shared" si="12"/>
        <v>143.5</v>
      </c>
      <c r="K22" s="141">
        <v>129.3</v>
      </c>
      <c r="L22" s="141">
        <v>14.2</v>
      </c>
      <c r="M22" s="140">
        <f t="shared" si="13"/>
        <v>2.6</v>
      </c>
      <c r="N22" s="141">
        <v>1.8</v>
      </c>
      <c r="O22" s="141">
        <v>0.8</v>
      </c>
      <c r="P22" s="140">
        <f t="shared" si="16"/>
        <v>30</v>
      </c>
      <c r="Q22" s="141">
        <v>29.8</v>
      </c>
      <c r="R22" s="141">
        <v>0.2</v>
      </c>
      <c r="S22" s="140">
        <f t="shared" si="17"/>
        <v>0.5</v>
      </c>
      <c r="T22" s="141">
        <v>0.5</v>
      </c>
      <c r="U22" s="141">
        <v>0</v>
      </c>
      <c r="V22" s="140">
        <f t="shared" si="14"/>
        <v>0.2</v>
      </c>
      <c r="W22" s="141">
        <v>0</v>
      </c>
      <c r="X22" s="141">
        <v>0.2</v>
      </c>
      <c r="Y22" s="123">
        <v>50.1</v>
      </c>
      <c r="Z22" s="53">
        <f t="shared" si="15"/>
        <v>226.89999999999998</v>
      </c>
      <c r="AA22" s="124">
        <f t="shared" si="2"/>
        <v>176.79999999999998</v>
      </c>
      <c r="AB22" s="125">
        <f t="shared" si="3"/>
        <v>146.79999999999998</v>
      </c>
      <c r="AC22" s="126">
        <f t="shared" si="4"/>
        <v>30</v>
      </c>
      <c r="AD22" s="127">
        <f t="shared" si="5"/>
        <v>521.0666540919057</v>
      </c>
      <c r="AE22" s="128">
        <f t="shared" si="6"/>
        <v>432.6503666328719</v>
      </c>
      <c r="AF22" s="129">
        <f t="shared" si="7"/>
        <v>88.4162874590338</v>
      </c>
      <c r="AG22" s="130">
        <f t="shared" si="8"/>
        <v>668.7218541484921</v>
      </c>
      <c r="AH22" s="131">
        <f t="shared" si="9"/>
        <v>147.6552000565864</v>
      </c>
      <c r="AI22" s="132">
        <f t="shared" si="10"/>
        <v>16.968325791855204</v>
      </c>
    </row>
    <row r="23" spans="1:35" s="8" customFormat="1" ht="19.5" customHeight="1">
      <c r="A23" s="135">
        <v>18</v>
      </c>
      <c r="B23" s="136" t="s">
        <v>42</v>
      </c>
      <c r="C23" s="137">
        <v>32984</v>
      </c>
      <c r="D23" s="138">
        <f t="shared" si="11"/>
        <v>379.2</v>
      </c>
      <c r="E23" s="139">
        <f t="shared" si="11"/>
        <v>364.2</v>
      </c>
      <c r="F23" s="139">
        <f t="shared" si="11"/>
        <v>15</v>
      </c>
      <c r="G23" s="140">
        <v>0</v>
      </c>
      <c r="H23" s="141">
        <v>0</v>
      </c>
      <c r="I23" s="143">
        <v>0</v>
      </c>
      <c r="J23" s="140">
        <f t="shared" si="12"/>
        <v>264.7</v>
      </c>
      <c r="K23" s="141">
        <v>257</v>
      </c>
      <c r="L23" s="143">
        <v>7.7</v>
      </c>
      <c r="M23" s="140">
        <f t="shared" si="13"/>
        <v>0</v>
      </c>
      <c r="N23" s="141">
        <v>0</v>
      </c>
      <c r="O23" s="143">
        <v>0</v>
      </c>
      <c r="P23" s="140">
        <f t="shared" si="16"/>
        <v>90</v>
      </c>
      <c r="Q23" s="141">
        <v>90</v>
      </c>
      <c r="R23" s="144">
        <v>0</v>
      </c>
      <c r="S23" s="140">
        <f t="shared" si="17"/>
        <v>0</v>
      </c>
      <c r="T23" s="141">
        <v>0</v>
      </c>
      <c r="U23" s="143">
        <v>0</v>
      </c>
      <c r="V23" s="140">
        <f t="shared" si="14"/>
        <v>24.5</v>
      </c>
      <c r="W23" s="141">
        <v>17.2</v>
      </c>
      <c r="X23" s="143">
        <v>7.3</v>
      </c>
      <c r="Y23" s="123">
        <v>180.6</v>
      </c>
      <c r="Z23" s="53">
        <f t="shared" si="15"/>
        <v>559.8</v>
      </c>
      <c r="AA23" s="124">
        <f t="shared" si="2"/>
        <v>379.2</v>
      </c>
      <c r="AB23" s="125">
        <f t="shared" si="3"/>
        <v>289.2</v>
      </c>
      <c r="AC23" s="126">
        <f t="shared" si="4"/>
        <v>90</v>
      </c>
      <c r="AD23" s="127">
        <f t="shared" si="5"/>
        <v>410.58868369079386</v>
      </c>
      <c r="AE23" s="128">
        <f t="shared" si="6"/>
        <v>313.1388378781054</v>
      </c>
      <c r="AF23" s="129">
        <f t="shared" si="7"/>
        <v>97.44984581268841</v>
      </c>
      <c r="AG23" s="130">
        <f t="shared" si="8"/>
        <v>606.1380409549218</v>
      </c>
      <c r="AH23" s="131">
        <f t="shared" si="9"/>
        <v>195.54935726412808</v>
      </c>
      <c r="AI23" s="132">
        <f t="shared" si="10"/>
        <v>23.734177215189874</v>
      </c>
    </row>
    <row r="24" spans="1:35" s="8" customFormat="1" ht="19.5" customHeight="1">
      <c r="A24" s="135">
        <v>19</v>
      </c>
      <c r="B24" s="136" t="s">
        <v>50</v>
      </c>
      <c r="C24" s="137">
        <v>26550</v>
      </c>
      <c r="D24" s="138">
        <f t="shared" si="11"/>
        <v>337.2</v>
      </c>
      <c r="E24" s="139">
        <f t="shared" si="11"/>
        <v>329.90000000000003</v>
      </c>
      <c r="F24" s="139">
        <f t="shared" si="11"/>
        <v>7.300000000000001</v>
      </c>
      <c r="G24" s="140">
        <v>0</v>
      </c>
      <c r="H24" s="141">
        <v>0</v>
      </c>
      <c r="I24" s="141">
        <v>0</v>
      </c>
      <c r="J24" s="140">
        <f t="shared" si="12"/>
        <v>236.1</v>
      </c>
      <c r="K24" s="141">
        <v>233.7</v>
      </c>
      <c r="L24" s="141">
        <v>2.4</v>
      </c>
      <c r="M24" s="140">
        <v>0</v>
      </c>
      <c r="N24" s="141">
        <v>0</v>
      </c>
      <c r="O24" s="141">
        <v>0</v>
      </c>
      <c r="P24" s="140">
        <f t="shared" si="16"/>
        <v>77.9</v>
      </c>
      <c r="Q24" s="141">
        <v>77.9</v>
      </c>
      <c r="R24" s="141">
        <v>0</v>
      </c>
      <c r="S24" s="140">
        <f t="shared" si="17"/>
        <v>0</v>
      </c>
      <c r="T24" s="141">
        <v>0</v>
      </c>
      <c r="U24" s="141">
        <v>0</v>
      </c>
      <c r="V24" s="140">
        <f t="shared" si="14"/>
        <v>23.200000000000003</v>
      </c>
      <c r="W24" s="141">
        <v>18.3</v>
      </c>
      <c r="X24" s="141">
        <v>4.9</v>
      </c>
      <c r="Y24" s="123">
        <v>356.9</v>
      </c>
      <c r="Z24" s="53">
        <f t="shared" si="15"/>
        <v>694.0999999999999</v>
      </c>
      <c r="AA24" s="124">
        <f t="shared" si="2"/>
        <v>337.20000000000005</v>
      </c>
      <c r="AB24" s="125">
        <f t="shared" si="3"/>
        <v>259.3</v>
      </c>
      <c r="AC24" s="126">
        <f t="shared" si="4"/>
        <v>77.9</v>
      </c>
      <c r="AD24" s="127">
        <f t="shared" si="5"/>
        <v>453.5916061339791</v>
      </c>
      <c r="AE24" s="128">
        <f t="shared" si="6"/>
        <v>348.80279795534034</v>
      </c>
      <c r="AF24" s="129">
        <f t="shared" si="7"/>
        <v>104.78880817863869</v>
      </c>
      <c r="AG24" s="130">
        <f t="shared" si="8"/>
        <v>933.6830777508742</v>
      </c>
      <c r="AH24" s="131">
        <f t="shared" si="9"/>
        <v>480.0914716168953</v>
      </c>
      <c r="AI24" s="132">
        <f t="shared" si="10"/>
        <v>23.102016607354685</v>
      </c>
    </row>
    <row r="25" spans="1:35" s="8" customFormat="1" ht="19.5" customHeight="1">
      <c r="A25" s="135">
        <v>20</v>
      </c>
      <c r="B25" s="136" t="s">
        <v>26</v>
      </c>
      <c r="C25" s="137">
        <v>4989</v>
      </c>
      <c r="D25" s="138">
        <f t="shared" si="11"/>
        <v>61.7</v>
      </c>
      <c r="E25" s="139">
        <f t="shared" si="11"/>
        <v>60.900000000000006</v>
      </c>
      <c r="F25" s="139">
        <f t="shared" si="11"/>
        <v>0.8</v>
      </c>
      <c r="G25" s="140">
        <f t="shared" si="1"/>
        <v>0</v>
      </c>
      <c r="H25" s="141">
        <v>0</v>
      </c>
      <c r="I25" s="141">
        <v>0</v>
      </c>
      <c r="J25" s="140">
        <f t="shared" si="12"/>
        <v>49.3</v>
      </c>
      <c r="K25" s="141">
        <v>48.5</v>
      </c>
      <c r="L25" s="141">
        <v>0.8</v>
      </c>
      <c r="M25" s="140">
        <f t="shared" si="13"/>
        <v>1.7</v>
      </c>
      <c r="N25" s="141">
        <v>1.7</v>
      </c>
      <c r="O25" s="141">
        <v>0</v>
      </c>
      <c r="P25" s="140">
        <f t="shared" si="16"/>
        <v>10.7</v>
      </c>
      <c r="Q25" s="141">
        <v>10.7</v>
      </c>
      <c r="R25" s="141">
        <v>0</v>
      </c>
      <c r="S25" s="140">
        <f t="shared" si="17"/>
        <v>0</v>
      </c>
      <c r="T25" s="141">
        <v>0</v>
      </c>
      <c r="U25" s="141">
        <v>0</v>
      </c>
      <c r="V25" s="140">
        <f t="shared" si="14"/>
        <v>0</v>
      </c>
      <c r="W25" s="141">
        <v>0</v>
      </c>
      <c r="X25" s="141">
        <v>0</v>
      </c>
      <c r="Y25" s="123">
        <v>35.3</v>
      </c>
      <c r="Z25" s="53">
        <f t="shared" si="15"/>
        <v>97</v>
      </c>
      <c r="AA25" s="124">
        <f t="shared" si="2"/>
        <v>61.7</v>
      </c>
      <c r="AB25" s="125">
        <f t="shared" si="3"/>
        <v>51</v>
      </c>
      <c r="AC25" s="126">
        <f t="shared" si="4"/>
        <v>10.7</v>
      </c>
      <c r="AD25" s="127">
        <f t="shared" si="5"/>
        <v>441.6859949030725</v>
      </c>
      <c r="AE25" s="128">
        <f t="shared" si="6"/>
        <v>365.0889098874667</v>
      </c>
      <c r="AF25" s="129">
        <f t="shared" si="7"/>
        <v>76.59708501560576</v>
      </c>
      <c r="AG25" s="130">
        <f t="shared" si="8"/>
        <v>694.3847893938092</v>
      </c>
      <c r="AH25" s="131">
        <f t="shared" si="9"/>
        <v>252.69879449073676</v>
      </c>
      <c r="AI25" s="132">
        <f t="shared" si="10"/>
        <v>17.3419773095624</v>
      </c>
    </row>
    <row r="26" spans="1:35" s="8" customFormat="1" ht="19.5" customHeight="1">
      <c r="A26" s="135">
        <v>21</v>
      </c>
      <c r="B26" s="136" t="s">
        <v>27</v>
      </c>
      <c r="C26" s="54">
        <v>15151</v>
      </c>
      <c r="D26" s="56">
        <f>G26+J26+M26+P26+S26+V26</f>
        <v>167.20000000000002</v>
      </c>
      <c r="E26" s="51">
        <f>H26+K26+N26+Q26+T26+W26</f>
        <v>146</v>
      </c>
      <c r="F26" s="51">
        <f>I26+L26+O26+R26+U26+X26</f>
        <v>21.2</v>
      </c>
      <c r="G26" s="57">
        <f>SUM(H26:I26)</f>
        <v>0</v>
      </c>
      <c r="H26" s="20">
        <v>0</v>
      </c>
      <c r="I26" s="20">
        <v>0</v>
      </c>
      <c r="J26" s="57">
        <f>SUM(K26:L26)</f>
        <v>140.3</v>
      </c>
      <c r="K26" s="20">
        <v>123.8</v>
      </c>
      <c r="L26" s="20">
        <v>16.5</v>
      </c>
      <c r="M26" s="57">
        <f>SUM(N26:O26)</f>
        <v>6.5</v>
      </c>
      <c r="N26" s="20">
        <v>1.8</v>
      </c>
      <c r="O26" s="20">
        <v>4.7</v>
      </c>
      <c r="P26" s="57">
        <f>SUM(Q26:R26)</f>
        <v>20.4</v>
      </c>
      <c r="Q26" s="20">
        <v>20.4</v>
      </c>
      <c r="R26" s="20">
        <v>0</v>
      </c>
      <c r="S26" s="140">
        <f t="shared" si="17"/>
        <v>0</v>
      </c>
      <c r="T26" s="20">
        <v>0</v>
      </c>
      <c r="U26" s="20">
        <v>0</v>
      </c>
      <c r="V26" s="140">
        <f t="shared" si="14"/>
        <v>0</v>
      </c>
      <c r="W26" s="20">
        <v>0</v>
      </c>
      <c r="X26" s="20">
        <v>0</v>
      </c>
      <c r="Y26" s="123">
        <v>90.8</v>
      </c>
      <c r="Z26" s="53">
        <f t="shared" si="15"/>
        <v>258</v>
      </c>
      <c r="AA26" s="124">
        <f t="shared" si="2"/>
        <v>167.20000000000002</v>
      </c>
      <c r="AB26" s="125">
        <f t="shared" si="3"/>
        <v>146.8</v>
      </c>
      <c r="AC26" s="126">
        <f t="shared" si="4"/>
        <v>20.4</v>
      </c>
      <c r="AD26" s="127">
        <f t="shared" si="5"/>
        <v>394.12768605561166</v>
      </c>
      <c r="AE26" s="128">
        <f t="shared" si="6"/>
        <v>346.04033680002266</v>
      </c>
      <c r="AF26" s="129">
        <f t="shared" si="7"/>
        <v>48.08734925558897</v>
      </c>
      <c r="AG26" s="130">
        <f t="shared" si="8"/>
        <v>608.163534703037</v>
      </c>
      <c r="AH26" s="131">
        <f t="shared" si="9"/>
        <v>214.0358486474254</v>
      </c>
      <c r="AI26" s="132">
        <f t="shared" si="10"/>
        <v>12.20095693779904</v>
      </c>
    </row>
    <row r="27" spans="1:35" s="8" customFormat="1" ht="19.5" customHeight="1">
      <c r="A27" s="145">
        <v>22</v>
      </c>
      <c r="B27" s="136" t="s">
        <v>28</v>
      </c>
      <c r="C27" s="137">
        <v>6988</v>
      </c>
      <c r="D27" s="138">
        <f t="shared" si="11"/>
        <v>85.09999999999998</v>
      </c>
      <c r="E27" s="139">
        <f t="shared" si="11"/>
        <v>81.79999999999998</v>
      </c>
      <c r="F27" s="139">
        <f t="shared" si="11"/>
        <v>3.3000000000000003</v>
      </c>
      <c r="G27" s="140">
        <f t="shared" si="1"/>
        <v>0</v>
      </c>
      <c r="H27" s="141">
        <v>0</v>
      </c>
      <c r="I27" s="141">
        <v>0</v>
      </c>
      <c r="J27" s="140">
        <f t="shared" si="12"/>
        <v>70.1</v>
      </c>
      <c r="K27" s="141">
        <v>67.6</v>
      </c>
      <c r="L27" s="141">
        <v>2.5</v>
      </c>
      <c r="M27" s="140">
        <f t="shared" si="13"/>
        <v>4.3</v>
      </c>
      <c r="N27" s="20">
        <v>4.1</v>
      </c>
      <c r="O27" s="141">
        <v>0.2</v>
      </c>
      <c r="P27" s="140">
        <f t="shared" si="16"/>
        <v>10.1</v>
      </c>
      <c r="Q27" s="141">
        <v>10.1</v>
      </c>
      <c r="R27" s="141">
        <v>0</v>
      </c>
      <c r="S27" s="140">
        <f t="shared" si="17"/>
        <v>0</v>
      </c>
      <c r="T27" s="141">
        <v>0</v>
      </c>
      <c r="U27" s="141">
        <v>0</v>
      </c>
      <c r="V27" s="140">
        <f t="shared" si="14"/>
        <v>0.6</v>
      </c>
      <c r="W27" s="20">
        <v>0</v>
      </c>
      <c r="X27" s="141">
        <v>0.6</v>
      </c>
      <c r="Y27" s="123">
        <v>32.3</v>
      </c>
      <c r="Z27" s="53">
        <f t="shared" si="15"/>
        <v>117.39999999999998</v>
      </c>
      <c r="AA27" s="124">
        <f t="shared" si="2"/>
        <v>85.09999999999998</v>
      </c>
      <c r="AB27" s="125">
        <f>G27+J27+M27+S27+V27</f>
        <v>74.99999999999999</v>
      </c>
      <c r="AC27" s="126">
        <f t="shared" si="4"/>
        <v>10.1</v>
      </c>
      <c r="AD27" s="127">
        <f t="shared" si="5"/>
        <v>434.9292664976694</v>
      </c>
      <c r="AE27" s="128">
        <f t="shared" si="6"/>
        <v>383.3101643633984</v>
      </c>
      <c r="AF27" s="129">
        <f t="shared" si="7"/>
        <v>51.619102134270996</v>
      </c>
      <c r="AG27" s="130">
        <f t="shared" si="8"/>
        <v>600.0081772835063</v>
      </c>
      <c r="AH27" s="131">
        <f t="shared" si="9"/>
        <v>165.0789107858369</v>
      </c>
      <c r="AI27" s="132">
        <f t="shared" si="10"/>
        <v>11.868390129259698</v>
      </c>
    </row>
    <row r="28" spans="1:35" s="55" customFormat="1" ht="19.5" customHeight="1">
      <c r="A28" s="135">
        <v>23</v>
      </c>
      <c r="B28" s="136" t="s">
        <v>29</v>
      </c>
      <c r="C28" s="137">
        <v>4888</v>
      </c>
      <c r="D28" s="138">
        <f t="shared" si="11"/>
        <v>72.9</v>
      </c>
      <c r="E28" s="139">
        <f t="shared" si="11"/>
        <v>69.6</v>
      </c>
      <c r="F28" s="139">
        <f t="shared" si="11"/>
        <v>3.3000000000000003</v>
      </c>
      <c r="G28" s="140">
        <f t="shared" si="1"/>
        <v>0</v>
      </c>
      <c r="H28" s="141">
        <v>0</v>
      </c>
      <c r="I28" s="141">
        <v>0</v>
      </c>
      <c r="J28" s="140">
        <f t="shared" si="12"/>
        <v>59.5</v>
      </c>
      <c r="K28" s="141">
        <v>57.4</v>
      </c>
      <c r="L28" s="141">
        <v>2.1</v>
      </c>
      <c r="M28" s="140">
        <f t="shared" si="13"/>
        <v>8.7</v>
      </c>
      <c r="N28" s="141">
        <v>7.7</v>
      </c>
      <c r="O28" s="141">
        <v>1</v>
      </c>
      <c r="P28" s="140">
        <f t="shared" si="16"/>
        <v>4.7</v>
      </c>
      <c r="Q28" s="141">
        <v>4.5</v>
      </c>
      <c r="R28" s="20">
        <v>0.2</v>
      </c>
      <c r="S28" s="140">
        <f t="shared" si="17"/>
        <v>0</v>
      </c>
      <c r="T28" s="141">
        <v>0</v>
      </c>
      <c r="U28" s="141">
        <v>0</v>
      </c>
      <c r="V28" s="140">
        <f t="shared" si="14"/>
        <v>0</v>
      </c>
      <c r="W28" s="141">
        <v>0</v>
      </c>
      <c r="X28" s="141">
        <v>0</v>
      </c>
      <c r="Y28" s="123">
        <v>0</v>
      </c>
      <c r="Z28" s="53">
        <f t="shared" si="15"/>
        <v>72.9</v>
      </c>
      <c r="AA28" s="124">
        <f t="shared" si="2"/>
        <v>72.9</v>
      </c>
      <c r="AB28" s="125">
        <f t="shared" si="3"/>
        <v>68.2</v>
      </c>
      <c r="AC28" s="126">
        <f t="shared" si="4"/>
        <v>4.7</v>
      </c>
      <c r="AD28" s="127">
        <f t="shared" si="5"/>
        <v>532.6455459434183</v>
      </c>
      <c r="AE28" s="128">
        <f t="shared" si="6"/>
        <v>498.304886602759</v>
      </c>
      <c r="AF28" s="129">
        <f t="shared" si="7"/>
        <v>34.34065934065934</v>
      </c>
      <c r="AG28" s="130">
        <f t="shared" si="8"/>
        <v>532.6455459434183</v>
      </c>
      <c r="AH28" s="131">
        <f t="shared" si="9"/>
        <v>0</v>
      </c>
      <c r="AI28" s="132">
        <f t="shared" si="10"/>
        <v>6.447187928669409</v>
      </c>
    </row>
    <row r="29" spans="1:35" s="55" customFormat="1" ht="19.5" customHeight="1">
      <c r="A29" s="135">
        <v>24</v>
      </c>
      <c r="B29" s="136" t="s">
        <v>30</v>
      </c>
      <c r="C29" s="137">
        <v>10905</v>
      </c>
      <c r="D29" s="138">
        <f>G29+J29+M29+P29+S29+V29</f>
        <v>164.99999999999997</v>
      </c>
      <c r="E29" s="139">
        <f t="shared" si="11"/>
        <v>160.9</v>
      </c>
      <c r="F29" s="139">
        <f t="shared" si="11"/>
        <v>4.1</v>
      </c>
      <c r="G29" s="140">
        <f>SUM(H29:I29)</f>
        <v>0</v>
      </c>
      <c r="H29" s="141">
        <v>0</v>
      </c>
      <c r="I29" s="141">
        <v>0</v>
      </c>
      <c r="J29" s="140">
        <f t="shared" si="12"/>
        <v>124.1</v>
      </c>
      <c r="K29" s="141">
        <v>121.1</v>
      </c>
      <c r="L29" s="141">
        <v>3</v>
      </c>
      <c r="M29" s="140">
        <f t="shared" si="13"/>
        <v>4.1</v>
      </c>
      <c r="N29" s="141">
        <v>4</v>
      </c>
      <c r="O29" s="141">
        <v>0.1</v>
      </c>
      <c r="P29" s="140">
        <f>SUM(Q29:R29)</f>
        <v>33.699999999999996</v>
      </c>
      <c r="Q29" s="141">
        <v>33.4</v>
      </c>
      <c r="R29" s="141">
        <v>0.3</v>
      </c>
      <c r="S29" s="140">
        <f t="shared" si="17"/>
        <v>0</v>
      </c>
      <c r="T29" s="141">
        <v>0</v>
      </c>
      <c r="U29" s="141">
        <v>0</v>
      </c>
      <c r="V29" s="140">
        <f t="shared" si="14"/>
        <v>3.0999999999999996</v>
      </c>
      <c r="W29" s="141">
        <v>2.4</v>
      </c>
      <c r="X29" s="141">
        <v>0.7</v>
      </c>
      <c r="Y29" s="123">
        <v>52.4</v>
      </c>
      <c r="Z29" s="53">
        <f t="shared" si="15"/>
        <v>217.39999999999998</v>
      </c>
      <c r="AA29" s="146">
        <f>SUM(AB29:AC29)</f>
        <v>164.99999999999997</v>
      </c>
      <c r="AB29" s="140">
        <f>G29+J29+M29+S29+V29</f>
        <v>131.29999999999998</v>
      </c>
      <c r="AC29" s="147">
        <f>P29</f>
        <v>33.699999999999996</v>
      </c>
      <c r="AD29" s="127">
        <f t="shared" si="5"/>
        <v>540.3812143839652</v>
      </c>
      <c r="AE29" s="128">
        <f t="shared" si="6"/>
        <v>430.0124451431191</v>
      </c>
      <c r="AF29" s="129">
        <f t="shared" si="7"/>
        <v>110.36876924084626</v>
      </c>
      <c r="AG29" s="130">
        <f t="shared" si="8"/>
        <v>711.993187921661</v>
      </c>
      <c r="AH29" s="131">
        <f t="shared" si="9"/>
        <v>171.61197353769566</v>
      </c>
      <c r="AI29" s="132">
        <f t="shared" si="10"/>
        <v>20.424242424242426</v>
      </c>
    </row>
    <row r="30" spans="1:35" s="55" customFormat="1" ht="19.5" customHeight="1">
      <c r="A30" s="135">
        <v>25</v>
      </c>
      <c r="B30" s="136" t="s">
        <v>31</v>
      </c>
      <c r="C30" s="137">
        <v>14446</v>
      </c>
      <c r="D30" s="138">
        <f t="shared" si="11"/>
        <v>225.20000000000002</v>
      </c>
      <c r="E30" s="139">
        <f t="shared" si="11"/>
        <v>208.20000000000002</v>
      </c>
      <c r="F30" s="139">
        <f t="shared" si="11"/>
        <v>17</v>
      </c>
      <c r="G30" s="140">
        <f t="shared" si="1"/>
        <v>0</v>
      </c>
      <c r="H30" s="141">
        <v>0</v>
      </c>
      <c r="I30" s="141">
        <v>0</v>
      </c>
      <c r="J30" s="140">
        <f t="shared" si="12"/>
        <v>189.70000000000002</v>
      </c>
      <c r="K30" s="141">
        <v>184.3</v>
      </c>
      <c r="L30" s="141">
        <v>5.4</v>
      </c>
      <c r="M30" s="140">
        <f t="shared" si="13"/>
        <v>7.5</v>
      </c>
      <c r="N30" s="141">
        <v>5.8</v>
      </c>
      <c r="O30" s="141">
        <v>1.7</v>
      </c>
      <c r="P30" s="140">
        <f t="shared" si="16"/>
        <v>20.5</v>
      </c>
      <c r="Q30" s="141">
        <v>18.1</v>
      </c>
      <c r="R30" s="141">
        <v>2.4</v>
      </c>
      <c r="S30" s="140">
        <f t="shared" si="17"/>
        <v>0</v>
      </c>
      <c r="T30" s="141">
        <v>0</v>
      </c>
      <c r="U30" s="141">
        <v>0</v>
      </c>
      <c r="V30" s="140">
        <f t="shared" si="14"/>
        <v>7.5</v>
      </c>
      <c r="W30" s="141">
        <v>0</v>
      </c>
      <c r="X30" s="20">
        <v>7.5</v>
      </c>
      <c r="Y30" s="123">
        <v>74.8</v>
      </c>
      <c r="Z30" s="53">
        <f t="shared" si="15"/>
        <v>300</v>
      </c>
      <c r="AA30" s="124">
        <f t="shared" si="2"/>
        <v>225.20000000000002</v>
      </c>
      <c r="AB30" s="125">
        <f t="shared" si="3"/>
        <v>204.70000000000002</v>
      </c>
      <c r="AC30" s="126">
        <f t="shared" si="4"/>
        <v>20.5</v>
      </c>
      <c r="AD30" s="127">
        <f t="shared" si="5"/>
        <v>556.7532287731651</v>
      </c>
      <c r="AE30" s="128">
        <f t="shared" si="6"/>
        <v>506.0718735784498</v>
      </c>
      <c r="AF30" s="129">
        <f t="shared" si="7"/>
        <v>50.681355194715294</v>
      </c>
      <c r="AG30" s="130">
        <f t="shared" si="8"/>
        <v>741.6783687031507</v>
      </c>
      <c r="AH30" s="131">
        <f t="shared" si="9"/>
        <v>184.9251399299856</v>
      </c>
      <c r="AI30" s="132">
        <f t="shared" si="10"/>
        <v>9.103019538188276</v>
      </c>
    </row>
    <row r="31" spans="1:35" s="55" customFormat="1" ht="19.5" customHeight="1">
      <c r="A31" s="135">
        <v>26</v>
      </c>
      <c r="B31" s="136" t="s">
        <v>43</v>
      </c>
      <c r="C31" s="137">
        <v>8272</v>
      </c>
      <c r="D31" s="138">
        <f t="shared" si="11"/>
        <v>114.80000000000001</v>
      </c>
      <c r="E31" s="139">
        <f t="shared" si="11"/>
        <v>111.50000000000001</v>
      </c>
      <c r="F31" s="139">
        <f t="shared" si="11"/>
        <v>3.3</v>
      </c>
      <c r="G31" s="140">
        <f t="shared" si="1"/>
        <v>0</v>
      </c>
      <c r="H31" s="141">
        <v>0</v>
      </c>
      <c r="I31" s="141">
        <v>0</v>
      </c>
      <c r="J31" s="140">
        <f t="shared" si="12"/>
        <v>88.30000000000001</v>
      </c>
      <c r="K31" s="141">
        <v>87.4</v>
      </c>
      <c r="L31" s="141">
        <v>0.9</v>
      </c>
      <c r="M31" s="140">
        <f t="shared" si="13"/>
        <v>4.9</v>
      </c>
      <c r="N31" s="141">
        <v>4.4</v>
      </c>
      <c r="O31" s="141">
        <v>0.5</v>
      </c>
      <c r="P31" s="140">
        <f t="shared" si="16"/>
        <v>20.3</v>
      </c>
      <c r="Q31" s="141">
        <v>19.7</v>
      </c>
      <c r="R31" s="141">
        <v>0.6</v>
      </c>
      <c r="S31" s="140">
        <f t="shared" si="17"/>
        <v>0</v>
      </c>
      <c r="T31" s="141">
        <v>0</v>
      </c>
      <c r="U31" s="141">
        <v>0</v>
      </c>
      <c r="V31" s="140">
        <f t="shared" si="14"/>
        <v>1.3</v>
      </c>
      <c r="W31" s="141">
        <v>0</v>
      </c>
      <c r="X31" s="141">
        <v>1.3</v>
      </c>
      <c r="Y31" s="123">
        <v>40.3</v>
      </c>
      <c r="Z31" s="53">
        <f t="shared" si="15"/>
        <v>155.10000000000002</v>
      </c>
      <c r="AA31" s="60">
        <f t="shared" si="2"/>
        <v>114.80000000000001</v>
      </c>
      <c r="AB31" s="125">
        <f t="shared" si="3"/>
        <v>94.50000000000001</v>
      </c>
      <c r="AC31" s="126">
        <f t="shared" si="4"/>
        <v>20.3</v>
      </c>
      <c r="AD31" s="127">
        <f t="shared" si="5"/>
        <v>495.6479690522244</v>
      </c>
      <c r="AE31" s="128">
        <f t="shared" si="6"/>
        <v>408.0029013539652</v>
      </c>
      <c r="AF31" s="129">
        <f t="shared" si="7"/>
        <v>87.6450676982592</v>
      </c>
      <c r="AG31" s="130">
        <f t="shared" si="8"/>
        <v>669.6428571428572</v>
      </c>
      <c r="AH31" s="131">
        <f t="shared" si="9"/>
        <v>173.99488809063277</v>
      </c>
      <c r="AI31" s="132">
        <f t="shared" si="10"/>
        <v>17.68292682926829</v>
      </c>
    </row>
    <row r="32" spans="1:35" s="55" customFormat="1" ht="19.5" customHeight="1">
      <c r="A32" s="135">
        <v>27</v>
      </c>
      <c r="B32" s="136" t="s">
        <v>32</v>
      </c>
      <c r="C32" s="137">
        <v>3050</v>
      </c>
      <c r="D32" s="138">
        <f t="shared" si="11"/>
        <v>40.1</v>
      </c>
      <c r="E32" s="139">
        <f t="shared" si="11"/>
        <v>39.2</v>
      </c>
      <c r="F32" s="139">
        <f t="shared" si="11"/>
        <v>0.9</v>
      </c>
      <c r="G32" s="140">
        <f>SUM(H32:I32)</f>
        <v>0</v>
      </c>
      <c r="H32" s="141">
        <v>0</v>
      </c>
      <c r="I32" s="141">
        <v>0</v>
      </c>
      <c r="J32" s="140">
        <f t="shared" si="12"/>
        <v>32.8</v>
      </c>
      <c r="K32" s="141">
        <v>32.5</v>
      </c>
      <c r="L32" s="141">
        <v>0.3</v>
      </c>
      <c r="M32" s="140">
        <f t="shared" si="13"/>
        <v>1.6</v>
      </c>
      <c r="N32" s="141">
        <v>1.6</v>
      </c>
      <c r="O32" s="141">
        <v>0</v>
      </c>
      <c r="P32" s="140">
        <f t="shared" si="16"/>
        <v>5.6</v>
      </c>
      <c r="Q32" s="141">
        <v>5.1</v>
      </c>
      <c r="R32" s="141">
        <v>0.5</v>
      </c>
      <c r="S32" s="140">
        <f t="shared" si="17"/>
        <v>0</v>
      </c>
      <c r="T32" s="141">
        <v>0</v>
      </c>
      <c r="U32" s="141">
        <v>0</v>
      </c>
      <c r="V32" s="140">
        <f t="shared" si="14"/>
        <v>0.1</v>
      </c>
      <c r="W32" s="141">
        <v>0</v>
      </c>
      <c r="X32" s="141">
        <v>0.1</v>
      </c>
      <c r="Y32" s="123">
        <v>13.6</v>
      </c>
      <c r="Z32" s="53">
        <f t="shared" si="15"/>
        <v>53.7</v>
      </c>
      <c r="AA32" s="124">
        <f>SUM(AB32:AC32)</f>
        <v>40.1</v>
      </c>
      <c r="AB32" s="125">
        <f>G32+J32+M32+S32+V32</f>
        <v>34.5</v>
      </c>
      <c r="AC32" s="126">
        <f>P32</f>
        <v>5.6</v>
      </c>
      <c r="AD32" s="127">
        <f t="shared" si="5"/>
        <v>469.5550351288056</v>
      </c>
      <c r="AE32" s="128">
        <f t="shared" si="6"/>
        <v>403.98126463700237</v>
      </c>
      <c r="AF32" s="129">
        <f t="shared" si="7"/>
        <v>65.57377049180327</v>
      </c>
      <c r="AG32" s="130">
        <f t="shared" si="8"/>
        <v>628.8056206088993</v>
      </c>
      <c r="AH32" s="131">
        <f t="shared" si="9"/>
        <v>159.2505854800937</v>
      </c>
      <c r="AI32" s="132">
        <f t="shared" si="10"/>
        <v>13.96508728179551</v>
      </c>
    </row>
    <row r="33" spans="1:35" s="8" customFormat="1" ht="19.5" customHeight="1">
      <c r="A33" s="145">
        <v>28</v>
      </c>
      <c r="B33" s="136" t="s">
        <v>44</v>
      </c>
      <c r="C33" s="137">
        <v>2435</v>
      </c>
      <c r="D33" s="138">
        <f t="shared" si="11"/>
        <v>39.099999999999994</v>
      </c>
      <c r="E33" s="139">
        <f t="shared" si="11"/>
        <v>37.9</v>
      </c>
      <c r="F33" s="139">
        <f t="shared" si="11"/>
        <v>1.2</v>
      </c>
      <c r="G33" s="140">
        <f t="shared" si="1"/>
        <v>0</v>
      </c>
      <c r="H33" s="141">
        <v>0</v>
      </c>
      <c r="I33" s="141">
        <v>0</v>
      </c>
      <c r="J33" s="140">
        <f t="shared" si="12"/>
        <v>31.7</v>
      </c>
      <c r="K33" s="141">
        <v>30.9</v>
      </c>
      <c r="L33" s="141">
        <v>0.8</v>
      </c>
      <c r="M33" s="140">
        <f t="shared" si="13"/>
        <v>1.1</v>
      </c>
      <c r="N33" s="141">
        <v>1</v>
      </c>
      <c r="O33" s="141">
        <v>0.1</v>
      </c>
      <c r="P33" s="140">
        <f t="shared" si="16"/>
        <v>6.3</v>
      </c>
      <c r="Q33" s="141">
        <v>6</v>
      </c>
      <c r="R33" s="141">
        <v>0.3</v>
      </c>
      <c r="S33" s="140">
        <f t="shared" si="17"/>
        <v>0</v>
      </c>
      <c r="T33" s="141">
        <v>0</v>
      </c>
      <c r="U33" s="141">
        <v>0</v>
      </c>
      <c r="V33" s="140">
        <f t="shared" si="14"/>
        <v>0</v>
      </c>
      <c r="W33" s="141">
        <v>0</v>
      </c>
      <c r="X33" s="141">
        <v>0</v>
      </c>
      <c r="Y33" s="123">
        <v>10.2</v>
      </c>
      <c r="Z33" s="53">
        <f t="shared" si="15"/>
        <v>49.3</v>
      </c>
      <c r="AA33" s="124">
        <f>SUM(AB33:AC33)</f>
        <v>39.099999999999994</v>
      </c>
      <c r="AB33" s="125">
        <f t="shared" si="3"/>
        <v>32.8</v>
      </c>
      <c r="AC33" s="126">
        <f t="shared" si="4"/>
        <v>6.3</v>
      </c>
      <c r="AD33" s="127">
        <f t="shared" si="5"/>
        <v>573.4819595189205</v>
      </c>
      <c r="AE33" s="128">
        <f t="shared" si="6"/>
        <v>481.079495453212</v>
      </c>
      <c r="AF33" s="129">
        <f t="shared" si="7"/>
        <v>92.40246406570841</v>
      </c>
      <c r="AG33" s="130">
        <f t="shared" si="8"/>
        <v>723.0859489586389</v>
      </c>
      <c r="AH33" s="131">
        <f t="shared" si="9"/>
        <v>149.6039894397184</v>
      </c>
      <c r="AI33" s="132">
        <f t="shared" si="10"/>
        <v>16.112531969309465</v>
      </c>
    </row>
    <row r="34" spans="1:35" s="8" customFormat="1" ht="19.5" customHeight="1">
      <c r="A34" s="135">
        <v>29</v>
      </c>
      <c r="B34" s="136" t="s">
        <v>33</v>
      </c>
      <c r="C34" s="137">
        <v>8274</v>
      </c>
      <c r="D34" s="138">
        <f t="shared" si="11"/>
        <v>104.89999999999999</v>
      </c>
      <c r="E34" s="139">
        <f t="shared" si="11"/>
        <v>102.2</v>
      </c>
      <c r="F34" s="139">
        <f t="shared" si="11"/>
        <v>2.7</v>
      </c>
      <c r="G34" s="140">
        <f t="shared" si="1"/>
        <v>0</v>
      </c>
      <c r="H34" s="141">
        <v>0</v>
      </c>
      <c r="I34" s="141">
        <v>0</v>
      </c>
      <c r="J34" s="140">
        <f t="shared" si="12"/>
        <v>77.1</v>
      </c>
      <c r="K34" s="141">
        <v>76</v>
      </c>
      <c r="L34" s="141">
        <v>1.1</v>
      </c>
      <c r="M34" s="140">
        <f t="shared" si="13"/>
        <v>3.3</v>
      </c>
      <c r="N34" s="141">
        <v>3.3</v>
      </c>
      <c r="O34" s="141">
        <v>0</v>
      </c>
      <c r="P34" s="140">
        <f t="shared" si="16"/>
        <v>14.1</v>
      </c>
      <c r="Q34" s="141">
        <v>14</v>
      </c>
      <c r="R34" s="141">
        <v>0.1</v>
      </c>
      <c r="S34" s="140">
        <f t="shared" si="17"/>
        <v>0</v>
      </c>
      <c r="T34" s="141">
        <v>0</v>
      </c>
      <c r="U34" s="141">
        <v>0</v>
      </c>
      <c r="V34" s="140">
        <f t="shared" si="14"/>
        <v>10.4</v>
      </c>
      <c r="W34" s="141">
        <v>8.9</v>
      </c>
      <c r="X34" s="141">
        <v>1.5</v>
      </c>
      <c r="Y34" s="123">
        <v>20.9</v>
      </c>
      <c r="Z34" s="53">
        <f t="shared" si="15"/>
        <v>125.79999999999998</v>
      </c>
      <c r="AA34" s="124">
        <f>SUM(AB34:AC34)</f>
        <v>104.89999999999999</v>
      </c>
      <c r="AB34" s="125">
        <f t="shared" si="3"/>
        <v>90.8</v>
      </c>
      <c r="AC34" s="126">
        <f t="shared" si="4"/>
        <v>14.1</v>
      </c>
      <c r="AD34" s="127">
        <f t="shared" si="5"/>
        <v>452.79533133050177</v>
      </c>
      <c r="AE34" s="128">
        <f t="shared" si="6"/>
        <v>391.9334231154391</v>
      </c>
      <c r="AF34" s="129">
        <f t="shared" si="7"/>
        <v>60.86190821506267</v>
      </c>
      <c r="AG34" s="130">
        <f t="shared" si="8"/>
        <v>543.0090818053109</v>
      </c>
      <c r="AH34" s="131">
        <f t="shared" si="9"/>
        <v>90.21375047480919</v>
      </c>
      <c r="AI34" s="132">
        <f t="shared" si="10"/>
        <v>13.441372735938991</v>
      </c>
    </row>
    <row r="35" spans="1:35" s="55" customFormat="1" ht="19.5" customHeight="1">
      <c r="A35" s="135">
        <v>30</v>
      </c>
      <c r="B35" s="136" t="s">
        <v>34</v>
      </c>
      <c r="C35" s="137">
        <v>4017</v>
      </c>
      <c r="D35" s="138">
        <f>G35+J35+M35+P35+S35+V35</f>
        <v>59.199999999999996</v>
      </c>
      <c r="E35" s="139">
        <f t="shared" si="11"/>
        <v>53.5</v>
      </c>
      <c r="F35" s="139">
        <f t="shared" si="11"/>
        <v>5.7</v>
      </c>
      <c r="G35" s="140">
        <f>SUM(H35:I35)</f>
        <v>0</v>
      </c>
      <c r="H35" s="141">
        <v>0</v>
      </c>
      <c r="I35" s="141">
        <v>0</v>
      </c>
      <c r="J35" s="140">
        <f t="shared" si="12"/>
        <v>48</v>
      </c>
      <c r="K35" s="141">
        <v>43.4</v>
      </c>
      <c r="L35" s="141">
        <v>4.6</v>
      </c>
      <c r="M35" s="140">
        <f t="shared" si="13"/>
        <v>3.3</v>
      </c>
      <c r="N35" s="141">
        <v>2.4</v>
      </c>
      <c r="O35" s="141">
        <v>0.9</v>
      </c>
      <c r="P35" s="140">
        <f t="shared" si="16"/>
        <v>7.9</v>
      </c>
      <c r="Q35" s="141">
        <v>7.7</v>
      </c>
      <c r="R35" s="141">
        <v>0.2</v>
      </c>
      <c r="S35" s="140">
        <f t="shared" si="17"/>
        <v>0</v>
      </c>
      <c r="T35" s="141">
        <v>0</v>
      </c>
      <c r="U35" s="141">
        <v>0</v>
      </c>
      <c r="V35" s="140">
        <f t="shared" si="14"/>
        <v>0</v>
      </c>
      <c r="W35" s="141">
        <v>0</v>
      </c>
      <c r="X35" s="141">
        <v>0</v>
      </c>
      <c r="Y35" s="123">
        <v>16.1</v>
      </c>
      <c r="Z35" s="53">
        <f t="shared" si="15"/>
        <v>75.3</v>
      </c>
      <c r="AA35" s="124">
        <f t="shared" si="2"/>
        <v>59.199999999999996</v>
      </c>
      <c r="AB35" s="125">
        <f>G35+J35+M35+S35+V35</f>
        <v>51.3</v>
      </c>
      <c r="AC35" s="126">
        <f>P35</f>
        <v>7.9</v>
      </c>
      <c r="AD35" s="127">
        <f t="shared" si="5"/>
        <v>526.334506917031</v>
      </c>
      <c r="AE35" s="128">
        <f t="shared" si="6"/>
        <v>456.0973007574949</v>
      </c>
      <c r="AF35" s="129">
        <f t="shared" si="7"/>
        <v>70.23720615953626</v>
      </c>
      <c r="AG35" s="130">
        <f t="shared" si="8"/>
        <v>669.4761549130482</v>
      </c>
      <c r="AH35" s="131">
        <f t="shared" si="9"/>
        <v>143.14164799601693</v>
      </c>
      <c r="AI35" s="132">
        <f t="shared" si="10"/>
        <v>13.344594594594595</v>
      </c>
    </row>
    <row r="36" spans="1:36" s="8" customFormat="1" ht="19.5" customHeight="1">
      <c r="A36" s="135">
        <v>31</v>
      </c>
      <c r="B36" s="136" t="s">
        <v>51</v>
      </c>
      <c r="C36" s="137">
        <v>5348</v>
      </c>
      <c r="D36" s="138">
        <f t="shared" si="11"/>
        <v>67.69999999999999</v>
      </c>
      <c r="E36" s="139">
        <f t="shared" si="11"/>
        <v>67.1</v>
      </c>
      <c r="F36" s="139">
        <f t="shared" si="11"/>
        <v>0.6000000000000001</v>
      </c>
      <c r="G36" s="140">
        <f t="shared" si="1"/>
        <v>0</v>
      </c>
      <c r="H36" s="141">
        <v>0</v>
      </c>
      <c r="I36" s="141">
        <v>0</v>
      </c>
      <c r="J36" s="140">
        <f t="shared" si="12"/>
        <v>53.099999999999994</v>
      </c>
      <c r="K36" s="141">
        <v>52.8</v>
      </c>
      <c r="L36" s="141">
        <v>0.3</v>
      </c>
      <c r="M36" s="140">
        <f t="shared" si="13"/>
        <v>2.4</v>
      </c>
      <c r="N36" s="20">
        <v>2.3</v>
      </c>
      <c r="O36" s="141">
        <v>0.1</v>
      </c>
      <c r="P36" s="140">
        <f t="shared" si="16"/>
        <v>8</v>
      </c>
      <c r="Q36" s="141">
        <v>8</v>
      </c>
      <c r="R36" s="141">
        <v>0</v>
      </c>
      <c r="S36" s="140">
        <f t="shared" si="17"/>
        <v>0</v>
      </c>
      <c r="T36" s="141">
        <v>0</v>
      </c>
      <c r="U36" s="141">
        <v>0</v>
      </c>
      <c r="V36" s="140">
        <f t="shared" si="14"/>
        <v>4.2</v>
      </c>
      <c r="W36" s="141">
        <v>4</v>
      </c>
      <c r="X36" s="141">
        <v>0.2</v>
      </c>
      <c r="Y36" s="123">
        <v>13</v>
      </c>
      <c r="Z36" s="53">
        <f t="shared" si="15"/>
        <v>80.69999999999999</v>
      </c>
      <c r="AA36" s="124">
        <f t="shared" si="2"/>
        <v>67.69999999999999</v>
      </c>
      <c r="AB36" s="125">
        <f t="shared" si="3"/>
        <v>59.699999999999996</v>
      </c>
      <c r="AC36" s="126">
        <f t="shared" si="4"/>
        <v>8</v>
      </c>
      <c r="AD36" s="127">
        <f t="shared" si="5"/>
        <v>452.10492573992934</v>
      </c>
      <c r="AE36" s="128">
        <f t="shared" si="6"/>
        <v>398.6804145742066</v>
      </c>
      <c r="AF36" s="129">
        <f t="shared" si="7"/>
        <v>53.424511165722826</v>
      </c>
      <c r="AG36" s="130">
        <f t="shared" si="8"/>
        <v>538.919756384229</v>
      </c>
      <c r="AH36" s="131">
        <f t="shared" si="9"/>
        <v>86.8148306442996</v>
      </c>
      <c r="AI36" s="132">
        <f t="shared" si="10"/>
        <v>11.816838995568688</v>
      </c>
      <c r="AJ36" s="55"/>
    </row>
    <row r="37" spans="1:35" s="8" customFormat="1" ht="19.5" customHeight="1">
      <c r="A37" s="135">
        <v>32</v>
      </c>
      <c r="B37" s="136" t="s">
        <v>45</v>
      </c>
      <c r="C37" s="137">
        <v>15365</v>
      </c>
      <c r="D37" s="138">
        <f t="shared" si="11"/>
        <v>204.1</v>
      </c>
      <c r="E37" s="139">
        <f t="shared" si="11"/>
        <v>188</v>
      </c>
      <c r="F37" s="139">
        <f t="shared" si="11"/>
        <v>16.1</v>
      </c>
      <c r="G37" s="140">
        <f t="shared" si="1"/>
        <v>0</v>
      </c>
      <c r="H37" s="141">
        <v>0</v>
      </c>
      <c r="I37" s="141">
        <v>0</v>
      </c>
      <c r="J37" s="140">
        <f t="shared" si="12"/>
        <v>167.3</v>
      </c>
      <c r="K37" s="141">
        <v>155</v>
      </c>
      <c r="L37" s="141">
        <v>12.3</v>
      </c>
      <c r="M37" s="140">
        <f t="shared" si="13"/>
        <v>8.6</v>
      </c>
      <c r="N37" s="141">
        <v>6.1</v>
      </c>
      <c r="O37" s="141">
        <v>2.5</v>
      </c>
      <c r="P37" s="140">
        <f t="shared" si="16"/>
        <v>28.2</v>
      </c>
      <c r="Q37" s="141">
        <v>26.9</v>
      </c>
      <c r="R37" s="141">
        <v>1.3</v>
      </c>
      <c r="S37" s="140">
        <f t="shared" si="17"/>
        <v>0</v>
      </c>
      <c r="T37" s="141">
        <v>0</v>
      </c>
      <c r="U37" s="141">
        <v>0</v>
      </c>
      <c r="V37" s="140">
        <f t="shared" si="14"/>
        <v>0</v>
      </c>
      <c r="W37" s="141">
        <v>0</v>
      </c>
      <c r="X37" s="141">
        <v>0</v>
      </c>
      <c r="Y37" s="123">
        <v>41.9</v>
      </c>
      <c r="Z37" s="53">
        <f t="shared" si="15"/>
        <v>246</v>
      </c>
      <c r="AA37" s="124">
        <f t="shared" si="2"/>
        <v>204.1</v>
      </c>
      <c r="AB37" s="125">
        <f t="shared" si="3"/>
        <v>175.9</v>
      </c>
      <c r="AC37" s="126">
        <f t="shared" si="4"/>
        <v>28.2</v>
      </c>
      <c r="AD37" s="127">
        <f t="shared" si="5"/>
        <v>474.4084421923667</v>
      </c>
      <c r="AE37" s="128">
        <f t="shared" si="6"/>
        <v>408.8605829575566</v>
      </c>
      <c r="AF37" s="129">
        <f t="shared" si="7"/>
        <v>65.54785923481009</v>
      </c>
      <c r="AG37" s="130">
        <f t="shared" si="8"/>
        <v>571.8004741760029</v>
      </c>
      <c r="AH37" s="131">
        <f t="shared" si="9"/>
        <v>97.39203198363629</v>
      </c>
      <c r="AI37" s="132">
        <f t="shared" si="10"/>
        <v>13.816756491915728</v>
      </c>
    </row>
    <row r="38" spans="1:35" s="8" customFormat="1" ht="19.5" customHeight="1" thickBot="1">
      <c r="A38" s="148">
        <v>33</v>
      </c>
      <c r="B38" s="149" t="s">
        <v>35</v>
      </c>
      <c r="C38" s="150">
        <v>11182</v>
      </c>
      <c r="D38" s="151">
        <f t="shared" si="11"/>
        <v>150.1</v>
      </c>
      <c r="E38" s="152">
        <f t="shared" si="11"/>
        <v>144.3</v>
      </c>
      <c r="F38" s="152">
        <f t="shared" si="11"/>
        <v>5.800000000000001</v>
      </c>
      <c r="G38" s="153">
        <f t="shared" si="1"/>
        <v>0</v>
      </c>
      <c r="H38" s="154">
        <v>0</v>
      </c>
      <c r="I38" s="154">
        <v>0</v>
      </c>
      <c r="J38" s="153">
        <f t="shared" si="12"/>
        <v>101.80000000000001</v>
      </c>
      <c r="K38" s="154">
        <v>100.9</v>
      </c>
      <c r="L38" s="154">
        <v>0.9</v>
      </c>
      <c r="M38" s="153">
        <f t="shared" si="13"/>
        <v>5.199999999999999</v>
      </c>
      <c r="N38" s="154">
        <v>5.1</v>
      </c>
      <c r="O38" s="154">
        <v>0.1</v>
      </c>
      <c r="P38" s="153">
        <f t="shared" si="16"/>
        <v>34.9</v>
      </c>
      <c r="Q38" s="154">
        <v>34.5</v>
      </c>
      <c r="R38" s="154">
        <v>0.4</v>
      </c>
      <c r="S38" s="153">
        <f>SUM(T38:U38)</f>
        <v>0</v>
      </c>
      <c r="T38" s="154">
        <v>0</v>
      </c>
      <c r="U38" s="154">
        <v>0</v>
      </c>
      <c r="V38" s="153">
        <f t="shared" si="14"/>
        <v>8.2</v>
      </c>
      <c r="W38" s="154">
        <v>3.8</v>
      </c>
      <c r="X38" s="154">
        <v>4.4</v>
      </c>
      <c r="Y38" s="155">
        <v>39.5</v>
      </c>
      <c r="Z38" s="156">
        <f>D38+Y38</f>
        <v>189.6</v>
      </c>
      <c r="AA38" s="157">
        <f t="shared" si="2"/>
        <v>150.10000000000002</v>
      </c>
      <c r="AB38" s="158">
        <f t="shared" si="3"/>
        <v>115.20000000000002</v>
      </c>
      <c r="AC38" s="159">
        <f t="shared" si="4"/>
        <v>34.9</v>
      </c>
      <c r="AD38" s="160">
        <f t="shared" si="5"/>
        <v>479.4056774918876</v>
      </c>
      <c r="AE38" s="161">
        <f t="shared" si="6"/>
        <v>367.93826813501295</v>
      </c>
      <c r="AF38" s="162">
        <f t="shared" si="7"/>
        <v>111.46740935687457</v>
      </c>
      <c r="AG38" s="163">
        <f t="shared" si="8"/>
        <v>605.5650663055421</v>
      </c>
      <c r="AH38" s="164">
        <f t="shared" si="9"/>
        <v>126.1593888136546</v>
      </c>
      <c r="AI38" s="61">
        <f t="shared" si="10"/>
        <v>23.25116588940706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SheetLayoutView="100" zoomScalePageLayoutView="0" workbookViewId="0" topLeftCell="B1">
      <selection activeCell="F15" sqref="F1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0" width="11.50390625" style="5" customWidth="1"/>
    <col min="31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65" t="s">
        <v>68</v>
      </c>
      <c r="B1" s="166"/>
      <c r="C1" s="211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74" t="s">
        <v>1</v>
      </c>
      <c r="AB1" s="175"/>
      <c r="AC1" s="176"/>
      <c r="AD1" s="180" t="s">
        <v>2</v>
      </c>
      <c r="AE1" s="180"/>
      <c r="AF1" s="180"/>
      <c r="AG1" s="184" t="s">
        <v>3</v>
      </c>
      <c r="AH1" s="191" t="s">
        <v>4</v>
      </c>
      <c r="AI1" s="202" t="s">
        <v>5</v>
      </c>
    </row>
    <row r="2" spans="1:35" ht="19.5" customHeight="1">
      <c r="A2" s="167"/>
      <c r="B2" s="168"/>
      <c r="C2" s="172"/>
      <c r="D2" s="205" t="s">
        <v>1</v>
      </c>
      <c r="E2" s="206"/>
      <c r="F2" s="20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187" t="s">
        <v>6</v>
      </c>
      <c r="Z2" s="189" t="s">
        <v>7</v>
      </c>
      <c r="AA2" s="177"/>
      <c r="AB2" s="178"/>
      <c r="AC2" s="179"/>
      <c r="AD2" s="181"/>
      <c r="AE2" s="181"/>
      <c r="AF2" s="181"/>
      <c r="AG2" s="185"/>
      <c r="AH2" s="192"/>
      <c r="AI2" s="203"/>
    </row>
    <row r="3" spans="1:35" ht="19.5" customHeight="1">
      <c r="A3" s="167"/>
      <c r="B3" s="168"/>
      <c r="C3" s="172"/>
      <c r="D3" s="208"/>
      <c r="E3" s="206"/>
      <c r="F3" s="206"/>
      <c r="G3" s="182" t="s">
        <v>8</v>
      </c>
      <c r="H3" s="183"/>
      <c r="I3" s="183"/>
      <c r="J3" s="182" t="s">
        <v>9</v>
      </c>
      <c r="K3" s="183"/>
      <c r="L3" s="183"/>
      <c r="M3" s="182" t="s">
        <v>10</v>
      </c>
      <c r="N3" s="183"/>
      <c r="O3" s="183"/>
      <c r="P3" s="182" t="s">
        <v>11</v>
      </c>
      <c r="Q3" s="183"/>
      <c r="R3" s="183"/>
      <c r="S3" s="182" t="s">
        <v>12</v>
      </c>
      <c r="T3" s="183"/>
      <c r="U3" s="183"/>
      <c r="V3" s="182" t="s">
        <v>13</v>
      </c>
      <c r="W3" s="183"/>
      <c r="X3" s="183"/>
      <c r="Y3" s="187"/>
      <c r="Z3" s="189"/>
      <c r="AA3" s="177"/>
      <c r="AB3" s="178"/>
      <c r="AC3" s="179"/>
      <c r="AD3" s="181"/>
      <c r="AE3" s="181"/>
      <c r="AF3" s="181"/>
      <c r="AG3" s="185"/>
      <c r="AH3" s="192"/>
      <c r="AI3" s="203"/>
    </row>
    <row r="4" spans="1:35" ht="19.5" customHeight="1" thickBot="1">
      <c r="A4" s="169"/>
      <c r="B4" s="170"/>
      <c r="C4" s="173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88"/>
      <c r="Z4" s="190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86"/>
      <c r="AH4" s="193"/>
      <c r="AI4" s="204"/>
    </row>
    <row r="5" spans="1:35" s="2" customFormat="1" ht="39.75" customHeight="1" thickBot="1">
      <c r="A5" s="197" t="s">
        <v>18</v>
      </c>
      <c r="B5" s="198"/>
      <c r="C5" s="34">
        <f>SUM(C6:C38)</f>
        <v>1181551</v>
      </c>
      <c r="D5" s="35">
        <f>SUM(E5:F5)</f>
        <v>21158.6</v>
      </c>
      <c r="E5" s="36">
        <f>SUM(E6:E38)</f>
        <v>19254.5</v>
      </c>
      <c r="F5" s="36">
        <f>SUM(F6:F38)</f>
        <v>1904.1</v>
      </c>
      <c r="G5" s="37">
        <f>SUM(H5:I5)</f>
        <v>432.4</v>
      </c>
      <c r="H5" s="37">
        <f aca="true" t="shared" si="0" ref="H5:AC5">SUM(H6:H38)</f>
        <v>432.4</v>
      </c>
      <c r="I5" s="37">
        <f t="shared" si="0"/>
        <v>0</v>
      </c>
      <c r="J5" s="37">
        <f>SUM(K5:L5)</f>
        <v>16051.099999999997</v>
      </c>
      <c r="K5" s="37">
        <f t="shared" si="0"/>
        <v>14887.299999999996</v>
      </c>
      <c r="L5" s="37">
        <f t="shared" si="0"/>
        <v>1163.8000000000006</v>
      </c>
      <c r="M5" s="37">
        <f>SUM(N5:O5)</f>
        <v>1021.7999999999998</v>
      </c>
      <c r="N5" s="37">
        <f t="shared" si="0"/>
        <v>726.2999999999998</v>
      </c>
      <c r="O5" s="37">
        <f t="shared" si="0"/>
        <v>295.5</v>
      </c>
      <c r="P5" s="37">
        <f>SUM(Q5:R5)</f>
        <v>3066.899999999999</v>
      </c>
      <c r="Q5" s="37">
        <f t="shared" si="0"/>
        <v>2968.6999999999994</v>
      </c>
      <c r="R5" s="37">
        <f t="shared" si="0"/>
        <v>98.20000000000003</v>
      </c>
      <c r="S5" s="37">
        <f>SUM(T5:U5)</f>
        <v>1.7</v>
      </c>
      <c r="T5" s="37">
        <f t="shared" si="0"/>
        <v>1.4</v>
      </c>
      <c r="U5" s="37">
        <f t="shared" si="0"/>
        <v>0.30000000000000004</v>
      </c>
      <c r="V5" s="37">
        <f>SUM(W5:X5)</f>
        <v>584.7</v>
      </c>
      <c r="W5" s="37">
        <f t="shared" si="0"/>
        <v>238.4</v>
      </c>
      <c r="X5" s="37">
        <f t="shared" si="0"/>
        <v>346.3</v>
      </c>
      <c r="Y5" s="38">
        <f t="shared" si="0"/>
        <v>9983.6</v>
      </c>
      <c r="Z5" s="39">
        <f t="shared" si="0"/>
        <v>31142.200000000004</v>
      </c>
      <c r="AA5" s="40">
        <f t="shared" si="0"/>
        <v>21158.6</v>
      </c>
      <c r="AB5" s="41">
        <f t="shared" si="0"/>
        <v>18091.699999999997</v>
      </c>
      <c r="AC5" s="42">
        <f t="shared" si="0"/>
        <v>3066.899999999999</v>
      </c>
      <c r="AD5" s="43">
        <f>AA5/C5/31*1000000</f>
        <v>577.6606205495723</v>
      </c>
      <c r="AE5" s="44">
        <f>AB5/C5/31*1000000</f>
        <v>493.92978026885976</v>
      </c>
      <c r="AF5" s="45">
        <f>AC5/C5/31*1000000</f>
        <v>83.73084028071247</v>
      </c>
      <c r="AG5" s="46">
        <f>Z5/C5/31*1000000</f>
        <v>850.2274525383954</v>
      </c>
      <c r="AH5" s="47">
        <f>Y5/C5/31*1000000</f>
        <v>272.566831988823</v>
      </c>
      <c r="AI5" s="48">
        <f>AC5*100/AA5</f>
        <v>14.49481534695112</v>
      </c>
    </row>
    <row r="6" spans="1:35" s="8" customFormat="1" ht="19.5" customHeight="1" thickTop="1">
      <c r="A6" s="14">
        <v>1</v>
      </c>
      <c r="B6" s="15" t="s">
        <v>19</v>
      </c>
      <c r="C6" s="49">
        <v>281607</v>
      </c>
      <c r="D6" s="50">
        <f>G6+J6+M6+P6+S6+V6</f>
        <v>4725.6</v>
      </c>
      <c r="E6" s="51">
        <f>H6+K6+N6+Q6+T6+W6</f>
        <v>4672.9</v>
      </c>
      <c r="F6" s="51">
        <f>I6+L6+O6+R6+U6+X6</f>
        <v>52.7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3519</v>
      </c>
      <c r="K6" s="16">
        <v>3484.8</v>
      </c>
      <c r="L6" s="16">
        <v>34.2</v>
      </c>
      <c r="M6" s="52">
        <f>SUM(N6:O6)</f>
        <v>261.8</v>
      </c>
      <c r="N6" s="16">
        <v>258</v>
      </c>
      <c r="O6" s="16">
        <v>3.8</v>
      </c>
      <c r="P6" s="52">
        <f>SUM(Q6:R6)</f>
        <v>858.8</v>
      </c>
      <c r="Q6" s="16">
        <v>857.9</v>
      </c>
      <c r="R6" s="16">
        <v>0.9</v>
      </c>
      <c r="S6" s="52">
        <f>SUM(T6:U6)</f>
        <v>0</v>
      </c>
      <c r="T6" s="16">
        <v>0</v>
      </c>
      <c r="U6" s="16">
        <v>0</v>
      </c>
      <c r="V6" s="52">
        <f>SUM(W6:X6)</f>
        <v>86</v>
      </c>
      <c r="W6" s="16">
        <v>72.2</v>
      </c>
      <c r="X6" s="16">
        <v>13.8</v>
      </c>
      <c r="Y6" s="113">
        <v>2956</v>
      </c>
      <c r="Z6" s="53">
        <f>D6+Y6</f>
        <v>7681.6</v>
      </c>
      <c r="AA6" s="114">
        <f aca="true" t="shared" si="2" ref="AA6:AA38">SUM(AB6:AC6)</f>
        <v>4725.6</v>
      </c>
      <c r="AB6" s="115">
        <f aca="true" t="shared" si="3" ref="AB6:AB38">G6+J6+M6+S6+V6</f>
        <v>3866.8</v>
      </c>
      <c r="AC6" s="116">
        <f aca="true" t="shared" si="4" ref="AC6:AC38">P6</f>
        <v>858.8</v>
      </c>
      <c r="AD6" s="117">
        <f aca="true" t="shared" si="5" ref="AD6:AD38">AA6/C6/31*1000000</f>
        <v>541.3171891232085</v>
      </c>
      <c r="AE6" s="118">
        <f aca="true" t="shared" si="6" ref="AE6:AE38">AB6/C6/31*1000000</f>
        <v>442.9417019852765</v>
      </c>
      <c r="AF6" s="119">
        <f aca="true" t="shared" si="7" ref="AF6:AF38">AC6/C6/31*1000000</f>
        <v>98.37548713793198</v>
      </c>
      <c r="AG6" s="120">
        <f aca="true" t="shared" si="8" ref="AG6:AG38">Z6/C6/31*1000000</f>
        <v>879.9268071713302</v>
      </c>
      <c r="AH6" s="121">
        <f aca="true" t="shared" si="9" ref="AH6:AH38">Y6/C6/31*1000000</f>
        <v>338.6096180481217</v>
      </c>
      <c r="AI6" s="122">
        <f aca="true" t="shared" si="10" ref="AI6:AI38">AC6*100/AA6</f>
        <v>18.173353648213983</v>
      </c>
    </row>
    <row r="7" spans="1:35" s="55" customFormat="1" ht="19.5" customHeight="1">
      <c r="A7" s="13">
        <v>2</v>
      </c>
      <c r="B7" s="17" t="s">
        <v>20</v>
      </c>
      <c r="C7" s="54">
        <v>47493</v>
      </c>
      <c r="D7" s="50">
        <f aca="true" t="shared" si="11" ref="D7:F38">G7+J7+M7+P7+S7+V7</f>
        <v>1010.9</v>
      </c>
      <c r="E7" s="51">
        <f t="shared" si="11"/>
        <v>783.8000000000001</v>
      </c>
      <c r="F7" s="51">
        <f t="shared" si="11"/>
        <v>227.1</v>
      </c>
      <c r="G7" s="52">
        <f>SUM(H7:I7)</f>
        <v>0</v>
      </c>
      <c r="H7" s="16">
        <v>0</v>
      </c>
      <c r="I7" s="16">
        <v>0</v>
      </c>
      <c r="J7" s="52">
        <f aca="true" t="shared" si="12" ref="J7:J38">SUM(K7:L7)</f>
        <v>758.6</v>
      </c>
      <c r="K7" s="16">
        <v>670</v>
      </c>
      <c r="L7" s="16">
        <v>88.6</v>
      </c>
      <c r="M7" s="52">
        <f aca="true" t="shared" si="13" ref="M7:M38">SUM(N7:O7)</f>
        <v>41.400000000000006</v>
      </c>
      <c r="N7" s="16">
        <v>21.6</v>
      </c>
      <c r="O7" s="16">
        <v>19.8</v>
      </c>
      <c r="P7" s="52">
        <f>SUM(Q7:R7)</f>
        <v>126.30000000000001</v>
      </c>
      <c r="Q7" s="16">
        <v>92.2</v>
      </c>
      <c r="R7" s="16">
        <v>34.1</v>
      </c>
      <c r="S7" s="52">
        <f>SUM(T7:U7)</f>
        <v>0</v>
      </c>
      <c r="T7" s="16">
        <v>0</v>
      </c>
      <c r="U7" s="16">
        <v>0</v>
      </c>
      <c r="V7" s="52">
        <f aca="true" t="shared" si="14" ref="V7:V38">SUM(W7:X7)</f>
        <v>84.6</v>
      </c>
      <c r="W7" s="16">
        <v>0</v>
      </c>
      <c r="X7" s="16">
        <v>84.6</v>
      </c>
      <c r="Y7" s="113">
        <v>412</v>
      </c>
      <c r="Z7" s="53">
        <f>D7+Y7</f>
        <v>1422.9</v>
      </c>
      <c r="AA7" s="114">
        <f>SUM(AB7:AC7)</f>
        <v>1010.9000000000001</v>
      </c>
      <c r="AB7" s="115">
        <f>G7+J7+M7+S7+V7</f>
        <v>884.6</v>
      </c>
      <c r="AC7" s="116">
        <f>P7</f>
        <v>126.30000000000001</v>
      </c>
      <c r="AD7" s="117">
        <f t="shared" si="5"/>
        <v>686.6207108280134</v>
      </c>
      <c r="AE7" s="118">
        <f t="shared" si="6"/>
        <v>600.8355730521919</v>
      </c>
      <c r="AF7" s="119">
        <f t="shared" si="7"/>
        <v>85.78513777582164</v>
      </c>
      <c r="AG7" s="120">
        <f t="shared" si="8"/>
        <v>966.4582148948267</v>
      </c>
      <c r="AH7" s="121">
        <f t="shared" si="9"/>
        <v>279.8375040668132</v>
      </c>
      <c r="AI7" s="122">
        <f t="shared" si="10"/>
        <v>12.493817390444159</v>
      </c>
    </row>
    <row r="8" spans="1:35" s="55" customFormat="1" ht="19.5" customHeight="1">
      <c r="A8" s="13">
        <v>3</v>
      </c>
      <c r="B8" s="18" t="s">
        <v>21</v>
      </c>
      <c r="C8" s="54">
        <v>33238</v>
      </c>
      <c r="D8" s="50">
        <f t="shared" si="11"/>
        <v>661.3999999999999</v>
      </c>
      <c r="E8" s="51">
        <f t="shared" si="11"/>
        <v>581</v>
      </c>
      <c r="F8" s="51">
        <f t="shared" si="11"/>
        <v>80.4</v>
      </c>
      <c r="G8" s="52">
        <f>SUM(H8:I8)</f>
        <v>0</v>
      </c>
      <c r="H8" s="16">
        <v>0</v>
      </c>
      <c r="I8" s="16">
        <v>0</v>
      </c>
      <c r="J8" s="52">
        <f t="shared" si="12"/>
        <v>548.8</v>
      </c>
      <c r="K8" s="16">
        <v>509</v>
      </c>
      <c r="L8" s="16">
        <v>39.8</v>
      </c>
      <c r="M8" s="52">
        <f t="shared" si="13"/>
        <v>80.30000000000001</v>
      </c>
      <c r="N8" s="16">
        <v>44.6</v>
      </c>
      <c r="O8" s="16">
        <v>35.7</v>
      </c>
      <c r="P8" s="52">
        <f>SUM(Q8:R8)</f>
        <v>32.3</v>
      </c>
      <c r="Q8" s="16">
        <v>27.4</v>
      </c>
      <c r="R8" s="16">
        <v>4.9</v>
      </c>
      <c r="S8" s="52">
        <f>SUM(T8:U8)</f>
        <v>0</v>
      </c>
      <c r="T8" s="16">
        <v>0</v>
      </c>
      <c r="U8" s="16">
        <v>0</v>
      </c>
      <c r="V8" s="52">
        <f t="shared" si="14"/>
        <v>0</v>
      </c>
      <c r="W8" s="16">
        <v>0</v>
      </c>
      <c r="X8" s="16">
        <v>0</v>
      </c>
      <c r="Y8" s="113">
        <v>78.1</v>
      </c>
      <c r="Z8" s="53">
        <f aca="true" t="shared" si="15" ref="Z8:Z37">D8+Y8</f>
        <v>739.4999999999999</v>
      </c>
      <c r="AA8" s="114">
        <f>SUM(AB8:AC8)</f>
        <v>661.3999999999999</v>
      </c>
      <c r="AB8" s="115">
        <f>G8+J8+M8+S8+V8</f>
        <v>629.0999999999999</v>
      </c>
      <c r="AC8" s="116">
        <f>P8</f>
        <v>32.3</v>
      </c>
      <c r="AD8" s="117">
        <f t="shared" si="5"/>
        <v>641.9003511332733</v>
      </c>
      <c r="AE8" s="118">
        <f t="shared" si="6"/>
        <v>610.552632140826</v>
      </c>
      <c r="AF8" s="119">
        <f t="shared" si="7"/>
        <v>31.34771899244743</v>
      </c>
      <c r="AG8" s="120">
        <f t="shared" si="8"/>
        <v>717.6977769323489</v>
      </c>
      <c r="AH8" s="121">
        <f t="shared" si="9"/>
        <v>75.79742579907567</v>
      </c>
      <c r="AI8" s="122">
        <f t="shared" si="10"/>
        <v>4.88358028424554</v>
      </c>
    </row>
    <row r="9" spans="1:35" s="8" customFormat="1" ht="19.5" customHeight="1">
      <c r="A9" s="19">
        <v>4</v>
      </c>
      <c r="B9" s="18" t="s">
        <v>22</v>
      </c>
      <c r="C9" s="54">
        <v>91708</v>
      </c>
      <c r="D9" s="56">
        <f t="shared" si="11"/>
        <v>1341.5</v>
      </c>
      <c r="E9" s="51">
        <f t="shared" si="11"/>
        <v>1293.5</v>
      </c>
      <c r="F9" s="51">
        <f>I9+L9+O9+R9+U9+X9</f>
        <v>48</v>
      </c>
      <c r="G9" s="57">
        <f>SUM(H9:I9)</f>
        <v>0</v>
      </c>
      <c r="H9" s="20">
        <v>0</v>
      </c>
      <c r="I9" s="20">
        <v>0</v>
      </c>
      <c r="J9" s="57">
        <f t="shared" si="12"/>
        <v>1169.3</v>
      </c>
      <c r="K9" s="16">
        <v>1136.8</v>
      </c>
      <c r="L9" s="16">
        <v>32.5</v>
      </c>
      <c r="M9" s="57">
        <f t="shared" si="13"/>
        <v>67.5</v>
      </c>
      <c r="N9" s="16">
        <v>57.5</v>
      </c>
      <c r="O9" s="16">
        <v>10</v>
      </c>
      <c r="P9" s="57">
        <f>SUM(Q9:R9)</f>
        <v>99.2</v>
      </c>
      <c r="Q9" s="16">
        <v>99.2</v>
      </c>
      <c r="R9" s="16">
        <v>0</v>
      </c>
      <c r="S9" s="57">
        <f aca="true" t="shared" si="16" ref="S9:S37">SUM(T9:U9)</f>
        <v>0</v>
      </c>
      <c r="T9" s="20">
        <v>0</v>
      </c>
      <c r="U9" s="20">
        <v>0</v>
      </c>
      <c r="V9" s="57">
        <f t="shared" si="14"/>
        <v>5.5</v>
      </c>
      <c r="W9" s="16">
        <v>0</v>
      </c>
      <c r="X9" s="16">
        <v>5.5</v>
      </c>
      <c r="Y9" s="123">
        <v>907.6</v>
      </c>
      <c r="Z9" s="53">
        <f t="shared" si="15"/>
        <v>2249.1</v>
      </c>
      <c r="AA9" s="124">
        <f t="shared" si="2"/>
        <v>1341.5</v>
      </c>
      <c r="AB9" s="125">
        <f t="shared" si="3"/>
        <v>1242.3</v>
      </c>
      <c r="AC9" s="126">
        <f t="shared" si="4"/>
        <v>99.2</v>
      </c>
      <c r="AD9" s="127">
        <f t="shared" si="5"/>
        <v>471.86934126125414</v>
      </c>
      <c r="AE9" s="128">
        <f t="shared" si="6"/>
        <v>436.97598408412676</v>
      </c>
      <c r="AF9" s="129">
        <f t="shared" si="7"/>
        <v>34.893357177127406</v>
      </c>
      <c r="AG9" s="130">
        <f t="shared" si="8"/>
        <v>791.1154196277948</v>
      </c>
      <c r="AH9" s="131">
        <f t="shared" si="9"/>
        <v>319.24607836654064</v>
      </c>
      <c r="AI9" s="132">
        <f t="shared" si="10"/>
        <v>7.394707417070443</v>
      </c>
    </row>
    <row r="10" spans="1:35" s="8" customFormat="1" ht="19.5" customHeight="1">
      <c r="A10" s="19">
        <v>5</v>
      </c>
      <c r="B10" s="18" t="s">
        <v>46</v>
      </c>
      <c r="C10" s="54">
        <v>91920</v>
      </c>
      <c r="D10" s="56">
        <f t="shared" si="11"/>
        <v>1447.1999999999998</v>
      </c>
      <c r="E10" s="51">
        <f t="shared" si="11"/>
        <v>1332.5</v>
      </c>
      <c r="F10" s="51">
        <f t="shared" si="11"/>
        <v>114.7</v>
      </c>
      <c r="G10" s="57">
        <f t="shared" si="1"/>
        <v>0</v>
      </c>
      <c r="H10" s="20">
        <v>0</v>
      </c>
      <c r="I10" s="20">
        <v>0</v>
      </c>
      <c r="J10" s="57">
        <f t="shared" si="12"/>
        <v>1091</v>
      </c>
      <c r="K10" s="20">
        <v>1002.1</v>
      </c>
      <c r="L10" s="20">
        <v>88.9</v>
      </c>
      <c r="M10" s="57">
        <f t="shared" si="13"/>
        <v>64.1</v>
      </c>
      <c r="N10" s="20">
        <v>38.3</v>
      </c>
      <c r="O10" s="20">
        <v>25.8</v>
      </c>
      <c r="P10" s="57">
        <f aca="true" t="shared" si="17" ref="P10:P38">SUM(Q10:R10)</f>
        <v>292.1</v>
      </c>
      <c r="Q10" s="20">
        <v>292.1</v>
      </c>
      <c r="R10" s="20">
        <v>0</v>
      </c>
      <c r="S10" s="57">
        <f t="shared" si="16"/>
        <v>0</v>
      </c>
      <c r="T10" s="20">
        <v>0</v>
      </c>
      <c r="U10" s="20">
        <v>0</v>
      </c>
      <c r="V10" s="57">
        <f t="shared" si="14"/>
        <v>0</v>
      </c>
      <c r="W10" s="20">
        <v>0</v>
      </c>
      <c r="X10" s="20">
        <v>0</v>
      </c>
      <c r="Y10" s="123">
        <v>713.6</v>
      </c>
      <c r="Z10" s="53">
        <f t="shared" si="15"/>
        <v>2160.7999999999997</v>
      </c>
      <c r="AA10" s="124">
        <f t="shared" si="2"/>
        <v>1447.1999999999998</v>
      </c>
      <c r="AB10" s="125">
        <f t="shared" si="3"/>
        <v>1155.1</v>
      </c>
      <c r="AC10" s="126">
        <f t="shared" si="4"/>
        <v>292.1</v>
      </c>
      <c r="AD10" s="127">
        <f t="shared" si="5"/>
        <v>507.8750105280889</v>
      </c>
      <c r="AE10" s="128">
        <f t="shared" si="6"/>
        <v>405.3665178696763</v>
      </c>
      <c r="AF10" s="129">
        <f t="shared" si="7"/>
        <v>102.50849265841266</v>
      </c>
      <c r="AG10" s="130">
        <f t="shared" si="8"/>
        <v>758.3031528117016</v>
      </c>
      <c r="AH10" s="131">
        <f t="shared" si="9"/>
        <v>250.42814228361271</v>
      </c>
      <c r="AI10" s="132">
        <f t="shared" si="10"/>
        <v>20.18380320619127</v>
      </c>
    </row>
    <row r="11" spans="1:36" s="8" customFormat="1" ht="19.5" customHeight="1">
      <c r="A11" s="19">
        <v>6</v>
      </c>
      <c r="B11" s="18" t="s">
        <v>23</v>
      </c>
      <c r="C11" s="54">
        <v>32364</v>
      </c>
      <c r="D11" s="56">
        <f>G11+J11+M11+P11+S11+V11</f>
        <v>731.6999999999999</v>
      </c>
      <c r="E11" s="51">
        <f t="shared" si="11"/>
        <v>524.0999999999999</v>
      </c>
      <c r="F11" s="51">
        <f t="shared" si="11"/>
        <v>207.6</v>
      </c>
      <c r="G11" s="57">
        <f>SUM(H11:I11)</f>
        <v>0</v>
      </c>
      <c r="H11" s="20">
        <v>0</v>
      </c>
      <c r="I11" s="20">
        <v>0</v>
      </c>
      <c r="J11" s="57">
        <f t="shared" si="12"/>
        <v>588.9</v>
      </c>
      <c r="K11" s="20">
        <v>427.9</v>
      </c>
      <c r="L11" s="20">
        <v>161</v>
      </c>
      <c r="M11" s="57">
        <f t="shared" si="13"/>
        <v>55.400000000000006</v>
      </c>
      <c r="N11" s="20">
        <v>15.2</v>
      </c>
      <c r="O11" s="20">
        <v>40.2</v>
      </c>
      <c r="P11" s="57">
        <f t="shared" si="17"/>
        <v>87.4</v>
      </c>
      <c r="Q11" s="20">
        <v>81</v>
      </c>
      <c r="R11" s="20">
        <v>6.4</v>
      </c>
      <c r="S11" s="57">
        <f t="shared" si="16"/>
        <v>0</v>
      </c>
      <c r="T11" s="20">
        <v>0</v>
      </c>
      <c r="U11" s="20">
        <v>0</v>
      </c>
      <c r="V11" s="57">
        <f t="shared" si="14"/>
        <v>0</v>
      </c>
      <c r="W11" s="20">
        <v>0</v>
      </c>
      <c r="X11" s="20">
        <v>0</v>
      </c>
      <c r="Y11" s="123">
        <v>286.8</v>
      </c>
      <c r="Z11" s="53">
        <f t="shared" si="15"/>
        <v>1018.5</v>
      </c>
      <c r="AA11" s="124">
        <f t="shared" si="2"/>
        <v>731.6999999999999</v>
      </c>
      <c r="AB11" s="125">
        <f t="shared" si="3"/>
        <v>644.3</v>
      </c>
      <c r="AC11" s="126">
        <f t="shared" si="4"/>
        <v>87.4</v>
      </c>
      <c r="AD11" s="127">
        <f t="shared" si="5"/>
        <v>729.3049625031397</v>
      </c>
      <c r="AE11" s="128">
        <f t="shared" si="6"/>
        <v>642.1910446095023</v>
      </c>
      <c r="AF11" s="129">
        <f t="shared" si="7"/>
        <v>87.11391789363729</v>
      </c>
      <c r="AG11" s="130">
        <f t="shared" si="8"/>
        <v>1015.1661942181873</v>
      </c>
      <c r="AH11" s="131">
        <f t="shared" si="9"/>
        <v>285.8612317150478</v>
      </c>
      <c r="AI11" s="132">
        <f t="shared" si="10"/>
        <v>11.944786114527814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24906</v>
      </c>
      <c r="D12" s="56">
        <f>G12+J12+M12+P12+S12+V12</f>
        <v>467.7</v>
      </c>
      <c r="E12" s="51">
        <f t="shared" si="11"/>
        <v>428.99999999999994</v>
      </c>
      <c r="F12" s="51">
        <f t="shared" si="11"/>
        <v>38.7</v>
      </c>
      <c r="G12" s="57">
        <f>SUM(H12:I12)</f>
        <v>0</v>
      </c>
      <c r="H12" s="20">
        <v>0</v>
      </c>
      <c r="I12" s="20">
        <v>0</v>
      </c>
      <c r="J12" s="57">
        <f t="shared" si="12"/>
        <v>331.40000000000003</v>
      </c>
      <c r="K12" s="20">
        <v>312.8</v>
      </c>
      <c r="L12" s="20">
        <v>18.6</v>
      </c>
      <c r="M12" s="57">
        <f t="shared" si="13"/>
        <v>26.5</v>
      </c>
      <c r="N12" s="20">
        <v>20.9</v>
      </c>
      <c r="O12" s="20">
        <v>5.6</v>
      </c>
      <c r="P12" s="57">
        <f>SUM(Q12:R12)</f>
        <v>99.39999999999999</v>
      </c>
      <c r="Q12" s="20">
        <v>88.1</v>
      </c>
      <c r="R12" s="20">
        <v>11.3</v>
      </c>
      <c r="S12" s="57">
        <f t="shared" si="16"/>
        <v>0.7</v>
      </c>
      <c r="T12" s="20">
        <v>0.5</v>
      </c>
      <c r="U12" s="20">
        <v>0.2</v>
      </c>
      <c r="V12" s="57">
        <f t="shared" si="14"/>
        <v>9.7</v>
      </c>
      <c r="W12" s="20">
        <v>6.7</v>
      </c>
      <c r="X12" s="20">
        <v>3</v>
      </c>
      <c r="Y12" s="123">
        <v>174.1</v>
      </c>
      <c r="Z12" s="53">
        <f t="shared" si="15"/>
        <v>641.8</v>
      </c>
      <c r="AA12" s="124">
        <f>SUM(AB12:AC12)</f>
        <v>467.7</v>
      </c>
      <c r="AB12" s="125">
        <f>G12+J12+M12+S12+V12</f>
        <v>368.3</v>
      </c>
      <c r="AC12" s="126">
        <f>P12</f>
        <v>99.39999999999999</v>
      </c>
      <c r="AD12" s="127">
        <f t="shared" si="5"/>
        <v>605.7615343368484</v>
      </c>
      <c r="AE12" s="128">
        <f t="shared" si="6"/>
        <v>477.01939939333187</v>
      </c>
      <c r="AF12" s="129">
        <f t="shared" si="7"/>
        <v>128.74213494351665</v>
      </c>
      <c r="AG12" s="130">
        <f t="shared" si="8"/>
        <v>831.2545493636719</v>
      </c>
      <c r="AH12" s="131">
        <f t="shared" si="9"/>
        <v>225.49301502682343</v>
      </c>
      <c r="AI12" s="132">
        <f t="shared" si="10"/>
        <v>21.252939918751338</v>
      </c>
    </row>
    <row r="13" spans="1:35" s="8" customFormat="1" ht="19.5" customHeight="1">
      <c r="A13" s="19">
        <v>8</v>
      </c>
      <c r="B13" s="18" t="s">
        <v>40</v>
      </c>
      <c r="C13" s="54">
        <v>108587</v>
      </c>
      <c r="D13" s="56">
        <f t="shared" si="11"/>
        <v>1928.0000000000002</v>
      </c>
      <c r="E13" s="51">
        <f t="shared" si="11"/>
        <v>1708.4</v>
      </c>
      <c r="F13" s="51">
        <f t="shared" si="11"/>
        <v>219.60000000000002</v>
      </c>
      <c r="G13" s="57">
        <f t="shared" si="1"/>
        <v>0</v>
      </c>
      <c r="H13" s="20">
        <v>0</v>
      </c>
      <c r="I13" s="20">
        <v>0</v>
      </c>
      <c r="J13" s="57">
        <f t="shared" si="12"/>
        <v>1572.4</v>
      </c>
      <c r="K13" s="20">
        <v>1421</v>
      </c>
      <c r="L13" s="20">
        <v>151.4</v>
      </c>
      <c r="M13" s="57">
        <f t="shared" si="13"/>
        <v>109.4</v>
      </c>
      <c r="N13" s="20">
        <v>81.7</v>
      </c>
      <c r="O13" s="20">
        <v>27.7</v>
      </c>
      <c r="P13" s="57">
        <f t="shared" si="17"/>
        <v>206</v>
      </c>
      <c r="Q13" s="20">
        <v>205.7</v>
      </c>
      <c r="R13" s="20">
        <v>0.3</v>
      </c>
      <c r="S13" s="57">
        <f t="shared" si="16"/>
        <v>0</v>
      </c>
      <c r="T13" s="20">
        <v>0</v>
      </c>
      <c r="U13" s="20">
        <v>0</v>
      </c>
      <c r="V13" s="57">
        <f t="shared" si="14"/>
        <v>40.2</v>
      </c>
      <c r="W13" s="20">
        <v>0</v>
      </c>
      <c r="X13" s="20">
        <v>40.2</v>
      </c>
      <c r="Y13" s="123">
        <v>724.5</v>
      </c>
      <c r="Z13" s="53">
        <f t="shared" si="15"/>
        <v>2652.5</v>
      </c>
      <c r="AA13" s="124">
        <f t="shared" si="2"/>
        <v>1928.0000000000002</v>
      </c>
      <c r="AB13" s="125">
        <f t="shared" si="3"/>
        <v>1722.0000000000002</v>
      </c>
      <c r="AC13" s="126">
        <f t="shared" si="4"/>
        <v>206</v>
      </c>
      <c r="AD13" s="127">
        <f t="shared" si="5"/>
        <v>572.7531692292519</v>
      </c>
      <c r="AE13" s="128">
        <f t="shared" si="6"/>
        <v>511.5565131808982</v>
      </c>
      <c r="AF13" s="129">
        <f t="shared" si="7"/>
        <v>61.19665604835368</v>
      </c>
      <c r="AG13" s="130">
        <f t="shared" si="8"/>
        <v>787.9812144090199</v>
      </c>
      <c r="AH13" s="131">
        <f t="shared" si="9"/>
        <v>215.22804517976817</v>
      </c>
      <c r="AI13" s="132">
        <f t="shared" si="10"/>
        <v>10.684647302904564</v>
      </c>
    </row>
    <row r="14" spans="1:35" s="55" customFormat="1" ht="17.25" customHeight="1">
      <c r="A14" s="13">
        <v>9</v>
      </c>
      <c r="B14" s="18" t="s">
        <v>47</v>
      </c>
      <c r="C14" s="54">
        <v>17812</v>
      </c>
      <c r="D14" s="56">
        <f>G14+J14+M14+P14+S14+V14</f>
        <v>331.8</v>
      </c>
      <c r="E14" s="51">
        <f t="shared" si="11"/>
        <v>257.90000000000003</v>
      </c>
      <c r="F14" s="51">
        <f t="shared" si="11"/>
        <v>73.9</v>
      </c>
      <c r="G14" s="57">
        <f>SUM(H14:I14)</f>
        <v>0</v>
      </c>
      <c r="H14" s="20">
        <v>0</v>
      </c>
      <c r="I14" s="20">
        <v>0</v>
      </c>
      <c r="J14" s="57">
        <f t="shared" si="12"/>
        <v>273.5</v>
      </c>
      <c r="K14" s="20">
        <v>214</v>
      </c>
      <c r="L14" s="20">
        <v>59.5</v>
      </c>
      <c r="M14" s="57">
        <f t="shared" si="13"/>
        <v>17.3</v>
      </c>
      <c r="N14" s="20">
        <v>9.3</v>
      </c>
      <c r="O14" s="20">
        <v>8</v>
      </c>
      <c r="P14" s="57">
        <f t="shared" si="17"/>
        <v>41</v>
      </c>
      <c r="Q14" s="20">
        <v>34.6</v>
      </c>
      <c r="R14" s="20">
        <v>6.4</v>
      </c>
      <c r="S14" s="57">
        <f t="shared" si="16"/>
        <v>0</v>
      </c>
      <c r="T14" s="20">
        <v>0</v>
      </c>
      <c r="U14" s="20">
        <v>0</v>
      </c>
      <c r="V14" s="57">
        <f t="shared" si="14"/>
        <v>0</v>
      </c>
      <c r="W14" s="20">
        <v>0</v>
      </c>
      <c r="X14" s="20">
        <v>0</v>
      </c>
      <c r="Y14" s="123">
        <v>65.7</v>
      </c>
      <c r="Z14" s="53">
        <f t="shared" si="15"/>
        <v>397.5</v>
      </c>
      <c r="AA14" s="124">
        <f t="shared" si="2"/>
        <v>331.8</v>
      </c>
      <c r="AB14" s="125">
        <f>G14+J14+M14+S14+V14</f>
        <v>290.8</v>
      </c>
      <c r="AC14" s="126">
        <f>P14</f>
        <v>41</v>
      </c>
      <c r="AD14" s="133">
        <f t="shared" si="5"/>
        <v>600.899719652572</v>
      </c>
      <c r="AE14" s="128">
        <f t="shared" si="6"/>
        <v>526.6474938968292</v>
      </c>
      <c r="AF14" s="129">
        <f t="shared" si="7"/>
        <v>74.25222575574277</v>
      </c>
      <c r="AG14" s="130">
        <f t="shared" si="8"/>
        <v>719.8843838514086</v>
      </c>
      <c r="AH14" s="134">
        <f t="shared" si="9"/>
        <v>118.9846641988366</v>
      </c>
      <c r="AI14" s="132">
        <f t="shared" si="10"/>
        <v>12.356841470765522</v>
      </c>
    </row>
    <row r="15" spans="1:35" s="55" customFormat="1" ht="19.5" customHeight="1">
      <c r="A15" s="13">
        <v>10</v>
      </c>
      <c r="B15" s="18" t="s">
        <v>25</v>
      </c>
      <c r="C15" s="54">
        <v>30288</v>
      </c>
      <c r="D15" s="56">
        <f t="shared" si="11"/>
        <v>619.3</v>
      </c>
      <c r="E15" s="51">
        <f t="shared" si="11"/>
        <v>530.8</v>
      </c>
      <c r="F15" s="51">
        <f t="shared" si="11"/>
        <v>88.5</v>
      </c>
      <c r="G15" s="57">
        <f t="shared" si="1"/>
        <v>432.4</v>
      </c>
      <c r="H15" s="20">
        <v>432.4</v>
      </c>
      <c r="I15" s="20">
        <v>0</v>
      </c>
      <c r="J15" s="57">
        <f t="shared" si="12"/>
        <v>53</v>
      </c>
      <c r="K15" s="20">
        <v>0</v>
      </c>
      <c r="L15" s="20">
        <v>53</v>
      </c>
      <c r="M15" s="57">
        <f t="shared" si="13"/>
        <v>13</v>
      </c>
      <c r="N15" s="20">
        <v>0</v>
      </c>
      <c r="O15" s="20">
        <v>13</v>
      </c>
      <c r="P15" s="57">
        <f t="shared" si="17"/>
        <v>96.1</v>
      </c>
      <c r="Q15" s="20">
        <v>96.1</v>
      </c>
      <c r="R15" s="20">
        <v>0</v>
      </c>
      <c r="S15" s="57">
        <f t="shared" si="16"/>
        <v>0</v>
      </c>
      <c r="T15" s="20">
        <v>0</v>
      </c>
      <c r="U15" s="20">
        <v>0</v>
      </c>
      <c r="V15" s="57">
        <f t="shared" si="14"/>
        <v>24.8</v>
      </c>
      <c r="W15" s="20">
        <v>2.3</v>
      </c>
      <c r="X15" s="20">
        <v>22.5</v>
      </c>
      <c r="Y15" s="123">
        <v>368</v>
      </c>
      <c r="Z15" s="53">
        <f t="shared" si="15"/>
        <v>987.3</v>
      </c>
      <c r="AA15" s="124">
        <f t="shared" si="2"/>
        <v>619.3</v>
      </c>
      <c r="AB15" s="125">
        <f>G15+J15+M15+S15+V15</f>
        <v>523.1999999999999</v>
      </c>
      <c r="AC15" s="126">
        <f>P15</f>
        <v>96.1</v>
      </c>
      <c r="AD15" s="127">
        <f t="shared" si="5"/>
        <v>659.5819913774005</v>
      </c>
      <c r="AE15" s="128">
        <f t="shared" si="6"/>
        <v>557.2312253974745</v>
      </c>
      <c r="AF15" s="129">
        <f t="shared" si="7"/>
        <v>102.35076597992604</v>
      </c>
      <c r="AG15" s="130">
        <f t="shared" si="8"/>
        <v>1051.5183272838813</v>
      </c>
      <c r="AH15" s="131">
        <f t="shared" si="9"/>
        <v>391.93633590648056</v>
      </c>
      <c r="AI15" s="132">
        <f t="shared" si="10"/>
        <v>15.517519780397224</v>
      </c>
    </row>
    <row r="16" spans="1:35" s="8" customFormat="1" ht="19.5" customHeight="1">
      <c r="A16" s="19">
        <v>11</v>
      </c>
      <c r="B16" s="18" t="s">
        <v>48</v>
      </c>
      <c r="C16" s="54">
        <v>24829</v>
      </c>
      <c r="D16" s="56">
        <f>G16+J16+M16+P16+S16+V16</f>
        <v>523.6999999999999</v>
      </c>
      <c r="E16" s="51">
        <f t="shared" si="11"/>
        <v>483.09999999999997</v>
      </c>
      <c r="F16" s="51">
        <f t="shared" si="11"/>
        <v>40.6</v>
      </c>
      <c r="G16" s="57">
        <f t="shared" si="1"/>
        <v>0</v>
      </c>
      <c r="H16" s="20">
        <v>0</v>
      </c>
      <c r="I16" s="20">
        <v>0</v>
      </c>
      <c r="J16" s="57">
        <f t="shared" si="12"/>
        <v>401.5</v>
      </c>
      <c r="K16" s="20">
        <v>391.3</v>
      </c>
      <c r="L16" s="20">
        <v>10.2</v>
      </c>
      <c r="M16" s="57">
        <f t="shared" si="13"/>
        <v>17.7</v>
      </c>
      <c r="N16" s="20">
        <v>12.9</v>
      </c>
      <c r="O16" s="20">
        <v>4.8</v>
      </c>
      <c r="P16" s="57">
        <f t="shared" si="17"/>
        <v>55.9</v>
      </c>
      <c r="Q16" s="20">
        <v>55.5</v>
      </c>
      <c r="R16" s="20">
        <v>0.4</v>
      </c>
      <c r="S16" s="57">
        <f t="shared" si="16"/>
        <v>0</v>
      </c>
      <c r="T16" s="20">
        <v>0</v>
      </c>
      <c r="U16" s="20">
        <v>0</v>
      </c>
      <c r="V16" s="57">
        <f t="shared" si="14"/>
        <v>48.599999999999994</v>
      </c>
      <c r="W16" s="20">
        <v>23.4</v>
      </c>
      <c r="X16" s="20">
        <v>25.2</v>
      </c>
      <c r="Y16" s="123">
        <v>163.1</v>
      </c>
      <c r="Z16" s="53">
        <f t="shared" si="15"/>
        <v>686.8</v>
      </c>
      <c r="AA16" s="124">
        <f t="shared" si="2"/>
        <v>523.6999999999999</v>
      </c>
      <c r="AB16" s="125">
        <f t="shared" si="3"/>
        <v>467.79999999999995</v>
      </c>
      <c r="AC16" s="126">
        <f t="shared" si="4"/>
        <v>55.9</v>
      </c>
      <c r="AD16" s="127">
        <f t="shared" si="5"/>
        <v>680.3958430503351</v>
      </c>
      <c r="AE16" s="128">
        <f t="shared" si="6"/>
        <v>607.7700503703395</v>
      </c>
      <c r="AF16" s="129">
        <f t="shared" si="7"/>
        <v>72.62579267999568</v>
      </c>
      <c r="AG16" s="130">
        <f t="shared" si="8"/>
        <v>892.2968589019863</v>
      </c>
      <c r="AH16" s="131">
        <f t="shared" si="9"/>
        <v>211.9010158516511</v>
      </c>
      <c r="AI16" s="132">
        <f t="shared" si="10"/>
        <v>10.674050028642354</v>
      </c>
    </row>
    <row r="17" spans="1:35" s="8" customFormat="1" ht="19.5" customHeight="1">
      <c r="A17" s="19">
        <v>12</v>
      </c>
      <c r="B17" s="18" t="s">
        <v>41</v>
      </c>
      <c r="C17" s="54">
        <v>23777</v>
      </c>
      <c r="D17" s="56">
        <f t="shared" si="11"/>
        <v>567.1999999999999</v>
      </c>
      <c r="E17" s="51">
        <f t="shared" si="11"/>
        <v>463.7</v>
      </c>
      <c r="F17" s="51">
        <f t="shared" si="11"/>
        <v>103.5</v>
      </c>
      <c r="G17" s="57">
        <f t="shared" si="1"/>
        <v>0</v>
      </c>
      <c r="H17" s="20">
        <v>0</v>
      </c>
      <c r="I17" s="20">
        <v>0</v>
      </c>
      <c r="J17" s="57">
        <f t="shared" si="12"/>
        <v>449.7</v>
      </c>
      <c r="K17" s="20">
        <v>378</v>
      </c>
      <c r="L17" s="20">
        <v>71.7</v>
      </c>
      <c r="M17" s="57">
        <f t="shared" si="13"/>
        <v>19.2</v>
      </c>
      <c r="N17" s="20">
        <v>19.2</v>
      </c>
      <c r="O17" s="20">
        <v>0</v>
      </c>
      <c r="P17" s="57">
        <f t="shared" si="17"/>
        <v>74.4</v>
      </c>
      <c r="Q17" s="20">
        <v>66.5</v>
      </c>
      <c r="R17" s="20">
        <v>7.9</v>
      </c>
      <c r="S17" s="57">
        <f t="shared" si="16"/>
        <v>0</v>
      </c>
      <c r="T17" s="20">
        <v>0</v>
      </c>
      <c r="U17" s="20">
        <v>0</v>
      </c>
      <c r="V17" s="57">
        <f t="shared" si="14"/>
        <v>23.9</v>
      </c>
      <c r="W17" s="20">
        <v>0</v>
      </c>
      <c r="X17" s="20">
        <v>23.9</v>
      </c>
      <c r="Y17" s="123">
        <v>268.5</v>
      </c>
      <c r="Z17" s="53">
        <f t="shared" si="15"/>
        <v>835.6999999999999</v>
      </c>
      <c r="AA17" s="124">
        <f t="shared" si="2"/>
        <v>567.1999999999999</v>
      </c>
      <c r="AB17" s="125">
        <f t="shared" si="3"/>
        <v>492.79999999999995</v>
      </c>
      <c r="AC17" s="126">
        <f t="shared" si="4"/>
        <v>74.4</v>
      </c>
      <c r="AD17" s="127">
        <f t="shared" si="5"/>
        <v>769.5156745404545</v>
      </c>
      <c r="AE17" s="128">
        <f t="shared" si="6"/>
        <v>668.5777933948094</v>
      </c>
      <c r="AF17" s="129">
        <f t="shared" si="7"/>
        <v>100.93788114564497</v>
      </c>
      <c r="AG17" s="130">
        <f t="shared" si="8"/>
        <v>1133.7874633523586</v>
      </c>
      <c r="AH17" s="131">
        <f t="shared" si="9"/>
        <v>364.2717888119041</v>
      </c>
      <c r="AI17" s="132">
        <f t="shared" si="10"/>
        <v>13.117066290550074</v>
      </c>
    </row>
    <row r="18" spans="1:35" s="8" customFormat="1" ht="19.5" customHeight="1">
      <c r="A18" s="19">
        <v>13</v>
      </c>
      <c r="B18" s="18" t="s">
        <v>49</v>
      </c>
      <c r="C18" s="54">
        <v>110877</v>
      </c>
      <c r="D18" s="56">
        <f t="shared" si="11"/>
        <v>1932.8</v>
      </c>
      <c r="E18" s="51">
        <f t="shared" si="11"/>
        <v>1724.3999999999999</v>
      </c>
      <c r="F18" s="51">
        <f t="shared" si="11"/>
        <v>208.39999999999998</v>
      </c>
      <c r="G18" s="57">
        <f t="shared" si="1"/>
        <v>0</v>
      </c>
      <c r="H18" s="20">
        <v>0</v>
      </c>
      <c r="I18" s="20">
        <v>0</v>
      </c>
      <c r="J18" s="57">
        <f t="shared" si="12"/>
        <v>1606.3</v>
      </c>
      <c r="K18" s="20">
        <v>1458.6</v>
      </c>
      <c r="L18" s="20">
        <v>147.7</v>
      </c>
      <c r="M18" s="57">
        <f t="shared" si="13"/>
        <v>124.9</v>
      </c>
      <c r="N18" s="20">
        <v>64.2</v>
      </c>
      <c r="O18" s="20">
        <v>60.7</v>
      </c>
      <c r="P18" s="57">
        <f t="shared" si="17"/>
        <v>201.6</v>
      </c>
      <c r="Q18" s="20">
        <v>201.6</v>
      </c>
      <c r="R18" s="20">
        <v>0</v>
      </c>
      <c r="S18" s="57">
        <f t="shared" si="16"/>
        <v>0</v>
      </c>
      <c r="T18" s="20">
        <v>0</v>
      </c>
      <c r="U18" s="20">
        <v>0</v>
      </c>
      <c r="V18" s="57">
        <f t="shared" si="14"/>
        <v>0</v>
      </c>
      <c r="W18" s="20">
        <v>0</v>
      </c>
      <c r="X18" s="20">
        <v>0</v>
      </c>
      <c r="Y18" s="123">
        <v>1027.2</v>
      </c>
      <c r="Z18" s="53">
        <f t="shared" si="15"/>
        <v>2960</v>
      </c>
      <c r="AA18" s="124">
        <f t="shared" si="2"/>
        <v>1932.8</v>
      </c>
      <c r="AB18" s="125">
        <f t="shared" si="3"/>
        <v>1731.2</v>
      </c>
      <c r="AC18" s="126">
        <f t="shared" si="4"/>
        <v>201.6</v>
      </c>
      <c r="AD18" s="127">
        <f t="shared" si="5"/>
        <v>562.3202927277451</v>
      </c>
      <c r="AE18" s="128">
        <f t="shared" si="6"/>
        <v>503.66767941342727</v>
      </c>
      <c r="AF18" s="129">
        <f t="shared" si="7"/>
        <v>58.65261331431778</v>
      </c>
      <c r="AG18" s="120">
        <f t="shared" si="8"/>
        <v>861.1693224721262</v>
      </c>
      <c r="AH18" s="131">
        <f t="shared" si="9"/>
        <v>298.8490297443811</v>
      </c>
      <c r="AI18" s="132">
        <f t="shared" si="10"/>
        <v>10.43046357615894</v>
      </c>
    </row>
    <row r="19" spans="1:35" s="8" customFormat="1" ht="19.5" customHeight="1">
      <c r="A19" s="19">
        <v>14</v>
      </c>
      <c r="B19" s="18" t="s">
        <v>36</v>
      </c>
      <c r="C19" s="54">
        <v>54961</v>
      </c>
      <c r="D19" s="56">
        <f t="shared" si="11"/>
        <v>1116</v>
      </c>
      <c r="E19" s="51">
        <f t="shared" si="11"/>
        <v>1006.9</v>
      </c>
      <c r="F19" s="51">
        <f t="shared" si="11"/>
        <v>109.1</v>
      </c>
      <c r="G19" s="57">
        <f t="shared" si="1"/>
        <v>0</v>
      </c>
      <c r="H19" s="20">
        <v>0</v>
      </c>
      <c r="I19" s="20">
        <v>0</v>
      </c>
      <c r="J19" s="57">
        <f t="shared" si="12"/>
        <v>830.5</v>
      </c>
      <c r="K19" s="20">
        <v>789.3</v>
      </c>
      <c r="L19" s="20">
        <v>41.2</v>
      </c>
      <c r="M19" s="57">
        <f t="shared" si="13"/>
        <v>0</v>
      </c>
      <c r="N19" s="20">
        <v>0</v>
      </c>
      <c r="O19" s="20">
        <v>0</v>
      </c>
      <c r="P19" s="57">
        <f t="shared" si="17"/>
        <v>192.9</v>
      </c>
      <c r="Q19" s="20">
        <v>180.4</v>
      </c>
      <c r="R19" s="20">
        <v>12.5</v>
      </c>
      <c r="S19" s="57">
        <f t="shared" si="16"/>
        <v>0</v>
      </c>
      <c r="T19" s="20">
        <v>0</v>
      </c>
      <c r="U19" s="20">
        <v>0</v>
      </c>
      <c r="V19" s="57">
        <f t="shared" si="14"/>
        <v>92.6</v>
      </c>
      <c r="W19" s="20">
        <v>37.2</v>
      </c>
      <c r="X19" s="20">
        <v>55.4</v>
      </c>
      <c r="Y19" s="123">
        <v>274.6</v>
      </c>
      <c r="Z19" s="53">
        <f t="shared" si="15"/>
        <v>1390.6</v>
      </c>
      <c r="AA19" s="124">
        <f t="shared" si="2"/>
        <v>1116</v>
      </c>
      <c r="AB19" s="125">
        <f t="shared" si="3"/>
        <v>923.1</v>
      </c>
      <c r="AC19" s="126">
        <f t="shared" si="4"/>
        <v>192.9</v>
      </c>
      <c r="AD19" s="127">
        <f t="shared" si="5"/>
        <v>655.0099161223413</v>
      </c>
      <c r="AE19" s="128">
        <f t="shared" si="6"/>
        <v>541.7918042764636</v>
      </c>
      <c r="AF19" s="129">
        <f t="shared" si="7"/>
        <v>113.2181118458778</v>
      </c>
      <c r="AG19" s="120">
        <f t="shared" si="8"/>
        <v>816.179918781118</v>
      </c>
      <c r="AH19" s="131">
        <f t="shared" si="9"/>
        <v>161.17000265877684</v>
      </c>
      <c r="AI19" s="132">
        <f t="shared" si="10"/>
        <v>17.28494623655914</v>
      </c>
    </row>
    <row r="20" spans="1:35" s="8" customFormat="1" ht="19.5" customHeight="1">
      <c r="A20" s="19">
        <v>15</v>
      </c>
      <c r="B20" s="18" t="s">
        <v>37</v>
      </c>
      <c r="C20" s="54">
        <v>15506</v>
      </c>
      <c r="D20" s="56">
        <f t="shared" si="11"/>
        <v>339.3</v>
      </c>
      <c r="E20" s="51">
        <f t="shared" si="11"/>
        <v>324.90000000000003</v>
      </c>
      <c r="F20" s="51">
        <f t="shared" si="11"/>
        <v>14.399999999999999</v>
      </c>
      <c r="G20" s="57">
        <f>SUM(H20:I20)</f>
        <v>0</v>
      </c>
      <c r="H20" s="20">
        <v>0</v>
      </c>
      <c r="I20" s="20">
        <v>0</v>
      </c>
      <c r="J20" s="57">
        <f t="shared" si="12"/>
        <v>275.40000000000003</v>
      </c>
      <c r="K20" s="20">
        <v>266.3</v>
      </c>
      <c r="L20" s="20">
        <v>9.1</v>
      </c>
      <c r="M20" s="57">
        <f t="shared" si="13"/>
        <v>0</v>
      </c>
      <c r="N20" s="20">
        <v>0</v>
      </c>
      <c r="O20" s="20">
        <v>0</v>
      </c>
      <c r="P20" s="57">
        <f>SUM(Q20:R20)</f>
        <v>47.5</v>
      </c>
      <c r="Q20" s="20">
        <v>47.5</v>
      </c>
      <c r="R20" s="20">
        <v>0</v>
      </c>
      <c r="S20" s="57">
        <f t="shared" si="16"/>
        <v>0</v>
      </c>
      <c r="T20" s="20">
        <v>0</v>
      </c>
      <c r="U20" s="20">
        <v>0</v>
      </c>
      <c r="V20" s="57">
        <f t="shared" si="14"/>
        <v>16.4</v>
      </c>
      <c r="W20" s="20">
        <v>11.1</v>
      </c>
      <c r="X20" s="20">
        <v>5.3</v>
      </c>
      <c r="Y20" s="123">
        <v>163.2</v>
      </c>
      <c r="Z20" s="53">
        <f t="shared" si="15"/>
        <v>502.5</v>
      </c>
      <c r="AA20" s="124">
        <f>SUM(AB20:AC20)</f>
        <v>339.3</v>
      </c>
      <c r="AB20" s="125">
        <f>G20+J20+M20+S20+V20</f>
        <v>291.8</v>
      </c>
      <c r="AC20" s="126">
        <f>P20</f>
        <v>47.5</v>
      </c>
      <c r="AD20" s="127">
        <f t="shared" si="5"/>
        <v>705.8661995564672</v>
      </c>
      <c r="AE20" s="128">
        <f t="shared" si="6"/>
        <v>607.0490923388656</v>
      </c>
      <c r="AF20" s="129">
        <f t="shared" si="7"/>
        <v>98.81710721760152</v>
      </c>
      <c r="AG20" s="130">
        <f t="shared" si="8"/>
        <v>1045.3809763546265</v>
      </c>
      <c r="AH20" s="131">
        <f t="shared" si="9"/>
        <v>339.5147767981593</v>
      </c>
      <c r="AI20" s="132">
        <f t="shared" si="10"/>
        <v>13.99941055113469</v>
      </c>
    </row>
    <row r="21" spans="1:35" s="8" customFormat="1" ht="19.5" customHeight="1">
      <c r="A21" s="135">
        <v>16</v>
      </c>
      <c r="B21" s="136" t="s">
        <v>38</v>
      </c>
      <c r="C21" s="137">
        <v>5538</v>
      </c>
      <c r="D21" s="138">
        <f t="shared" si="11"/>
        <v>104</v>
      </c>
      <c r="E21" s="139">
        <f t="shared" si="11"/>
        <v>100.60000000000001</v>
      </c>
      <c r="F21" s="139">
        <f t="shared" si="11"/>
        <v>3.4000000000000004</v>
      </c>
      <c r="G21" s="140">
        <f>SUM(H21:I21)</f>
        <v>0</v>
      </c>
      <c r="H21" s="141">
        <v>0</v>
      </c>
      <c r="I21" s="141">
        <v>0</v>
      </c>
      <c r="J21" s="140">
        <f t="shared" si="12"/>
        <v>62.4</v>
      </c>
      <c r="K21" s="141">
        <v>61.1</v>
      </c>
      <c r="L21" s="141">
        <v>1.3</v>
      </c>
      <c r="M21" s="140">
        <f t="shared" si="13"/>
        <v>8.4</v>
      </c>
      <c r="N21" s="141">
        <v>6.3</v>
      </c>
      <c r="O21" s="141">
        <v>2.1</v>
      </c>
      <c r="P21" s="140">
        <f>SUM(Q21:R21)</f>
        <v>33.2</v>
      </c>
      <c r="Q21" s="141">
        <v>33.2</v>
      </c>
      <c r="R21" s="141">
        <v>0</v>
      </c>
      <c r="S21" s="140">
        <f t="shared" si="16"/>
        <v>0</v>
      </c>
      <c r="T21" s="141">
        <v>0</v>
      </c>
      <c r="U21" s="141">
        <v>0</v>
      </c>
      <c r="V21" s="140">
        <f t="shared" si="14"/>
        <v>0</v>
      </c>
      <c r="W21" s="141">
        <v>0</v>
      </c>
      <c r="X21" s="141">
        <v>0</v>
      </c>
      <c r="Y21" s="123">
        <v>46.9</v>
      </c>
      <c r="Z21" s="53">
        <f t="shared" si="15"/>
        <v>150.9</v>
      </c>
      <c r="AA21" s="124">
        <f t="shared" si="2"/>
        <v>104</v>
      </c>
      <c r="AB21" s="125">
        <f t="shared" si="3"/>
        <v>70.8</v>
      </c>
      <c r="AC21" s="126">
        <f t="shared" si="4"/>
        <v>33.2</v>
      </c>
      <c r="AD21" s="127">
        <f t="shared" si="5"/>
        <v>605.7852491291837</v>
      </c>
      <c r="AE21" s="128">
        <f t="shared" si="6"/>
        <v>412.3999580610212</v>
      </c>
      <c r="AF21" s="129">
        <f t="shared" si="7"/>
        <v>193.3852910681625</v>
      </c>
      <c r="AG21" s="130">
        <f t="shared" si="8"/>
        <v>878.9710970537867</v>
      </c>
      <c r="AH21" s="131">
        <f t="shared" si="9"/>
        <v>273.18584792460297</v>
      </c>
      <c r="AI21" s="132">
        <f t="shared" si="10"/>
        <v>31.923076923076927</v>
      </c>
    </row>
    <row r="22" spans="1:35" s="8" customFormat="1" ht="19.5" customHeight="1">
      <c r="A22" s="135">
        <v>17</v>
      </c>
      <c r="B22" s="136" t="s">
        <v>39</v>
      </c>
      <c r="C22" s="137">
        <v>12043</v>
      </c>
      <c r="D22" s="138">
        <f t="shared" si="11"/>
        <v>242.3</v>
      </c>
      <c r="E22" s="139">
        <f t="shared" si="11"/>
        <v>210.20000000000002</v>
      </c>
      <c r="F22" s="139">
        <f t="shared" si="11"/>
        <v>32.1</v>
      </c>
      <c r="G22" s="140">
        <f t="shared" si="1"/>
        <v>0</v>
      </c>
      <c r="H22" s="141">
        <v>0</v>
      </c>
      <c r="I22" s="141">
        <v>0</v>
      </c>
      <c r="J22" s="140">
        <f t="shared" si="12"/>
        <v>193.3</v>
      </c>
      <c r="K22" s="141">
        <v>170.8</v>
      </c>
      <c r="L22" s="141">
        <v>22.5</v>
      </c>
      <c r="M22" s="140">
        <f t="shared" si="13"/>
        <v>7.8</v>
      </c>
      <c r="N22" s="141">
        <v>4.1</v>
      </c>
      <c r="O22" s="141">
        <v>3.7</v>
      </c>
      <c r="P22" s="140">
        <f t="shared" si="17"/>
        <v>36.6</v>
      </c>
      <c r="Q22" s="141">
        <v>34.4</v>
      </c>
      <c r="R22" s="141">
        <v>2.2</v>
      </c>
      <c r="S22" s="140">
        <f t="shared" si="16"/>
        <v>1</v>
      </c>
      <c r="T22" s="141">
        <v>0.9</v>
      </c>
      <c r="U22" s="141">
        <v>0.1</v>
      </c>
      <c r="V22" s="140">
        <f t="shared" si="14"/>
        <v>3.6</v>
      </c>
      <c r="W22" s="141">
        <v>0</v>
      </c>
      <c r="X22" s="141">
        <v>3.6</v>
      </c>
      <c r="Y22" s="123">
        <v>68.1</v>
      </c>
      <c r="Z22" s="53">
        <f t="shared" si="15"/>
        <v>310.4</v>
      </c>
      <c r="AA22" s="124">
        <f t="shared" si="2"/>
        <v>242.3</v>
      </c>
      <c r="AB22" s="125">
        <f t="shared" si="3"/>
        <v>205.70000000000002</v>
      </c>
      <c r="AC22" s="126">
        <f t="shared" si="4"/>
        <v>36.6</v>
      </c>
      <c r="AD22" s="127">
        <f t="shared" si="5"/>
        <v>649.0184366236042</v>
      </c>
      <c r="AE22" s="128">
        <f t="shared" si="6"/>
        <v>550.9826348059239</v>
      </c>
      <c r="AF22" s="129">
        <f t="shared" si="7"/>
        <v>98.0358018176802</v>
      </c>
      <c r="AG22" s="130">
        <f t="shared" si="8"/>
        <v>831.429313776173</v>
      </c>
      <c r="AH22" s="131">
        <f t="shared" si="9"/>
        <v>182.41087715256884</v>
      </c>
      <c r="AI22" s="132">
        <f t="shared" si="10"/>
        <v>15.10524143623607</v>
      </c>
    </row>
    <row r="23" spans="1:35" s="8" customFormat="1" ht="19.5" customHeight="1">
      <c r="A23" s="135">
        <v>18</v>
      </c>
      <c r="B23" s="136" t="s">
        <v>42</v>
      </c>
      <c r="C23" s="137">
        <v>32915</v>
      </c>
      <c r="D23" s="138">
        <f t="shared" si="11"/>
        <v>516.1999999999999</v>
      </c>
      <c r="E23" s="139">
        <f t="shared" si="11"/>
        <v>494.40000000000003</v>
      </c>
      <c r="F23" s="139">
        <f t="shared" si="11"/>
        <v>21.799999999999997</v>
      </c>
      <c r="G23" s="140">
        <v>0</v>
      </c>
      <c r="H23" s="141">
        <v>0</v>
      </c>
      <c r="I23" s="143">
        <v>0</v>
      </c>
      <c r="J23" s="140">
        <f t="shared" si="12"/>
        <v>364.3</v>
      </c>
      <c r="K23" s="141">
        <v>352.3</v>
      </c>
      <c r="L23" s="143">
        <v>12</v>
      </c>
      <c r="M23" s="140">
        <f t="shared" si="13"/>
        <v>0</v>
      </c>
      <c r="N23" s="141">
        <v>0</v>
      </c>
      <c r="O23" s="143">
        <v>0</v>
      </c>
      <c r="P23" s="140">
        <f t="shared" si="17"/>
        <v>113.1</v>
      </c>
      <c r="Q23" s="141">
        <v>113</v>
      </c>
      <c r="R23" s="144">
        <v>0.1</v>
      </c>
      <c r="S23" s="140">
        <f t="shared" si="16"/>
        <v>0</v>
      </c>
      <c r="T23" s="141">
        <v>0</v>
      </c>
      <c r="U23" s="143">
        <v>0</v>
      </c>
      <c r="V23" s="140">
        <f t="shared" si="14"/>
        <v>38.8</v>
      </c>
      <c r="W23" s="141">
        <v>29.1</v>
      </c>
      <c r="X23" s="143">
        <v>9.7</v>
      </c>
      <c r="Y23" s="123">
        <v>241.4</v>
      </c>
      <c r="Z23" s="53">
        <f t="shared" si="15"/>
        <v>757.5999999999999</v>
      </c>
      <c r="AA23" s="124">
        <f t="shared" si="2"/>
        <v>516.2</v>
      </c>
      <c r="AB23" s="125">
        <f t="shared" si="3"/>
        <v>403.1</v>
      </c>
      <c r="AC23" s="126">
        <f t="shared" si="4"/>
        <v>113.1</v>
      </c>
      <c r="AD23" s="127">
        <f t="shared" si="5"/>
        <v>505.89739945999725</v>
      </c>
      <c r="AE23" s="128">
        <f t="shared" si="6"/>
        <v>395.0547108142675</v>
      </c>
      <c r="AF23" s="129">
        <f t="shared" si="7"/>
        <v>110.84268864572971</v>
      </c>
      <c r="AG23" s="130">
        <f t="shared" si="8"/>
        <v>742.4794068789108</v>
      </c>
      <c r="AH23" s="131">
        <f t="shared" si="9"/>
        <v>236.5820074189138</v>
      </c>
      <c r="AI23" s="132">
        <f t="shared" si="10"/>
        <v>21.91011235955056</v>
      </c>
    </row>
    <row r="24" spans="1:35" s="8" customFormat="1" ht="19.5" customHeight="1">
      <c r="A24" s="135">
        <v>19</v>
      </c>
      <c r="B24" s="136" t="s">
        <v>50</v>
      </c>
      <c r="C24" s="137">
        <v>26458</v>
      </c>
      <c r="D24" s="138">
        <f t="shared" si="11"/>
        <v>476.3</v>
      </c>
      <c r="E24" s="139">
        <f t="shared" si="11"/>
        <v>449.8</v>
      </c>
      <c r="F24" s="139">
        <f t="shared" si="11"/>
        <v>26.5</v>
      </c>
      <c r="G24" s="140">
        <v>0</v>
      </c>
      <c r="H24" s="141">
        <v>0</v>
      </c>
      <c r="I24" s="141">
        <v>0</v>
      </c>
      <c r="J24" s="140">
        <f t="shared" si="12"/>
        <v>333.8</v>
      </c>
      <c r="K24" s="141">
        <v>320.8</v>
      </c>
      <c r="L24" s="141">
        <v>13</v>
      </c>
      <c r="M24" s="140">
        <v>0</v>
      </c>
      <c r="N24" s="141">
        <v>0</v>
      </c>
      <c r="O24" s="141">
        <v>0</v>
      </c>
      <c r="P24" s="140">
        <f t="shared" si="17"/>
        <v>99.7</v>
      </c>
      <c r="Q24" s="141">
        <v>99.7</v>
      </c>
      <c r="R24" s="141">
        <v>0</v>
      </c>
      <c r="S24" s="140">
        <f t="shared" si="16"/>
        <v>0</v>
      </c>
      <c r="T24" s="141">
        <v>0</v>
      </c>
      <c r="U24" s="141">
        <v>0</v>
      </c>
      <c r="V24" s="140">
        <f t="shared" si="14"/>
        <v>42.8</v>
      </c>
      <c r="W24" s="141">
        <v>29.3</v>
      </c>
      <c r="X24" s="141">
        <v>13.5</v>
      </c>
      <c r="Y24" s="123">
        <v>409.6</v>
      </c>
      <c r="Z24" s="53">
        <f t="shared" si="15"/>
        <v>885.9000000000001</v>
      </c>
      <c r="AA24" s="124">
        <f t="shared" si="2"/>
        <v>476.3</v>
      </c>
      <c r="AB24" s="125">
        <f t="shared" si="3"/>
        <v>376.6</v>
      </c>
      <c r="AC24" s="126">
        <f t="shared" si="4"/>
        <v>99.7</v>
      </c>
      <c r="AD24" s="127">
        <f t="shared" si="5"/>
        <v>580.7134374870459</v>
      </c>
      <c r="AE24" s="128">
        <f t="shared" si="6"/>
        <v>459.15742296372343</v>
      </c>
      <c r="AF24" s="129">
        <f t="shared" si="7"/>
        <v>121.55601452332242</v>
      </c>
      <c r="AG24" s="130">
        <f t="shared" si="8"/>
        <v>1080.10504780553</v>
      </c>
      <c r="AH24" s="131">
        <f t="shared" si="9"/>
        <v>499.3916103184841</v>
      </c>
      <c r="AI24" s="132">
        <f t="shared" si="10"/>
        <v>20.932185597312618</v>
      </c>
    </row>
    <row r="25" spans="1:35" s="8" customFormat="1" ht="19.5" customHeight="1">
      <c r="A25" s="135">
        <v>20</v>
      </c>
      <c r="B25" s="136" t="s">
        <v>26</v>
      </c>
      <c r="C25" s="137">
        <v>4961</v>
      </c>
      <c r="D25" s="138">
        <f t="shared" si="11"/>
        <v>74.7</v>
      </c>
      <c r="E25" s="139">
        <f t="shared" si="11"/>
        <v>73.7</v>
      </c>
      <c r="F25" s="139">
        <f t="shared" si="11"/>
        <v>1</v>
      </c>
      <c r="G25" s="140">
        <f t="shared" si="1"/>
        <v>0</v>
      </c>
      <c r="H25" s="141">
        <v>0</v>
      </c>
      <c r="I25" s="141">
        <v>0</v>
      </c>
      <c r="J25" s="140">
        <f t="shared" si="12"/>
        <v>59</v>
      </c>
      <c r="K25" s="141">
        <v>58</v>
      </c>
      <c r="L25" s="141">
        <v>1</v>
      </c>
      <c r="M25" s="140">
        <f t="shared" si="13"/>
        <v>2</v>
      </c>
      <c r="N25" s="141">
        <v>2</v>
      </c>
      <c r="O25" s="141">
        <v>0</v>
      </c>
      <c r="P25" s="140">
        <f t="shared" si="17"/>
        <v>13.7</v>
      </c>
      <c r="Q25" s="141">
        <v>13.7</v>
      </c>
      <c r="R25" s="141">
        <v>0</v>
      </c>
      <c r="S25" s="140">
        <f t="shared" si="16"/>
        <v>0</v>
      </c>
      <c r="T25" s="141">
        <v>0</v>
      </c>
      <c r="U25" s="141">
        <v>0</v>
      </c>
      <c r="V25" s="140">
        <f t="shared" si="14"/>
        <v>0</v>
      </c>
      <c r="W25" s="141">
        <v>0</v>
      </c>
      <c r="X25" s="141">
        <v>0</v>
      </c>
      <c r="Y25" s="123">
        <v>43.7</v>
      </c>
      <c r="Z25" s="53">
        <f t="shared" si="15"/>
        <v>118.4</v>
      </c>
      <c r="AA25" s="124">
        <f t="shared" si="2"/>
        <v>74.7</v>
      </c>
      <c r="AB25" s="125">
        <f t="shared" si="3"/>
        <v>61</v>
      </c>
      <c r="AC25" s="126">
        <f t="shared" si="4"/>
        <v>13.7</v>
      </c>
      <c r="AD25" s="127">
        <f t="shared" si="5"/>
        <v>485.72413210135835</v>
      </c>
      <c r="AE25" s="128">
        <f t="shared" si="6"/>
        <v>396.64219622734754</v>
      </c>
      <c r="AF25" s="129">
        <f t="shared" si="7"/>
        <v>89.08193587401082</v>
      </c>
      <c r="AG25" s="130">
        <f t="shared" si="8"/>
        <v>769.8760005461958</v>
      </c>
      <c r="AH25" s="131">
        <f t="shared" si="9"/>
        <v>284.1518684448375</v>
      </c>
      <c r="AI25" s="132">
        <f t="shared" si="10"/>
        <v>18.340026773761714</v>
      </c>
    </row>
    <row r="26" spans="1:35" s="8" customFormat="1" ht="19.5" customHeight="1">
      <c r="A26" s="135">
        <v>21</v>
      </c>
      <c r="B26" s="136" t="s">
        <v>27</v>
      </c>
      <c r="C26" s="54">
        <v>15129</v>
      </c>
      <c r="D26" s="56">
        <f>G26+J26+M26+P26+S26+V26</f>
        <v>224.20000000000002</v>
      </c>
      <c r="E26" s="51">
        <f>H26+K26+N26+Q26+T26+W26</f>
        <v>188</v>
      </c>
      <c r="F26" s="51">
        <f>I26+L26+O26+R26+U26+X26</f>
        <v>36.2</v>
      </c>
      <c r="G26" s="57">
        <f>SUM(H26:I26)</f>
        <v>0</v>
      </c>
      <c r="H26" s="20">
        <v>0</v>
      </c>
      <c r="I26" s="20">
        <v>0</v>
      </c>
      <c r="J26" s="57">
        <f>SUM(K26:L26)</f>
        <v>180.8</v>
      </c>
      <c r="K26" s="20">
        <v>154.4</v>
      </c>
      <c r="L26" s="20">
        <v>26.4</v>
      </c>
      <c r="M26" s="57">
        <f>SUM(N26:O26)</f>
        <v>13.3</v>
      </c>
      <c r="N26" s="20">
        <v>3.5</v>
      </c>
      <c r="O26" s="20">
        <v>9.8</v>
      </c>
      <c r="P26" s="57">
        <f>SUM(Q26:R26)</f>
        <v>30.1</v>
      </c>
      <c r="Q26" s="20">
        <v>30.1</v>
      </c>
      <c r="R26" s="20">
        <v>0</v>
      </c>
      <c r="S26" s="140">
        <f t="shared" si="16"/>
        <v>0</v>
      </c>
      <c r="T26" s="20">
        <v>0</v>
      </c>
      <c r="U26" s="20">
        <v>0</v>
      </c>
      <c r="V26" s="140">
        <f t="shared" si="14"/>
        <v>0</v>
      </c>
      <c r="W26" s="20">
        <v>0</v>
      </c>
      <c r="X26" s="20">
        <v>0</v>
      </c>
      <c r="Y26" s="123">
        <v>124</v>
      </c>
      <c r="Z26" s="53">
        <f t="shared" si="15"/>
        <v>348.20000000000005</v>
      </c>
      <c r="AA26" s="124">
        <f t="shared" si="2"/>
        <v>224.20000000000002</v>
      </c>
      <c r="AB26" s="125">
        <f t="shared" si="3"/>
        <v>194.10000000000002</v>
      </c>
      <c r="AC26" s="126">
        <f t="shared" si="4"/>
        <v>30.1</v>
      </c>
      <c r="AD26" s="127">
        <f t="shared" si="5"/>
        <v>478.0393988046883</v>
      </c>
      <c r="AE26" s="128">
        <f t="shared" si="6"/>
        <v>413.86015748434437</v>
      </c>
      <c r="AF26" s="129">
        <f t="shared" si="7"/>
        <v>64.17924132034396</v>
      </c>
      <c r="AG26" s="130">
        <f t="shared" si="8"/>
        <v>742.4322866360056</v>
      </c>
      <c r="AH26" s="131">
        <f t="shared" si="9"/>
        <v>264.3928878313173</v>
      </c>
      <c r="AI26" s="132">
        <f t="shared" si="10"/>
        <v>13.42551293487957</v>
      </c>
    </row>
    <row r="27" spans="1:35" s="8" customFormat="1" ht="19.5" customHeight="1">
      <c r="A27" s="145">
        <v>22</v>
      </c>
      <c r="B27" s="136" t="s">
        <v>28</v>
      </c>
      <c r="C27" s="137">
        <v>6939</v>
      </c>
      <c r="D27" s="138">
        <f t="shared" si="11"/>
        <v>122.7</v>
      </c>
      <c r="E27" s="139">
        <f t="shared" si="11"/>
        <v>111.2</v>
      </c>
      <c r="F27" s="139">
        <f t="shared" si="11"/>
        <v>11.5</v>
      </c>
      <c r="G27" s="140">
        <f t="shared" si="1"/>
        <v>0</v>
      </c>
      <c r="H27" s="141">
        <v>0</v>
      </c>
      <c r="I27" s="141">
        <v>0</v>
      </c>
      <c r="J27" s="140">
        <f t="shared" si="12"/>
        <v>97.7</v>
      </c>
      <c r="K27" s="141">
        <v>90</v>
      </c>
      <c r="L27" s="141">
        <v>7.7</v>
      </c>
      <c r="M27" s="140">
        <f t="shared" si="13"/>
        <v>7.2</v>
      </c>
      <c r="N27" s="20">
        <v>6</v>
      </c>
      <c r="O27" s="141">
        <v>1.2</v>
      </c>
      <c r="P27" s="140">
        <f t="shared" si="17"/>
        <v>15.2</v>
      </c>
      <c r="Q27" s="141">
        <v>15.2</v>
      </c>
      <c r="R27" s="141">
        <v>0</v>
      </c>
      <c r="S27" s="140">
        <f t="shared" si="16"/>
        <v>0</v>
      </c>
      <c r="T27" s="141">
        <v>0</v>
      </c>
      <c r="U27" s="141">
        <v>0</v>
      </c>
      <c r="V27" s="140">
        <f t="shared" si="14"/>
        <v>2.6</v>
      </c>
      <c r="W27" s="20">
        <v>0</v>
      </c>
      <c r="X27" s="141">
        <v>2.6</v>
      </c>
      <c r="Y27" s="123">
        <v>41.3</v>
      </c>
      <c r="Z27" s="53">
        <f t="shared" si="15"/>
        <v>164</v>
      </c>
      <c r="AA27" s="124">
        <f t="shared" si="2"/>
        <v>122.7</v>
      </c>
      <c r="AB27" s="125">
        <f>G27+J27+M27+S27+V27</f>
        <v>107.5</v>
      </c>
      <c r="AC27" s="126">
        <f t="shared" si="4"/>
        <v>15.2</v>
      </c>
      <c r="AD27" s="127">
        <f t="shared" si="5"/>
        <v>570.4084905791947</v>
      </c>
      <c r="AE27" s="128">
        <f t="shared" si="6"/>
        <v>499.74664007549654</v>
      </c>
      <c r="AF27" s="129">
        <f t="shared" si="7"/>
        <v>70.66185050369812</v>
      </c>
      <c r="AG27" s="130">
        <f t="shared" si="8"/>
        <v>762.4041764872693</v>
      </c>
      <c r="AH27" s="131">
        <f t="shared" si="9"/>
        <v>191.9956859080745</v>
      </c>
      <c r="AI27" s="132">
        <f t="shared" si="10"/>
        <v>12.387938060309699</v>
      </c>
    </row>
    <row r="28" spans="1:35" s="55" customFormat="1" ht="19.5" customHeight="1">
      <c r="A28" s="135">
        <v>23</v>
      </c>
      <c r="B28" s="136" t="s">
        <v>29</v>
      </c>
      <c r="C28" s="137">
        <v>4851</v>
      </c>
      <c r="D28" s="138">
        <f t="shared" si="11"/>
        <v>90.5</v>
      </c>
      <c r="E28" s="139">
        <f t="shared" si="11"/>
        <v>86.70000000000002</v>
      </c>
      <c r="F28" s="139">
        <f t="shared" si="11"/>
        <v>3.8</v>
      </c>
      <c r="G28" s="140">
        <f t="shared" si="1"/>
        <v>0</v>
      </c>
      <c r="H28" s="141">
        <v>0</v>
      </c>
      <c r="I28" s="141">
        <v>0</v>
      </c>
      <c r="J28" s="140">
        <f t="shared" si="12"/>
        <v>75.80000000000001</v>
      </c>
      <c r="K28" s="141">
        <v>73.9</v>
      </c>
      <c r="L28" s="141">
        <v>1.9</v>
      </c>
      <c r="M28" s="140">
        <f t="shared" si="13"/>
        <v>10.1</v>
      </c>
      <c r="N28" s="141">
        <v>8.4</v>
      </c>
      <c r="O28" s="141">
        <v>1.7</v>
      </c>
      <c r="P28" s="140">
        <f t="shared" si="17"/>
        <v>4.6000000000000005</v>
      </c>
      <c r="Q28" s="141">
        <v>4.4</v>
      </c>
      <c r="R28" s="20">
        <v>0.2</v>
      </c>
      <c r="S28" s="140">
        <f t="shared" si="16"/>
        <v>0</v>
      </c>
      <c r="T28" s="141">
        <v>0</v>
      </c>
      <c r="U28" s="141">
        <v>0</v>
      </c>
      <c r="V28" s="140">
        <f t="shared" si="14"/>
        <v>0</v>
      </c>
      <c r="W28" s="141">
        <v>0</v>
      </c>
      <c r="X28" s="141">
        <v>0</v>
      </c>
      <c r="Y28" s="123">
        <v>0</v>
      </c>
      <c r="Z28" s="53">
        <f t="shared" si="15"/>
        <v>90.5</v>
      </c>
      <c r="AA28" s="124">
        <f t="shared" si="2"/>
        <v>90.5</v>
      </c>
      <c r="AB28" s="125">
        <f t="shared" si="3"/>
        <v>85.9</v>
      </c>
      <c r="AC28" s="126">
        <f t="shared" si="4"/>
        <v>4.6000000000000005</v>
      </c>
      <c r="AD28" s="127">
        <f t="shared" si="5"/>
        <v>601.804749270187</v>
      </c>
      <c r="AE28" s="128">
        <f t="shared" si="6"/>
        <v>571.2157785890506</v>
      </c>
      <c r="AF28" s="129">
        <f t="shared" si="7"/>
        <v>30.588970681136583</v>
      </c>
      <c r="AG28" s="130">
        <f t="shared" si="8"/>
        <v>601.804749270187</v>
      </c>
      <c r="AH28" s="131">
        <f t="shared" si="9"/>
        <v>0</v>
      </c>
      <c r="AI28" s="132">
        <f t="shared" si="10"/>
        <v>5.082872928176796</v>
      </c>
    </row>
    <row r="29" spans="1:35" s="55" customFormat="1" ht="19.5" customHeight="1">
      <c r="A29" s="135">
        <v>24</v>
      </c>
      <c r="B29" s="136" t="s">
        <v>30</v>
      </c>
      <c r="C29" s="137">
        <v>10837</v>
      </c>
      <c r="D29" s="138">
        <f>G29+J29+M29+P29+S29+V29</f>
        <v>208.70000000000002</v>
      </c>
      <c r="E29" s="139">
        <f t="shared" si="11"/>
        <v>200.1</v>
      </c>
      <c r="F29" s="139">
        <f t="shared" si="11"/>
        <v>8.6</v>
      </c>
      <c r="G29" s="140">
        <f>SUM(H29:I29)</f>
        <v>0</v>
      </c>
      <c r="H29" s="141">
        <v>0</v>
      </c>
      <c r="I29" s="141">
        <v>0</v>
      </c>
      <c r="J29" s="140">
        <f t="shared" si="12"/>
        <v>151</v>
      </c>
      <c r="K29" s="141">
        <v>145</v>
      </c>
      <c r="L29" s="141">
        <v>6</v>
      </c>
      <c r="M29" s="140">
        <f t="shared" si="13"/>
        <v>7.3</v>
      </c>
      <c r="N29" s="141">
        <v>6.8</v>
      </c>
      <c r="O29" s="141">
        <v>0.5</v>
      </c>
      <c r="P29" s="140">
        <f>SUM(Q29:R29)</f>
        <v>46.300000000000004</v>
      </c>
      <c r="Q29" s="141">
        <v>45.6</v>
      </c>
      <c r="R29" s="141">
        <v>0.7</v>
      </c>
      <c r="S29" s="140">
        <f t="shared" si="16"/>
        <v>0</v>
      </c>
      <c r="T29" s="141">
        <v>0</v>
      </c>
      <c r="U29" s="141">
        <v>0</v>
      </c>
      <c r="V29" s="140">
        <f t="shared" si="14"/>
        <v>4.1</v>
      </c>
      <c r="W29" s="141">
        <v>2.7</v>
      </c>
      <c r="X29" s="141">
        <v>1.4</v>
      </c>
      <c r="Y29" s="123">
        <v>70.8</v>
      </c>
      <c r="Z29" s="53">
        <f t="shared" si="15"/>
        <v>279.5</v>
      </c>
      <c r="AA29" s="146">
        <f>SUM(AB29:AC29)</f>
        <v>208.70000000000002</v>
      </c>
      <c r="AB29" s="140">
        <f>G29+J29+M29+S29+V29</f>
        <v>162.4</v>
      </c>
      <c r="AC29" s="147">
        <f>P29</f>
        <v>46.300000000000004</v>
      </c>
      <c r="AD29" s="127">
        <f t="shared" si="5"/>
        <v>621.2289438512622</v>
      </c>
      <c r="AE29" s="128">
        <f t="shared" si="6"/>
        <v>483.4095854405606</v>
      </c>
      <c r="AF29" s="129">
        <f t="shared" si="7"/>
        <v>137.8193584107017</v>
      </c>
      <c r="AG29" s="130">
        <f t="shared" si="8"/>
        <v>831.9764724792899</v>
      </c>
      <c r="AH29" s="131">
        <f t="shared" si="9"/>
        <v>210.74752862802762</v>
      </c>
      <c r="AI29" s="132">
        <f t="shared" si="10"/>
        <v>22.184954480114996</v>
      </c>
    </row>
    <row r="30" spans="1:35" s="55" customFormat="1" ht="19.5" customHeight="1">
      <c r="A30" s="135">
        <v>25</v>
      </c>
      <c r="B30" s="136" t="s">
        <v>31</v>
      </c>
      <c r="C30" s="137">
        <v>14404</v>
      </c>
      <c r="D30" s="138">
        <f t="shared" si="11"/>
        <v>284.20000000000005</v>
      </c>
      <c r="E30" s="139">
        <f t="shared" si="11"/>
        <v>250</v>
      </c>
      <c r="F30" s="139">
        <f t="shared" si="11"/>
        <v>34.2</v>
      </c>
      <c r="G30" s="140">
        <f t="shared" si="1"/>
        <v>0</v>
      </c>
      <c r="H30" s="141">
        <v>0</v>
      </c>
      <c r="I30" s="141">
        <v>0</v>
      </c>
      <c r="J30" s="140">
        <f t="shared" si="12"/>
        <v>236.60000000000002</v>
      </c>
      <c r="K30" s="141">
        <v>224.8</v>
      </c>
      <c r="L30" s="141">
        <v>11.8</v>
      </c>
      <c r="M30" s="140">
        <f t="shared" si="13"/>
        <v>9.9</v>
      </c>
      <c r="N30" s="141">
        <v>6.7</v>
      </c>
      <c r="O30" s="141">
        <v>3.2</v>
      </c>
      <c r="P30" s="140">
        <f t="shared" si="17"/>
        <v>21.9</v>
      </c>
      <c r="Q30" s="141">
        <v>18.2</v>
      </c>
      <c r="R30" s="141">
        <v>3.7</v>
      </c>
      <c r="S30" s="140">
        <f t="shared" si="16"/>
        <v>0</v>
      </c>
      <c r="T30" s="141">
        <v>0</v>
      </c>
      <c r="U30" s="141">
        <v>0</v>
      </c>
      <c r="V30" s="140">
        <f t="shared" si="14"/>
        <v>15.8</v>
      </c>
      <c r="W30" s="141">
        <v>0.3</v>
      </c>
      <c r="X30" s="20">
        <v>15.5</v>
      </c>
      <c r="Y30" s="123">
        <v>83.7</v>
      </c>
      <c r="Z30" s="53">
        <f t="shared" si="15"/>
        <v>367.90000000000003</v>
      </c>
      <c r="AA30" s="124">
        <f t="shared" si="2"/>
        <v>284.2</v>
      </c>
      <c r="AB30" s="125">
        <f t="shared" si="3"/>
        <v>262.3</v>
      </c>
      <c r="AC30" s="126">
        <f t="shared" si="4"/>
        <v>21.9</v>
      </c>
      <c r="AD30" s="127">
        <f t="shared" si="5"/>
        <v>636.4719477564477</v>
      </c>
      <c r="AE30" s="128">
        <f t="shared" si="6"/>
        <v>587.4264317259543</v>
      </c>
      <c r="AF30" s="129">
        <f t="shared" si="7"/>
        <v>49.04551603049332</v>
      </c>
      <c r="AG30" s="130">
        <f t="shared" si="8"/>
        <v>823.9198788866893</v>
      </c>
      <c r="AH30" s="131">
        <f t="shared" si="9"/>
        <v>187.4479311302416</v>
      </c>
      <c r="AI30" s="132">
        <f t="shared" si="10"/>
        <v>7.705840957072485</v>
      </c>
    </row>
    <row r="31" spans="1:35" s="55" customFormat="1" ht="19.5" customHeight="1">
      <c r="A31" s="135">
        <v>26</v>
      </c>
      <c r="B31" s="136" t="s">
        <v>43</v>
      </c>
      <c r="C31" s="137">
        <v>8198</v>
      </c>
      <c r="D31" s="138">
        <f t="shared" si="11"/>
        <v>153.1</v>
      </c>
      <c r="E31" s="139">
        <f t="shared" si="11"/>
        <v>143.5</v>
      </c>
      <c r="F31" s="139">
        <f t="shared" si="11"/>
        <v>9.6</v>
      </c>
      <c r="G31" s="140">
        <f t="shared" si="1"/>
        <v>0</v>
      </c>
      <c r="H31" s="141">
        <v>0</v>
      </c>
      <c r="I31" s="141">
        <v>0</v>
      </c>
      <c r="J31" s="140">
        <f t="shared" si="12"/>
        <v>116</v>
      </c>
      <c r="K31" s="141">
        <v>114</v>
      </c>
      <c r="L31" s="141">
        <v>2</v>
      </c>
      <c r="M31" s="140">
        <f t="shared" si="13"/>
        <v>7.1000000000000005</v>
      </c>
      <c r="N31" s="141">
        <v>6.4</v>
      </c>
      <c r="O31" s="141">
        <v>0.7</v>
      </c>
      <c r="P31" s="140">
        <f t="shared" si="17"/>
        <v>24.400000000000002</v>
      </c>
      <c r="Q31" s="141">
        <v>23.1</v>
      </c>
      <c r="R31" s="141">
        <v>1.3</v>
      </c>
      <c r="S31" s="140">
        <f t="shared" si="16"/>
        <v>0</v>
      </c>
      <c r="T31" s="141">
        <v>0</v>
      </c>
      <c r="U31" s="141">
        <v>0</v>
      </c>
      <c r="V31" s="140">
        <f t="shared" si="14"/>
        <v>5.6</v>
      </c>
      <c r="W31" s="141">
        <v>0</v>
      </c>
      <c r="X31" s="141">
        <v>5.6</v>
      </c>
      <c r="Y31" s="123">
        <v>53.9</v>
      </c>
      <c r="Z31" s="53">
        <f t="shared" si="15"/>
        <v>207</v>
      </c>
      <c r="AA31" s="60">
        <f t="shared" si="2"/>
        <v>153.1</v>
      </c>
      <c r="AB31" s="125">
        <f t="shared" si="3"/>
        <v>128.7</v>
      </c>
      <c r="AC31" s="126">
        <f t="shared" si="4"/>
        <v>24.400000000000002</v>
      </c>
      <c r="AD31" s="127">
        <f t="shared" si="5"/>
        <v>602.428601783283</v>
      </c>
      <c r="AE31" s="128">
        <f t="shared" si="6"/>
        <v>506.41777302095716</v>
      </c>
      <c r="AF31" s="129">
        <f t="shared" si="7"/>
        <v>96.01082876232599</v>
      </c>
      <c r="AG31" s="130">
        <f t="shared" si="8"/>
        <v>814.5180964672737</v>
      </c>
      <c r="AH31" s="131">
        <f t="shared" si="9"/>
        <v>212.08949468399058</v>
      </c>
      <c r="AI31" s="132">
        <f t="shared" si="10"/>
        <v>15.937295885042456</v>
      </c>
    </row>
    <row r="32" spans="1:35" s="55" customFormat="1" ht="19.5" customHeight="1">
      <c r="A32" s="135">
        <v>27</v>
      </c>
      <c r="B32" s="136" t="s">
        <v>32</v>
      </c>
      <c r="C32" s="137">
        <v>3046</v>
      </c>
      <c r="D32" s="138">
        <f t="shared" si="11"/>
        <v>56</v>
      </c>
      <c r="E32" s="139">
        <f t="shared" si="11"/>
        <v>52.5</v>
      </c>
      <c r="F32" s="139">
        <f t="shared" si="11"/>
        <v>3.5</v>
      </c>
      <c r="G32" s="140">
        <f>SUM(H32:I32)</f>
        <v>0</v>
      </c>
      <c r="H32" s="141">
        <v>0</v>
      </c>
      <c r="I32" s="141">
        <v>0</v>
      </c>
      <c r="J32" s="140">
        <f t="shared" si="12"/>
        <v>44.7</v>
      </c>
      <c r="K32" s="141">
        <v>43.5</v>
      </c>
      <c r="L32" s="141">
        <v>1.2</v>
      </c>
      <c r="M32" s="140">
        <f t="shared" si="13"/>
        <v>2</v>
      </c>
      <c r="N32" s="141">
        <v>1.9</v>
      </c>
      <c r="O32" s="141">
        <v>0.1</v>
      </c>
      <c r="P32" s="140">
        <f t="shared" si="17"/>
        <v>7.8</v>
      </c>
      <c r="Q32" s="141">
        <v>7.1</v>
      </c>
      <c r="R32" s="141">
        <v>0.7</v>
      </c>
      <c r="S32" s="140">
        <f t="shared" si="16"/>
        <v>0</v>
      </c>
      <c r="T32" s="141">
        <v>0</v>
      </c>
      <c r="U32" s="141">
        <v>0</v>
      </c>
      <c r="V32" s="140">
        <f t="shared" si="14"/>
        <v>1.5</v>
      </c>
      <c r="W32" s="141">
        <v>0</v>
      </c>
      <c r="X32" s="141">
        <v>1.5</v>
      </c>
      <c r="Y32" s="123">
        <v>18.2</v>
      </c>
      <c r="Z32" s="53">
        <f t="shared" si="15"/>
        <v>74.2</v>
      </c>
      <c r="AA32" s="124">
        <f>SUM(AB32:AC32)</f>
        <v>56</v>
      </c>
      <c r="AB32" s="125">
        <f>G32+J32+M32+S32+V32</f>
        <v>48.2</v>
      </c>
      <c r="AC32" s="126">
        <f>P32</f>
        <v>7.8</v>
      </c>
      <c r="AD32" s="127">
        <f t="shared" si="5"/>
        <v>593.0569970135344</v>
      </c>
      <c r="AE32" s="128">
        <f t="shared" si="6"/>
        <v>510.45262957236366</v>
      </c>
      <c r="AF32" s="129">
        <f t="shared" si="7"/>
        <v>82.60436744117085</v>
      </c>
      <c r="AG32" s="130">
        <f t="shared" si="8"/>
        <v>785.8005210429332</v>
      </c>
      <c r="AH32" s="131">
        <f t="shared" si="9"/>
        <v>192.74352402939869</v>
      </c>
      <c r="AI32" s="132">
        <f t="shared" si="10"/>
        <v>13.928571428571429</v>
      </c>
    </row>
    <row r="33" spans="1:35" s="8" customFormat="1" ht="19.5" customHeight="1">
      <c r="A33" s="145">
        <v>28</v>
      </c>
      <c r="B33" s="136" t="s">
        <v>44</v>
      </c>
      <c r="C33" s="137">
        <v>2414</v>
      </c>
      <c r="D33" s="138">
        <f t="shared" si="11"/>
        <v>51.60000000000001</v>
      </c>
      <c r="E33" s="139">
        <f t="shared" si="11"/>
        <v>47.9</v>
      </c>
      <c r="F33" s="139">
        <f t="shared" si="11"/>
        <v>3.7</v>
      </c>
      <c r="G33" s="140">
        <f t="shared" si="1"/>
        <v>0</v>
      </c>
      <c r="H33" s="141">
        <v>0</v>
      </c>
      <c r="I33" s="141">
        <v>0</v>
      </c>
      <c r="J33" s="140">
        <f t="shared" si="12"/>
        <v>43.900000000000006</v>
      </c>
      <c r="K33" s="141">
        <v>40.7</v>
      </c>
      <c r="L33" s="141">
        <v>3.2</v>
      </c>
      <c r="M33" s="140">
        <f t="shared" si="13"/>
        <v>1.7</v>
      </c>
      <c r="N33" s="141">
        <v>1.4</v>
      </c>
      <c r="O33" s="141">
        <v>0.3</v>
      </c>
      <c r="P33" s="140">
        <f t="shared" si="17"/>
        <v>6</v>
      </c>
      <c r="Q33" s="141">
        <v>5.8</v>
      </c>
      <c r="R33" s="141">
        <v>0.2</v>
      </c>
      <c r="S33" s="140">
        <f t="shared" si="16"/>
        <v>0</v>
      </c>
      <c r="T33" s="141">
        <v>0</v>
      </c>
      <c r="U33" s="141">
        <v>0</v>
      </c>
      <c r="V33" s="140">
        <f t="shared" si="14"/>
        <v>0</v>
      </c>
      <c r="W33" s="141">
        <v>0</v>
      </c>
      <c r="X33" s="141">
        <v>0</v>
      </c>
      <c r="Y33" s="123">
        <v>12.3</v>
      </c>
      <c r="Z33" s="53">
        <f t="shared" si="15"/>
        <v>63.900000000000006</v>
      </c>
      <c r="AA33" s="124">
        <f>SUM(AB33:AC33)</f>
        <v>51.60000000000001</v>
      </c>
      <c r="AB33" s="125">
        <f t="shared" si="3"/>
        <v>45.60000000000001</v>
      </c>
      <c r="AC33" s="126">
        <f t="shared" si="4"/>
        <v>6</v>
      </c>
      <c r="AD33" s="127">
        <f t="shared" si="5"/>
        <v>689.5261512146886</v>
      </c>
      <c r="AE33" s="128">
        <f t="shared" si="6"/>
        <v>609.3486917711201</v>
      </c>
      <c r="AF33" s="129">
        <f t="shared" si="7"/>
        <v>80.17745944356844</v>
      </c>
      <c r="AG33" s="130">
        <f t="shared" si="8"/>
        <v>853.8899430740039</v>
      </c>
      <c r="AH33" s="131">
        <f t="shared" si="9"/>
        <v>164.36379185931528</v>
      </c>
      <c r="AI33" s="132">
        <f t="shared" si="10"/>
        <v>11.627906976744184</v>
      </c>
    </row>
    <row r="34" spans="1:35" s="8" customFormat="1" ht="19.5" customHeight="1">
      <c r="A34" s="135">
        <v>29</v>
      </c>
      <c r="B34" s="136" t="s">
        <v>33</v>
      </c>
      <c r="C34" s="137">
        <v>8228</v>
      </c>
      <c r="D34" s="138">
        <f t="shared" si="11"/>
        <v>130.1</v>
      </c>
      <c r="E34" s="139">
        <f t="shared" si="11"/>
        <v>126.60000000000001</v>
      </c>
      <c r="F34" s="139">
        <f t="shared" si="11"/>
        <v>3.5</v>
      </c>
      <c r="G34" s="140">
        <f t="shared" si="1"/>
        <v>0</v>
      </c>
      <c r="H34" s="141">
        <v>0</v>
      </c>
      <c r="I34" s="141">
        <v>0</v>
      </c>
      <c r="J34" s="140">
        <f t="shared" si="12"/>
        <v>99.9</v>
      </c>
      <c r="K34" s="141">
        <v>98.9</v>
      </c>
      <c r="L34" s="141">
        <v>1</v>
      </c>
      <c r="M34" s="140">
        <f t="shared" si="13"/>
        <v>6.1</v>
      </c>
      <c r="N34" s="141">
        <v>5.8</v>
      </c>
      <c r="O34" s="141">
        <v>0.3</v>
      </c>
      <c r="P34" s="140">
        <f t="shared" si="17"/>
        <v>17.7</v>
      </c>
      <c r="Q34" s="141">
        <v>17.7</v>
      </c>
      <c r="R34" s="141">
        <v>0</v>
      </c>
      <c r="S34" s="140">
        <f t="shared" si="16"/>
        <v>0</v>
      </c>
      <c r="T34" s="141">
        <v>0</v>
      </c>
      <c r="U34" s="141">
        <v>0</v>
      </c>
      <c r="V34" s="140">
        <f t="shared" si="14"/>
        <v>6.4</v>
      </c>
      <c r="W34" s="141">
        <v>4.2</v>
      </c>
      <c r="X34" s="141">
        <v>2.2</v>
      </c>
      <c r="Y34" s="123">
        <v>26.9</v>
      </c>
      <c r="Z34" s="53">
        <f t="shared" si="15"/>
        <v>157</v>
      </c>
      <c r="AA34" s="124">
        <f>SUM(AB34:AC34)</f>
        <v>130.1</v>
      </c>
      <c r="AB34" s="125">
        <f t="shared" si="3"/>
        <v>112.4</v>
      </c>
      <c r="AC34" s="126">
        <f t="shared" si="4"/>
        <v>17.7</v>
      </c>
      <c r="AD34" s="127">
        <f t="shared" si="5"/>
        <v>510.0600624147287</v>
      </c>
      <c r="AE34" s="128">
        <f t="shared" si="6"/>
        <v>440.66680257813607</v>
      </c>
      <c r="AF34" s="129">
        <f t="shared" si="7"/>
        <v>69.39325983659258</v>
      </c>
      <c r="AG34" s="130">
        <f t="shared" si="8"/>
        <v>615.5221352737309</v>
      </c>
      <c r="AH34" s="131">
        <f t="shared" si="9"/>
        <v>105.4620728590023</v>
      </c>
      <c r="AI34" s="132">
        <f t="shared" si="10"/>
        <v>13.604919292851653</v>
      </c>
    </row>
    <row r="35" spans="1:35" s="55" customFormat="1" ht="19.5" customHeight="1">
      <c r="A35" s="135">
        <v>30</v>
      </c>
      <c r="B35" s="136" t="s">
        <v>34</v>
      </c>
      <c r="C35" s="137">
        <v>4002</v>
      </c>
      <c r="D35" s="138">
        <f>G35+J35+M35+P35+S35+V35</f>
        <v>82.89999999999999</v>
      </c>
      <c r="E35" s="139">
        <f t="shared" si="11"/>
        <v>69.1</v>
      </c>
      <c r="F35" s="139">
        <f t="shared" si="11"/>
        <v>13.799999999999999</v>
      </c>
      <c r="G35" s="140">
        <f>SUM(H35:I35)</f>
        <v>0</v>
      </c>
      <c r="H35" s="141">
        <v>0</v>
      </c>
      <c r="I35" s="141">
        <v>0</v>
      </c>
      <c r="J35" s="140">
        <f t="shared" si="12"/>
        <v>66</v>
      </c>
      <c r="K35" s="141">
        <v>57.8</v>
      </c>
      <c r="L35" s="141">
        <v>8.2</v>
      </c>
      <c r="M35" s="140">
        <f t="shared" si="13"/>
        <v>8.3</v>
      </c>
      <c r="N35" s="141">
        <v>2.9</v>
      </c>
      <c r="O35" s="141">
        <v>5.4</v>
      </c>
      <c r="P35" s="140">
        <f t="shared" si="17"/>
        <v>8.6</v>
      </c>
      <c r="Q35" s="141">
        <v>8.4</v>
      </c>
      <c r="R35" s="141">
        <v>0.2</v>
      </c>
      <c r="S35" s="140">
        <f t="shared" si="16"/>
        <v>0</v>
      </c>
      <c r="T35" s="141">
        <v>0</v>
      </c>
      <c r="U35" s="141">
        <v>0</v>
      </c>
      <c r="V35" s="140">
        <f t="shared" si="14"/>
        <v>0</v>
      </c>
      <c r="W35" s="141">
        <v>0</v>
      </c>
      <c r="X35" s="141">
        <v>0</v>
      </c>
      <c r="Y35" s="123">
        <v>28.4</v>
      </c>
      <c r="Z35" s="53">
        <f t="shared" si="15"/>
        <v>111.29999999999998</v>
      </c>
      <c r="AA35" s="124">
        <f t="shared" si="2"/>
        <v>82.89999999999999</v>
      </c>
      <c r="AB35" s="125">
        <f>G35+J35+M35+S35+V35</f>
        <v>74.3</v>
      </c>
      <c r="AC35" s="126">
        <f>P35</f>
        <v>8.6</v>
      </c>
      <c r="AD35" s="127">
        <f t="shared" si="5"/>
        <v>668.2142799567957</v>
      </c>
      <c r="AE35" s="128">
        <f t="shared" si="6"/>
        <v>598.8941013364285</v>
      </c>
      <c r="AF35" s="129">
        <f t="shared" si="7"/>
        <v>69.32017862036723</v>
      </c>
      <c r="AG35" s="130">
        <f t="shared" si="8"/>
        <v>897.1320791217292</v>
      </c>
      <c r="AH35" s="131">
        <f t="shared" si="9"/>
        <v>228.91779916493365</v>
      </c>
      <c r="AI35" s="132">
        <f t="shared" si="10"/>
        <v>10.373944511459591</v>
      </c>
    </row>
    <row r="36" spans="1:36" s="8" customFormat="1" ht="19.5" customHeight="1">
      <c r="A36" s="135">
        <v>31</v>
      </c>
      <c r="B36" s="136" t="s">
        <v>51</v>
      </c>
      <c r="C36" s="137">
        <v>5323</v>
      </c>
      <c r="D36" s="138">
        <f t="shared" si="11"/>
        <v>105.1</v>
      </c>
      <c r="E36" s="139">
        <f t="shared" si="11"/>
        <v>102.1</v>
      </c>
      <c r="F36" s="139">
        <f t="shared" si="11"/>
        <v>3</v>
      </c>
      <c r="G36" s="140">
        <f t="shared" si="1"/>
        <v>0</v>
      </c>
      <c r="H36" s="141">
        <v>0</v>
      </c>
      <c r="I36" s="141">
        <v>0</v>
      </c>
      <c r="J36" s="140">
        <f t="shared" si="12"/>
        <v>82.7</v>
      </c>
      <c r="K36" s="141">
        <v>82.5</v>
      </c>
      <c r="L36" s="141">
        <v>0.2</v>
      </c>
      <c r="M36" s="140">
        <f t="shared" si="13"/>
        <v>5.6</v>
      </c>
      <c r="N36" s="20">
        <v>4.8</v>
      </c>
      <c r="O36" s="141">
        <v>0.8</v>
      </c>
      <c r="P36" s="140">
        <f t="shared" si="17"/>
        <v>10.5</v>
      </c>
      <c r="Q36" s="141">
        <v>10</v>
      </c>
      <c r="R36" s="141">
        <v>0.5</v>
      </c>
      <c r="S36" s="140">
        <f t="shared" si="16"/>
        <v>0</v>
      </c>
      <c r="T36" s="141">
        <v>0</v>
      </c>
      <c r="U36" s="141">
        <v>0</v>
      </c>
      <c r="V36" s="140">
        <f t="shared" si="14"/>
        <v>6.3</v>
      </c>
      <c r="W36" s="141">
        <v>4.8</v>
      </c>
      <c r="X36" s="141">
        <v>1.5</v>
      </c>
      <c r="Y36" s="123">
        <v>14.9</v>
      </c>
      <c r="Z36" s="53">
        <f t="shared" si="15"/>
        <v>120</v>
      </c>
      <c r="AA36" s="124">
        <f t="shared" si="2"/>
        <v>105.1</v>
      </c>
      <c r="AB36" s="125">
        <f t="shared" si="3"/>
        <v>94.6</v>
      </c>
      <c r="AC36" s="126">
        <f t="shared" si="4"/>
        <v>10.5</v>
      </c>
      <c r="AD36" s="127">
        <f t="shared" si="5"/>
        <v>636.9195154321175</v>
      </c>
      <c r="AE36" s="128">
        <f t="shared" si="6"/>
        <v>573.2881651748651</v>
      </c>
      <c r="AF36" s="129">
        <f t="shared" si="7"/>
        <v>63.63135025725247</v>
      </c>
      <c r="AG36" s="130">
        <f t="shared" si="8"/>
        <v>727.2154315114567</v>
      </c>
      <c r="AH36" s="131">
        <f t="shared" si="9"/>
        <v>90.29591607933921</v>
      </c>
      <c r="AI36" s="132">
        <f t="shared" si="10"/>
        <v>9.990485252140818</v>
      </c>
      <c r="AJ36" s="55"/>
    </row>
    <row r="37" spans="1:35" s="8" customFormat="1" ht="19.5" customHeight="1">
      <c r="A37" s="135">
        <v>32</v>
      </c>
      <c r="B37" s="136" t="s">
        <v>45</v>
      </c>
      <c r="C37" s="137">
        <v>15263</v>
      </c>
      <c r="D37" s="138">
        <f t="shared" si="11"/>
        <v>283.9</v>
      </c>
      <c r="E37" s="139">
        <f t="shared" si="11"/>
        <v>239.8</v>
      </c>
      <c r="F37" s="139">
        <f t="shared" si="11"/>
        <v>44.1</v>
      </c>
      <c r="G37" s="140">
        <f t="shared" si="1"/>
        <v>0</v>
      </c>
      <c r="H37" s="141">
        <v>0</v>
      </c>
      <c r="I37" s="141">
        <v>0</v>
      </c>
      <c r="J37" s="140">
        <f t="shared" si="12"/>
        <v>229.4</v>
      </c>
      <c r="K37" s="141">
        <v>196.9</v>
      </c>
      <c r="L37" s="141">
        <v>32.5</v>
      </c>
      <c r="M37" s="140">
        <f t="shared" si="13"/>
        <v>18.1</v>
      </c>
      <c r="N37" s="141">
        <v>9.4</v>
      </c>
      <c r="O37" s="141">
        <v>8.7</v>
      </c>
      <c r="P37" s="140">
        <f t="shared" si="17"/>
        <v>36.4</v>
      </c>
      <c r="Q37" s="141">
        <v>33.5</v>
      </c>
      <c r="R37" s="141">
        <v>2.9</v>
      </c>
      <c r="S37" s="140">
        <f t="shared" si="16"/>
        <v>0</v>
      </c>
      <c r="T37" s="141">
        <v>0</v>
      </c>
      <c r="U37" s="141">
        <v>0</v>
      </c>
      <c r="V37" s="140">
        <f t="shared" si="14"/>
        <v>0</v>
      </c>
      <c r="W37" s="141">
        <v>0</v>
      </c>
      <c r="X37" s="141">
        <v>0</v>
      </c>
      <c r="Y37" s="123">
        <v>64.1</v>
      </c>
      <c r="Z37" s="53">
        <f t="shared" si="15"/>
        <v>348</v>
      </c>
      <c r="AA37" s="124">
        <f t="shared" si="2"/>
        <v>283.9</v>
      </c>
      <c r="AB37" s="125">
        <f t="shared" si="3"/>
        <v>247.5</v>
      </c>
      <c r="AC37" s="126">
        <f t="shared" si="4"/>
        <v>36.4</v>
      </c>
      <c r="AD37" s="127">
        <f t="shared" si="5"/>
        <v>600.017330546356</v>
      </c>
      <c r="AE37" s="128">
        <f t="shared" si="6"/>
        <v>523.0866125756361</v>
      </c>
      <c r="AF37" s="129">
        <f t="shared" si="7"/>
        <v>76.93071797071984</v>
      </c>
      <c r="AG37" s="130">
        <f t="shared" si="8"/>
        <v>735.4914795002884</v>
      </c>
      <c r="AH37" s="131">
        <f t="shared" si="9"/>
        <v>135.47414895393246</v>
      </c>
      <c r="AI37" s="132">
        <f t="shared" si="10"/>
        <v>12.82141599154632</v>
      </c>
    </row>
    <row r="38" spans="1:35" s="8" customFormat="1" ht="19.5" customHeight="1" thickBot="1">
      <c r="A38" s="148">
        <v>33</v>
      </c>
      <c r="B38" s="149" t="s">
        <v>35</v>
      </c>
      <c r="C38" s="150">
        <v>11129</v>
      </c>
      <c r="D38" s="151">
        <f t="shared" si="11"/>
        <v>208</v>
      </c>
      <c r="E38" s="152">
        <f t="shared" si="11"/>
        <v>191.4</v>
      </c>
      <c r="F38" s="152">
        <f t="shared" si="11"/>
        <v>16.6</v>
      </c>
      <c r="G38" s="153">
        <f t="shared" si="1"/>
        <v>0</v>
      </c>
      <c r="H38" s="154">
        <v>0</v>
      </c>
      <c r="I38" s="154">
        <v>0</v>
      </c>
      <c r="J38" s="153">
        <f t="shared" si="12"/>
        <v>144.5</v>
      </c>
      <c r="K38" s="154">
        <v>140</v>
      </c>
      <c r="L38" s="154">
        <v>4.5</v>
      </c>
      <c r="M38" s="153">
        <f t="shared" si="13"/>
        <v>8.4</v>
      </c>
      <c r="N38" s="154">
        <v>6.5</v>
      </c>
      <c r="O38" s="154">
        <v>1.9</v>
      </c>
      <c r="P38" s="153">
        <f t="shared" si="17"/>
        <v>30.2</v>
      </c>
      <c r="Q38" s="154">
        <v>29.8</v>
      </c>
      <c r="R38" s="154">
        <v>0.4</v>
      </c>
      <c r="S38" s="153">
        <f>SUM(T38:U38)</f>
        <v>0</v>
      </c>
      <c r="T38" s="154">
        <v>0</v>
      </c>
      <c r="U38" s="154">
        <v>0</v>
      </c>
      <c r="V38" s="153">
        <f t="shared" si="14"/>
        <v>24.9</v>
      </c>
      <c r="W38" s="154">
        <v>15.1</v>
      </c>
      <c r="X38" s="154">
        <v>9.8</v>
      </c>
      <c r="Y38" s="155">
        <v>52.4</v>
      </c>
      <c r="Z38" s="156">
        <f>D38+Y38</f>
        <v>260.4</v>
      </c>
      <c r="AA38" s="157">
        <f t="shared" si="2"/>
        <v>208</v>
      </c>
      <c r="AB38" s="158">
        <f t="shared" si="3"/>
        <v>177.8</v>
      </c>
      <c r="AC38" s="159">
        <f t="shared" si="4"/>
        <v>30.2</v>
      </c>
      <c r="AD38" s="160">
        <f t="shared" si="5"/>
        <v>602.9002982617341</v>
      </c>
      <c r="AE38" s="161">
        <f t="shared" si="6"/>
        <v>515.3638126487323</v>
      </c>
      <c r="AF38" s="162">
        <f t="shared" si="7"/>
        <v>87.53648561300177</v>
      </c>
      <c r="AG38" s="163">
        <f t="shared" si="8"/>
        <v>754.7847964776709</v>
      </c>
      <c r="AH38" s="164">
        <f t="shared" si="9"/>
        <v>151.88449821593684</v>
      </c>
      <c r="AI38" s="61">
        <f t="shared" si="10"/>
        <v>14.51923076923077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SheetLayoutView="100" zoomScalePageLayoutView="0" workbookViewId="0" topLeftCell="B1">
      <selection activeCell="F15" sqref="F1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65" t="s">
        <v>57</v>
      </c>
      <c r="B1" s="166"/>
      <c r="C1" s="211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74" t="s">
        <v>1</v>
      </c>
      <c r="AB1" s="175"/>
      <c r="AC1" s="176"/>
      <c r="AD1" s="180" t="s">
        <v>2</v>
      </c>
      <c r="AE1" s="180"/>
      <c r="AF1" s="180"/>
      <c r="AG1" s="184" t="s">
        <v>3</v>
      </c>
      <c r="AH1" s="191" t="s">
        <v>4</v>
      </c>
      <c r="AI1" s="202" t="s">
        <v>5</v>
      </c>
    </row>
    <row r="2" spans="1:35" ht="19.5" customHeight="1">
      <c r="A2" s="167"/>
      <c r="B2" s="168"/>
      <c r="C2" s="172"/>
      <c r="D2" s="205" t="s">
        <v>1</v>
      </c>
      <c r="E2" s="206"/>
      <c r="F2" s="20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187" t="s">
        <v>6</v>
      </c>
      <c r="Z2" s="189" t="s">
        <v>7</v>
      </c>
      <c r="AA2" s="177"/>
      <c r="AB2" s="178"/>
      <c r="AC2" s="179"/>
      <c r="AD2" s="181"/>
      <c r="AE2" s="181"/>
      <c r="AF2" s="181"/>
      <c r="AG2" s="185"/>
      <c r="AH2" s="192"/>
      <c r="AI2" s="203"/>
    </row>
    <row r="3" spans="1:35" ht="19.5" customHeight="1">
      <c r="A3" s="167"/>
      <c r="B3" s="168"/>
      <c r="C3" s="172"/>
      <c r="D3" s="208"/>
      <c r="E3" s="206"/>
      <c r="F3" s="206"/>
      <c r="G3" s="182" t="s">
        <v>8</v>
      </c>
      <c r="H3" s="183"/>
      <c r="I3" s="183"/>
      <c r="J3" s="182" t="s">
        <v>9</v>
      </c>
      <c r="K3" s="183"/>
      <c r="L3" s="183"/>
      <c r="M3" s="182" t="s">
        <v>10</v>
      </c>
      <c r="N3" s="183"/>
      <c r="O3" s="183"/>
      <c r="P3" s="182" t="s">
        <v>11</v>
      </c>
      <c r="Q3" s="183"/>
      <c r="R3" s="183"/>
      <c r="S3" s="182" t="s">
        <v>12</v>
      </c>
      <c r="T3" s="183"/>
      <c r="U3" s="183"/>
      <c r="V3" s="182" t="s">
        <v>13</v>
      </c>
      <c r="W3" s="183"/>
      <c r="X3" s="183"/>
      <c r="Y3" s="187"/>
      <c r="Z3" s="189"/>
      <c r="AA3" s="177"/>
      <c r="AB3" s="178"/>
      <c r="AC3" s="179"/>
      <c r="AD3" s="181"/>
      <c r="AE3" s="181"/>
      <c r="AF3" s="181"/>
      <c r="AG3" s="185"/>
      <c r="AH3" s="192"/>
      <c r="AI3" s="203"/>
    </row>
    <row r="4" spans="1:35" ht="19.5" customHeight="1" thickBot="1">
      <c r="A4" s="169"/>
      <c r="B4" s="170"/>
      <c r="C4" s="173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88"/>
      <c r="Z4" s="190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86"/>
      <c r="AH4" s="193"/>
      <c r="AI4" s="204"/>
    </row>
    <row r="5" spans="1:35" s="2" customFormat="1" ht="39.75" customHeight="1" thickBot="1">
      <c r="A5" s="197" t="s">
        <v>18</v>
      </c>
      <c r="B5" s="198"/>
      <c r="C5" s="34">
        <f>SUM(C6:C38)</f>
        <v>1197832</v>
      </c>
      <c r="D5" s="35">
        <f>SUM(E5:F5)</f>
        <v>22510.8</v>
      </c>
      <c r="E5" s="36">
        <f>SUM(E6:E38)</f>
        <v>20559.3</v>
      </c>
      <c r="F5" s="36">
        <f>SUM(F6:F38)</f>
        <v>1951.4999999999998</v>
      </c>
      <c r="G5" s="37">
        <f>SUM(H5:I5)</f>
        <v>448.4</v>
      </c>
      <c r="H5" s="37">
        <f aca="true" t="shared" si="0" ref="H5:AC5">SUM(H6:H38)</f>
        <v>448.4</v>
      </c>
      <c r="I5" s="37">
        <f t="shared" si="0"/>
        <v>0</v>
      </c>
      <c r="J5" s="37">
        <f>SUM(K5:L5)</f>
        <v>16510</v>
      </c>
      <c r="K5" s="37">
        <f t="shared" si="0"/>
        <v>15332.8</v>
      </c>
      <c r="L5" s="37">
        <f t="shared" si="0"/>
        <v>1177.1999999999996</v>
      </c>
      <c r="M5" s="37">
        <f>SUM(N5:O5)</f>
        <v>1347.7</v>
      </c>
      <c r="N5" s="37">
        <f t="shared" si="0"/>
        <v>1061</v>
      </c>
      <c r="O5" s="37">
        <f t="shared" si="0"/>
        <v>286.7</v>
      </c>
      <c r="P5" s="37">
        <f>SUM(Q5:R5)</f>
        <v>3482.9</v>
      </c>
      <c r="Q5" s="37">
        <f t="shared" si="0"/>
        <v>3372.1</v>
      </c>
      <c r="R5" s="37">
        <f t="shared" si="0"/>
        <v>110.8</v>
      </c>
      <c r="S5" s="37">
        <f>SUM(T5:U5)</f>
        <v>2</v>
      </c>
      <c r="T5" s="37">
        <f t="shared" si="0"/>
        <v>1.9</v>
      </c>
      <c r="U5" s="37">
        <f t="shared" si="0"/>
        <v>0.1</v>
      </c>
      <c r="V5" s="37">
        <f>SUM(W5:X5)</f>
        <v>719.8</v>
      </c>
      <c r="W5" s="37">
        <f t="shared" si="0"/>
        <v>343.1</v>
      </c>
      <c r="X5" s="37">
        <f t="shared" si="0"/>
        <v>376.7</v>
      </c>
      <c r="Y5" s="38">
        <f t="shared" si="0"/>
        <v>9765.099999999999</v>
      </c>
      <c r="Z5" s="39">
        <f t="shared" si="0"/>
        <v>32275.9</v>
      </c>
      <c r="AA5" s="40">
        <f t="shared" si="0"/>
        <v>22510.800000000007</v>
      </c>
      <c r="AB5" s="41">
        <f t="shared" si="0"/>
        <v>19027.9</v>
      </c>
      <c r="AC5" s="42">
        <f t="shared" si="0"/>
        <v>3482.8999999999987</v>
      </c>
      <c r="AD5" s="43">
        <f>AA5/C5/30*1000000</f>
        <v>626.4317533677513</v>
      </c>
      <c r="AE5" s="44">
        <f>AB5/C5/30*1000000</f>
        <v>529.5094248052594</v>
      </c>
      <c r="AF5" s="45">
        <f>AC5/C5/30*1000000</f>
        <v>96.92232856249176</v>
      </c>
      <c r="AG5" s="46">
        <f>Z5/C5/30*1000000</f>
        <v>898.1754814809868</v>
      </c>
      <c r="AH5" s="47">
        <f>Y5/C5/30*1000000</f>
        <v>271.7437281132357</v>
      </c>
      <c r="AI5" s="48">
        <f>AC5*100/AA5</f>
        <v>15.472128933667385</v>
      </c>
    </row>
    <row r="6" spans="1:35" s="8" customFormat="1" ht="19.5" customHeight="1" thickTop="1">
      <c r="A6" s="14">
        <v>1</v>
      </c>
      <c r="B6" s="15" t="s">
        <v>19</v>
      </c>
      <c r="C6" s="49">
        <v>284184</v>
      </c>
      <c r="D6" s="50">
        <f>G6+J6+M6+P6+S6+V6</f>
        <v>5112.6</v>
      </c>
      <c r="E6" s="51">
        <f>H6+K6+N6+Q6+T6+W6</f>
        <v>5073.3</v>
      </c>
      <c r="F6" s="51">
        <f>I6+L6+O6+R6+U6+X6</f>
        <v>39.3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3680.9</v>
      </c>
      <c r="K6" s="16">
        <v>3656.6</v>
      </c>
      <c r="L6" s="16">
        <v>24.3</v>
      </c>
      <c r="M6" s="52">
        <f>SUM(N6:O6)</f>
        <v>350.90000000000003</v>
      </c>
      <c r="N6" s="16">
        <v>347.6</v>
      </c>
      <c r="O6" s="16">
        <v>3.3</v>
      </c>
      <c r="P6" s="52">
        <f>SUM(Q6:R6)</f>
        <v>969</v>
      </c>
      <c r="Q6" s="16">
        <v>967.6</v>
      </c>
      <c r="R6" s="16">
        <v>1.4</v>
      </c>
      <c r="S6" s="52">
        <f>SUM(T6:U6)</f>
        <v>0</v>
      </c>
      <c r="T6" s="16">
        <v>0</v>
      </c>
      <c r="U6" s="16">
        <v>0</v>
      </c>
      <c r="V6" s="52">
        <f>SUM(W6:X6)</f>
        <v>111.8</v>
      </c>
      <c r="W6" s="16">
        <v>101.5</v>
      </c>
      <c r="X6" s="16">
        <v>10.3</v>
      </c>
      <c r="Y6" s="113">
        <v>2914.8</v>
      </c>
      <c r="Z6" s="53">
        <f aca="true" t="shared" si="2" ref="Z6:Z38">D6+Y6</f>
        <v>8027.400000000001</v>
      </c>
      <c r="AA6" s="114">
        <f aca="true" t="shared" si="3" ref="AA6:AA38">SUM(AB6:AC6)</f>
        <v>5112.6</v>
      </c>
      <c r="AB6" s="115">
        <f aca="true" t="shared" si="4" ref="AB6:AB38">G6+J6+M6+S6+V6</f>
        <v>4143.6</v>
      </c>
      <c r="AC6" s="116">
        <f aca="true" t="shared" si="5" ref="AC6:AC38">P6</f>
        <v>969</v>
      </c>
      <c r="AD6" s="117">
        <f aca="true" t="shared" si="6" ref="AD6:AD38">AA6/C6/30*1000000</f>
        <v>599.6818962362413</v>
      </c>
      <c r="AE6" s="118">
        <f aca="true" t="shared" si="7" ref="AE6:AE38">AB6/C6/30*1000000</f>
        <v>486.02313993750533</v>
      </c>
      <c r="AF6" s="119">
        <f aca="true" t="shared" si="8" ref="AF6:AF38">AC6/C6/30*1000000</f>
        <v>113.65875629873602</v>
      </c>
      <c r="AG6" s="120">
        <f aca="true" t="shared" si="9" ref="AG6:AG38">Z6/C6/30*1000000</f>
        <v>941.5730653379501</v>
      </c>
      <c r="AH6" s="121">
        <f aca="true" t="shared" si="10" ref="AH6:AH38">Y6/C6/30*1000000</f>
        <v>341.8911691017087</v>
      </c>
      <c r="AI6" s="122">
        <f aca="true" t="shared" si="11" ref="AI6:AI38">AC6*100/AA6</f>
        <v>18.95317451003403</v>
      </c>
    </row>
    <row r="7" spans="1:35" s="55" customFormat="1" ht="19.5" customHeight="1">
      <c r="A7" s="13">
        <v>2</v>
      </c>
      <c r="B7" s="17" t="s">
        <v>20</v>
      </c>
      <c r="C7" s="54">
        <v>48607</v>
      </c>
      <c r="D7" s="50">
        <f aca="true" t="shared" si="12" ref="D7:F38">G7+J7+M7+P7+S7+V7</f>
        <v>1056.7999999999997</v>
      </c>
      <c r="E7" s="51">
        <f t="shared" si="12"/>
        <v>828.9</v>
      </c>
      <c r="F7" s="51">
        <f t="shared" si="12"/>
        <v>227.9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781.0999999999999</v>
      </c>
      <c r="K7" s="16">
        <v>684.3</v>
      </c>
      <c r="L7" s="16">
        <v>96.8</v>
      </c>
      <c r="M7" s="52">
        <f aca="true" t="shared" si="14" ref="M7:M38">SUM(N7:O7)</f>
        <v>49.8</v>
      </c>
      <c r="N7" s="16">
        <v>29</v>
      </c>
      <c r="O7" s="16">
        <v>20.8</v>
      </c>
      <c r="P7" s="52">
        <f>SUM(Q7:R7)</f>
        <v>150.9</v>
      </c>
      <c r="Q7" s="16">
        <v>111.2</v>
      </c>
      <c r="R7" s="16">
        <v>39.7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75</v>
      </c>
      <c r="W7" s="16">
        <v>4.4</v>
      </c>
      <c r="X7" s="16">
        <v>70.6</v>
      </c>
      <c r="Y7" s="113">
        <v>440.8</v>
      </c>
      <c r="Z7" s="53">
        <f>D7+Y7</f>
        <v>1497.5999999999997</v>
      </c>
      <c r="AA7" s="114">
        <f>SUM(AB7:AC7)</f>
        <v>1056.8</v>
      </c>
      <c r="AB7" s="115">
        <f>G7+J7+M7+S7+V7</f>
        <v>905.8999999999999</v>
      </c>
      <c r="AC7" s="116">
        <f>P7</f>
        <v>150.9</v>
      </c>
      <c r="AD7" s="117">
        <f t="shared" si="6"/>
        <v>724.724148099382</v>
      </c>
      <c r="AE7" s="118">
        <f t="shared" si="7"/>
        <v>621.2411106767886</v>
      </c>
      <c r="AF7" s="119">
        <f t="shared" si="8"/>
        <v>103.48303742259345</v>
      </c>
      <c r="AG7" s="120">
        <f t="shared" si="9"/>
        <v>1027.0125702059372</v>
      </c>
      <c r="AH7" s="121">
        <f t="shared" si="10"/>
        <v>302.2884221065553</v>
      </c>
      <c r="AI7" s="122">
        <f t="shared" si="11"/>
        <v>14.27895533686601</v>
      </c>
    </row>
    <row r="8" spans="1:35" s="55" customFormat="1" ht="19.5" customHeight="1">
      <c r="A8" s="13">
        <v>3</v>
      </c>
      <c r="B8" s="18" t="s">
        <v>21</v>
      </c>
      <c r="C8" s="54">
        <v>33918</v>
      </c>
      <c r="D8" s="50">
        <f t="shared" si="12"/>
        <v>671.6</v>
      </c>
      <c r="E8" s="51">
        <f t="shared" si="12"/>
        <v>596.4000000000001</v>
      </c>
      <c r="F8" s="51">
        <f t="shared" si="12"/>
        <v>75.2</v>
      </c>
      <c r="G8" s="52">
        <f>SUM(H8:I8)</f>
        <v>0</v>
      </c>
      <c r="H8" s="16">
        <v>0</v>
      </c>
      <c r="I8" s="16">
        <v>0</v>
      </c>
      <c r="J8" s="52">
        <f t="shared" si="13"/>
        <v>553.7</v>
      </c>
      <c r="K8" s="16">
        <v>513.5</v>
      </c>
      <c r="L8" s="16">
        <v>40.2</v>
      </c>
      <c r="M8" s="52">
        <f t="shared" si="14"/>
        <v>84.9</v>
      </c>
      <c r="N8" s="16">
        <v>54.7</v>
      </c>
      <c r="O8" s="16">
        <v>30.2</v>
      </c>
      <c r="P8" s="52">
        <f>SUM(Q8:R8)</f>
        <v>33</v>
      </c>
      <c r="Q8" s="16">
        <v>28.2</v>
      </c>
      <c r="R8" s="16">
        <v>4.8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113">
        <v>73.3</v>
      </c>
      <c r="Z8" s="53">
        <f>D8+Y8</f>
        <v>744.9</v>
      </c>
      <c r="AA8" s="114">
        <f>SUM(AB8:AC8)</f>
        <v>671.6</v>
      </c>
      <c r="AB8" s="115">
        <f>G8+J8+M8+S8+V8</f>
        <v>638.6</v>
      </c>
      <c r="AC8" s="116">
        <f>P8</f>
        <v>33</v>
      </c>
      <c r="AD8" s="117">
        <f t="shared" si="6"/>
        <v>660.0231931914224</v>
      </c>
      <c r="AE8" s="118">
        <f t="shared" si="7"/>
        <v>627.5920356939286</v>
      </c>
      <c r="AF8" s="119">
        <f t="shared" si="8"/>
        <v>32.431157497493956</v>
      </c>
      <c r="AG8" s="120">
        <f t="shared" si="9"/>
        <v>732.0596733297953</v>
      </c>
      <c r="AH8" s="121">
        <f t="shared" si="10"/>
        <v>72.03648013837294</v>
      </c>
      <c r="AI8" s="122">
        <f t="shared" si="11"/>
        <v>4.913639070875521</v>
      </c>
    </row>
    <row r="9" spans="1:35" s="8" customFormat="1" ht="19.5" customHeight="1">
      <c r="A9" s="19">
        <v>4</v>
      </c>
      <c r="B9" s="18" t="s">
        <v>22</v>
      </c>
      <c r="C9" s="54">
        <v>92956</v>
      </c>
      <c r="D9" s="56">
        <f t="shared" si="12"/>
        <v>1444.8</v>
      </c>
      <c r="E9" s="51">
        <f t="shared" si="12"/>
        <v>1396.8999999999999</v>
      </c>
      <c r="F9" s="51">
        <f t="shared" si="12"/>
        <v>47.9</v>
      </c>
      <c r="G9" s="57">
        <f t="shared" si="1"/>
        <v>0</v>
      </c>
      <c r="H9" s="20">
        <v>0</v>
      </c>
      <c r="I9" s="20">
        <v>0</v>
      </c>
      <c r="J9" s="57">
        <f t="shared" si="13"/>
        <v>1226.6</v>
      </c>
      <c r="K9" s="16">
        <v>1197.6</v>
      </c>
      <c r="L9" s="16">
        <v>29</v>
      </c>
      <c r="M9" s="57">
        <f t="shared" si="14"/>
        <v>98.2</v>
      </c>
      <c r="N9" s="16">
        <v>87.2</v>
      </c>
      <c r="O9" s="16">
        <v>11</v>
      </c>
      <c r="P9" s="57">
        <f aca="true" t="shared" si="16" ref="P9:P38">SUM(Q9:R9)</f>
        <v>112.1</v>
      </c>
      <c r="Q9" s="16">
        <v>112.1</v>
      </c>
      <c r="R9" s="16">
        <v>0</v>
      </c>
      <c r="S9" s="57">
        <f aca="true" t="shared" si="17" ref="S9:S37">SUM(T9:U9)</f>
        <v>0</v>
      </c>
      <c r="T9" s="20">
        <v>0</v>
      </c>
      <c r="U9" s="20">
        <v>0</v>
      </c>
      <c r="V9" s="57">
        <f t="shared" si="15"/>
        <v>7.9</v>
      </c>
      <c r="W9" s="16">
        <v>0</v>
      </c>
      <c r="X9" s="16">
        <v>7.9</v>
      </c>
      <c r="Y9" s="123">
        <v>903.1</v>
      </c>
      <c r="Z9" s="58">
        <f t="shared" si="2"/>
        <v>2347.9</v>
      </c>
      <c r="AA9" s="124">
        <f t="shared" si="3"/>
        <v>1444.8</v>
      </c>
      <c r="AB9" s="125">
        <f t="shared" si="4"/>
        <v>1332.7</v>
      </c>
      <c r="AC9" s="126">
        <f t="shared" si="5"/>
        <v>112.1</v>
      </c>
      <c r="AD9" s="127">
        <f t="shared" si="6"/>
        <v>518.0945823830629</v>
      </c>
      <c r="AE9" s="128">
        <f t="shared" si="7"/>
        <v>477.8963523961158</v>
      </c>
      <c r="AF9" s="129">
        <f t="shared" si="8"/>
        <v>40.198229986947226</v>
      </c>
      <c r="AG9" s="130">
        <f t="shared" si="9"/>
        <v>841.9395556320553</v>
      </c>
      <c r="AH9" s="131">
        <f t="shared" si="10"/>
        <v>323.84497324899235</v>
      </c>
      <c r="AI9" s="132">
        <f t="shared" si="11"/>
        <v>7.758859357696568</v>
      </c>
    </row>
    <row r="10" spans="1:35" s="8" customFormat="1" ht="19.5" customHeight="1">
      <c r="A10" s="19">
        <v>5</v>
      </c>
      <c r="B10" s="18" t="s">
        <v>46</v>
      </c>
      <c r="C10" s="54">
        <v>92119</v>
      </c>
      <c r="D10" s="56">
        <f t="shared" si="12"/>
        <v>1641.2999999999997</v>
      </c>
      <c r="E10" s="51">
        <f t="shared" si="12"/>
        <v>1502</v>
      </c>
      <c r="F10" s="51">
        <f t="shared" si="12"/>
        <v>139.3</v>
      </c>
      <c r="G10" s="57">
        <f t="shared" si="1"/>
        <v>0</v>
      </c>
      <c r="H10" s="20">
        <v>0</v>
      </c>
      <c r="I10" s="20">
        <v>0</v>
      </c>
      <c r="J10" s="57">
        <f t="shared" si="13"/>
        <v>1184.1</v>
      </c>
      <c r="K10" s="20">
        <v>1082.1</v>
      </c>
      <c r="L10" s="20">
        <v>102</v>
      </c>
      <c r="M10" s="57">
        <f t="shared" si="14"/>
        <v>106.8</v>
      </c>
      <c r="N10" s="20">
        <v>69.5</v>
      </c>
      <c r="O10" s="20">
        <v>37.3</v>
      </c>
      <c r="P10" s="57">
        <f t="shared" si="16"/>
        <v>350.4</v>
      </c>
      <c r="Q10" s="20">
        <v>350.4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123">
        <v>677.5</v>
      </c>
      <c r="Z10" s="58">
        <f t="shared" si="2"/>
        <v>2318.7999999999997</v>
      </c>
      <c r="AA10" s="124">
        <f t="shared" si="3"/>
        <v>1641.2999999999997</v>
      </c>
      <c r="AB10" s="125">
        <f t="shared" si="4"/>
        <v>1290.8999999999999</v>
      </c>
      <c r="AC10" s="126">
        <f t="shared" si="5"/>
        <v>350.4</v>
      </c>
      <c r="AD10" s="127">
        <f t="shared" si="6"/>
        <v>593.9057089199838</v>
      </c>
      <c r="AE10" s="128">
        <f t="shared" si="7"/>
        <v>467.11319054700976</v>
      </c>
      <c r="AF10" s="129">
        <f t="shared" si="8"/>
        <v>126.79251837297407</v>
      </c>
      <c r="AG10" s="130">
        <f t="shared" si="9"/>
        <v>839.0596221554003</v>
      </c>
      <c r="AH10" s="131">
        <f t="shared" si="10"/>
        <v>245.1539132354165</v>
      </c>
      <c r="AI10" s="132">
        <f t="shared" si="11"/>
        <v>21.34893072564431</v>
      </c>
    </row>
    <row r="11" spans="1:36" s="8" customFormat="1" ht="19.5" customHeight="1">
      <c r="A11" s="19">
        <v>6</v>
      </c>
      <c r="B11" s="18" t="s">
        <v>23</v>
      </c>
      <c r="C11" s="54">
        <v>32926</v>
      </c>
      <c r="D11" s="56">
        <f>G11+J11+M11+P11+S11+V11</f>
        <v>750.6000000000001</v>
      </c>
      <c r="E11" s="51">
        <f t="shared" si="12"/>
        <v>561</v>
      </c>
      <c r="F11" s="51">
        <f t="shared" si="12"/>
        <v>189.6</v>
      </c>
      <c r="G11" s="57">
        <f>SUM(H11:I11)</f>
        <v>0</v>
      </c>
      <c r="H11" s="20">
        <v>0</v>
      </c>
      <c r="I11" s="20">
        <v>0</v>
      </c>
      <c r="J11" s="57">
        <f t="shared" si="13"/>
        <v>590.2</v>
      </c>
      <c r="K11" s="20">
        <v>441.1</v>
      </c>
      <c r="L11" s="20">
        <v>149.1</v>
      </c>
      <c r="M11" s="57">
        <f t="shared" si="14"/>
        <v>55.1</v>
      </c>
      <c r="N11" s="20">
        <v>21</v>
      </c>
      <c r="O11" s="20">
        <v>34.1</v>
      </c>
      <c r="P11" s="57">
        <f t="shared" si="16"/>
        <v>105.30000000000001</v>
      </c>
      <c r="Q11" s="20">
        <v>98.9</v>
      </c>
      <c r="R11" s="20">
        <v>6.4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123">
        <v>274.9</v>
      </c>
      <c r="Z11" s="58">
        <f t="shared" si="2"/>
        <v>1025.5</v>
      </c>
      <c r="AA11" s="124">
        <f t="shared" si="3"/>
        <v>750.6000000000001</v>
      </c>
      <c r="AB11" s="125">
        <f t="shared" si="4"/>
        <v>645.3000000000001</v>
      </c>
      <c r="AC11" s="126">
        <f t="shared" si="5"/>
        <v>105.30000000000001</v>
      </c>
      <c r="AD11" s="127">
        <f t="shared" si="6"/>
        <v>759.8858045313735</v>
      </c>
      <c r="AE11" s="128">
        <f t="shared" si="7"/>
        <v>653.2831197230153</v>
      </c>
      <c r="AF11" s="129">
        <f t="shared" si="8"/>
        <v>106.60268480835815</v>
      </c>
      <c r="AG11" s="130">
        <f t="shared" si="9"/>
        <v>1038.1866407499645</v>
      </c>
      <c r="AH11" s="131">
        <f t="shared" si="10"/>
        <v>278.30083621859114</v>
      </c>
      <c r="AI11" s="132">
        <f t="shared" si="11"/>
        <v>14.028776978417266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25283</v>
      </c>
      <c r="D12" s="56">
        <f>G12+J12+M12+P12+S12+V12</f>
        <v>500.20000000000005</v>
      </c>
      <c r="E12" s="51">
        <f t="shared" si="12"/>
        <v>470.2</v>
      </c>
      <c r="F12" s="51">
        <f t="shared" si="12"/>
        <v>30.000000000000004</v>
      </c>
      <c r="G12" s="57">
        <f>SUM(H12:I12)</f>
        <v>0</v>
      </c>
      <c r="H12" s="20">
        <v>0</v>
      </c>
      <c r="I12" s="20">
        <v>0</v>
      </c>
      <c r="J12" s="57">
        <f t="shared" si="13"/>
        <v>338.90000000000003</v>
      </c>
      <c r="K12" s="20">
        <v>325.3</v>
      </c>
      <c r="L12" s="20">
        <v>13.6</v>
      </c>
      <c r="M12" s="57">
        <f t="shared" si="14"/>
        <v>33.4</v>
      </c>
      <c r="N12" s="20">
        <v>30</v>
      </c>
      <c r="O12" s="20">
        <v>3.4</v>
      </c>
      <c r="P12" s="57">
        <f>SUM(Q12:R12)</f>
        <v>117.3</v>
      </c>
      <c r="Q12" s="20">
        <v>107.2</v>
      </c>
      <c r="R12" s="20">
        <v>10.1</v>
      </c>
      <c r="S12" s="57">
        <f t="shared" si="17"/>
        <v>0.6</v>
      </c>
      <c r="T12" s="20">
        <v>0.5</v>
      </c>
      <c r="U12" s="20">
        <v>0.1</v>
      </c>
      <c r="V12" s="57">
        <f t="shared" si="15"/>
        <v>10</v>
      </c>
      <c r="W12" s="20">
        <v>7.2</v>
      </c>
      <c r="X12" s="20">
        <v>2.8</v>
      </c>
      <c r="Y12" s="123">
        <v>166.6</v>
      </c>
      <c r="Z12" s="58">
        <f>D12+Y12</f>
        <v>666.8000000000001</v>
      </c>
      <c r="AA12" s="124">
        <f>SUM(AB12:AC12)</f>
        <v>500.20000000000005</v>
      </c>
      <c r="AB12" s="125">
        <f>G12+J12+M12+S12+V12</f>
        <v>382.90000000000003</v>
      </c>
      <c r="AC12" s="126">
        <f>P12</f>
        <v>117.3</v>
      </c>
      <c r="AD12" s="127">
        <f t="shared" si="6"/>
        <v>659.4681538319556</v>
      </c>
      <c r="AE12" s="128">
        <f t="shared" si="7"/>
        <v>504.81878469063537</v>
      </c>
      <c r="AF12" s="129">
        <f t="shared" si="8"/>
        <v>154.64936914132025</v>
      </c>
      <c r="AG12" s="130">
        <f t="shared" si="9"/>
        <v>879.1150839167293</v>
      </c>
      <c r="AH12" s="131">
        <f t="shared" si="10"/>
        <v>219.6469300847737</v>
      </c>
      <c r="AI12" s="132">
        <f t="shared" si="11"/>
        <v>23.450619752099158</v>
      </c>
    </row>
    <row r="13" spans="1:35" s="8" customFormat="1" ht="19.5" customHeight="1">
      <c r="A13" s="19">
        <v>8</v>
      </c>
      <c r="B13" s="18" t="s">
        <v>40</v>
      </c>
      <c r="C13" s="54">
        <v>110646</v>
      </c>
      <c r="D13" s="56">
        <f t="shared" si="12"/>
        <v>2129.1</v>
      </c>
      <c r="E13" s="51">
        <f t="shared" si="12"/>
        <v>1915.6</v>
      </c>
      <c r="F13" s="51">
        <f t="shared" si="12"/>
        <v>213.5</v>
      </c>
      <c r="G13" s="57">
        <f t="shared" si="1"/>
        <v>0</v>
      </c>
      <c r="H13" s="20">
        <v>0</v>
      </c>
      <c r="I13" s="20">
        <v>0</v>
      </c>
      <c r="J13" s="57">
        <f t="shared" si="13"/>
        <v>1622.1</v>
      </c>
      <c r="K13" s="20">
        <v>1482.8</v>
      </c>
      <c r="L13" s="20">
        <v>139.3</v>
      </c>
      <c r="M13" s="57">
        <f t="shared" si="14"/>
        <v>189.79999999999998</v>
      </c>
      <c r="N13" s="20">
        <v>159.7</v>
      </c>
      <c r="O13" s="20">
        <v>30.1</v>
      </c>
      <c r="P13" s="57">
        <f t="shared" si="16"/>
        <v>273.20000000000005</v>
      </c>
      <c r="Q13" s="20">
        <v>273.1</v>
      </c>
      <c r="R13" s="20">
        <v>0.1</v>
      </c>
      <c r="S13" s="57">
        <f t="shared" si="17"/>
        <v>0</v>
      </c>
      <c r="T13" s="20">
        <v>0</v>
      </c>
      <c r="U13" s="20">
        <v>0</v>
      </c>
      <c r="V13" s="57">
        <f t="shared" si="15"/>
        <v>44</v>
      </c>
      <c r="W13" s="20">
        <v>0</v>
      </c>
      <c r="X13" s="20">
        <v>44</v>
      </c>
      <c r="Y13" s="123">
        <v>680.4</v>
      </c>
      <c r="Z13" s="58">
        <f t="shared" si="2"/>
        <v>2809.5</v>
      </c>
      <c r="AA13" s="124">
        <f t="shared" si="3"/>
        <v>2129.1</v>
      </c>
      <c r="AB13" s="125">
        <f t="shared" si="4"/>
        <v>1855.8999999999999</v>
      </c>
      <c r="AC13" s="126">
        <f t="shared" si="5"/>
        <v>273.20000000000005</v>
      </c>
      <c r="AD13" s="127">
        <f t="shared" si="6"/>
        <v>641.4149630352657</v>
      </c>
      <c r="AE13" s="128">
        <f t="shared" si="7"/>
        <v>559.1104362862944</v>
      </c>
      <c r="AF13" s="129">
        <f t="shared" si="8"/>
        <v>82.3045267489712</v>
      </c>
      <c r="AG13" s="130">
        <f t="shared" si="9"/>
        <v>846.3930011026156</v>
      </c>
      <c r="AH13" s="131">
        <f t="shared" si="10"/>
        <v>204.97803806734993</v>
      </c>
      <c r="AI13" s="132">
        <f t="shared" si="11"/>
        <v>12.831712930346159</v>
      </c>
    </row>
    <row r="14" spans="1:35" s="55" customFormat="1" ht="17.25" customHeight="1">
      <c r="A14" s="13">
        <v>9</v>
      </c>
      <c r="B14" s="18" t="s">
        <v>47</v>
      </c>
      <c r="C14" s="54">
        <v>18144</v>
      </c>
      <c r="D14" s="56">
        <f t="shared" si="12"/>
        <v>338</v>
      </c>
      <c r="E14" s="51">
        <f t="shared" si="12"/>
        <v>252.5</v>
      </c>
      <c r="F14" s="51">
        <f t="shared" si="12"/>
        <v>85.49999999999999</v>
      </c>
      <c r="G14" s="57">
        <f>SUM(H14:I14)</f>
        <v>0</v>
      </c>
      <c r="H14" s="20">
        <v>0</v>
      </c>
      <c r="I14" s="20">
        <v>0</v>
      </c>
      <c r="J14" s="57">
        <f t="shared" si="13"/>
        <v>272.6</v>
      </c>
      <c r="K14" s="20">
        <v>202.8</v>
      </c>
      <c r="L14" s="20">
        <v>69.8</v>
      </c>
      <c r="M14" s="57">
        <f t="shared" si="14"/>
        <v>18.2</v>
      </c>
      <c r="N14" s="20">
        <v>10.6</v>
      </c>
      <c r="O14" s="20">
        <v>7.6</v>
      </c>
      <c r="P14" s="57">
        <f t="shared" si="16"/>
        <v>47.2</v>
      </c>
      <c r="Q14" s="20">
        <v>39.1</v>
      </c>
      <c r="R14" s="20">
        <v>8.1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123">
        <v>73.9</v>
      </c>
      <c r="Z14" s="58">
        <f t="shared" si="2"/>
        <v>411.9</v>
      </c>
      <c r="AA14" s="124">
        <f t="shared" si="3"/>
        <v>338</v>
      </c>
      <c r="AB14" s="125">
        <f>G14+J14+M14+S14+V14</f>
        <v>290.8</v>
      </c>
      <c r="AC14" s="126">
        <f>P14</f>
        <v>47.2</v>
      </c>
      <c r="AD14" s="133">
        <f t="shared" si="6"/>
        <v>620.9582598471487</v>
      </c>
      <c r="AE14" s="128">
        <f t="shared" si="7"/>
        <v>534.2445620223398</v>
      </c>
      <c r="AF14" s="129">
        <f t="shared" si="8"/>
        <v>86.71369782480895</v>
      </c>
      <c r="AG14" s="130">
        <f t="shared" si="9"/>
        <v>756.7239858906526</v>
      </c>
      <c r="AH14" s="134">
        <f t="shared" si="10"/>
        <v>135.76572604350383</v>
      </c>
      <c r="AI14" s="132">
        <f t="shared" si="11"/>
        <v>13.964497041420119</v>
      </c>
    </row>
    <row r="15" spans="1:35" s="55" customFormat="1" ht="19.5" customHeight="1">
      <c r="A15" s="13">
        <v>10</v>
      </c>
      <c r="B15" s="18" t="s">
        <v>25</v>
      </c>
      <c r="C15" s="54">
        <v>30969</v>
      </c>
      <c r="D15" s="56">
        <f t="shared" si="12"/>
        <v>637.1</v>
      </c>
      <c r="E15" s="51">
        <f t="shared" si="12"/>
        <v>543.5</v>
      </c>
      <c r="F15" s="51">
        <f t="shared" si="12"/>
        <v>93.6</v>
      </c>
      <c r="G15" s="57">
        <f t="shared" si="1"/>
        <v>448.4</v>
      </c>
      <c r="H15" s="20">
        <v>448.4</v>
      </c>
      <c r="I15" s="20">
        <v>0</v>
      </c>
      <c r="J15" s="57">
        <f t="shared" si="13"/>
        <v>63.4</v>
      </c>
      <c r="K15" s="20">
        <v>0</v>
      </c>
      <c r="L15" s="20">
        <v>63.4</v>
      </c>
      <c r="M15" s="57">
        <f t="shared" si="14"/>
        <v>7.4</v>
      </c>
      <c r="N15" s="20">
        <v>0</v>
      </c>
      <c r="O15" s="20">
        <v>7.4</v>
      </c>
      <c r="P15" s="57">
        <f t="shared" si="16"/>
        <v>90.2</v>
      </c>
      <c r="Q15" s="20">
        <v>90.2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27.700000000000003</v>
      </c>
      <c r="W15" s="20">
        <v>4.9</v>
      </c>
      <c r="X15" s="20">
        <v>22.8</v>
      </c>
      <c r="Y15" s="123">
        <v>367.2</v>
      </c>
      <c r="Z15" s="58">
        <f t="shared" si="2"/>
        <v>1004.3</v>
      </c>
      <c r="AA15" s="124">
        <f t="shared" si="3"/>
        <v>637.1</v>
      </c>
      <c r="AB15" s="125">
        <f>G15+J15+M15+S15+V15</f>
        <v>546.9</v>
      </c>
      <c r="AC15" s="126">
        <f>P15</f>
        <v>90.2</v>
      </c>
      <c r="AD15" s="127">
        <f t="shared" si="6"/>
        <v>685.739502943804</v>
      </c>
      <c r="AE15" s="128">
        <f t="shared" si="7"/>
        <v>588.6531692983306</v>
      </c>
      <c r="AF15" s="129">
        <f t="shared" si="8"/>
        <v>97.08633364547343</v>
      </c>
      <c r="AG15" s="130">
        <f t="shared" si="9"/>
        <v>1080.9734465648442</v>
      </c>
      <c r="AH15" s="131">
        <f t="shared" si="10"/>
        <v>395.2339436210404</v>
      </c>
      <c r="AI15" s="132">
        <f t="shared" si="11"/>
        <v>14.157902997959503</v>
      </c>
    </row>
    <row r="16" spans="1:35" s="8" customFormat="1" ht="19.5" customHeight="1">
      <c r="A16" s="19">
        <v>11</v>
      </c>
      <c r="B16" s="18" t="s">
        <v>48</v>
      </c>
      <c r="C16" s="54">
        <v>25407</v>
      </c>
      <c r="D16" s="56">
        <f>G16+J16+M16+P16+S16+V16</f>
        <v>529.5</v>
      </c>
      <c r="E16" s="51">
        <f t="shared" si="12"/>
        <v>493.1000000000001</v>
      </c>
      <c r="F16" s="51">
        <f t="shared" si="12"/>
        <v>36.400000000000006</v>
      </c>
      <c r="G16" s="57">
        <f t="shared" si="1"/>
        <v>0</v>
      </c>
      <c r="H16" s="20">
        <v>0</v>
      </c>
      <c r="I16" s="20">
        <v>0</v>
      </c>
      <c r="J16" s="57">
        <f t="shared" si="13"/>
        <v>394.40000000000003</v>
      </c>
      <c r="K16" s="20">
        <v>385.6</v>
      </c>
      <c r="L16" s="20">
        <v>8.8</v>
      </c>
      <c r="M16" s="57">
        <f t="shared" si="14"/>
        <v>25.5</v>
      </c>
      <c r="N16" s="20">
        <v>19.1</v>
      </c>
      <c r="O16" s="20">
        <v>6.4</v>
      </c>
      <c r="P16" s="57">
        <f t="shared" si="16"/>
        <v>58.6</v>
      </c>
      <c r="Q16" s="20">
        <v>57.6</v>
      </c>
      <c r="R16" s="20">
        <v>1</v>
      </c>
      <c r="S16" s="57">
        <f t="shared" si="17"/>
        <v>0</v>
      </c>
      <c r="T16" s="20">
        <v>0</v>
      </c>
      <c r="U16" s="20">
        <v>0</v>
      </c>
      <c r="V16" s="57">
        <f t="shared" si="15"/>
        <v>51</v>
      </c>
      <c r="W16" s="20">
        <v>30.8</v>
      </c>
      <c r="X16" s="20">
        <v>20.2</v>
      </c>
      <c r="Y16" s="123">
        <v>159.6</v>
      </c>
      <c r="Z16" s="58">
        <f t="shared" si="2"/>
        <v>689.1</v>
      </c>
      <c r="AA16" s="124">
        <f t="shared" si="3"/>
        <v>529.5</v>
      </c>
      <c r="AB16" s="125">
        <f t="shared" si="4"/>
        <v>470.90000000000003</v>
      </c>
      <c r="AC16" s="126">
        <f t="shared" si="5"/>
        <v>58.6</v>
      </c>
      <c r="AD16" s="127">
        <f t="shared" si="6"/>
        <v>694.6904396426182</v>
      </c>
      <c r="AE16" s="128">
        <f t="shared" si="7"/>
        <v>617.808740373388</v>
      </c>
      <c r="AF16" s="129">
        <f t="shared" si="8"/>
        <v>76.88169926923025</v>
      </c>
      <c r="AG16" s="130">
        <f t="shared" si="9"/>
        <v>904.0815523280987</v>
      </c>
      <c r="AH16" s="131">
        <f t="shared" si="10"/>
        <v>209.39111268548038</v>
      </c>
      <c r="AI16" s="132">
        <f t="shared" si="11"/>
        <v>11.067044381491973</v>
      </c>
    </row>
    <row r="17" spans="1:35" s="8" customFormat="1" ht="19.5" customHeight="1">
      <c r="A17" s="19">
        <v>12</v>
      </c>
      <c r="B17" s="18" t="s">
        <v>41</v>
      </c>
      <c r="C17" s="54">
        <v>24147</v>
      </c>
      <c r="D17" s="56">
        <f t="shared" si="12"/>
        <v>575.9</v>
      </c>
      <c r="E17" s="51">
        <f t="shared" si="12"/>
        <v>444.6</v>
      </c>
      <c r="F17" s="51">
        <f t="shared" si="12"/>
        <v>131.3</v>
      </c>
      <c r="G17" s="57">
        <f t="shared" si="1"/>
        <v>0</v>
      </c>
      <c r="H17" s="20">
        <v>0</v>
      </c>
      <c r="I17" s="20">
        <v>0</v>
      </c>
      <c r="J17" s="57">
        <f t="shared" si="13"/>
        <v>450.7</v>
      </c>
      <c r="K17" s="20">
        <v>361.7</v>
      </c>
      <c r="L17" s="20">
        <v>89</v>
      </c>
      <c r="M17" s="57">
        <f t="shared" si="14"/>
        <v>22.1</v>
      </c>
      <c r="N17" s="20">
        <v>21.6</v>
      </c>
      <c r="O17" s="20">
        <v>0.5</v>
      </c>
      <c r="P17" s="57">
        <f t="shared" si="16"/>
        <v>69.2</v>
      </c>
      <c r="Q17" s="20">
        <v>61.3</v>
      </c>
      <c r="R17" s="20">
        <v>7.9</v>
      </c>
      <c r="S17" s="57">
        <f t="shared" si="17"/>
        <v>0</v>
      </c>
      <c r="T17" s="20">
        <v>0</v>
      </c>
      <c r="U17" s="20">
        <v>0</v>
      </c>
      <c r="V17" s="57">
        <f t="shared" si="15"/>
        <v>33.9</v>
      </c>
      <c r="W17" s="20">
        <v>0</v>
      </c>
      <c r="X17" s="20">
        <v>33.9</v>
      </c>
      <c r="Y17" s="123">
        <v>245</v>
      </c>
      <c r="Z17" s="58">
        <f t="shared" si="2"/>
        <v>820.9</v>
      </c>
      <c r="AA17" s="124">
        <f t="shared" si="3"/>
        <v>575.9</v>
      </c>
      <c r="AB17" s="125">
        <f t="shared" si="4"/>
        <v>506.7</v>
      </c>
      <c r="AC17" s="126">
        <f t="shared" si="5"/>
        <v>69.2</v>
      </c>
      <c r="AD17" s="127">
        <f t="shared" si="6"/>
        <v>794.9917864192929</v>
      </c>
      <c r="AE17" s="128">
        <f t="shared" si="7"/>
        <v>699.4657721456081</v>
      </c>
      <c r="AF17" s="129">
        <f t="shared" si="8"/>
        <v>95.5260142736848</v>
      </c>
      <c r="AG17" s="130">
        <f t="shared" si="9"/>
        <v>1133.19805082757</v>
      </c>
      <c r="AH17" s="131">
        <f t="shared" si="10"/>
        <v>338.2062644082771</v>
      </c>
      <c r="AI17" s="132">
        <f t="shared" si="11"/>
        <v>12.015974995658969</v>
      </c>
    </row>
    <row r="18" spans="1:35" s="8" customFormat="1" ht="19.5" customHeight="1">
      <c r="A18" s="19">
        <v>13</v>
      </c>
      <c r="B18" s="18" t="s">
        <v>49</v>
      </c>
      <c r="C18" s="54">
        <v>112409</v>
      </c>
      <c r="D18" s="56">
        <f t="shared" si="12"/>
        <v>1999.1000000000001</v>
      </c>
      <c r="E18" s="51">
        <f t="shared" si="12"/>
        <v>1810.7</v>
      </c>
      <c r="F18" s="51">
        <f t="shared" si="12"/>
        <v>188.4</v>
      </c>
      <c r="G18" s="57">
        <f t="shared" si="1"/>
        <v>0</v>
      </c>
      <c r="H18" s="20">
        <v>0</v>
      </c>
      <c r="I18" s="20">
        <v>0</v>
      </c>
      <c r="J18" s="57">
        <f t="shared" si="13"/>
        <v>1601.2</v>
      </c>
      <c r="K18" s="20">
        <v>1467.8</v>
      </c>
      <c r="L18" s="20">
        <v>133.4</v>
      </c>
      <c r="M18" s="57">
        <f t="shared" si="14"/>
        <v>154.2</v>
      </c>
      <c r="N18" s="20">
        <v>99.2</v>
      </c>
      <c r="O18" s="20">
        <v>55</v>
      </c>
      <c r="P18" s="57">
        <f t="shared" si="16"/>
        <v>243.7</v>
      </c>
      <c r="Q18" s="20">
        <v>243.7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123">
        <v>985.8</v>
      </c>
      <c r="Z18" s="58">
        <f t="shared" si="2"/>
        <v>2984.9</v>
      </c>
      <c r="AA18" s="124">
        <f t="shared" si="3"/>
        <v>1999.1000000000001</v>
      </c>
      <c r="AB18" s="125">
        <f t="shared" si="4"/>
        <v>1755.4</v>
      </c>
      <c r="AC18" s="126">
        <f t="shared" si="5"/>
        <v>243.7</v>
      </c>
      <c r="AD18" s="127">
        <f t="shared" si="6"/>
        <v>592.8054396593393</v>
      </c>
      <c r="AE18" s="128">
        <f t="shared" si="7"/>
        <v>520.5395771987415</v>
      </c>
      <c r="AF18" s="129">
        <f t="shared" si="8"/>
        <v>72.26586246059775</v>
      </c>
      <c r="AG18" s="120">
        <f t="shared" si="9"/>
        <v>885.1307872738541</v>
      </c>
      <c r="AH18" s="131">
        <f t="shared" si="10"/>
        <v>292.32534761451484</v>
      </c>
      <c r="AI18" s="132">
        <f t="shared" si="11"/>
        <v>12.190485718573358</v>
      </c>
    </row>
    <row r="19" spans="1:35" s="8" customFormat="1" ht="19.5" customHeight="1">
      <c r="A19" s="19">
        <v>14</v>
      </c>
      <c r="B19" s="18" t="s">
        <v>36</v>
      </c>
      <c r="C19" s="54">
        <v>55379</v>
      </c>
      <c r="D19" s="56">
        <f t="shared" si="12"/>
        <v>1157.6000000000001</v>
      </c>
      <c r="E19" s="51">
        <f t="shared" si="12"/>
        <v>1021.8000000000001</v>
      </c>
      <c r="F19" s="51">
        <f t="shared" si="12"/>
        <v>135.8</v>
      </c>
      <c r="G19" s="57">
        <f t="shared" si="1"/>
        <v>0</v>
      </c>
      <c r="H19" s="20">
        <v>0</v>
      </c>
      <c r="I19" s="20">
        <v>0</v>
      </c>
      <c r="J19" s="57">
        <f t="shared" si="13"/>
        <v>849.8</v>
      </c>
      <c r="K19" s="20">
        <v>806.5</v>
      </c>
      <c r="L19" s="20">
        <v>43.3</v>
      </c>
      <c r="M19" s="57">
        <f t="shared" si="14"/>
        <v>0</v>
      </c>
      <c r="N19" s="20">
        <v>0</v>
      </c>
      <c r="O19" s="20">
        <v>0</v>
      </c>
      <c r="P19" s="57">
        <f t="shared" si="16"/>
        <v>184.9</v>
      </c>
      <c r="Q19" s="20">
        <v>167.6</v>
      </c>
      <c r="R19" s="20">
        <v>17.3</v>
      </c>
      <c r="S19" s="57">
        <f t="shared" si="17"/>
        <v>0</v>
      </c>
      <c r="T19" s="20">
        <v>0</v>
      </c>
      <c r="U19" s="20">
        <v>0</v>
      </c>
      <c r="V19" s="57">
        <f t="shared" si="15"/>
        <v>122.9</v>
      </c>
      <c r="W19" s="20">
        <v>47.7</v>
      </c>
      <c r="X19" s="20">
        <v>75.2</v>
      </c>
      <c r="Y19" s="123">
        <v>280.7</v>
      </c>
      <c r="Z19" s="58">
        <f t="shared" si="2"/>
        <v>1438.3000000000002</v>
      </c>
      <c r="AA19" s="124">
        <f t="shared" si="3"/>
        <v>1157.6</v>
      </c>
      <c r="AB19" s="125">
        <f t="shared" si="4"/>
        <v>972.6999999999999</v>
      </c>
      <c r="AC19" s="126">
        <f t="shared" si="5"/>
        <v>184.9</v>
      </c>
      <c r="AD19" s="127">
        <f t="shared" si="6"/>
        <v>696.7743488807429</v>
      </c>
      <c r="AE19" s="128">
        <f t="shared" si="7"/>
        <v>585.4806575296292</v>
      </c>
      <c r="AF19" s="129">
        <f t="shared" si="8"/>
        <v>111.29369135111384</v>
      </c>
      <c r="AG19" s="120">
        <f t="shared" si="9"/>
        <v>865.7312940524989</v>
      </c>
      <c r="AH19" s="131">
        <f t="shared" si="10"/>
        <v>168.95694517175585</v>
      </c>
      <c r="AI19" s="132">
        <f t="shared" si="11"/>
        <v>15.972702142363511</v>
      </c>
    </row>
    <row r="20" spans="1:35" s="8" customFormat="1" ht="19.5" customHeight="1">
      <c r="A20" s="19">
        <v>15</v>
      </c>
      <c r="B20" s="18" t="s">
        <v>37</v>
      </c>
      <c r="C20" s="54">
        <v>15674</v>
      </c>
      <c r="D20" s="56">
        <f t="shared" si="12"/>
        <v>379.2</v>
      </c>
      <c r="E20" s="51">
        <f t="shared" si="12"/>
        <v>340.09999999999997</v>
      </c>
      <c r="F20" s="51">
        <f t="shared" si="12"/>
        <v>39.1</v>
      </c>
      <c r="G20" s="57">
        <f>SUM(H20:I20)</f>
        <v>0</v>
      </c>
      <c r="H20" s="20">
        <v>0</v>
      </c>
      <c r="I20" s="20">
        <v>0</v>
      </c>
      <c r="J20" s="57">
        <f t="shared" si="13"/>
        <v>291.2</v>
      </c>
      <c r="K20" s="20">
        <v>278.7</v>
      </c>
      <c r="L20" s="20">
        <v>12.5</v>
      </c>
      <c r="M20" s="57">
        <f t="shared" si="14"/>
        <v>0</v>
      </c>
      <c r="N20" s="20">
        <v>0</v>
      </c>
      <c r="O20" s="20">
        <v>0</v>
      </c>
      <c r="P20" s="57">
        <f>SUM(Q20:R20)</f>
        <v>47.5</v>
      </c>
      <c r="Q20" s="20">
        <v>47.5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40.5</v>
      </c>
      <c r="W20" s="20">
        <v>13.9</v>
      </c>
      <c r="X20" s="20">
        <v>26.6</v>
      </c>
      <c r="Y20" s="123">
        <v>136.7</v>
      </c>
      <c r="Z20" s="58">
        <f>D20+Y20</f>
        <v>515.9</v>
      </c>
      <c r="AA20" s="124">
        <f>SUM(AB20:AC20)</f>
        <v>379.2</v>
      </c>
      <c r="AB20" s="125">
        <f>G20+J20+M20+S20+V20</f>
        <v>331.7</v>
      </c>
      <c r="AC20" s="126">
        <f>P20</f>
        <v>47.5</v>
      </c>
      <c r="AD20" s="127">
        <f t="shared" si="6"/>
        <v>806.4310322827613</v>
      </c>
      <c r="AE20" s="128">
        <f t="shared" si="7"/>
        <v>705.4144868359492</v>
      </c>
      <c r="AF20" s="129">
        <f t="shared" si="8"/>
        <v>101.01654544681213</v>
      </c>
      <c r="AG20" s="130">
        <f t="shared" si="9"/>
        <v>1097.146016758113</v>
      </c>
      <c r="AH20" s="131">
        <f t="shared" si="10"/>
        <v>290.71498447535197</v>
      </c>
      <c r="AI20" s="132">
        <f t="shared" si="11"/>
        <v>12.526371308016879</v>
      </c>
    </row>
    <row r="21" spans="1:35" s="8" customFormat="1" ht="19.5" customHeight="1">
      <c r="A21" s="135">
        <v>16</v>
      </c>
      <c r="B21" s="136" t="s">
        <v>38</v>
      </c>
      <c r="C21" s="137">
        <v>5703</v>
      </c>
      <c r="D21" s="138">
        <f t="shared" si="12"/>
        <v>112.69999999999999</v>
      </c>
      <c r="E21" s="139">
        <f t="shared" si="12"/>
        <v>106.6</v>
      </c>
      <c r="F21" s="139">
        <f t="shared" si="12"/>
        <v>6.1</v>
      </c>
      <c r="G21" s="140">
        <f>SUM(H21:I21)</f>
        <v>0</v>
      </c>
      <c r="H21" s="141">
        <v>0</v>
      </c>
      <c r="I21" s="141">
        <v>0</v>
      </c>
      <c r="J21" s="140">
        <f t="shared" si="13"/>
        <v>62.4</v>
      </c>
      <c r="K21" s="141">
        <v>60.5</v>
      </c>
      <c r="L21" s="141">
        <v>1.9</v>
      </c>
      <c r="M21" s="140">
        <f t="shared" si="14"/>
        <v>14.399999999999999</v>
      </c>
      <c r="N21" s="141">
        <v>10.2</v>
      </c>
      <c r="O21" s="141">
        <v>4.2</v>
      </c>
      <c r="P21" s="140">
        <f>SUM(Q21:R21)</f>
        <v>35.9</v>
      </c>
      <c r="Q21" s="141">
        <v>35.9</v>
      </c>
      <c r="R21" s="141">
        <v>0</v>
      </c>
      <c r="S21" s="140">
        <f t="shared" si="17"/>
        <v>0</v>
      </c>
      <c r="T21" s="141">
        <v>0</v>
      </c>
      <c r="U21" s="141">
        <v>0</v>
      </c>
      <c r="V21" s="140">
        <f t="shared" si="15"/>
        <v>0</v>
      </c>
      <c r="W21" s="141">
        <v>0</v>
      </c>
      <c r="X21" s="141">
        <v>0</v>
      </c>
      <c r="Y21" s="123">
        <v>32.9</v>
      </c>
      <c r="Z21" s="142">
        <f t="shared" si="2"/>
        <v>145.6</v>
      </c>
      <c r="AA21" s="124">
        <f t="shared" si="3"/>
        <v>112.69999999999999</v>
      </c>
      <c r="AB21" s="125">
        <f t="shared" si="4"/>
        <v>76.8</v>
      </c>
      <c r="AC21" s="126">
        <f t="shared" si="5"/>
        <v>35.9</v>
      </c>
      <c r="AD21" s="127">
        <f t="shared" si="6"/>
        <v>658.7176339938044</v>
      </c>
      <c r="AE21" s="128">
        <f t="shared" si="7"/>
        <v>448.8865509381027</v>
      </c>
      <c r="AF21" s="129">
        <f t="shared" si="8"/>
        <v>209.83108305570167</v>
      </c>
      <c r="AG21" s="130">
        <f t="shared" si="9"/>
        <v>851.0140861534865</v>
      </c>
      <c r="AH21" s="131">
        <f t="shared" si="10"/>
        <v>192.29645215968202</v>
      </c>
      <c r="AI21" s="132">
        <f t="shared" si="11"/>
        <v>31.85448092280391</v>
      </c>
    </row>
    <row r="22" spans="1:35" s="8" customFormat="1" ht="19.5" customHeight="1">
      <c r="A22" s="135">
        <v>17</v>
      </c>
      <c r="B22" s="136" t="s">
        <v>39</v>
      </c>
      <c r="C22" s="137">
        <v>12320</v>
      </c>
      <c r="D22" s="138">
        <f t="shared" si="12"/>
        <v>237.20000000000005</v>
      </c>
      <c r="E22" s="139">
        <f t="shared" si="12"/>
        <v>212.9</v>
      </c>
      <c r="F22" s="139">
        <f t="shared" si="12"/>
        <v>24.299999999999997</v>
      </c>
      <c r="G22" s="140">
        <f t="shared" si="1"/>
        <v>0</v>
      </c>
      <c r="H22" s="141">
        <v>0</v>
      </c>
      <c r="I22" s="141">
        <v>0</v>
      </c>
      <c r="J22" s="140">
        <f t="shared" si="13"/>
        <v>179.8</v>
      </c>
      <c r="K22" s="141">
        <v>162.9</v>
      </c>
      <c r="L22" s="141">
        <v>16.9</v>
      </c>
      <c r="M22" s="140">
        <f t="shared" si="14"/>
        <v>11.9</v>
      </c>
      <c r="N22" s="141">
        <v>7.5</v>
      </c>
      <c r="O22" s="141">
        <v>4.4</v>
      </c>
      <c r="P22" s="140">
        <f t="shared" si="16"/>
        <v>42.7</v>
      </c>
      <c r="Q22" s="141">
        <v>41.1</v>
      </c>
      <c r="R22" s="141">
        <v>1.6</v>
      </c>
      <c r="S22" s="140">
        <f t="shared" si="17"/>
        <v>1.4</v>
      </c>
      <c r="T22" s="141">
        <v>1.4</v>
      </c>
      <c r="U22" s="141">
        <v>0</v>
      </c>
      <c r="V22" s="140">
        <f t="shared" si="15"/>
        <v>1.4</v>
      </c>
      <c r="W22" s="141">
        <v>0</v>
      </c>
      <c r="X22" s="141">
        <v>1.4</v>
      </c>
      <c r="Y22" s="123">
        <v>71.4</v>
      </c>
      <c r="Z22" s="142">
        <f t="shared" si="2"/>
        <v>308.6</v>
      </c>
      <c r="AA22" s="124">
        <f t="shared" si="3"/>
        <v>237.20000000000005</v>
      </c>
      <c r="AB22" s="125">
        <f t="shared" si="4"/>
        <v>194.50000000000003</v>
      </c>
      <c r="AC22" s="126">
        <f t="shared" si="5"/>
        <v>42.7</v>
      </c>
      <c r="AD22" s="127">
        <f t="shared" si="6"/>
        <v>641.7748917748919</v>
      </c>
      <c r="AE22" s="128">
        <f t="shared" si="7"/>
        <v>526.2445887445888</v>
      </c>
      <c r="AF22" s="129">
        <f t="shared" si="8"/>
        <v>115.53030303030305</v>
      </c>
      <c r="AG22" s="130">
        <f t="shared" si="9"/>
        <v>834.9567099567099</v>
      </c>
      <c r="AH22" s="131">
        <f t="shared" si="10"/>
        <v>193.1818181818182</v>
      </c>
      <c r="AI22" s="132">
        <f t="shared" si="11"/>
        <v>18.001686340640806</v>
      </c>
    </row>
    <row r="23" spans="1:35" s="8" customFormat="1" ht="19.5" customHeight="1">
      <c r="A23" s="135">
        <v>18</v>
      </c>
      <c r="B23" s="136" t="s">
        <v>42</v>
      </c>
      <c r="C23" s="137">
        <v>33081</v>
      </c>
      <c r="D23" s="138">
        <f t="shared" si="12"/>
        <v>563.7</v>
      </c>
      <c r="E23" s="139">
        <f t="shared" si="12"/>
        <v>532.5</v>
      </c>
      <c r="F23" s="139">
        <f t="shared" si="12"/>
        <v>31.199999999999996</v>
      </c>
      <c r="G23" s="140">
        <v>0</v>
      </c>
      <c r="H23" s="141">
        <v>0</v>
      </c>
      <c r="I23" s="143">
        <v>0</v>
      </c>
      <c r="J23" s="140">
        <f t="shared" si="13"/>
        <v>386.5</v>
      </c>
      <c r="K23" s="141">
        <v>370.1</v>
      </c>
      <c r="L23" s="143">
        <v>16.4</v>
      </c>
      <c r="M23" s="140">
        <f t="shared" si="14"/>
        <v>0</v>
      </c>
      <c r="N23" s="141">
        <v>0</v>
      </c>
      <c r="O23" s="143">
        <v>0</v>
      </c>
      <c r="P23" s="140">
        <f t="shared" si="16"/>
        <v>118.10000000000001</v>
      </c>
      <c r="Q23" s="141">
        <v>117.7</v>
      </c>
      <c r="R23" s="144">
        <v>0.4</v>
      </c>
      <c r="S23" s="140">
        <f t="shared" si="17"/>
        <v>0</v>
      </c>
      <c r="T23" s="141">
        <v>0</v>
      </c>
      <c r="U23" s="143">
        <v>0</v>
      </c>
      <c r="V23" s="140">
        <f t="shared" si="15"/>
        <v>59.1</v>
      </c>
      <c r="W23" s="141">
        <v>44.7</v>
      </c>
      <c r="X23" s="143">
        <v>14.4</v>
      </c>
      <c r="Y23" s="123">
        <v>262.8</v>
      </c>
      <c r="Z23" s="142">
        <f t="shared" si="2"/>
        <v>826.5</v>
      </c>
      <c r="AA23" s="124">
        <f t="shared" si="3"/>
        <v>563.7</v>
      </c>
      <c r="AB23" s="125">
        <f t="shared" si="4"/>
        <v>445.6</v>
      </c>
      <c r="AC23" s="126">
        <f t="shared" si="5"/>
        <v>118.10000000000001</v>
      </c>
      <c r="AD23" s="127">
        <f t="shared" si="6"/>
        <v>567.9997581693419</v>
      </c>
      <c r="AE23" s="128">
        <f t="shared" si="7"/>
        <v>448.99892183831605</v>
      </c>
      <c r="AF23" s="129">
        <f t="shared" si="8"/>
        <v>119.00083633102587</v>
      </c>
      <c r="AG23" s="130">
        <f t="shared" si="9"/>
        <v>832.8043287687796</v>
      </c>
      <c r="AH23" s="131">
        <f t="shared" si="10"/>
        <v>264.80457059943774</v>
      </c>
      <c r="AI23" s="132">
        <f t="shared" si="11"/>
        <v>20.95086038673053</v>
      </c>
    </row>
    <row r="24" spans="1:35" s="8" customFormat="1" ht="19.5" customHeight="1">
      <c r="A24" s="135">
        <v>19</v>
      </c>
      <c r="B24" s="136" t="s">
        <v>50</v>
      </c>
      <c r="C24" s="137">
        <v>26786</v>
      </c>
      <c r="D24" s="138">
        <f t="shared" si="12"/>
        <v>487.90000000000003</v>
      </c>
      <c r="E24" s="139">
        <f t="shared" si="12"/>
        <v>469.6</v>
      </c>
      <c r="F24" s="139">
        <f t="shared" si="12"/>
        <v>18.3</v>
      </c>
      <c r="G24" s="140">
        <v>0</v>
      </c>
      <c r="H24" s="141">
        <v>0</v>
      </c>
      <c r="I24" s="141">
        <v>0</v>
      </c>
      <c r="J24" s="140">
        <f t="shared" si="13"/>
        <v>343</v>
      </c>
      <c r="K24" s="141">
        <v>330.9</v>
      </c>
      <c r="L24" s="141">
        <v>12.1</v>
      </c>
      <c r="M24" s="140">
        <v>0</v>
      </c>
      <c r="N24" s="141">
        <v>0</v>
      </c>
      <c r="O24" s="141">
        <v>0</v>
      </c>
      <c r="P24" s="140">
        <f t="shared" si="16"/>
        <v>97.6</v>
      </c>
      <c r="Q24" s="141">
        <v>97.6</v>
      </c>
      <c r="R24" s="141">
        <v>0</v>
      </c>
      <c r="S24" s="140">
        <f t="shared" si="17"/>
        <v>0</v>
      </c>
      <c r="T24" s="141">
        <v>0</v>
      </c>
      <c r="U24" s="141">
        <v>0</v>
      </c>
      <c r="V24" s="140">
        <f t="shared" si="15"/>
        <v>47.300000000000004</v>
      </c>
      <c r="W24" s="141">
        <v>41.1</v>
      </c>
      <c r="X24" s="141">
        <v>6.2</v>
      </c>
      <c r="Y24" s="123">
        <v>401.1</v>
      </c>
      <c r="Z24" s="142">
        <f t="shared" si="2"/>
        <v>889</v>
      </c>
      <c r="AA24" s="124">
        <f t="shared" si="3"/>
        <v>487.9</v>
      </c>
      <c r="AB24" s="125">
        <f t="shared" si="4"/>
        <v>390.3</v>
      </c>
      <c r="AC24" s="126">
        <f t="shared" si="5"/>
        <v>97.6</v>
      </c>
      <c r="AD24" s="127">
        <f t="shared" si="6"/>
        <v>607.1579680927847</v>
      </c>
      <c r="AE24" s="128">
        <f t="shared" si="7"/>
        <v>485.70148585081756</v>
      </c>
      <c r="AF24" s="129">
        <f t="shared" si="8"/>
        <v>121.45648224196718</v>
      </c>
      <c r="AG24" s="130">
        <f t="shared" si="9"/>
        <v>1106.2993105851317</v>
      </c>
      <c r="AH24" s="131">
        <f t="shared" si="10"/>
        <v>499.1413424923468</v>
      </c>
      <c r="AI24" s="132">
        <f t="shared" si="11"/>
        <v>20.004099200655872</v>
      </c>
    </row>
    <row r="25" spans="1:35" s="8" customFormat="1" ht="19.5" customHeight="1">
      <c r="A25" s="135">
        <v>20</v>
      </c>
      <c r="B25" s="136" t="s">
        <v>26</v>
      </c>
      <c r="C25" s="137">
        <v>5140</v>
      </c>
      <c r="D25" s="138">
        <f t="shared" si="12"/>
        <v>91</v>
      </c>
      <c r="E25" s="139">
        <f t="shared" si="12"/>
        <v>89.6</v>
      </c>
      <c r="F25" s="139">
        <f t="shared" si="12"/>
        <v>1.4</v>
      </c>
      <c r="G25" s="140">
        <f t="shared" si="1"/>
        <v>0</v>
      </c>
      <c r="H25" s="141">
        <v>0</v>
      </c>
      <c r="I25" s="141">
        <v>0</v>
      </c>
      <c r="J25" s="140">
        <f t="shared" si="13"/>
        <v>68.2</v>
      </c>
      <c r="K25" s="141">
        <v>66.8</v>
      </c>
      <c r="L25" s="141">
        <v>1.4</v>
      </c>
      <c r="M25" s="140">
        <f t="shared" si="14"/>
        <v>4</v>
      </c>
      <c r="N25" s="141">
        <v>4</v>
      </c>
      <c r="O25" s="141">
        <v>0</v>
      </c>
      <c r="P25" s="140">
        <f t="shared" si="16"/>
        <v>18.8</v>
      </c>
      <c r="Q25" s="141">
        <v>18.8</v>
      </c>
      <c r="R25" s="141">
        <v>0</v>
      </c>
      <c r="S25" s="140">
        <f t="shared" si="17"/>
        <v>0</v>
      </c>
      <c r="T25" s="141">
        <v>0</v>
      </c>
      <c r="U25" s="141">
        <v>0</v>
      </c>
      <c r="V25" s="140">
        <f t="shared" si="15"/>
        <v>0</v>
      </c>
      <c r="W25" s="141">
        <v>0</v>
      </c>
      <c r="X25" s="141">
        <v>0</v>
      </c>
      <c r="Y25" s="123">
        <v>46.9</v>
      </c>
      <c r="Z25" s="142">
        <f t="shared" si="2"/>
        <v>137.9</v>
      </c>
      <c r="AA25" s="124">
        <f t="shared" si="3"/>
        <v>91</v>
      </c>
      <c r="AB25" s="125">
        <f t="shared" si="4"/>
        <v>72.2</v>
      </c>
      <c r="AC25" s="126">
        <f t="shared" si="5"/>
        <v>18.8</v>
      </c>
      <c r="AD25" s="127">
        <f t="shared" si="6"/>
        <v>590.1426718547341</v>
      </c>
      <c r="AE25" s="128">
        <f t="shared" si="7"/>
        <v>468.2230869001297</v>
      </c>
      <c r="AF25" s="129">
        <f t="shared" si="8"/>
        <v>121.9195849546044</v>
      </c>
      <c r="AG25" s="130">
        <f t="shared" si="9"/>
        <v>894.2931258106356</v>
      </c>
      <c r="AH25" s="131">
        <f t="shared" si="10"/>
        <v>304.1504539559014</v>
      </c>
      <c r="AI25" s="132">
        <f t="shared" si="11"/>
        <v>20.65934065934066</v>
      </c>
    </row>
    <row r="26" spans="1:35" s="8" customFormat="1" ht="19.5" customHeight="1">
      <c r="A26" s="135">
        <v>21</v>
      </c>
      <c r="B26" s="136" t="s">
        <v>27</v>
      </c>
      <c r="C26" s="54">
        <v>15274</v>
      </c>
      <c r="D26" s="56">
        <f>G26+J26+M26+P26+S26+V26</f>
        <v>230.39999999999998</v>
      </c>
      <c r="E26" s="51">
        <f>H26+K26+N26+Q26+T26+W26</f>
        <v>198.90000000000003</v>
      </c>
      <c r="F26" s="51">
        <f>I26+L26+O26+R26+U26+X26</f>
        <v>31.5</v>
      </c>
      <c r="G26" s="57">
        <f>SUM(H26:I26)</f>
        <v>0</v>
      </c>
      <c r="H26" s="20">
        <v>0</v>
      </c>
      <c r="I26" s="20">
        <v>0</v>
      </c>
      <c r="J26" s="57">
        <f>SUM(K26:L26)</f>
        <v>177.1</v>
      </c>
      <c r="K26" s="20">
        <v>152.9</v>
      </c>
      <c r="L26" s="20">
        <v>24.2</v>
      </c>
      <c r="M26" s="57">
        <f>SUM(N26:O26)</f>
        <v>12.1</v>
      </c>
      <c r="N26" s="20">
        <v>4.8</v>
      </c>
      <c r="O26" s="20">
        <v>7.3</v>
      </c>
      <c r="P26" s="57">
        <f>SUM(Q26:R26)</f>
        <v>41.2</v>
      </c>
      <c r="Q26" s="20">
        <v>41.2</v>
      </c>
      <c r="R26" s="20">
        <v>0</v>
      </c>
      <c r="S26" s="140">
        <f t="shared" si="17"/>
        <v>0</v>
      </c>
      <c r="T26" s="20">
        <v>0</v>
      </c>
      <c r="U26" s="20">
        <v>0</v>
      </c>
      <c r="V26" s="140">
        <f t="shared" si="15"/>
        <v>0</v>
      </c>
      <c r="W26" s="20">
        <v>0</v>
      </c>
      <c r="X26" s="20">
        <v>0</v>
      </c>
      <c r="Y26" s="123">
        <v>120.3</v>
      </c>
      <c r="Z26" s="142">
        <f t="shared" si="2"/>
        <v>350.7</v>
      </c>
      <c r="AA26" s="124">
        <f t="shared" si="3"/>
        <v>230.39999999999998</v>
      </c>
      <c r="AB26" s="125">
        <f t="shared" si="4"/>
        <v>189.2</v>
      </c>
      <c r="AC26" s="126">
        <f t="shared" si="5"/>
        <v>41.2</v>
      </c>
      <c r="AD26" s="127">
        <f t="shared" si="6"/>
        <v>502.8152415870106</v>
      </c>
      <c r="AE26" s="128">
        <f t="shared" si="7"/>
        <v>412.9020994282222</v>
      </c>
      <c r="AF26" s="129">
        <f t="shared" si="8"/>
        <v>89.91314215878835</v>
      </c>
      <c r="AG26" s="130">
        <f t="shared" si="9"/>
        <v>765.3528872593951</v>
      </c>
      <c r="AH26" s="131">
        <f t="shared" si="10"/>
        <v>262.53764567238443</v>
      </c>
      <c r="AI26" s="132">
        <f t="shared" si="11"/>
        <v>17.881944444444446</v>
      </c>
    </row>
    <row r="27" spans="1:35" s="8" customFormat="1" ht="19.5" customHeight="1">
      <c r="A27" s="145">
        <v>22</v>
      </c>
      <c r="B27" s="136" t="s">
        <v>28</v>
      </c>
      <c r="C27" s="137">
        <v>7125</v>
      </c>
      <c r="D27" s="138">
        <f t="shared" si="12"/>
        <v>137.79999999999998</v>
      </c>
      <c r="E27" s="139">
        <f t="shared" si="12"/>
        <v>125.89999999999999</v>
      </c>
      <c r="F27" s="139">
        <f t="shared" si="12"/>
        <v>11.899999999999999</v>
      </c>
      <c r="G27" s="140">
        <f t="shared" si="1"/>
        <v>0</v>
      </c>
      <c r="H27" s="141">
        <v>0</v>
      </c>
      <c r="I27" s="141">
        <v>0</v>
      </c>
      <c r="J27" s="140">
        <f t="shared" si="13"/>
        <v>104.69999999999999</v>
      </c>
      <c r="K27" s="141">
        <v>97.6</v>
      </c>
      <c r="L27" s="141">
        <v>7.1</v>
      </c>
      <c r="M27" s="140">
        <f t="shared" si="14"/>
        <v>12.6</v>
      </c>
      <c r="N27" s="20">
        <v>10.6</v>
      </c>
      <c r="O27" s="141">
        <v>2</v>
      </c>
      <c r="P27" s="140">
        <f t="shared" si="16"/>
        <v>17.7</v>
      </c>
      <c r="Q27" s="141">
        <v>17.7</v>
      </c>
      <c r="R27" s="141">
        <v>0</v>
      </c>
      <c r="S27" s="140">
        <f t="shared" si="17"/>
        <v>0</v>
      </c>
      <c r="T27" s="141">
        <v>0</v>
      </c>
      <c r="U27" s="141">
        <v>0</v>
      </c>
      <c r="V27" s="140">
        <f t="shared" si="15"/>
        <v>2.8</v>
      </c>
      <c r="W27" s="20">
        <v>0</v>
      </c>
      <c r="X27" s="141">
        <v>2.8</v>
      </c>
      <c r="Y27" s="123">
        <v>37.4</v>
      </c>
      <c r="Z27" s="142">
        <f t="shared" si="2"/>
        <v>175.2</v>
      </c>
      <c r="AA27" s="124">
        <f t="shared" si="3"/>
        <v>137.79999999999998</v>
      </c>
      <c r="AB27" s="125">
        <f>G27+J27+M27+S27+V27</f>
        <v>120.09999999999998</v>
      </c>
      <c r="AC27" s="126">
        <f t="shared" si="5"/>
        <v>17.7</v>
      </c>
      <c r="AD27" s="127">
        <f t="shared" si="6"/>
        <v>644.6783625730993</v>
      </c>
      <c r="AE27" s="128">
        <f t="shared" si="7"/>
        <v>561.8713450292397</v>
      </c>
      <c r="AF27" s="129">
        <f t="shared" si="8"/>
        <v>82.80701754385964</v>
      </c>
      <c r="AG27" s="130">
        <f t="shared" si="9"/>
        <v>819.6491228070174</v>
      </c>
      <c r="AH27" s="131">
        <f t="shared" si="10"/>
        <v>174.9707602339181</v>
      </c>
      <c r="AI27" s="132">
        <f t="shared" si="11"/>
        <v>12.844702467343978</v>
      </c>
    </row>
    <row r="28" spans="1:35" s="55" customFormat="1" ht="19.5" customHeight="1">
      <c r="A28" s="135">
        <v>23</v>
      </c>
      <c r="B28" s="136" t="s">
        <v>29</v>
      </c>
      <c r="C28" s="137">
        <v>4995</v>
      </c>
      <c r="D28" s="138">
        <f t="shared" si="12"/>
        <v>93</v>
      </c>
      <c r="E28" s="139">
        <f t="shared" si="12"/>
        <v>88.6</v>
      </c>
      <c r="F28" s="139">
        <f t="shared" si="12"/>
        <v>4.3999999999999995</v>
      </c>
      <c r="G28" s="140">
        <f t="shared" si="1"/>
        <v>0</v>
      </c>
      <c r="H28" s="141">
        <v>0</v>
      </c>
      <c r="I28" s="141">
        <v>0</v>
      </c>
      <c r="J28" s="140">
        <f t="shared" si="13"/>
        <v>73.39999999999999</v>
      </c>
      <c r="K28" s="141">
        <v>71.1</v>
      </c>
      <c r="L28" s="141">
        <v>2.3</v>
      </c>
      <c r="M28" s="140">
        <f t="shared" si="14"/>
        <v>12.9</v>
      </c>
      <c r="N28" s="141">
        <v>11.1</v>
      </c>
      <c r="O28" s="141">
        <v>1.8</v>
      </c>
      <c r="P28" s="140">
        <f t="shared" si="16"/>
        <v>6.7</v>
      </c>
      <c r="Q28" s="141">
        <v>6.4</v>
      </c>
      <c r="R28" s="20">
        <v>0.3</v>
      </c>
      <c r="S28" s="140">
        <f t="shared" si="17"/>
        <v>0</v>
      </c>
      <c r="T28" s="141">
        <v>0</v>
      </c>
      <c r="U28" s="141">
        <v>0</v>
      </c>
      <c r="V28" s="140">
        <f t="shared" si="15"/>
        <v>0</v>
      </c>
      <c r="W28" s="141">
        <v>0</v>
      </c>
      <c r="X28" s="141">
        <v>0</v>
      </c>
      <c r="Y28" s="123">
        <v>0</v>
      </c>
      <c r="Z28" s="142">
        <f t="shared" si="2"/>
        <v>93</v>
      </c>
      <c r="AA28" s="124">
        <f t="shared" si="3"/>
        <v>93</v>
      </c>
      <c r="AB28" s="125">
        <f t="shared" si="4"/>
        <v>86.3</v>
      </c>
      <c r="AC28" s="126">
        <f t="shared" si="5"/>
        <v>6.7</v>
      </c>
      <c r="AD28" s="127">
        <f t="shared" si="6"/>
        <v>620.6206206206207</v>
      </c>
      <c r="AE28" s="128">
        <f t="shared" si="7"/>
        <v>575.9092425759093</v>
      </c>
      <c r="AF28" s="129">
        <f t="shared" si="8"/>
        <v>44.711378044711374</v>
      </c>
      <c r="AG28" s="130">
        <f t="shared" si="9"/>
        <v>620.6206206206207</v>
      </c>
      <c r="AH28" s="131">
        <f t="shared" si="10"/>
        <v>0</v>
      </c>
      <c r="AI28" s="132">
        <f t="shared" si="11"/>
        <v>7.204301075268817</v>
      </c>
    </row>
    <row r="29" spans="1:35" s="55" customFormat="1" ht="19.5" customHeight="1">
      <c r="A29" s="135">
        <v>24</v>
      </c>
      <c r="B29" s="136" t="s">
        <v>30</v>
      </c>
      <c r="C29" s="137">
        <v>11060</v>
      </c>
      <c r="D29" s="138">
        <f>G29+J29+M29+P29+S29+V29</f>
        <v>216.89999999999998</v>
      </c>
      <c r="E29" s="139">
        <f t="shared" si="12"/>
        <v>204.7</v>
      </c>
      <c r="F29" s="139">
        <f t="shared" si="12"/>
        <v>12.2</v>
      </c>
      <c r="G29" s="140">
        <f>SUM(H29:I29)</f>
        <v>0</v>
      </c>
      <c r="H29" s="141">
        <v>0</v>
      </c>
      <c r="I29" s="141">
        <v>0</v>
      </c>
      <c r="J29" s="140">
        <f t="shared" si="13"/>
        <v>157.39999999999998</v>
      </c>
      <c r="K29" s="141">
        <v>147.7</v>
      </c>
      <c r="L29" s="141">
        <v>9.7</v>
      </c>
      <c r="M29" s="140">
        <f t="shared" si="14"/>
        <v>6.5</v>
      </c>
      <c r="N29" s="141">
        <v>6.1</v>
      </c>
      <c r="O29" s="141">
        <v>0.4</v>
      </c>
      <c r="P29" s="140">
        <f>SUM(Q29:R29)</f>
        <v>47.5</v>
      </c>
      <c r="Q29" s="141">
        <v>46.4</v>
      </c>
      <c r="R29" s="141">
        <v>1.1</v>
      </c>
      <c r="S29" s="140">
        <f t="shared" si="17"/>
        <v>0</v>
      </c>
      <c r="T29" s="141">
        <v>0</v>
      </c>
      <c r="U29" s="141">
        <v>0</v>
      </c>
      <c r="V29" s="140">
        <f t="shared" si="15"/>
        <v>5.5</v>
      </c>
      <c r="W29" s="141">
        <v>4.5</v>
      </c>
      <c r="X29" s="141">
        <v>1</v>
      </c>
      <c r="Y29" s="123">
        <v>67.4</v>
      </c>
      <c r="Z29" s="142">
        <f>D29+Y29</f>
        <v>284.29999999999995</v>
      </c>
      <c r="AA29" s="146">
        <f>SUM(AB29:AC29)</f>
        <v>216.89999999999998</v>
      </c>
      <c r="AB29" s="140">
        <f>G29+J29+M29+S29+V29</f>
        <v>169.39999999999998</v>
      </c>
      <c r="AC29" s="147">
        <f>P29</f>
        <v>47.5</v>
      </c>
      <c r="AD29" s="127">
        <f t="shared" si="6"/>
        <v>653.7070524412296</v>
      </c>
      <c r="AE29" s="128">
        <f t="shared" si="7"/>
        <v>510.54852320675104</v>
      </c>
      <c r="AF29" s="129">
        <f t="shared" si="8"/>
        <v>143.1585292344786</v>
      </c>
      <c r="AG29" s="130">
        <f t="shared" si="9"/>
        <v>856.8414707655212</v>
      </c>
      <c r="AH29" s="131">
        <f t="shared" si="10"/>
        <v>203.13441832429177</v>
      </c>
      <c r="AI29" s="132">
        <f t="shared" si="11"/>
        <v>21.899492853849704</v>
      </c>
    </row>
    <row r="30" spans="1:35" s="55" customFormat="1" ht="19.5" customHeight="1">
      <c r="A30" s="135">
        <v>25</v>
      </c>
      <c r="B30" s="136" t="s">
        <v>31</v>
      </c>
      <c r="C30" s="137">
        <v>14644</v>
      </c>
      <c r="D30" s="138">
        <f t="shared" si="12"/>
        <v>287.8</v>
      </c>
      <c r="E30" s="139">
        <f t="shared" si="12"/>
        <v>256.4</v>
      </c>
      <c r="F30" s="139">
        <f t="shared" si="12"/>
        <v>31.400000000000002</v>
      </c>
      <c r="G30" s="140">
        <f t="shared" si="1"/>
        <v>0</v>
      </c>
      <c r="H30" s="141">
        <v>0</v>
      </c>
      <c r="I30" s="141">
        <v>0</v>
      </c>
      <c r="J30" s="140">
        <f t="shared" si="13"/>
        <v>235</v>
      </c>
      <c r="K30" s="141">
        <v>224.4</v>
      </c>
      <c r="L30" s="141">
        <v>10.6</v>
      </c>
      <c r="M30" s="140">
        <f t="shared" si="14"/>
        <v>10.6</v>
      </c>
      <c r="N30" s="141">
        <v>8.1</v>
      </c>
      <c r="O30" s="141">
        <v>2.5</v>
      </c>
      <c r="P30" s="140">
        <f t="shared" si="16"/>
        <v>26.5</v>
      </c>
      <c r="Q30" s="141">
        <v>23</v>
      </c>
      <c r="R30" s="141">
        <v>3.5</v>
      </c>
      <c r="S30" s="140">
        <f t="shared" si="17"/>
        <v>0</v>
      </c>
      <c r="T30" s="141">
        <v>0</v>
      </c>
      <c r="U30" s="141">
        <v>0</v>
      </c>
      <c r="V30" s="140">
        <f t="shared" si="15"/>
        <v>15.700000000000001</v>
      </c>
      <c r="W30" s="141">
        <v>0.9</v>
      </c>
      <c r="X30" s="20">
        <v>14.8</v>
      </c>
      <c r="Y30" s="123">
        <v>70.4</v>
      </c>
      <c r="Z30" s="142">
        <f t="shared" si="2"/>
        <v>358.20000000000005</v>
      </c>
      <c r="AA30" s="124">
        <f t="shared" si="3"/>
        <v>287.8</v>
      </c>
      <c r="AB30" s="125">
        <f t="shared" si="4"/>
        <v>261.3</v>
      </c>
      <c r="AC30" s="126">
        <f t="shared" si="5"/>
        <v>26.5</v>
      </c>
      <c r="AD30" s="127">
        <f t="shared" si="6"/>
        <v>655.1033415278157</v>
      </c>
      <c r="AE30" s="128">
        <f t="shared" si="7"/>
        <v>594.7828462168806</v>
      </c>
      <c r="AF30" s="129">
        <f t="shared" si="8"/>
        <v>60.32049531093508</v>
      </c>
      <c r="AG30" s="130">
        <f t="shared" si="9"/>
        <v>815.3509969953566</v>
      </c>
      <c r="AH30" s="131">
        <f t="shared" si="10"/>
        <v>160.24765546754077</v>
      </c>
      <c r="AI30" s="132">
        <f t="shared" si="11"/>
        <v>9.207783182765809</v>
      </c>
    </row>
    <row r="31" spans="1:35" s="55" customFormat="1" ht="19.5" customHeight="1">
      <c r="A31" s="135">
        <v>26</v>
      </c>
      <c r="B31" s="136" t="s">
        <v>43</v>
      </c>
      <c r="C31" s="137">
        <v>8433</v>
      </c>
      <c r="D31" s="138">
        <f t="shared" si="12"/>
        <v>175.8</v>
      </c>
      <c r="E31" s="139">
        <f t="shared" si="12"/>
        <v>162.3</v>
      </c>
      <c r="F31" s="139">
        <f t="shared" si="12"/>
        <v>13.5</v>
      </c>
      <c r="G31" s="140">
        <f t="shared" si="1"/>
        <v>0</v>
      </c>
      <c r="H31" s="141">
        <v>0</v>
      </c>
      <c r="I31" s="141">
        <v>0</v>
      </c>
      <c r="J31" s="140">
        <f t="shared" si="13"/>
        <v>128.4</v>
      </c>
      <c r="K31" s="141">
        <v>125.9</v>
      </c>
      <c r="L31" s="141">
        <v>2.5</v>
      </c>
      <c r="M31" s="140">
        <f t="shared" si="14"/>
        <v>9.8</v>
      </c>
      <c r="N31" s="141">
        <v>8.3</v>
      </c>
      <c r="O31" s="141">
        <v>1.5</v>
      </c>
      <c r="P31" s="140">
        <f t="shared" si="16"/>
        <v>30</v>
      </c>
      <c r="Q31" s="141">
        <v>28.1</v>
      </c>
      <c r="R31" s="141">
        <v>1.9</v>
      </c>
      <c r="S31" s="140">
        <f t="shared" si="17"/>
        <v>0</v>
      </c>
      <c r="T31" s="141">
        <v>0</v>
      </c>
      <c r="U31" s="141">
        <v>0</v>
      </c>
      <c r="V31" s="140">
        <f t="shared" si="15"/>
        <v>7.6</v>
      </c>
      <c r="W31" s="141">
        <v>0</v>
      </c>
      <c r="X31" s="141">
        <v>7.6</v>
      </c>
      <c r="Y31" s="123">
        <v>58.3</v>
      </c>
      <c r="Z31" s="142">
        <f t="shared" si="2"/>
        <v>234.10000000000002</v>
      </c>
      <c r="AA31" s="60">
        <f t="shared" si="3"/>
        <v>175.8</v>
      </c>
      <c r="AB31" s="125">
        <f t="shared" si="4"/>
        <v>145.8</v>
      </c>
      <c r="AC31" s="126">
        <f t="shared" si="5"/>
        <v>30</v>
      </c>
      <c r="AD31" s="127">
        <f t="shared" si="6"/>
        <v>694.8891260524133</v>
      </c>
      <c r="AE31" s="128">
        <f t="shared" si="7"/>
        <v>576.307363927428</v>
      </c>
      <c r="AF31" s="129">
        <f t="shared" si="8"/>
        <v>118.58176212498519</v>
      </c>
      <c r="AG31" s="130">
        <f t="shared" si="9"/>
        <v>925.3330171153011</v>
      </c>
      <c r="AH31" s="131">
        <f t="shared" si="10"/>
        <v>230.44389106288784</v>
      </c>
      <c r="AI31" s="132">
        <f t="shared" si="11"/>
        <v>17.064846416382252</v>
      </c>
    </row>
    <row r="32" spans="1:35" s="55" customFormat="1" ht="19.5" customHeight="1">
      <c r="A32" s="135">
        <v>27</v>
      </c>
      <c r="B32" s="136" t="s">
        <v>32</v>
      </c>
      <c r="C32" s="137">
        <v>3094</v>
      </c>
      <c r="D32" s="138">
        <f t="shared" si="12"/>
        <v>56.9</v>
      </c>
      <c r="E32" s="139">
        <f t="shared" si="12"/>
        <v>52.6</v>
      </c>
      <c r="F32" s="139">
        <f t="shared" si="12"/>
        <v>4.3</v>
      </c>
      <c r="G32" s="140">
        <f>SUM(H32:I32)</f>
        <v>0</v>
      </c>
      <c r="H32" s="141">
        <v>0</v>
      </c>
      <c r="I32" s="141">
        <v>0</v>
      </c>
      <c r="J32" s="140">
        <f t="shared" si="13"/>
        <v>42.199999999999996</v>
      </c>
      <c r="K32" s="141">
        <v>41.4</v>
      </c>
      <c r="L32" s="141">
        <v>0.8</v>
      </c>
      <c r="M32" s="140">
        <f t="shared" si="14"/>
        <v>2.7</v>
      </c>
      <c r="N32" s="141">
        <v>2.6</v>
      </c>
      <c r="O32" s="141">
        <v>0.1</v>
      </c>
      <c r="P32" s="140">
        <f t="shared" si="16"/>
        <v>9.4</v>
      </c>
      <c r="Q32" s="141">
        <v>8</v>
      </c>
      <c r="R32" s="141">
        <v>1.4</v>
      </c>
      <c r="S32" s="140">
        <f t="shared" si="17"/>
        <v>0</v>
      </c>
      <c r="T32" s="141">
        <v>0</v>
      </c>
      <c r="U32" s="141">
        <v>0</v>
      </c>
      <c r="V32" s="140">
        <f t="shared" si="15"/>
        <v>2.6</v>
      </c>
      <c r="W32" s="141">
        <v>0.6</v>
      </c>
      <c r="X32" s="141">
        <v>2</v>
      </c>
      <c r="Y32" s="123">
        <v>19.3</v>
      </c>
      <c r="Z32" s="142">
        <f>D32+Y32</f>
        <v>76.2</v>
      </c>
      <c r="AA32" s="124">
        <f>SUM(AB32:AC32)</f>
        <v>56.9</v>
      </c>
      <c r="AB32" s="125">
        <f>G32+J32+M32+S32+V32</f>
        <v>47.5</v>
      </c>
      <c r="AC32" s="126">
        <f>P32</f>
        <v>9.4</v>
      </c>
      <c r="AD32" s="127">
        <f t="shared" si="6"/>
        <v>613.0144365438483</v>
      </c>
      <c r="AE32" s="128">
        <f t="shared" si="7"/>
        <v>511.74315880198236</v>
      </c>
      <c r="AF32" s="129">
        <f t="shared" si="8"/>
        <v>101.27127774186597</v>
      </c>
      <c r="AG32" s="130">
        <f t="shared" si="9"/>
        <v>820.9437621202327</v>
      </c>
      <c r="AH32" s="131">
        <f t="shared" si="10"/>
        <v>207.9293255763844</v>
      </c>
      <c r="AI32" s="132">
        <f t="shared" si="11"/>
        <v>16.520210896309315</v>
      </c>
    </row>
    <row r="33" spans="1:35" s="8" customFormat="1" ht="19.5" customHeight="1">
      <c r="A33" s="145">
        <v>28</v>
      </c>
      <c r="B33" s="136" t="s">
        <v>44</v>
      </c>
      <c r="C33" s="137">
        <v>2456</v>
      </c>
      <c r="D33" s="138">
        <f t="shared" si="12"/>
        <v>48.5</v>
      </c>
      <c r="E33" s="139">
        <f t="shared" si="12"/>
        <v>46.4</v>
      </c>
      <c r="F33" s="139">
        <f t="shared" si="12"/>
        <v>2.1</v>
      </c>
      <c r="G33" s="140">
        <f t="shared" si="1"/>
        <v>0</v>
      </c>
      <c r="H33" s="141">
        <v>0</v>
      </c>
      <c r="I33" s="141">
        <v>0</v>
      </c>
      <c r="J33" s="140">
        <f t="shared" si="13"/>
        <v>44.9</v>
      </c>
      <c r="K33" s="141">
        <v>42.8</v>
      </c>
      <c r="L33" s="141">
        <v>2.1</v>
      </c>
      <c r="M33" s="140">
        <f t="shared" si="14"/>
        <v>2.6</v>
      </c>
      <c r="N33" s="141">
        <v>2.6</v>
      </c>
      <c r="O33" s="141">
        <v>0</v>
      </c>
      <c r="P33" s="140">
        <f t="shared" si="16"/>
        <v>1</v>
      </c>
      <c r="Q33" s="141">
        <v>1</v>
      </c>
      <c r="R33" s="141">
        <v>0</v>
      </c>
      <c r="S33" s="140">
        <f t="shared" si="17"/>
        <v>0</v>
      </c>
      <c r="T33" s="141">
        <v>0</v>
      </c>
      <c r="U33" s="141">
        <v>0</v>
      </c>
      <c r="V33" s="140">
        <f t="shared" si="15"/>
        <v>0</v>
      </c>
      <c r="W33" s="141">
        <v>0</v>
      </c>
      <c r="X33" s="141">
        <v>0</v>
      </c>
      <c r="Y33" s="123">
        <v>18</v>
      </c>
      <c r="Z33" s="142">
        <f>D33+Y33</f>
        <v>66.5</v>
      </c>
      <c r="AA33" s="124">
        <f>SUM(AB33:AC33)</f>
        <v>48.5</v>
      </c>
      <c r="AB33" s="125">
        <f t="shared" si="4"/>
        <v>47.5</v>
      </c>
      <c r="AC33" s="126">
        <f t="shared" si="5"/>
        <v>1</v>
      </c>
      <c r="AD33" s="127">
        <f t="shared" si="6"/>
        <v>658.2519001085776</v>
      </c>
      <c r="AE33" s="128">
        <f t="shared" si="7"/>
        <v>644.6796959826277</v>
      </c>
      <c r="AF33" s="129">
        <f t="shared" si="8"/>
        <v>13.572204125950055</v>
      </c>
      <c r="AG33" s="130">
        <f t="shared" si="9"/>
        <v>902.5515743756787</v>
      </c>
      <c r="AH33" s="131">
        <f t="shared" si="10"/>
        <v>244.29967426710098</v>
      </c>
      <c r="AI33" s="132">
        <f t="shared" si="11"/>
        <v>2.0618556701030926</v>
      </c>
    </row>
    <row r="34" spans="1:35" s="8" customFormat="1" ht="19.5" customHeight="1">
      <c r="A34" s="135">
        <v>29</v>
      </c>
      <c r="B34" s="136" t="s">
        <v>33</v>
      </c>
      <c r="C34" s="137">
        <v>8461</v>
      </c>
      <c r="D34" s="138">
        <f t="shared" si="12"/>
        <v>141.8</v>
      </c>
      <c r="E34" s="139">
        <f t="shared" si="12"/>
        <v>137.8</v>
      </c>
      <c r="F34" s="139">
        <f t="shared" si="12"/>
        <v>4</v>
      </c>
      <c r="G34" s="140">
        <f t="shared" si="1"/>
        <v>0</v>
      </c>
      <c r="H34" s="141">
        <v>0</v>
      </c>
      <c r="I34" s="141">
        <v>0</v>
      </c>
      <c r="J34" s="140">
        <f t="shared" si="13"/>
        <v>95.10000000000001</v>
      </c>
      <c r="K34" s="141">
        <v>94.7</v>
      </c>
      <c r="L34" s="141">
        <v>0.4</v>
      </c>
      <c r="M34" s="140">
        <f t="shared" si="14"/>
        <v>8.8</v>
      </c>
      <c r="N34" s="141">
        <v>7.9</v>
      </c>
      <c r="O34" s="141">
        <v>0.9</v>
      </c>
      <c r="P34" s="140">
        <f t="shared" si="16"/>
        <v>22.3</v>
      </c>
      <c r="Q34" s="141">
        <v>22.3</v>
      </c>
      <c r="R34" s="141">
        <v>0</v>
      </c>
      <c r="S34" s="140">
        <f t="shared" si="17"/>
        <v>0</v>
      </c>
      <c r="T34" s="141">
        <v>0</v>
      </c>
      <c r="U34" s="141">
        <v>0</v>
      </c>
      <c r="V34" s="140">
        <f t="shared" si="15"/>
        <v>15.600000000000001</v>
      </c>
      <c r="W34" s="141">
        <v>12.9</v>
      </c>
      <c r="X34" s="141">
        <v>2.7</v>
      </c>
      <c r="Y34" s="123">
        <v>28.2</v>
      </c>
      <c r="Z34" s="142">
        <f t="shared" si="2"/>
        <v>170</v>
      </c>
      <c r="AA34" s="124">
        <f>SUM(AB34:AC34)</f>
        <v>141.8</v>
      </c>
      <c r="AB34" s="125">
        <f t="shared" si="4"/>
        <v>119.5</v>
      </c>
      <c r="AC34" s="126">
        <f t="shared" si="5"/>
        <v>22.3</v>
      </c>
      <c r="AD34" s="127">
        <f t="shared" si="6"/>
        <v>558.6416105267306</v>
      </c>
      <c r="AE34" s="128">
        <f t="shared" si="7"/>
        <v>470.7875349643462</v>
      </c>
      <c r="AF34" s="129">
        <f t="shared" si="8"/>
        <v>87.85407556238427</v>
      </c>
      <c r="AG34" s="130">
        <f t="shared" si="9"/>
        <v>669.739589489028</v>
      </c>
      <c r="AH34" s="131">
        <f t="shared" si="10"/>
        <v>111.0979789622976</v>
      </c>
      <c r="AI34" s="132">
        <f t="shared" si="11"/>
        <v>15.726375176304654</v>
      </c>
    </row>
    <row r="35" spans="1:35" s="55" customFormat="1" ht="19.5" customHeight="1">
      <c r="A35" s="135">
        <v>30</v>
      </c>
      <c r="B35" s="136" t="s">
        <v>34</v>
      </c>
      <c r="C35" s="137">
        <v>4085</v>
      </c>
      <c r="D35" s="138">
        <f>G35+J35+M35+P35+S35+V35</f>
        <v>78.2</v>
      </c>
      <c r="E35" s="139">
        <f t="shared" si="12"/>
        <v>69.10000000000001</v>
      </c>
      <c r="F35" s="139">
        <f t="shared" si="12"/>
        <v>9.1</v>
      </c>
      <c r="G35" s="140">
        <f>SUM(H35:I35)</f>
        <v>0</v>
      </c>
      <c r="H35" s="141">
        <v>0</v>
      </c>
      <c r="I35" s="141">
        <v>0</v>
      </c>
      <c r="J35" s="140">
        <f t="shared" si="13"/>
        <v>63.4</v>
      </c>
      <c r="K35" s="141">
        <v>55.6</v>
      </c>
      <c r="L35" s="141">
        <v>7.8</v>
      </c>
      <c r="M35" s="140">
        <f t="shared" si="14"/>
        <v>5.4</v>
      </c>
      <c r="N35" s="141">
        <v>4.2</v>
      </c>
      <c r="O35" s="141">
        <v>1.2</v>
      </c>
      <c r="P35" s="140">
        <f t="shared" si="16"/>
        <v>9.4</v>
      </c>
      <c r="Q35" s="141">
        <v>9.3</v>
      </c>
      <c r="R35" s="141">
        <v>0.1</v>
      </c>
      <c r="S35" s="140">
        <f t="shared" si="17"/>
        <v>0</v>
      </c>
      <c r="T35" s="141">
        <v>0</v>
      </c>
      <c r="U35" s="141">
        <v>0</v>
      </c>
      <c r="V35" s="140">
        <f t="shared" si="15"/>
        <v>0</v>
      </c>
      <c r="W35" s="141">
        <v>0</v>
      </c>
      <c r="X35" s="141">
        <v>0</v>
      </c>
      <c r="Y35" s="123">
        <v>23.8</v>
      </c>
      <c r="Z35" s="142">
        <f>D35+Y35</f>
        <v>102</v>
      </c>
      <c r="AA35" s="124">
        <f t="shared" si="3"/>
        <v>78.2</v>
      </c>
      <c r="AB35" s="125">
        <f>G35+J35+M35+S35+V35</f>
        <v>68.8</v>
      </c>
      <c r="AC35" s="126">
        <f>P35</f>
        <v>9.4</v>
      </c>
      <c r="AD35" s="127">
        <f t="shared" si="6"/>
        <v>638.106895144839</v>
      </c>
      <c r="AE35" s="128">
        <f t="shared" si="7"/>
        <v>561.4035087719298</v>
      </c>
      <c r="AF35" s="129">
        <f t="shared" si="8"/>
        <v>76.70338637290901</v>
      </c>
      <c r="AG35" s="130">
        <f t="shared" si="9"/>
        <v>832.3133414932681</v>
      </c>
      <c r="AH35" s="131">
        <f t="shared" si="10"/>
        <v>194.20644634842924</v>
      </c>
      <c r="AI35" s="132">
        <f t="shared" si="11"/>
        <v>12.020460358056265</v>
      </c>
    </row>
    <row r="36" spans="1:36" s="8" customFormat="1" ht="19.5" customHeight="1">
      <c r="A36" s="135">
        <v>31</v>
      </c>
      <c r="B36" s="136" t="s">
        <v>51</v>
      </c>
      <c r="C36" s="137">
        <v>5424</v>
      </c>
      <c r="D36" s="138">
        <f t="shared" si="12"/>
        <v>100.30000000000001</v>
      </c>
      <c r="E36" s="139">
        <f t="shared" si="12"/>
        <v>97.5</v>
      </c>
      <c r="F36" s="139">
        <f t="shared" si="12"/>
        <v>2.8</v>
      </c>
      <c r="G36" s="140">
        <f t="shared" si="1"/>
        <v>0</v>
      </c>
      <c r="H36" s="141">
        <v>0</v>
      </c>
      <c r="I36" s="141">
        <v>0</v>
      </c>
      <c r="J36" s="140">
        <f t="shared" si="13"/>
        <v>71</v>
      </c>
      <c r="K36" s="141">
        <v>70.3</v>
      </c>
      <c r="L36" s="141">
        <v>0.7</v>
      </c>
      <c r="M36" s="140">
        <f t="shared" si="14"/>
        <v>4.3999999999999995</v>
      </c>
      <c r="N36" s="20">
        <v>4.1</v>
      </c>
      <c r="O36" s="141">
        <v>0.3</v>
      </c>
      <c r="P36" s="140">
        <f t="shared" si="16"/>
        <v>11.9</v>
      </c>
      <c r="Q36" s="141">
        <v>11.9</v>
      </c>
      <c r="R36" s="141">
        <v>0</v>
      </c>
      <c r="S36" s="140">
        <f t="shared" si="17"/>
        <v>0</v>
      </c>
      <c r="T36" s="141">
        <v>0</v>
      </c>
      <c r="U36" s="141">
        <v>0</v>
      </c>
      <c r="V36" s="140">
        <f t="shared" si="15"/>
        <v>13</v>
      </c>
      <c r="W36" s="141">
        <v>11.2</v>
      </c>
      <c r="X36" s="141">
        <v>1.8</v>
      </c>
      <c r="Y36" s="123">
        <v>17.2</v>
      </c>
      <c r="Z36" s="142">
        <f t="shared" si="2"/>
        <v>117.50000000000001</v>
      </c>
      <c r="AA36" s="124">
        <f t="shared" si="3"/>
        <v>100.30000000000001</v>
      </c>
      <c r="AB36" s="125">
        <f t="shared" si="4"/>
        <v>88.4</v>
      </c>
      <c r="AC36" s="126">
        <f t="shared" si="5"/>
        <v>11.9</v>
      </c>
      <c r="AD36" s="127">
        <f t="shared" si="6"/>
        <v>616.3962635201574</v>
      </c>
      <c r="AE36" s="128">
        <f t="shared" si="7"/>
        <v>543.2645034414946</v>
      </c>
      <c r="AF36" s="129">
        <f t="shared" si="8"/>
        <v>73.13176007866274</v>
      </c>
      <c r="AG36" s="130">
        <f t="shared" si="9"/>
        <v>722.0993117010818</v>
      </c>
      <c r="AH36" s="131">
        <f t="shared" si="10"/>
        <v>105.70304818092428</v>
      </c>
      <c r="AI36" s="132">
        <f t="shared" si="11"/>
        <v>11.864406779661016</v>
      </c>
      <c r="AJ36" s="55"/>
    </row>
    <row r="37" spans="1:35" s="8" customFormat="1" ht="19.5" customHeight="1">
      <c r="A37" s="135">
        <v>32</v>
      </c>
      <c r="B37" s="136" t="s">
        <v>45</v>
      </c>
      <c r="C37" s="137">
        <v>15587</v>
      </c>
      <c r="D37" s="138">
        <f t="shared" si="12"/>
        <v>313.5</v>
      </c>
      <c r="E37" s="139">
        <f t="shared" si="12"/>
        <v>256.3</v>
      </c>
      <c r="F37" s="139">
        <f t="shared" si="12"/>
        <v>57.2</v>
      </c>
      <c r="G37" s="140">
        <f t="shared" si="1"/>
        <v>0</v>
      </c>
      <c r="H37" s="141">
        <v>0</v>
      </c>
      <c r="I37" s="141">
        <v>0</v>
      </c>
      <c r="J37" s="140">
        <f t="shared" si="13"/>
        <v>245</v>
      </c>
      <c r="K37" s="141">
        <v>202.9</v>
      </c>
      <c r="L37" s="141">
        <v>42.1</v>
      </c>
      <c r="M37" s="140">
        <f t="shared" si="14"/>
        <v>24.4</v>
      </c>
      <c r="N37" s="141">
        <v>12.6</v>
      </c>
      <c r="O37" s="141">
        <v>11.8</v>
      </c>
      <c r="P37" s="140">
        <f t="shared" si="16"/>
        <v>44.099999999999994</v>
      </c>
      <c r="Q37" s="141">
        <v>40.8</v>
      </c>
      <c r="R37" s="141">
        <v>3.3</v>
      </c>
      <c r="S37" s="140">
        <f t="shared" si="17"/>
        <v>0</v>
      </c>
      <c r="T37" s="141">
        <v>0</v>
      </c>
      <c r="U37" s="141">
        <v>0</v>
      </c>
      <c r="V37" s="140">
        <f t="shared" si="15"/>
        <v>0</v>
      </c>
      <c r="W37" s="141">
        <v>0</v>
      </c>
      <c r="X37" s="141">
        <v>0</v>
      </c>
      <c r="Y37" s="123">
        <v>58.7</v>
      </c>
      <c r="Z37" s="142">
        <f t="shared" si="2"/>
        <v>372.2</v>
      </c>
      <c r="AA37" s="124">
        <f t="shared" si="3"/>
        <v>313.5</v>
      </c>
      <c r="AB37" s="125">
        <f t="shared" si="4"/>
        <v>269.4</v>
      </c>
      <c r="AC37" s="126">
        <f t="shared" si="5"/>
        <v>44.099999999999994</v>
      </c>
      <c r="AD37" s="127">
        <f t="shared" si="6"/>
        <v>670.4304869442484</v>
      </c>
      <c r="AE37" s="128">
        <f t="shared" si="7"/>
        <v>576.1211265798422</v>
      </c>
      <c r="AF37" s="129">
        <f t="shared" si="8"/>
        <v>94.30936036440623</v>
      </c>
      <c r="AG37" s="130">
        <f t="shared" si="9"/>
        <v>795.9624473385941</v>
      </c>
      <c r="AH37" s="131">
        <f t="shared" si="10"/>
        <v>125.53196039434572</v>
      </c>
      <c r="AI37" s="132">
        <f t="shared" si="11"/>
        <v>14.066985645933011</v>
      </c>
    </row>
    <row r="38" spans="1:35" s="8" customFormat="1" ht="19.5" customHeight="1" thickBot="1">
      <c r="A38" s="148">
        <v>33</v>
      </c>
      <c r="B38" s="149" t="s">
        <v>35</v>
      </c>
      <c r="C38" s="150">
        <v>11396</v>
      </c>
      <c r="D38" s="151">
        <f t="shared" si="12"/>
        <v>214</v>
      </c>
      <c r="E38" s="152">
        <f t="shared" si="12"/>
        <v>201</v>
      </c>
      <c r="F38" s="152">
        <f t="shared" si="12"/>
        <v>13</v>
      </c>
      <c r="G38" s="153">
        <f t="shared" si="1"/>
        <v>0</v>
      </c>
      <c r="H38" s="154">
        <v>0</v>
      </c>
      <c r="I38" s="154">
        <v>0</v>
      </c>
      <c r="J38" s="153">
        <f t="shared" si="13"/>
        <v>131.6</v>
      </c>
      <c r="K38" s="154">
        <v>127.9</v>
      </c>
      <c r="L38" s="154">
        <v>3.7</v>
      </c>
      <c r="M38" s="153">
        <f t="shared" si="14"/>
        <v>8.299999999999999</v>
      </c>
      <c r="N38" s="154">
        <v>7.1</v>
      </c>
      <c r="O38" s="154">
        <v>1.2</v>
      </c>
      <c r="P38" s="153">
        <f t="shared" si="16"/>
        <v>49.6</v>
      </c>
      <c r="Q38" s="154">
        <v>49.2</v>
      </c>
      <c r="R38" s="154">
        <v>0.4</v>
      </c>
      <c r="S38" s="153">
        <f>SUM(T38:U38)</f>
        <v>0</v>
      </c>
      <c r="T38" s="154">
        <v>0</v>
      </c>
      <c r="U38" s="154">
        <v>0</v>
      </c>
      <c r="V38" s="153">
        <f t="shared" si="15"/>
        <v>24.5</v>
      </c>
      <c r="W38" s="154">
        <v>16.8</v>
      </c>
      <c r="X38" s="154">
        <v>7.7</v>
      </c>
      <c r="Y38" s="155">
        <v>50.7</v>
      </c>
      <c r="Z38" s="156">
        <f t="shared" si="2"/>
        <v>264.7</v>
      </c>
      <c r="AA38" s="157">
        <f t="shared" si="3"/>
        <v>214</v>
      </c>
      <c r="AB38" s="158">
        <f t="shared" si="4"/>
        <v>164.4</v>
      </c>
      <c r="AC38" s="159">
        <f t="shared" si="5"/>
        <v>49.6</v>
      </c>
      <c r="AD38" s="160">
        <f t="shared" si="6"/>
        <v>625.950625950626</v>
      </c>
      <c r="AE38" s="161">
        <f t="shared" si="7"/>
        <v>480.8704808704809</v>
      </c>
      <c r="AF38" s="162">
        <f t="shared" si="8"/>
        <v>145.0801450801451</v>
      </c>
      <c r="AG38" s="163">
        <f t="shared" si="9"/>
        <v>774.2482742482744</v>
      </c>
      <c r="AH38" s="164">
        <f t="shared" si="10"/>
        <v>148.2976482976483</v>
      </c>
      <c r="AI38" s="61">
        <f t="shared" si="11"/>
        <v>23.177570093457945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  <mergeCell ref="A5:B5"/>
    <mergeCell ref="AG1:AG4"/>
    <mergeCell ref="AH1:AH4"/>
    <mergeCell ref="A1:B4"/>
    <mergeCell ref="C1:C4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SheetLayoutView="100" zoomScalePageLayoutView="0" workbookViewId="0" topLeftCell="B1">
      <selection activeCell="F15" sqref="F1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65" t="s">
        <v>58</v>
      </c>
      <c r="B1" s="166"/>
      <c r="C1" s="211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74" t="s">
        <v>1</v>
      </c>
      <c r="AB1" s="175"/>
      <c r="AC1" s="176"/>
      <c r="AD1" s="180" t="s">
        <v>2</v>
      </c>
      <c r="AE1" s="180"/>
      <c r="AF1" s="180"/>
      <c r="AG1" s="184" t="s">
        <v>3</v>
      </c>
      <c r="AH1" s="191" t="s">
        <v>4</v>
      </c>
      <c r="AI1" s="202" t="s">
        <v>5</v>
      </c>
    </row>
    <row r="2" spans="1:35" ht="19.5" customHeight="1">
      <c r="A2" s="167"/>
      <c r="B2" s="168"/>
      <c r="C2" s="172"/>
      <c r="D2" s="205" t="s">
        <v>1</v>
      </c>
      <c r="E2" s="206"/>
      <c r="F2" s="20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187" t="s">
        <v>6</v>
      </c>
      <c r="Z2" s="189" t="s">
        <v>7</v>
      </c>
      <c r="AA2" s="177"/>
      <c r="AB2" s="178"/>
      <c r="AC2" s="179"/>
      <c r="AD2" s="181"/>
      <c r="AE2" s="181"/>
      <c r="AF2" s="181"/>
      <c r="AG2" s="185"/>
      <c r="AH2" s="192"/>
      <c r="AI2" s="203"/>
    </row>
    <row r="3" spans="1:35" ht="19.5" customHeight="1">
      <c r="A3" s="167"/>
      <c r="B3" s="168"/>
      <c r="C3" s="172"/>
      <c r="D3" s="208"/>
      <c r="E3" s="206"/>
      <c r="F3" s="206"/>
      <c r="G3" s="182" t="s">
        <v>8</v>
      </c>
      <c r="H3" s="183"/>
      <c r="I3" s="183"/>
      <c r="J3" s="182" t="s">
        <v>9</v>
      </c>
      <c r="K3" s="183"/>
      <c r="L3" s="183"/>
      <c r="M3" s="182" t="s">
        <v>10</v>
      </c>
      <c r="N3" s="183"/>
      <c r="O3" s="183"/>
      <c r="P3" s="182" t="s">
        <v>11</v>
      </c>
      <c r="Q3" s="183"/>
      <c r="R3" s="183"/>
      <c r="S3" s="182" t="s">
        <v>12</v>
      </c>
      <c r="T3" s="183"/>
      <c r="U3" s="183"/>
      <c r="V3" s="182" t="s">
        <v>13</v>
      </c>
      <c r="W3" s="183"/>
      <c r="X3" s="183"/>
      <c r="Y3" s="187"/>
      <c r="Z3" s="189"/>
      <c r="AA3" s="177"/>
      <c r="AB3" s="178"/>
      <c r="AC3" s="179"/>
      <c r="AD3" s="181"/>
      <c r="AE3" s="181"/>
      <c r="AF3" s="181"/>
      <c r="AG3" s="185"/>
      <c r="AH3" s="192"/>
      <c r="AI3" s="203"/>
    </row>
    <row r="4" spans="1:35" ht="19.5" customHeight="1" thickBot="1">
      <c r="A4" s="169"/>
      <c r="B4" s="170"/>
      <c r="C4" s="173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88"/>
      <c r="Z4" s="190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86"/>
      <c r="AH4" s="193"/>
      <c r="AI4" s="204"/>
    </row>
    <row r="5" spans="1:35" s="2" customFormat="1" ht="39.75" customHeight="1" thickBot="1">
      <c r="A5" s="197" t="s">
        <v>18</v>
      </c>
      <c r="B5" s="198"/>
      <c r="C5" s="34">
        <f>SUM(C6:C38)</f>
        <v>1197102</v>
      </c>
      <c r="D5" s="35">
        <f>SUM(E5:F5)</f>
        <v>24441.49999999999</v>
      </c>
      <c r="E5" s="36">
        <f>SUM(E6:E38)</f>
        <v>22218.69999999999</v>
      </c>
      <c r="F5" s="36">
        <f>SUM(F6:F38)</f>
        <v>2222.8000000000006</v>
      </c>
      <c r="G5" s="37">
        <f>SUM(H5:I5)</f>
        <v>497.8</v>
      </c>
      <c r="H5" s="37">
        <f aca="true" t="shared" si="0" ref="H5:AC5">SUM(H6:H38)</f>
        <v>497.8</v>
      </c>
      <c r="I5" s="37">
        <f t="shared" si="0"/>
        <v>0</v>
      </c>
      <c r="J5" s="37">
        <f>SUM(K5:L5)</f>
        <v>18712.299999999992</v>
      </c>
      <c r="K5" s="37">
        <f t="shared" si="0"/>
        <v>17322.499999999993</v>
      </c>
      <c r="L5" s="37">
        <f t="shared" si="0"/>
        <v>1389.8000000000004</v>
      </c>
      <c r="M5" s="37">
        <f>SUM(N5:O5)</f>
        <v>1251.7999999999997</v>
      </c>
      <c r="N5" s="37">
        <f t="shared" si="0"/>
        <v>940.0999999999998</v>
      </c>
      <c r="O5" s="37">
        <f t="shared" si="0"/>
        <v>311.69999999999993</v>
      </c>
      <c r="P5" s="37">
        <f>SUM(Q5:R5)</f>
        <v>3239.9000000000005</v>
      </c>
      <c r="Q5" s="37">
        <f t="shared" si="0"/>
        <v>3128.3000000000006</v>
      </c>
      <c r="R5" s="37">
        <f t="shared" si="0"/>
        <v>111.60000000000001</v>
      </c>
      <c r="S5" s="37">
        <f>SUM(T5:U5)</f>
        <v>1.6</v>
      </c>
      <c r="T5" s="37">
        <f t="shared" si="0"/>
        <v>1.5</v>
      </c>
      <c r="U5" s="37">
        <f t="shared" si="0"/>
        <v>0.1</v>
      </c>
      <c r="V5" s="37">
        <f>SUM(W5:X5)</f>
        <v>738.1000000000001</v>
      </c>
      <c r="W5" s="37">
        <f t="shared" si="0"/>
        <v>328.50000000000006</v>
      </c>
      <c r="X5" s="37">
        <f t="shared" si="0"/>
        <v>409.6</v>
      </c>
      <c r="Y5" s="38">
        <f t="shared" si="0"/>
        <v>10057.100000000004</v>
      </c>
      <c r="Z5" s="39">
        <f t="shared" si="0"/>
        <v>34498.600000000006</v>
      </c>
      <c r="AA5" s="40">
        <f t="shared" si="0"/>
        <v>24441.499999999993</v>
      </c>
      <c r="AB5" s="41">
        <f t="shared" si="0"/>
        <v>21201.6</v>
      </c>
      <c r="AC5" s="42">
        <f t="shared" si="0"/>
        <v>3239.9</v>
      </c>
      <c r="AD5" s="43">
        <f>AA5/C5/31*1000000</f>
        <v>658.6201375245948</v>
      </c>
      <c r="AE5" s="44">
        <f>AB5/C5/31*1000000</f>
        <v>571.3152101033673</v>
      </c>
      <c r="AF5" s="45">
        <f>AC5/C5/31*1000000</f>
        <v>87.30492742122766</v>
      </c>
      <c r="AG5" s="46">
        <f>Z5/C5/31*1000000</f>
        <v>929.6267690774297</v>
      </c>
      <c r="AH5" s="47">
        <f>Y5/C5/31*1000000</f>
        <v>271.0066315528346</v>
      </c>
      <c r="AI5" s="48">
        <f>AC5*100/AA5</f>
        <v>13.255733076938817</v>
      </c>
    </row>
    <row r="6" spans="1:35" s="8" customFormat="1" ht="19.5" customHeight="1" thickTop="1">
      <c r="A6" s="14">
        <v>1</v>
      </c>
      <c r="B6" s="15" t="s">
        <v>19</v>
      </c>
      <c r="C6" s="49">
        <v>284136</v>
      </c>
      <c r="D6" s="50">
        <f>G6+J6+M6+P6+S6+V6</f>
        <v>5558.299999999999</v>
      </c>
      <c r="E6" s="51">
        <f>H6+K6+N6+Q6+T6+W6</f>
        <v>5503.9</v>
      </c>
      <c r="F6" s="51">
        <f>I6+L6+O6+R6+U6+X6</f>
        <v>54.4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4236.4</v>
      </c>
      <c r="K6" s="16">
        <v>4205.9</v>
      </c>
      <c r="L6" s="16">
        <v>30.5</v>
      </c>
      <c r="M6" s="52">
        <f>SUM(N6:O6)</f>
        <v>341.9</v>
      </c>
      <c r="N6" s="16">
        <v>336</v>
      </c>
      <c r="O6" s="16">
        <v>5.9</v>
      </c>
      <c r="P6" s="52">
        <f>SUM(Q6:R6)</f>
        <v>863.6</v>
      </c>
      <c r="Q6" s="16">
        <v>862.1</v>
      </c>
      <c r="R6" s="16">
        <v>1.5</v>
      </c>
      <c r="S6" s="52">
        <f>SUM(T6:U6)</f>
        <v>0</v>
      </c>
      <c r="T6" s="16">
        <v>0</v>
      </c>
      <c r="U6" s="16">
        <v>0</v>
      </c>
      <c r="V6" s="52">
        <f>SUM(W6:X6)</f>
        <v>116.4</v>
      </c>
      <c r="W6" s="16">
        <v>99.9</v>
      </c>
      <c r="X6" s="16">
        <v>16.5</v>
      </c>
      <c r="Y6" s="113">
        <v>2991.1</v>
      </c>
      <c r="Z6" s="53">
        <f aca="true" t="shared" si="2" ref="Z6:Z38">D6+Y6</f>
        <v>8549.4</v>
      </c>
      <c r="AA6" s="114">
        <f aca="true" t="shared" si="3" ref="AA6:AA38">SUM(AB6:AC6)</f>
        <v>5558.299999999999</v>
      </c>
      <c r="AB6" s="115">
        <f aca="true" t="shared" si="4" ref="AB6:AB38">G6+J6+M6+S6+V6</f>
        <v>4694.699999999999</v>
      </c>
      <c r="AC6" s="116">
        <f aca="true" t="shared" si="5" ref="AC6:AC38">P6</f>
        <v>863.6</v>
      </c>
      <c r="AD6" s="117">
        <f aca="true" t="shared" si="6" ref="AD6:AD38">AA6/C6/31*1000000</f>
        <v>631.035841991159</v>
      </c>
      <c r="AE6" s="118">
        <f aca="true" t="shared" si="7" ref="AE6:AE38">AB6/C6/31*1000000</f>
        <v>532.9910165690759</v>
      </c>
      <c r="AF6" s="119">
        <f aca="true" t="shared" si="8" ref="AF6:AF38">AC6/C6/31*1000000</f>
        <v>98.0448254220832</v>
      </c>
      <c r="AG6" s="120">
        <f aca="true" t="shared" si="9" ref="AG6:AG38">Z6/C6/31*1000000</f>
        <v>970.61652439041</v>
      </c>
      <c r="AH6" s="121">
        <f aca="true" t="shared" si="10" ref="AH6:AH38">Y6/C6/31*1000000</f>
        <v>339.58068239925086</v>
      </c>
      <c r="AI6" s="122">
        <f aca="true" t="shared" si="11" ref="AI6:AI38">AC6*100/AA6</f>
        <v>15.537124660417756</v>
      </c>
    </row>
    <row r="7" spans="1:35" s="55" customFormat="1" ht="19.5" customHeight="1">
      <c r="A7" s="13">
        <v>2</v>
      </c>
      <c r="B7" s="17" t="s">
        <v>20</v>
      </c>
      <c r="C7" s="54">
        <v>48554</v>
      </c>
      <c r="D7" s="50">
        <f aca="true" t="shared" si="12" ref="D7:F38">G7+J7+M7+P7+S7+V7</f>
        <v>1186.0000000000002</v>
      </c>
      <c r="E7" s="51">
        <f t="shared" si="12"/>
        <v>933.6</v>
      </c>
      <c r="F7" s="51">
        <f t="shared" si="12"/>
        <v>252.40000000000003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902.5</v>
      </c>
      <c r="K7" s="16">
        <v>798.6</v>
      </c>
      <c r="L7" s="16">
        <v>103.9</v>
      </c>
      <c r="M7" s="52">
        <f aca="true" t="shared" si="14" ref="M7:M38">SUM(N7:O7)</f>
        <v>51.2</v>
      </c>
      <c r="N7" s="16">
        <v>25.9</v>
      </c>
      <c r="O7" s="16">
        <v>25.3</v>
      </c>
      <c r="P7" s="52">
        <f>SUM(Q7:R7)</f>
        <v>145.60000000000002</v>
      </c>
      <c r="Q7" s="16">
        <v>107.9</v>
      </c>
      <c r="R7" s="16">
        <v>37.7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86.7</v>
      </c>
      <c r="W7" s="16">
        <v>1.2</v>
      </c>
      <c r="X7" s="16">
        <v>85.5</v>
      </c>
      <c r="Y7" s="113">
        <v>436.3</v>
      </c>
      <c r="Z7" s="53">
        <f>D7+Y7</f>
        <v>1622.3000000000002</v>
      </c>
      <c r="AA7" s="114">
        <f>SUM(AB7:AC7)</f>
        <v>1186</v>
      </c>
      <c r="AB7" s="115">
        <f>G7+J7+M7+S7+V7</f>
        <v>1040.4</v>
      </c>
      <c r="AC7" s="116">
        <f>P7</f>
        <v>145.60000000000002</v>
      </c>
      <c r="AD7" s="117">
        <f t="shared" si="6"/>
        <v>787.9487687137832</v>
      </c>
      <c r="AE7" s="118">
        <f t="shared" si="7"/>
        <v>691.2157664163745</v>
      </c>
      <c r="AF7" s="119">
        <f t="shared" si="8"/>
        <v>96.73300229740882</v>
      </c>
      <c r="AG7" s="120">
        <f t="shared" si="9"/>
        <v>1077.8155880981203</v>
      </c>
      <c r="AH7" s="121">
        <f t="shared" si="10"/>
        <v>289.8668193843369</v>
      </c>
      <c r="AI7" s="122">
        <f t="shared" si="11"/>
        <v>12.27655986509275</v>
      </c>
    </row>
    <row r="8" spans="1:35" s="55" customFormat="1" ht="19.5" customHeight="1">
      <c r="A8" s="13">
        <v>3</v>
      </c>
      <c r="B8" s="18" t="s">
        <v>21</v>
      </c>
      <c r="C8" s="54">
        <v>33936</v>
      </c>
      <c r="D8" s="50">
        <f t="shared" si="12"/>
        <v>749.3000000000001</v>
      </c>
      <c r="E8" s="51">
        <f t="shared" si="12"/>
        <v>647.5</v>
      </c>
      <c r="F8" s="51">
        <f t="shared" si="12"/>
        <v>101.8</v>
      </c>
      <c r="G8" s="52">
        <f>SUM(H8:I8)</f>
        <v>0</v>
      </c>
      <c r="H8" s="16">
        <v>0</v>
      </c>
      <c r="I8" s="16">
        <v>0</v>
      </c>
      <c r="J8" s="52">
        <f t="shared" si="13"/>
        <v>643.5</v>
      </c>
      <c r="K8" s="16">
        <v>575.5</v>
      </c>
      <c r="L8" s="16">
        <v>68</v>
      </c>
      <c r="M8" s="52">
        <f t="shared" si="14"/>
        <v>77.7</v>
      </c>
      <c r="N8" s="16">
        <v>48.2</v>
      </c>
      <c r="O8" s="16">
        <v>29.5</v>
      </c>
      <c r="P8" s="52">
        <f>SUM(Q8:R8)</f>
        <v>28.1</v>
      </c>
      <c r="Q8" s="16">
        <v>23.8</v>
      </c>
      <c r="R8" s="16">
        <v>4.3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113">
        <v>74.6</v>
      </c>
      <c r="Z8" s="53">
        <f>D8+Y8</f>
        <v>823.9000000000001</v>
      </c>
      <c r="AA8" s="114">
        <f>SUM(AB8:AC8)</f>
        <v>749.3000000000001</v>
      </c>
      <c r="AB8" s="115">
        <f>G8+J8+M8+S8+V8</f>
        <v>721.2</v>
      </c>
      <c r="AC8" s="116">
        <f>P8</f>
        <v>28.1</v>
      </c>
      <c r="AD8" s="117">
        <f t="shared" si="6"/>
        <v>712.2515246916397</v>
      </c>
      <c r="AE8" s="118">
        <f t="shared" si="7"/>
        <v>685.5409043208468</v>
      </c>
      <c r="AF8" s="119">
        <f t="shared" si="8"/>
        <v>26.71062037079284</v>
      </c>
      <c r="AG8" s="120">
        <f t="shared" si="9"/>
        <v>783.1629937187267</v>
      </c>
      <c r="AH8" s="121">
        <f t="shared" si="10"/>
        <v>70.91146902708704</v>
      </c>
      <c r="AI8" s="122">
        <f t="shared" si="11"/>
        <v>3.7501668223675426</v>
      </c>
    </row>
    <row r="9" spans="1:35" s="8" customFormat="1" ht="19.5" customHeight="1">
      <c r="A9" s="19">
        <v>4</v>
      </c>
      <c r="B9" s="18" t="s">
        <v>22</v>
      </c>
      <c r="C9" s="54">
        <v>92907</v>
      </c>
      <c r="D9" s="56">
        <f t="shared" si="12"/>
        <v>1597.4999999999998</v>
      </c>
      <c r="E9" s="51">
        <f t="shared" si="12"/>
        <v>1530.1</v>
      </c>
      <c r="F9" s="51">
        <f t="shared" si="12"/>
        <v>67.4</v>
      </c>
      <c r="G9" s="57">
        <f t="shared" si="1"/>
        <v>0</v>
      </c>
      <c r="H9" s="20">
        <v>0</v>
      </c>
      <c r="I9" s="20">
        <v>0</v>
      </c>
      <c r="J9" s="57">
        <f t="shared" si="13"/>
        <v>1389.8999999999999</v>
      </c>
      <c r="K9" s="16">
        <v>1343.3</v>
      </c>
      <c r="L9" s="16">
        <v>46.6</v>
      </c>
      <c r="M9" s="57">
        <f t="shared" si="14"/>
        <v>88.7</v>
      </c>
      <c r="N9" s="16">
        <v>75.7</v>
      </c>
      <c r="O9" s="16">
        <v>13</v>
      </c>
      <c r="P9" s="57">
        <f aca="true" t="shared" si="16" ref="P9:P38">SUM(Q9:R9)</f>
        <v>111.1</v>
      </c>
      <c r="Q9" s="16">
        <v>111.1</v>
      </c>
      <c r="R9" s="16">
        <v>0</v>
      </c>
      <c r="S9" s="57">
        <f aca="true" t="shared" si="17" ref="S9:S37">SUM(T9:U9)</f>
        <v>0</v>
      </c>
      <c r="T9" s="20">
        <v>0</v>
      </c>
      <c r="U9" s="20">
        <v>0</v>
      </c>
      <c r="V9" s="57">
        <f t="shared" si="15"/>
        <v>7.8</v>
      </c>
      <c r="W9" s="16">
        <v>0</v>
      </c>
      <c r="X9" s="16">
        <v>7.8</v>
      </c>
      <c r="Y9" s="123">
        <v>905.5</v>
      </c>
      <c r="Z9" s="58">
        <f t="shared" si="2"/>
        <v>2503</v>
      </c>
      <c r="AA9" s="124">
        <f t="shared" si="3"/>
        <v>1597.4999999999998</v>
      </c>
      <c r="AB9" s="125">
        <f t="shared" si="4"/>
        <v>1486.3999999999999</v>
      </c>
      <c r="AC9" s="126">
        <f t="shared" si="5"/>
        <v>111.1</v>
      </c>
      <c r="AD9" s="127">
        <f t="shared" si="6"/>
        <v>554.6649667357262</v>
      </c>
      <c r="AE9" s="128">
        <f t="shared" si="7"/>
        <v>516.0901449489725</v>
      </c>
      <c r="AF9" s="129">
        <f t="shared" si="8"/>
        <v>38.5748217867538</v>
      </c>
      <c r="AG9" s="130">
        <f t="shared" si="9"/>
        <v>869.061916581861</v>
      </c>
      <c r="AH9" s="131">
        <f t="shared" si="10"/>
        <v>314.39694984613476</v>
      </c>
      <c r="AI9" s="132">
        <f t="shared" si="11"/>
        <v>6.954616588419406</v>
      </c>
    </row>
    <row r="10" spans="1:35" s="8" customFormat="1" ht="19.5" customHeight="1">
      <c r="A10" s="19">
        <v>5</v>
      </c>
      <c r="B10" s="18" t="s">
        <v>46</v>
      </c>
      <c r="C10" s="54">
        <v>92156</v>
      </c>
      <c r="D10" s="56">
        <f t="shared" si="12"/>
        <v>1635.8</v>
      </c>
      <c r="E10" s="51">
        <f t="shared" si="12"/>
        <v>1484.2</v>
      </c>
      <c r="F10" s="51">
        <f t="shared" si="12"/>
        <v>151.6</v>
      </c>
      <c r="G10" s="57">
        <f t="shared" si="1"/>
        <v>0</v>
      </c>
      <c r="H10" s="20">
        <v>0</v>
      </c>
      <c r="I10" s="20">
        <v>0</v>
      </c>
      <c r="J10" s="57">
        <f t="shared" si="13"/>
        <v>1248.3999999999999</v>
      </c>
      <c r="K10" s="20">
        <v>1127.3</v>
      </c>
      <c r="L10" s="20">
        <v>121.1</v>
      </c>
      <c r="M10" s="57">
        <f t="shared" si="14"/>
        <v>91.4</v>
      </c>
      <c r="N10" s="20">
        <v>60.9</v>
      </c>
      <c r="O10" s="20">
        <v>30.5</v>
      </c>
      <c r="P10" s="57">
        <f t="shared" si="16"/>
        <v>296</v>
      </c>
      <c r="Q10" s="20">
        <v>296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123">
        <v>677</v>
      </c>
      <c r="Z10" s="58">
        <f t="shared" si="2"/>
        <v>2312.8</v>
      </c>
      <c r="AA10" s="124">
        <f t="shared" si="3"/>
        <v>1635.8</v>
      </c>
      <c r="AB10" s="125">
        <f t="shared" si="4"/>
        <v>1339.8</v>
      </c>
      <c r="AC10" s="126">
        <f t="shared" si="5"/>
        <v>296</v>
      </c>
      <c r="AD10" s="127">
        <f t="shared" si="6"/>
        <v>572.5914963267055</v>
      </c>
      <c r="AE10" s="128">
        <f t="shared" si="7"/>
        <v>468.980368491576</v>
      </c>
      <c r="AF10" s="129">
        <f t="shared" si="8"/>
        <v>103.6111278351295</v>
      </c>
      <c r="AG10" s="130">
        <f t="shared" si="9"/>
        <v>809.5669474901605</v>
      </c>
      <c r="AH10" s="131">
        <f t="shared" si="10"/>
        <v>236.97545116345495</v>
      </c>
      <c r="AI10" s="132">
        <f t="shared" si="11"/>
        <v>18.095121653013816</v>
      </c>
    </row>
    <row r="11" spans="1:36" s="8" customFormat="1" ht="19.5" customHeight="1">
      <c r="A11" s="19">
        <v>6</v>
      </c>
      <c r="B11" s="18" t="s">
        <v>23</v>
      </c>
      <c r="C11" s="54">
        <v>32909</v>
      </c>
      <c r="D11" s="56">
        <f>G11+J11+M11+P11+S11+V11</f>
        <v>846.2</v>
      </c>
      <c r="E11" s="51">
        <f t="shared" si="12"/>
        <v>608.9000000000001</v>
      </c>
      <c r="F11" s="51">
        <f t="shared" si="12"/>
        <v>237.3</v>
      </c>
      <c r="G11" s="57">
        <f>SUM(H11:I11)</f>
        <v>0</v>
      </c>
      <c r="H11" s="20">
        <v>0</v>
      </c>
      <c r="I11" s="20">
        <v>0</v>
      </c>
      <c r="J11" s="57">
        <f t="shared" si="13"/>
        <v>686.7</v>
      </c>
      <c r="K11" s="20">
        <v>499.3</v>
      </c>
      <c r="L11" s="20">
        <v>187.4</v>
      </c>
      <c r="M11" s="57">
        <f t="shared" si="14"/>
        <v>63.9</v>
      </c>
      <c r="N11" s="20">
        <v>20.9</v>
      </c>
      <c r="O11" s="20">
        <v>43</v>
      </c>
      <c r="P11" s="57">
        <f t="shared" si="16"/>
        <v>95.60000000000001</v>
      </c>
      <c r="Q11" s="20">
        <v>88.7</v>
      </c>
      <c r="R11" s="20">
        <v>6.9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123">
        <v>266.5</v>
      </c>
      <c r="Z11" s="58">
        <f t="shared" si="2"/>
        <v>1112.7</v>
      </c>
      <c r="AA11" s="124">
        <f t="shared" si="3"/>
        <v>846.2</v>
      </c>
      <c r="AB11" s="125">
        <f t="shared" si="4"/>
        <v>750.6</v>
      </c>
      <c r="AC11" s="126">
        <f t="shared" si="5"/>
        <v>95.60000000000001</v>
      </c>
      <c r="AD11" s="127">
        <f t="shared" si="6"/>
        <v>829.462280638986</v>
      </c>
      <c r="AE11" s="128">
        <f t="shared" si="7"/>
        <v>735.7532354616201</v>
      </c>
      <c r="AF11" s="129">
        <f t="shared" si="8"/>
        <v>93.70904517736594</v>
      </c>
      <c r="AG11" s="130">
        <f t="shared" si="9"/>
        <v>1090.690947372961</v>
      </c>
      <c r="AH11" s="131">
        <f t="shared" si="10"/>
        <v>261.2286667339751</v>
      </c>
      <c r="AI11" s="132">
        <f t="shared" si="11"/>
        <v>11.297565587331599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25081</v>
      </c>
      <c r="D12" s="56">
        <f>G12+J12+M12+P12+S12+V12</f>
        <v>554.6999999999999</v>
      </c>
      <c r="E12" s="51">
        <f t="shared" si="12"/>
        <v>509.49999999999994</v>
      </c>
      <c r="F12" s="51">
        <f t="shared" si="12"/>
        <v>45.199999999999996</v>
      </c>
      <c r="G12" s="57">
        <f>SUM(H12:I12)</f>
        <v>0</v>
      </c>
      <c r="H12" s="20">
        <v>0</v>
      </c>
      <c r="I12" s="20">
        <v>0</v>
      </c>
      <c r="J12" s="57">
        <f t="shared" si="13"/>
        <v>396.09999999999997</v>
      </c>
      <c r="K12" s="20">
        <v>373.7</v>
      </c>
      <c r="L12" s="20">
        <v>22.4</v>
      </c>
      <c r="M12" s="57">
        <f t="shared" si="14"/>
        <v>39.599999999999994</v>
      </c>
      <c r="N12" s="20">
        <v>31.4</v>
      </c>
      <c r="O12" s="20">
        <v>8.2</v>
      </c>
      <c r="P12" s="57">
        <f>SUM(Q12:R12)</f>
        <v>107.89999999999999</v>
      </c>
      <c r="Q12" s="20">
        <v>96.8</v>
      </c>
      <c r="R12" s="20">
        <v>11.1</v>
      </c>
      <c r="S12" s="57">
        <f t="shared" si="17"/>
        <v>0.5</v>
      </c>
      <c r="T12" s="20">
        <v>0.4</v>
      </c>
      <c r="U12" s="20">
        <v>0.1</v>
      </c>
      <c r="V12" s="57">
        <f t="shared" si="15"/>
        <v>10.6</v>
      </c>
      <c r="W12" s="20">
        <v>7.2</v>
      </c>
      <c r="X12" s="20">
        <v>3.4</v>
      </c>
      <c r="Y12" s="123">
        <v>182.2</v>
      </c>
      <c r="Z12" s="58">
        <f>D12+Y12</f>
        <v>736.8999999999999</v>
      </c>
      <c r="AA12" s="124">
        <f>SUM(AB12:AC12)</f>
        <v>554.6999999999999</v>
      </c>
      <c r="AB12" s="125">
        <f>G12+J12+M12+S12+V12</f>
        <v>446.79999999999995</v>
      </c>
      <c r="AC12" s="126">
        <f>P12</f>
        <v>107.89999999999999</v>
      </c>
      <c r="AD12" s="127">
        <f t="shared" si="6"/>
        <v>713.4304209200899</v>
      </c>
      <c r="AE12" s="128">
        <f t="shared" si="7"/>
        <v>574.6542492646406</v>
      </c>
      <c r="AF12" s="129">
        <f t="shared" si="8"/>
        <v>138.77617165544925</v>
      </c>
      <c r="AG12" s="130">
        <f t="shared" si="9"/>
        <v>947.7679415468075</v>
      </c>
      <c r="AH12" s="131">
        <f t="shared" si="10"/>
        <v>234.3375206267178</v>
      </c>
      <c r="AI12" s="132">
        <f t="shared" si="11"/>
        <v>19.451956012258883</v>
      </c>
    </row>
    <row r="13" spans="1:35" s="8" customFormat="1" ht="19.5" customHeight="1">
      <c r="A13" s="19">
        <v>8</v>
      </c>
      <c r="B13" s="18" t="s">
        <v>40</v>
      </c>
      <c r="C13" s="54">
        <v>110556</v>
      </c>
      <c r="D13" s="56">
        <f t="shared" si="12"/>
        <v>2216.2999999999997</v>
      </c>
      <c r="E13" s="51">
        <f t="shared" si="12"/>
        <v>1987.1</v>
      </c>
      <c r="F13" s="51">
        <f t="shared" si="12"/>
        <v>229.2</v>
      </c>
      <c r="G13" s="57">
        <f t="shared" si="1"/>
        <v>0</v>
      </c>
      <c r="H13" s="20">
        <v>0</v>
      </c>
      <c r="I13" s="20">
        <v>0</v>
      </c>
      <c r="J13" s="57">
        <f t="shared" si="13"/>
        <v>1813.3999999999999</v>
      </c>
      <c r="K13" s="20">
        <v>1648.8</v>
      </c>
      <c r="L13" s="20">
        <v>164.6</v>
      </c>
      <c r="M13" s="57">
        <f t="shared" si="14"/>
        <v>135.2</v>
      </c>
      <c r="N13" s="20">
        <v>116.8</v>
      </c>
      <c r="O13" s="20">
        <v>18.4</v>
      </c>
      <c r="P13" s="57">
        <f t="shared" si="16"/>
        <v>221.6</v>
      </c>
      <c r="Q13" s="20">
        <v>221.5</v>
      </c>
      <c r="R13" s="20">
        <v>0.1</v>
      </c>
      <c r="S13" s="57">
        <f t="shared" si="17"/>
        <v>0</v>
      </c>
      <c r="T13" s="20">
        <v>0</v>
      </c>
      <c r="U13" s="20">
        <v>0</v>
      </c>
      <c r="V13" s="57">
        <f t="shared" si="15"/>
        <v>46.1</v>
      </c>
      <c r="W13" s="20">
        <v>0</v>
      </c>
      <c r="X13" s="20">
        <v>46.1</v>
      </c>
      <c r="Y13" s="123">
        <v>685.1</v>
      </c>
      <c r="Z13" s="58">
        <f t="shared" si="2"/>
        <v>2901.3999999999996</v>
      </c>
      <c r="AA13" s="124">
        <f t="shared" si="3"/>
        <v>2216.2999999999997</v>
      </c>
      <c r="AB13" s="125">
        <f t="shared" si="4"/>
        <v>1994.6999999999998</v>
      </c>
      <c r="AC13" s="126">
        <f t="shared" si="5"/>
        <v>221.6</v>
      </c>
      <c r="AD13" s="127">
        <f t="shared" si="6"/>
        <v>646.6727123547954</v>
      </c>
      <c r="AE13" s="128">
        <f t="shared" si="7"/>
        <v>582.0141945287689</v>
      </c>
      <c r="AF13" s="129">
        <f t="shared" si="8"/>
        <v>64.65851782602657</v>
      </c>
      <c r="AG13" s="130">
        <f t="shared" si="9"/>
        <v>846.5714062293929</v>
      </c>
      <c r="AH13" s="131">
        <f t="shared" si="10"/>
        <v>199.89869387459748</v>
      </c>
      <c r="AI13" s="132">
        <f t="shared" si="11"/>
        <v>9.998646392636378</v>
      </c>
    </row>
    <row r="14" spans="1:35" s="55" customFormat="1" ht="17.25" customHeight="1">
      <c r="A14" s="13">
        <v>9</v>
      </c>
      <c r="B14" s="18" t="s">
        <v>47</v>
      </c>
      <c r="C14" s="54">
        <v>18138</v>
      </c>
      <c r="D14" s="56">
        <f t="shared" si="12"/>
        <v>366.29999999999995</v>
      </c>
      <c r="E14" s="51">
        <f t="shared" si="12"/>
        <v>274.3</v>
      </c>
      <c r="F14" s="51">
        <f t="shared" si="12"/>
        <v>92</v>
      </c>
      <c r="G14" s="57">
        <f>SUM(H14:I14)</f>
        <v>0</v>
      </c>
      <c r="H14" s="20">
        <v>0</v>
      </c>
      <c r="I14" s="20">
        <v>0</v>
      </c>
      <c r="J14" s="57">
        <f t="shared" si="13"/>
        <v>305.29999999999995</v>
      </c>
      <c r="K14" s="20">
        <v>229.2</v>
      </c>
      <c r="L14" s="20">
        <v>76.1</v>
      </c>
      <c r="M14" s="57">
        <f t="shared" si="14"/>
        <v>11.1</v>
      </c>
      <c r="N14" s="20">
        <v>2.9</v>
      </c>
      <c r="O14" s="20">
        <v>8.2</v>
      </c>
      <c r="P14" s="57">
        <f t="shared" si="16"/>
        <v>49.900000000000006</v>
      </c>
      <c r="Q14" s="20">
        <v>42.2</v>
      </c>
      <c r="R14" s="20">
        <v>7.7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123">
        <v>72.4</v>
      </c>
      <c r="Z14" s="58">
        <f t="shared" si="2"/>
        <v>438.69999999999993</v>
      </c>
      <c r="AA14" s="124">
        <f t="shared" si="3"/>
        <v>366.29999999999995</v>
      </c>
      <c r="AB14" s="125">
        <f>G14+J14+M14+S14+V14</f>
        <v>316.4</v>
      </c>
      <c r="AC14" s="126">
        <f>P14</f>
        <v>49.900000000000006</v>
      </c>
      <c r="AD14" s="133">
        <f t="shared" si="6"/>
        <v>651.4571084054505</v>
      </c>
      <c r="AE14" s="128">
        <f t="shared" si="7"/>
        <v>562.7109721525651</v>
      </c>
      <c r="AF14" s="129">
        <f t="shared" si="8"/>
        <v>88.74613625288559</v>
      </c>
      <c r="AG14" s="130">
        <f t="shared" si="9"/>
        <v>780.2190375579338</v>
      </c>
      <c r="AH14" s="134">
        <f t="shared" si="10"/>
        <v>128.7619291524833</v>
      </c>
      <c r="AI14" s="132">
        <f t="shared" si="11"/>
        <v>13.622713622713627</v>
      </c>
    </row>
    <row r="15" spans="1:35" s="55" customFormat="1" ht="19.5" customHeight="1">
      <c r="A15" s="13">
        <v>10</v>
      </c>
      <c r="B15" s="18" t="s">
        <v>25</v>
      </c>
      <c r="C15" s="54">
        <v>30913</v>
      </c>
      <c r="D15" s="56">
        <f t="shared" si="12"/>
        <v>704.2</v>
      </c>
      <c r="E15" s="51">
        <f t="shared" si="12"/>
        <v>598.9</v>
      </c>
      <c r="F15" s="51">
        <f t="shared" si="12"/>
        <v>105.29999999999998</v>
      </c>
      <c r="G15" s="57">
        <f t="shared" si="1"/>
        <v>497.8</v>
      </c>
      <c r="H15" s="20">
        <v>497.8</v>
      </c>
      <c r="I15" s="20">
        <v>0</v>
      </c>
      <c r="J15" s="57">
        <f t="shared" si="13"/>
        <v>70.6</v>
      </c>
      <c r="K15" s="20">
        <v>0</v>
      </c>
      <c r="L15" s="20">
        <v>70.6</v>
      </c>
      <c r="M15" s="57">
        <f t="shared" si="14"/>
        <v>8.6</v>
      </c>
      <c r="N15" s="20">
        <v>0</v>
      </c>
      <c r="O15" s="20">
        <v>8.6</v>
      </c>
      <c r="P15" s="57">
        <f t="shared" si="16"/>
        <v>96.7</v>
      </c>
      <c r="Q15" s="20">
        <v>96.7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30.5</v>
      </c>
      <c r="W15" s="20">
        <v>4.4</v>
      </c>
      <c r="X15" s="20">
        <v>26.1</v>
      </c>
      <c r="Y15" s="123">
        <v>376.6</v>
      </c>
      <c r="Z15" s="58">
        <f t="shared" si="2"/>
        <v>1080.8000000000002</v>
      </c>
      <c r="AA15" s="124">
        <f t="shared" si="3"/>
        <v>704.2</v>
      </c>
      <c r="AB15" s="125">
        <f>G15+J15+M15+S15+V15</f>
        <v>607.5</v>
      </c>
      <c r="AC15" s="126">
        <f>P15</f>
        <v>96.7</v>
      </c>
      <c r="AD15" s="127">
        <f t="shared" si="6"/>
        <v>734.8406506084193</v>
      </c>
      <c r="AE15" s="128">
        <f t="shared" si="7"/>
        <v>633.9331088392711</v>
      </c>
      <c r="AF15" s="129">
        <f t="shared" si="8"/>
        <v>100.90754176914817</v>
      </c>
      <c r="AG15" s="130">
        <f t="shared" si="9"/>
        <v>1127.827002524254</v>
      </c>
      <c r="AH15" s="131">
        <f t="shared" si="10"/>
        <v>392.9863519158346</v>
      </c>
      <c r="AI15" s="132">
        <f t="shared" si="11"/>
        <v>13.731894348196533</v>
      </c>
    </row>
    <row r="16" spans="1:35" s="8" customFormat="1" ht="19.5" customHeight="1">
      <c r="A16" s="19">
        <v>11</v>
      </c>
      <c r="B16" s="18" t="s">
        <v>48</v>
      </c>
      <c r="C16" s="54">
        <v>25377</v>
      </c>
      <c r="D16" s="56">
        <f>G16+J16+M16+P16+S16+V16</f>
        <v>582.9</v>
      </c>
      <c r="E16" s="51">
        <f t="shared" si="12"/>
        <v>535.7</v>
      </c>
      <c r="F16" s="51">
        <f t="shared" si="12"/>
        <v>47.2</v>
      </c>
      <c r="G16" s="57">
        <f t="shared" si="1"/>
        <v>0</v>
      </c>
      <c r="H16" s="20">
        <v>0</v>
      </c>
      <c r="I16" s="20">
        <v>0</v>
      </c>
      <c r="J16" s="57">
        <f t="shared" si="13"/>
        <v>442.7</v>
      </c>
      <c r="K16" s="20">
        <v>428.2</v>
      </c>
      <c r="L16" s="20">
        <v>14.5</v>
      </c>
      <c r="M16" s="57">
        <f t="shared" si="14"/>
        <v>25.1</v>
      </c>
      <c r="N16" s="20">
        <v>19.5</v>
      </c>
      <c r="O16" s="20">
        <v>5.6</v>
      </c>
      <c r="P16" s="57">
        <f t="shared" si="16"/>
        <v>57.6</v>
      </c>
      <c r="Q16" s="20">
        <v>57</v>
      </c>
      <c r="R16" s="20">
        <v>0.6</v>
      </c>
      <c r="S16" s="57">
        <f t="shared" si="17"/>
        <v>0</v>
      </c>
      <c r="T16" s="20">
        <v>0</v>
      </c>
      <c r="U16" s="20">
        <v>0</v>
      </c>
      <c r="V16" s="57">
        <f t="shared" si="15"/>
        <v>57.5</v>
      </c>
      <c r="W16" s="20">
        <v>31</v>
      </c>
      <c r="X16" s="20">
        <v>26.5</v>
      </c>
      <c r="Y16" s="123">
        <v>163.6</v>
      </c>
      <c r="Z16" s="58">
        <f t="shared" si="2"/>
        <v>746.5</v>
      </c>
      <c r="AA16" s="124">
        <f t="shared" si="3"/>
        <v>582.9</v>
      </c>
      <c r="AB16" s="125">
        <f t="shared" si="4"/>
        <v>525.3</v>
      </c>
      <c r="AC16" s="126">
        <f t="shared" si="5"/>
        <v>57.6</v>
      </c>
      <c r="AD16" s="127">
        <f t="shared" si="6"/>
        <v>740.9554244572491</v>
      </c>
      <c r="AE16" s="128">
        <f t="shared" si="7"/>
        <v>667.7369779848909</v>
      </c>
      <c r="AF16" s="129">
        <f t="shared" si="8"/>
        <v>73.21844647235814</v>
      </c>
      <c r="AG16" s="130">
        <f t="shared" si="9"/>
        <v>948.9161508960997</v>
      </c>
      <c r="AH16" s="131">
        <f t="shared" si="10"/>
        <v>207.96072643885051</v>
      </c>
      <c r="AI16" s="132">
        <f t="shared" si="11"/>
        <v>9.881626351003604</v>
      </c>
    </row>
    <row r="17" spans="1:35" s="8" customFormat="1" ht="19.5" customHeight="1">
      <c r="A17" s="19">
        <v>12</v>
      </c>
      <c r="B17" s="18" t="s">
        <v>41</v>
      </c>
      <c r="C17" s="54">
        <v>24109</v>
      </c>
      <c r="D17" s="56">
        <f t="shared" si="12"/>
        <v>631.1999999999998</v>
      </c>
      <c r="E17" s="51">
        <f t="shared" si="12"/>
        <v>504.9</v>
      </c>
      <c r="F17" s="51">
        <f t="shared" si="12"/>
        <v>126.3</v>
      </c>
      <c r="G17" s="57">
        <f t="shared" si="1"/>
        <v>0</v>
      </c>
      <c r="H17" s="20">
        <v>0</v>
      </c>
      <c r="I17" s="20">
        <v>0</v>
      </c>
      <c r="J17" s="57">
        <f t="shared" si="13"/>
        <v>517.6999999999999</v>
      </c>
      <c r="K17" s="20">
        <v>426.9</v>
      </c>
      <c r="L17" s="20">
        <v>90.8</v>
      </c>
      <c r="M17" s="57">
        <f t="shared" si="14"/>
        <v>17.8</v>
      </c>
      <c r="N17" s="20">
        <v>17.8</v>
      </c>
      <c r="O17" s="20">
        <v>0</v>
      </c>
      <c r="P17" s="57">
        <f t="shared" si="16"/>
        <v>66.9</v>
      </c>
      <c r="Q17" s="20">
        <v>60.2</v>
      </c>
      <c r="R17" s="20">
        <v>6.7</v>
      </c>
      <c r="S17" s="57">
        <f t="shared" si="17"/>
        <v>0</v>
      </c>
      <c r="T17" s="20">
        <v>0</v>
      </c>
      <c r="U17" s="20">
        <v>0</v>
      </c>
      <c r="V17" s="57">
        <f t="shared" si="15"/>
        <v>28.8</v>
      </c>
      <c r="W17" s="20">
        <v>0</v>
      </c>
      <c r="X17" s="20">
        <v>28.8</v>
      </c>
      <c r="Y17" s="123">
        <v>266.8</v>
      </c>
      <c r="Z17" s="58">
        <f t="shared" si="2"/>
        <v>897.9999999999998</v>
      </c>
      <c r="AA17" s="124">
        <f t="shared" si="3"/>
        <v>631.1999999999998</v>
      </c>
      <c r="AB17" s="125">
        <f t="shared" si="4"/>
        <v>564.2999999999998</v>
      </c>
      <c r="AC17" s="126">
        <f t="shared" si="5"/>
        <v>66.9</v>
      </c>
      <c r="AD17" s="127">
        <f t="shared" si="6"/>
        <v>844.5514257157344</v>
      </c>
      <c r="AE17" s="128">
        <f t="shared" si="7"/>
        <v>755.0386082563195</v>
      </c>
      <c r="AF17" s="129">
        <f t="shared" si="8"/>
        <v>89.51281745941483</v>
      </c>
      <c r="AG17" s="130">
        <f t="shared" si="9"/>
        <v>1201.5322881697234</v>
      </c>
      <c r="AH17" s="131">
        <f t="shared" si="10"/>
        <v>356.9808624539893</v>
      </c>
      <c r="AI17" s="132">
        <f t="shared" si="11"/>
        <v>10.598859315589358</v>
      </c>
    </row>
    <row r="18" spans="1:35" s="8" customFormat="1" ht="19.5" customHeight="1">
      <c r="A18" s="19">
        <v>13</v>
      </c>
      <c r="B18" s="18" t="s">
        <v>49</v>
      </c>
      <c r="C18" s="54">
        <v>112350</v>
      </c>
      <c r="D18" s="56">
        <f t="shared" si="12"/>
        <v>2281.5</v>
      </c>
      <c r="E18" s="51">
        <f t="shared" si="12"/>
        <v>2077.6</v>
      </c>
      <c r="F18" s="51">
        <f t="shared" si="12"/>
        <v>203.9</v>
      </c>
      <c r="G18" s="57">
        <f t="shared" si="1"/>
        <v>0</v>
      </c>
      <c r="H18" s="20">
        <v>0</v>
      </c>
      <c r="I18" s="20">
        <v>0</v>
      </c>
      <c r="J18" s="57">
        <f t="shared" si="13"/>
        <v>1913.7</v>
      </c>
      <c r="K18" s="20">
        <v>1768.9</v>
      </c>
      <c r="L18" s="20">
        <v>144.8</v>
      </c>
      <c r="M18" s="57">
        <f t="shared" si="14"/>
        <v>139.4</v>
      </c>
      <c r="N18" s="20">
        <v>80.3</v>
      </c>
      <c r="O18" s="20">
        <v>59.1</v>
      </c>
      <c r="P18" s="57">
        <f t="shared" si="16"/>
        <v>228.4</v>
      </c>
      <c r="Q18" s="20">
        <v>228.4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123">
        <v>1076.9</v>
      </c>
      <c r="Z18" s="58">
        <f t="shared" si="2"/>
        <v>3358.4</v>
      </c>
      <c r="AA18" s="124">
        <f t="shared" si="3"/>
        <v>2281.5</v>
      </c>
      <c r="AB18" s="125">
        <f t="shared" si="4"/>
        <v>2053.1</v>
      </c>
      <c r="AC18" s="126">
        <f t="shared" si="5"/>
        <v>228.4</v>
      </c>
      <c r="AD18" s="127">
        <f t="shared" si="6"/>
        <v>655.066971015117</v>
      </c>
      <c r="AE18" s="128">
        <f t="shared" si="7"/>
        <v>589.4884936187317</v>
      </c>
      <c r="AF18" s="129">
        <f t="shared" si="8"/>
        <v>65.57847739638515</v>
      </c>
      <c r="AG18" s="120">
        <f t="shared" si="9"/>
        <v>964.267769211996</v>
      </c>
      <c r="AH18" s="131">
        <f t="shared" si="10"/>
        <v>309.200798196879</v>
      </c>
      <c r="AI18" s="132">
        <f t="shared" si="11"/>
        <v>10.010957703265396</v>
      </c>
    </row>
    <row r="19" spans="1:35" s="8" customFormat="1" ht="19.5" customHeight="1">
      <c r="A19" s="19">
        <v>14</v>
      </c>
      <c r="B19" s="18" t="s">
        <v>36</v>
      </c>
      <c r="C19" s="54">
        <v>55359</v>
      </c>
      <c r="D19" s="56">
        <f t="shared" si="12"/>
        <v>1289.6</v>
      </c>
      <c r="E19" s="51">
        <f t="shared" si="12"/>
        <v>1146.6</v>
      </c>
      <c r="F19" s="51">
        <f t="shared" si="12"/>
        <v>143</v>
      </c>
      <c r="G19" s="57">
        <f t="shared" si="1"/>
        <v>0</v>
      </c>
      <c r="H19" s="20">
        <v>0</v>
      </c>
      <c r="I19" s="20">
        <v>0</v>
      </c>
      <c r="J19" s="57">
        <f t="shared" si="13"/>
        <v>961.5</v>
      </c>
      <c r="K19" s="20">
        <v>918.3</v>
      </c>
      <c r="L19" s="20">
        <v>43.2</v>
      </c>
      <c r="M19" s="57">
        <f t="shared" si="14"/>
        <v>0</v>
      </c>
      <c r="N19" s="20">
        <v>0</v>
      </c>
      <c r="O19" s="20">
        <v>0</v>
      </c>
      <c r="P19" s="57">
        <f t="shared" si="16"/>
        <v>203.8</v>
      </c>
      <c r="Q19" s="20">
        <v>183</v>
      </c>
      <c r="R19" s="20">
        <v>20.8</v>
      </c>
      <c r="S19" s="57">
        <f t="shared" si="17"/>
        <v>0</v>
      </c>
      <c r="T19" s="20">
        <v>0</v>
      </c>
      <c r="U19" s="20">
        <v>0</v>
      </c>
      <c r="V19" s="57">
        <f t="shared" si="15"/>
        <v>124.3</v>
      </c>
      <c r="W19" s="20">
        <v>45.3</v>
      </c>
      <c r="X19" s="20">
        <v>79</v>
      </c>
      <c r="Y19" s="123">
        <v>296.7</v>
      </c>
      <c r="Z19" s="58">
        <f t="shared" si="2"/>
        <v>1586.3</v>
      </c>
      <c r="AA19" s="124">
        <f t="shared" si="3"/>
        <v>1289.6</v>
      </c>
      <c r="AB19" s="125">
        <f t="shared" si="4"/>
        <v>1085.8</v>
      </c>
      <c r="AC19" s="126">
        <f t="shared" si="5"/>
        <v>203.8</v>
      </c>
      <c r="AD19" s="127">
        <f t="shared" si="6"/>
        <v>751.4586607417041</v>
      </c>
      <c r="AE19" s="128">
        <f t="shared" si="7"/>
        <v>632.7030194117108</v>
      </c>
      <c r="AF19" s="129">
        <f t="shared" si="8"/>
        <v>118.75564132999327</v>
      </c>
      <c r="AG19" s="120">
        <f t="shared" si="9"/>
        <v>924.3477617358602</v>
      </c>
      <c r="AH19" s="131">
        <f t="shared" si="10"/>
        <v>172.889100994156</v>
      </c>
      <c r="AI19" s="132">
        <f t="shared" si="11"/>
        <v>15.803349875930522</v>
      </c>
    </row>
    <row r="20" spans="1:35" s="8" customFormat="1" ht="19.5" customHeight="1">
      <c r="A20" s="19">
        <v>15</v>
      </c>
      <c r="B20" s="18" t="s">
        <v>37</v>
      </c>
      <c r="C20" s="54">
        <v>15652</v>
      </c>
      <c r="D20" s="56">
        <f t="shared" si="12"/>
        <v>402.00000000000006</v>
      </c>
      <c r="E20" s="51">
        <f t="shared" si="12"/>
        <v>366.09999999999997</v>
      </c>
      <c r="F20" s="51">
        <f t="shared" si="12"/>
        <v>35.9</v>
      </c>
      <c r="G20" s="57">
        <f>SUM(H20:I20)</f>
        <v>0</v>
      </c>
      <c r="H20" s="20">
        <v>0</v>
      </c>
      <c r="I20" s="20">
        <v>0</v>
      </c>
      <c r="J20" s="57">
        <f t="shared" si="13"/>
        <v>314.8</v>
      </c>
      <c r="K20" s="20">
        <v>304</v>
      </c>
      <c r="L20" s="20">
        <v>10.8</v>
      </c>
      <c r="M20" s="57">
        <f t="shared" si="14"/>
        <v>0</v>
      </c>
      <c r="N20" s="20">
        <v>0</v>
      </c>
      <c r="O20" s="20">
        <v>0</v>
      </c>
      <c r="P20" s="57">
        <f>SUM(Q20:R20)</f>
        <v>49.900000000000006</v>
      </c>
      <c r="Q20" s="20">
        <v>48.7</v>
      </c>
      <c r="R20" s="20">
        <v>1.2</v>
      </c>
      <c r="S20" s="57">
        <f t="shared" si="17"/>
        <v>0</v>
      </c>
      <c r="T20" s="20">
        <v>0</v>
      </c>
      <c r="U20" s="20">
        <v>0</v>
      </c>
      <c r="V20" s="57">
        <f t="shared" si="15"/>
        <v>37.3</v>
      </c>
      <c r="W20" s="20">
        <v>13.4</v>
      </c>
      <c r="X20" s="20">
        <v>23.9</v>
      </c>
      <c r="Y20" s="123">
        <v>153.7</v>
      </c>
      <c r="Z20" s="58">
        <f>D20+Y20</f>
        <v>555.7</v>
      </c>
      <c r="AA20" s="124">
        <f>SUM(AB20:AC20)</f>
        <v>402</v>
      </c>
      <c r="AB20" s="125">
        <f>G20+J20+M20+S20+V20</f>
        <v>352.1</v>
      </c>
      <c r="AC20" s="126">
        <f>P20</f>
        <v>49.900000000000006</v>
      </c>
      <c r="AD20" s="127">
        <f t="shared" si="6"/>
        <v>828.5038292540169</v>
      </c>
      <c r="AE20" s="128">
        <f t="shared" si="7"/>
        <v>725.6621847769635</v>
      </c>
      <c r="AF20" s="129">
        <f t="shared" si="8"/>
        <v>102.84164447705335</v>
      </c>
      <c r="AG20" s="130">
        <f t="shared" si="9"/>
        <v>1145.2725818817344</v>
      </c>
      <c r="AH20" s="131">
        <f t="shared" si="10"/>
        <v>316.76875262771733</v>
      </c>
      <c r="AI20" s="132">
        <f t="shared" si="11"/>
        <v>12.412935323383087</v>
      </c>
    </row>
    <row r="21" spans="1:35" s="8" customFormat="1" ht="19.5" customHeight="1">
      <c r="A21" s="135">
        <v>16</v>
      </c>
      <c r="B21" s="136" t="s">
        <v>38</v>
      </c>
      <c r="C21" s="137">
        <v>5689</v>
      </c>
      <c r="D21" s="138">
        <f t="shared" si="12"/>
        <v>110.69999999999999</v>
      </c>
      <c r="E21" s="139">
        <f t="shared" si="12"/>
        <v>102.6</v>
      </c>
      <c r="F21" s="139">
        <f t="shared" si="12"/>
        <v>8.1</v>
      </c>
      <c r="G21" s="140">
        <f>SUM(H21:I21)</f>
        <v>0</v>
      </c>
      <c r="H21" s="141">
        <v>0</v>
      </c>
      <c r="I21" s="141">
        <v>0</v>
      </c>
      <c r="J21" s="140">
        <f t="shared" si="13"/>
        <v>64.1</v>
      </c>
      <c r="K21" s="141">
        <v>62</v>
      </c>
      <c r="L21" s="141">
        <v>2.1</v>
      </c>
      <c r="M21" s="140">
        <f t="shared" si="14"/>
        <v>13.6</v>
      </c>
      <c r="N21" s="141">
        <v>7.6</v>
      </c>
      <c r="O21" s="141">
        <v>6</v>
      </c>
      <c r="P21" s="140">
        <f>SUM(Q21:R21)</f>
        <v>33</v>
      </c>
      <c r="Q21" s="141">
        <v>33</v>
      </c>
      <c r="R21" s="141">
        <v>0</v>
      </c>
      <c r="S21" s="140">
        <f t="shared" si="17"/>
        <v>0</v>
      </c>
      <c r="T21" s="141">
        <v>0</v>
      </c>
      <c r="U21" s="141">
        <v>0</v>
      </c>
      <c r="V21" s="140">
        <f t="shared" si="15"/>
        <v>0</v>
      </c>
      <c r="W21" s="141">
        <v>0</v>
      </c>
      <c r="X21" s="141">
        <v>0</v>
      </c>
      <c r="Y21" s="123">
        <v>41.6</v>
      </c>
      <c r="Z21" s="142">
        <f t="shared" si="2"/>
        <v>152.29999999999998</v>
      </c>
      <c r="AA21" s="124">
        <f t="shared" si="3"/>
        <v>110.69999999999999</v>
      </c>
      <c r="AB21" s="125">
        <f t="shared" si="4"/>
        <v>77.69999999999999</v>
      </c>
      <c r="AC21" s="126">
        <f t="shared" si="5"/>
        <v>33</v>
      </c>
      <c r="AD21" s="127">
        <f t="shared" si="6"/>
        <v>627.6969136817514</v>
      </c>
      <c r="AE21" s="128">
        <f t="shared" si="7"/>
        <v>440.57859253000976</v>
      </c>
      <c r="AF21" s="129">
        <f t="shared" si="8"/>
        <v>187.11832115174164</v>
      </c>
      <c r="AG21" s="130">
        <f t="shared" si="9"/>
        <v>863.5794033760681</v>
      </c>
      <c r="AH21" s="131">
        <f t="shared" si="10"/>
        <v>235.88248969431672</v>
      </c>
      <c r="AI21" s="132">
        <f t="shared" si="11"/>
        <v>29.810298102981033</v>
      </c>
    </row>
    <row r="22" spans="1:35" s="8" customFormat="1" ht="19.5" customHeight="1">
      <c r="A22" s="135">
        <v>17</v>
      </c>
      <c r="B22" s="136" t="s">
        <v>39</v>
      </c>
      <c r="C22" s="137">
        <v>12324</v>
      </c>
      <c r="D22" s="138">
        <f t="shared" si="12"/>
        <v>296.1</v>
      </c>
      <c r="E22" s="139">
        <f t="shared" si="12"/>
        <v>259.6</v>
      </c>
      <c r="F22" s="139">
        <f t="shared" si="12"/>
        <v>36.50000000000001</v>
      </c>
      <c r="G22" s="140">
        <f t="shared" si="1"/>
        <v>0</v>
      </c>
      <c r="H22" s="141">
        <v>0</v>
      </c>
      <c r="I22" s="141">
        <v>0</v>
      </c>
      <c r="J22" s="140">
        <f t="shared" si="13"/>
        <v>230.5</v>
      </c>
      <c r="K22" s="141">
        <v>204.9</v>
      </c>
      <c r="L22" s="141">
        <v>25.6</v>
      </c>
      <c r="M22" s="140">
        <f t="shared" si="14"/>
        <v>15.6</v>
      </c>
      <c r="N22" s="141">
        <v>9</v>
      </c>
      <c r="O22" s="141">
        <v>6.6</v>
      </c>
      <c r="P22" s="140">
        <f t="shared" si="16"/>
        <v>38.1</v>
      </c>
      <c r="Q22" s="141">
        <v>36.4</v>
      </c>
      <c r="R22" s="141">
        <v>1.7</v>
      </c>
      <c r="S22" s="140">
        <f t="shared" si="17"/>
        <v>1.1</v>
      </c>
      <c r="T22" s="141">
        <v>1.1</v>
      </c>
      <c r="U22" s="141">
        <v>0</v>
      </c>
      <c r="V22" s="140">
        <f t="shared" si="15"/>
        <v>10.799999999999999</v>
      </c>
      <c r="W22" s="141">
        <v>8.2</v>
      </c>
      <c r="X22" s="141">
        <v>2.6</v>
      </c>
      <c r="Y22" s="123">
        <v>77.7</v>
      </c>
      <c r="Z22" s="142">
        <f t="shared" si="2"/>
        <v>373.8</v>
      </c>
      <c r="AA22" s="124">
        <f t="shared" si="3"/>
        <v>296.1</v>
      </c>
      <c r="AB22" s="125">
        <f t="shared" si="4"/>
        <v>258</v>
      </c>
      <c r="AC22" s="126">
        <f t="shared" si="5"/>
        <v>38.1</v>
      </c>
      <c r="AD22" s="127">
        <f t="shared" si="6"/>
        <v>775.041618242925</v>
      </c>
      <c r="AE22" s="128">
        <f t="shared" si="7"/>
        <v>675.3148851964695</v>
      </c>
      <c r="AF22" s="129">
        <f t="shared" si="8"/>
        <v>99.72673304645538</v>
      </c>
      <c r="AG22" s="130">
        <f t="shared" si="9"/>
        <v>978.4213336683732</v>
      </c>
      <c r="AH22" s="131">
        <f t="shared" si="10"/>
        <v>203.37971542544838</v>
      </c>
      <c r="AI22" s="132">
        <f t="shared" si="11"/>
        <v>12.867274569402229</v>
      </c>
    </row>
    <row r="23" spans="1:35" s="8" customFormat="1" ht="19.5" customHeight="1">
      <c r="A23" s="135">
        <v>18</v>
      </c>
      <c r="B23" s="136" t="s">
        <v>42</v>
      </c>
      <c r="C23" s="137">
        <v>33068</v>
      </c>
      <c r="D23" s="138">
        <f t="shared" si="12"/>
        <v>592.3</v>
      </c>
      <c r="E23" s="139">
        <f t="shared" si="12"/>
        <v>568.8</v>
      </c>
      <c r="F23" s="139">
        <f t="shared" si="12"/>
        <v>23.5</v>
      </c>
      <c r="G23" s="140">
        <v>0</v>
      </c>
      <c r="H23" s="141">
        <v>0</v>
      </c>
      <c r="I23" s="143">
        <v>0</v>
      </c>
      <c r="J23" s="140">
        <f t="shared" si="13"/>
        <v>412.2</v>
      </c>
      <c r="K23" s="141">
        <v>398.8</v>
      </c>
      <c r="L23" s="143">
        <v>13.4</v>
      </c>
      <c r="M23" s="140">
        <f t="shared" si="14"/>
        <v>0</v>
      </c>
      <c r="N23" s="141">
        <v>0</v>
      </c>
      <c r="O23" s="143">
        <v>0</v>
      </c>
      <c r="P23" s="140">
        <f t="shared" si="16"/>
        <v>124.7</v>
      </c>
      <c r="Q23" s="141">
        <v>124.5</v>
      </c>
      <c r="R23" s="144">
        <v>0.2</v>
      </c>
      <c r="S23" s="140">
        <f t="shared" si="17"/>
        <v>0</v>
      </c>
      <c r="T23" s="141">
        <v>0</v>
      </c>
      <c r="U23" s="143">
        <v>0</v>
      </c>
      <c r="V23" s="140">
        <f t="shared" si="15"/>
        <v>55.4</v>
      </c>
      <c r="W23" s="141">
        <v>45.5</v>
      </c>
      <c r="X23" s="143">
        <v>9.9</v>
      </c>
      <c r="Y23" s="123">
        <v>256.7</v>
      </c>
      <c r="Z23" s="142">
        <f t="shared" si="2"/>
        <v>849</v>
      </c>
      <c r="AA23" s="124">
        <f t="shared" si="3"/>
        <v>592.3</v>
      </c>
      <c r="AB23" s="125">
        <f t="shared" si="4"/>
        <v>467.59999999999997</v>
      </c>
      <c r="AC23" s="126">
        <f t="shared" si="5"/>
        <v>124.7</v>
      </c>
      <c r="AD23" s="127">
        <f t="shared" si="6"/>
        <v>577.7927789071981</v>
      </c>
      <c r="AE23" s="128">
        <f t="shared" si="7"/>
        <v>456.147059626888</v>
      </c>
      <c r="AF23" s="129">
        <f t="shared" si="8"/>
        <v>121.64571928030998</v>
      </c>
      <c r="AG23" s="130">
        <f t="shared" si="9"/>
        <v>828.2054183559195</v>
      </c>
      <c r="AH23" s="131">
        <f t="shared" si="10"/>
        <v>250.4126394487215</v>
      </c>
      <c r="AI23" s="132">
        <f t="shared" si="11"/>
        <v>21.053520175586698</v>
      </c>
    </row>
    <row r="24" spans="1:35" s="8" customFormat="1" ht="19.5" customHeight="1">
      <c r="A24" s="135">
        <v>19</v>
      </c>
      <c r="B24" s="136" t="s">
        <v>50</v>
      </c>
      <c r="C24" s="137">
        <v>26783</v>
      </c>
      <c r="D24" s="138">
        <f t="shared" si="12"/>
        <v>522.2</v>
      </c>
      <c r="E24" s="139">
        <f t="shared" si="12"/>
        <v>505.00000000000006</v>
      </c>
      <c r="F24" s="139">
        <f t="shared" si="12"/>
        <v>17.2</v>
      </c>
      <c r="G24" s="140">
        <v>0</v>
      </c>
      <c r="H24" s="141">
        <v>0</v>
      </c>
      <c r="I24" s="141">
        <v>0</v>
      </c>
      <c r="J24" s="140">
        <f t="shared" si="13"/>
        <v>377.3</v>
      </c>
      <c r="K24" s="141">
        <v>368.3</v>
      </c>
      <c r="L24" s="141">
        <v>9</v>
      </c>
      <c r="M24" s="140">
        <v>0</v>
      </c>
      <c r="N24" s="141">
        <v>0</v>
      </c>
      <c r="O24" s="141">
        <v>0</v>
      </c>
      <c r="P24" s="140">
        <f t="shared" si="16"/>
        <v>98.4</v>
      </c>
      <c r="Q24" s="141">
        <v>98.4</v>
      </c>
      <c r="R24" s="141">
        <v>0</v>
      </c>
      <c r="S24" s="140">
        <f t="shared" si="17"/>
        <v>0</v>
      </c>
      <c r="T24" s="141">
        <v>0</v>
      </c>
      <c r="U24" s="141">
        <v>0</v>
      </c>
      <c r="V24" s="140">
        <f t="shared" si="15"/>
        <v>46.5</v>
      </c>
      <c r="W24" s="141">
        <v>38.3</v>
      </c>
      <c r="X24" s="141">
        <v>8.2</v>
      </c>
      <c r="Y24" s="123">
        <v>419.6</v>
      </c>
      <c r="Z24" s="142">
        <f t="shared" si="2"/>
        <v>941.8000000000001</v>
      </c>
      <c r="AA24" s="124">
        <f t="shared" si="3"/>
        <v>522.2</v>
      </c>
      <c r="AB24" s="125">
        <f t="shared" si="4"/>
        <v>423.8</v>
      </c>
      <c r="AC24" s="126">
        <f t="shared" si="5"/>
        <v>98.4</v>
      </c>
      <c r="AD24" s="127">
        <f t="shared" si="6"/>
        <v>628.9497550805578</v>
      </c>
      <c r="AE24" s="128">
        <f t="shared" si="7"/>
        <v>510.43451973025736</v>
      </c>
      <c r="AF24" s="129">
        <f t="shared" si="8"/>
        <v>118.51523535030044</v>
      </c>
      <c r="AG24" s="130">
        <f t="shared" si="9"/>
        <v>1134.325697692205</v>
      </c>
      <c r="AH24" s="131">
        <f t="shared" si="10"/>
        <v>505.375942611647</v>
      </c>
      <c r="AI24" s="132">
        <f t="shared" si="11"/>
        <v>18.843355036384526</v>
      </c>
    </row>
    <row r="25" spans="1:35" s="8" customFormat="1" ht="19.5" customHeight="1">
      <c r="A25" s="135">
        <v>20</v>
      </c>
      <c r="B25" s="136" t="s">
        <v>26</v>
      </c>
      <c r="C25" s="137">
        <v>5119</v>
      </c>
      <c r="D25" s="138">
        <f t="shared" si="12"/>
        <v>91.49999999999999</v>
      </c>
      <c r="E25" s="139">
        <f t="shared" si="12"/>
        <v>82.6</v>
      </c>
      <c r="F25" s="139">
        <f t="shared" si="12"/>
        <v>8.9</v>
      </c>
      <c r="G25" s="140">
        <f t="shared" si="1"/>
        <v>0</v>
      </c>
      <c r="H25" s="141">
        <v>0</v>
      </c>
      <c r="I25" s="141">
        <v>0</v>
      </c>
      <c r="J25" s="140">
        <f t="shared" si="13"/>
        <v>72.39999999999999</v>
      </c>
      <c r="K25" s="141">
        <v>69.8</v>
      </c>
      <c r="L25" s="141">
        <v>2.6</v>
      </c>
      <c r="M25" s="140">
        <f t="shared" si="14"/>
        <v>10.5</v>
      </c>
      <c r="N25" s="141">
        <v>4.2</v>
      </c>
      <c r="O25" s="141">
        <v>6.3</v>
      </c>
      <c r="P25" s="140">
        <f t="shared" si="16"/>
        <v>8.6</v>
      </c>
      <c r="Q25" s="141">
        <v>8.6</v>
      </c>
      <c r="R25" s="141">
        <v>0</v>
      </c>
      <c r="S25" s="140">
        <f t="shared" si="17"/>
        <v>0</v>
      </c>
      <c r="T25" s="141">
        <v>0</v>
      </c>
      <c r="U25" s="141">
        <v>0</v>
      </c>
      <c r="V25" s="140">
        <f t="shared" si="15"/>
        <v>0</v>
      </c>
      <c r="W25" s="141">
        <v>0</v>
      </c>
      <c r="X25" s="141">
        <v>0</v>
      </c>
      <c r="Y25" s="123">
        <v>47.2</v>
      </c>
      <c r="Z25" s="142">
        <f t="shared" si="2"/>
        <v>138.7</v>
      </c>
      <c r="AA25" s="124">
        <f t="shared" si="3"/>
        <v>91.49999999999999</v>
      </c>
      <c r="AB25" s="125">
        <f t="shared" si="4"/>
        <v>82.89999999999999</v>
      </c>
      <c r="AC25" s="126">
        <f t="shared" si="5"/>
        <v>8.6</v>
      </c>
      <c r="AD25" s="127">
        <f t="shared" si="6"/>
        <v>576.5995122535272</v>
      </c>
      <c r="AE25" s="128">
        <f t="shared" si="7"/>
        <v>522.4054597357093</v>
      </c>
      <c r="AF25" s="129">
        <f t="shared" si="8"/>
        <v>54.194052517817866</v>
      </c>
      <c r="AG25" s="130">
        <f t="shared" si="9"/>
        <v>874.0366377001556</v>
      </c>
      <c r="AH25" s="131">
        <f t="shared" si="10"/>
        <v>297.4371254466283</v>
      </c>
      <c r="AI25" s="132">
        <f t="shared" si="11"/>
        <v>9.398907103825138</v>
      </c>
    </row>
    <row r="26" spans="1:35" s="8" customFormat="1" ht="19.5" customHeight="1">
      <c r="A26" s="135">
        <v>21</v>
      </c>
      <c r="B26" s="136" t="s">
        <v>27</v>
      </c>
      <c r="C26" s="54">
        <v>15307</v>
      </c>
      <c r="D26" s="56">
        <f>G26+J26+M26+P26+S26+V26</f>
        <v>254.99999999999997</v>
      </c>
      <c r="E26" s="51">
        <f>H26+K26+N26+Q26+T26+W26</f>
        <v>215.6</v>
      </c>
      <c r="F26" s="51">
        <f>I26+L26+O26+R26+U26+X26</f>
        <v>39.4</v>
      </c>
      <c r="G26" s="57">
        <f>SUM(H26:I26)</f>
        <v>0</v>
      </c>
      <c r="H26" s="20">
        <v>0</v>
      </c>
      <c r="I26" s="20">
        <v>0</v>
      </c>
      <c r="J26" s="57">
        <f>SUM(K26:L26)</f>
        <v>208.39999999999998</v>
      </c>
      <c r="K26" s="20">
        <v>177.7</v>
      </c>
      <c r="L26" s="20">
        <v>30.7</v>
      </c>
      <c r="M26" s="57">
        <f>SUM(N26:O26)</f>
        <v>12.6</v>
      </c>
      <c r="N26" s="20">
        <v>3.9</v>
      </c>
      <c r="O26" s="20">
        <v>8.7</v>
      </c>
      <c r="P26" s="57">
        <f>SUM(Q26:R26)</f>
        <v>34</v>
      </c>
      <c r="Q26" s="20">
        <v>34</v>
      </c>
      <c r="R26" s="20">
        <v>0</v>
      </c>
      <c r="S26" s="140">
        <f t="shared" si="17"/>
        <v>0</v>
      </c>
      <c r="T26" s="20">
        <v>0</v>
      </c>
      <c r="U26" s="20">
        <v>0</v>
      </c>
      <c r="V26" s="140">
        <f t="shared" si="15"/>
        <v>0</v>
      </c>
      <c r="W26" s="20">
        <v>0</v>
      </c>
      <c r="X26" s="20">
        <v>0</v>
      </c>
      <c r="Y26" s="123">
        <v>126.4</v>
      </c>
      <c r="Z26" s="142">
        <f t="shared" si="2"/>
        <v>381.4</v>
      </c>
      <c r="AA26" s="124">
        <f t="shared" si="3"/>
        <v>254.99999999999997</v>
      </c>
      <c r="AB26" s="125">
        <f t="shared" si="4"/>
        <v>220.99999999999997</v>
      </c>
      <c r="AC26" s="126">
        <f t="shared" si="5"/>
        <v>34</v>
      </c>
      <c r="AD26" s="127">
        <f t="shared" si="6"/>
        <v>537.3885445621548</v>
      </c>
      <c r="AE26" s="128">
        <f t="shared" si="7"/>
        <v>465.7367386205341</v>
      </c>
      <c r="AF26" s="129">
        <f t="shared" si="8"/>
        <v>71.65180594162064</v>
      </c>
      <c r="AG26" s="130">
        <f t="shared" si="9"/>
        <v>803.7646701804151</v>
      </c>
      <c r="AH26" s="131">
        <f t="shared" si="10"/>
        <v>266.3761256182603</v>
      </c>
      <c r="AI26" s="132">
        <f t="shared" si="11"/>
        <v>13.333333333333336</v>
      </c>
    </row>
    <row r="27" spans="1:35" s="8" customFormat="1" ht="19.5" customHeight="1">
      <c r="A27" s="145">
        <v>22</v>
      </c>
      <c r="B27" s="136" t="s">
        <v>28</v>
      </c>
      <c r="C27" s="137">
        <v>7122</v>
      </c>
      <c r="D27" s="138">
        <f t="shared" si="12"/>
        <v>140.4</v>
      </c>
      <c r="E27" s="139">
        <f t="shared" si="12"/>
        <v>131</v>
      </c>
      <c r="F27" s="139">
        <f t="shared" si="12"/>
        <v>9.4</v>
      </c>
      <c r="G27" s="140">
        <f t="shared" si="1"/>
        <v>0</v>
      </c>
      <c r="H27" s="141">
        <v>0</v>
      </c>
      <c r="I27" s="141">
        <v>0</v>
      </c>
      <c r="J27" s="140">
        <f t="shared" si="13"/>
        <v>113.4</v>
      </c>
      <c r="K27" s="141">
        <v>107.2</v>
      </c>
      <c r="L27" s="141">
        <v>6.2</v>
      </c>
      <c r="M27" s="140">
        <f t="shared" si="14"/>
        <v>9.3</v>
      </c>
      <c r="N27" s="20">
        <v>7.4</v>
      </c>
      <c r="O27" s="141">
        <v>1.9</v>
      </c>
      <c r="P27" s="140">
        <f t="shared" si="16"/>
        <v>16.4</v>
      </c>
      <c r="Q27" s="141">
        <v>16.4</v>
      </c>
      <c r="R27" s="141">
        <v>0</v>
      </c>
      <c r="S27" s="140">
        <f t="shared" si="17"/>
        <v>0</v>
      </c>
      <c r="T27" s="141">
        <v>0</v>
      </c>
      <c r="U27" s="141">
        <v>0</v>
      </c>
      <c r="V27" s="140">
        <f t="shared" si="15"/>
        <v>1.3</v>
      </c>
      <c r="W27" s="20">
        <v>0</v>
      </c>
      <c r="X27" s="141">
        <v>1.3</v>
      </c>
      <c r="Y27" s="123">
        <v>44.1</v>
      </c>
      <c r="Z27" s="142">
        <f t="shared" si="2"/>
        <v>184.5</v>
      </c>
      <c r="AA27" s="124">
        <f t="shared" si="3"/>
        <v>140.4</v>
      </c>
      <c r="AB27" s="125">
        <f>G27+J27+M27+S27+V27</f>
        <v>124</v>
      </c>
      <c r="AC27" s="126">
        <f t="shared" si="5"/>
        <v>16.4</v>
      </c>
      <c r="AD27" s="127">
        <f t="shared" si="6"/>
        <v>635.9214066364106</v>
      </c>
      <c r="AE27" s="128">
        <f t="shared" si="7"/>
        <v>561.6399887672002</v>
      </c>
      <c r="AF27" s="129">
        <f t="shared" si="8"/>
        <v>74.28141786921034</v>
      </c>
      <c r="AG27" s="130">
        <f t="shared" si="9"/>
        <v>835.6659510286165</v>
      </c>
      <c r="AH27" s="131">
        <f t="shared" si="10"/>
        <v>199.74454439220588</v>
      </c>
      <c r="AI27" s="132">
        <f t="shared" si="11"/>
        <v>11.680911680911679</v>
      </c>
    </row>
    <row r="28" spans="1:35" s="55" customFormat="1" ht="19.5" customHeight="1">
      <c r="A28" s="135">
        <v>23</v>
      </c>
      <c r="B28" s="136" t="s">
        <v>29</v>
      </c>
      <c r="C28" s="137">
        <v>4963</v>
      </c>
      <c r="D28" s="138">
        <f t="shared" si="12"/>
        <v>97.9</v>
      </c>
      <c r="E28" s="139">
        <f t="shared" si="12"/>
        <v>92.8</v>
      </c>
      <c r="F28" s="139">
        <f t="shared" si="12"/>
        <v>5.1000000000000005</v>
      </c>
      <c r="G28" s="140">
        <f t="shared" si="1"/>
        <v>0</v>
      </c>
      <c r="H28" s="141">
        <v>0</v>
      </c>
      <c r="I28" s="141">
        <v>0</v>
      </c>
      <c r="J28" s="140">
        <f t="shared" si="13"/>
        <v>81.5</v>
      </c>
      <c r="K28" s="141">
        <v>78.1</v>
      </c>
      <c r="L28" s="141">
        <v>3.4</v>
      </c>
      <c r="M28" s="140">
        <f t="shared" si="14"/>
        <v>10.4</v>
      </c>
      <c r="N28" s="141">
        <v>8.9</v>
      </c>
      <c r="O28" s="141">
        <v>1.5</v>
      </c>
      <c r="P28" s="140">
        <f t="shared" si="16"/>
        <v>6</v>
      </c>
      <c r="Q28" s="141">
        <v>5.8</v>
      </c>
      <c r="R28" s="20">
        <v>0.2</v>
      </c>
      <c r="S28" s="140">
        <f t="shared" si="17"/>
        <v>0</v>
      </c>
      <c r="T28" s="141">
        <v>0</v>
      </c>
      <c r="U28" s="141">
        <v>0</v>
      </c>
      <c r="V28" s="140">
        <f t="shared" si="15"/>
        <v>0</v>
      </c>
      <c r="W28" s="141">
        <v>0</v>
      </c>
      <c r="X28" s="141">
        <v>0</v>
      </c>
      <c r="Y28" s="123">
        <v>0</v>
      </c>
      <c r="Z28" s="142">
        <f t="shared" si="2"/>
        <v>97.9</v>
      </c>
      <c r="AA28" s="124">
        <f t="shared" si="3"/>
        <v>97.9</v>
      </c>
      <c r="AB28" s="125">
        <f t="shared" si="4"/>
        <v>91.9</v>
      </c>
      <c r="AC28" s="126">
        <f t="shared" si="5"/>
        <v>6</v>
      </c>
      <c r="AD28" s="127">
        <f t="shared" si="6"/>
        <v>636.321683685076</v>
      </c>
      <c r="AE28" s="128">
        <f t="shared" si="7"/>
        <v>597.3234191078498</v>
      </c>
      <c r="AF28" s="129">
        <f t="shared" si="8"/>
        <v>38.998264577226315</v>
      </c>
      <c r="AG28" s="130">
        <f t="shared" si="9"/>
        <v>636.321683685076</v>
      </c>
      <c r="AH28" s="131">
        <f t="shared" si="10"/>
        <v>0</v>
      </c>
      <c r="AI28" s="132">
        <f t="shared" si="11"/>
        <v>6.1287027579162405</v>
      </c>
    </row>
    <row r="29" spans="1:35" s="55" customFormat="1" ht="19.5" customHeight="1">
      <c r="A29" s="135">
        <v>24</v>
      </c>
      <c r="B29" s="136" t="s">
        <v>30</v>
      </c>
      <c r="C29" s="137">
        <v>11050</v>
      </c>
      <c r="D29" s="138">
        <f>G29+J29+M29+P29+S29+V29</f>
        <v>242.3</v>
      </c>
      <c r="E29" s="139">
        <f t="shared" si="12"/>
        <v>229.29999999999998</v>
      </c>
      <c r="F29" s="139">
        <f t="shared" si="12"/>
        <v>13</v>
      </c>
      <c r="G29" s="140">
        <f>SUM(H29:I29)</f>
        <v>0</v>
      </c>
      <c r="H29" s="141">
        <v>0</v>
      </c>
      <c r="I29" s="141">
        <v>0</v>
      </c>
      <c r="J29" s="140">
        <f t="shared" si="13"/>
        <v>168.8</v>
      </c>
      <c r="K29" s="141">
        <v>158.8</v>
      </c>
      <c r="L29" s="141">
        <v>10</v>
      </c>
      <c r="M29" s="140">
        <f t="shared" si="14"/>
        <v>6.8</v>
      </c>
      <c r="N29" s="141">
        <v>6.2</v>
      </c>
      <c r="O29" s="141">
        <v>0.6</v>
      </c>
      <c r="P29" s="140">
        <f>SUM(Q29:R29)</f>
        <v>61</v>
      </c>
      <c r="Q29" s="141">
        <v>59.7</v>
      </c>
      <c r="R29" s="141">
        <v>1.3</v>
      </c>
      <c r="S29" s="140">
        <f t="shared" si="17"/>
        <v>0</v>
      </c>
      <c r="T29" s="141">
        <v>0</v>
      </c>
      <c r="U29" s="141">
        <v>0</v>
      </c>
      <c r="V29" s="140">
        <f t="shared" si="15"/>
        <v>5.699999999999999</v>
      </c>
      <c r="W29" s="141">
        <v>4.6</v>
      </c>
      <c r="X29" s="141">
        <v>1.1</v>
      </c>
      <c r="Y29" s="123">
        <v>74.5</v>
      </c>
      <c r="Z29" s="142">
        <f>D29+Y29</f>
        <v>316.8</v>
      </c>
      <c r="AA29" s="146">
        <f>SUM(AB29:AC29)</f>
        <v>242.3</v>
      </c>
      <c r="AB29" s="140">
        <f>G29+J29+M29+S29+V29</f>
        <v>181.3</v>
      </c>
      <c r="AC29" s="147">
        <f>P29</f>
        <v>61</v>
      </c>
      <c r="AD29" s="127">
        <f t="shared" si="6"/>
        <v>707.3419938695081</v>
      </c>
      <c r="AE29" s="128">
        <f t="shared" si="7"/>
        <v>529.2658006130491</v>
      </c>
      <c r="AF29" s="129">
        <f t="shared" si="8"/>
        <v>178.0761932564589</v>
      </c>
      <c r="AG29" s="130">
        <f t="shared" si="9"/>
        <v>924.8284921909211</v>
      </c>
      <c r="AH29" s="131">
        <f t="shared" si="10"/>
        <v>217.48649832141294</v>
      </c>
      <c r="AI29" s="132">
        <f t="shared" si="11"/>
        <v>25.175402393726785</v>
      </c>
    </row>
    <row r="30" spans="1:35" s="55" customFormat="1" ht="19.5" customHeight="1">
      <c r="A30" s="135">
        <v>25</v>
      </c>
      <c r="B30" s="136" t="s">
        <v>31</v>
      </c>
      <c r="C30" s="137">
        <v>14628</v>
      </c>
      <c r="D30" s="138">
        <f t="shared" si="12"/>
        <v>306.3</v>
      </c>
      <c r="E30" s="139">
        <f t="shared" si="12"/>
        <v>268.3</v>
      </c>
      <c r="F30" s="139">
        <f t="shared" si="12"/>
        <v>38</v>
      </c>
      <c r="G30" s="140">
        <f t="shared" si="1"/>
        <v>0</v>
      </c>
      <c r="H30" s="141">
        <v>0</v>
      </c>
      <c r="I30" s="141">
        <v>0</v>
      </c>
      <c r="J30" s="140">
        <f t="shared" si="13"/>
        <v>249.3</v>
      </c>
      <c r="K30" s="141">
        <v>237.4</v>
      </c>
      <c r="L30" s="141">
        <v>11.9</v>
      </c>
      <c r="M30" s="140">
        <f t="shared" si="14"/>
        <v>12.8</v>
      </c>
      <c r="N30" s="141">
        <v>8.6</v>
      </c>
      <c r="O30" s="141">
        <v>4.2</v>
      </c>
      <c r="P30" s="140">
        <f t="shared" si="16"/>
        <v>24.9</v>
      </c>
      <c r="Q30" s="141">
        <v>21.5</v>
      </c>
      <c r="R30" s="141">
        <v>3.4</v>
      </c>
      <c r="S30" s="140">
        <f t="shared" si="17"/>
        <v>0</v>
      </c>
      <c r="T30" s="141">
        <v>0</v>
      </c>
      <c r="U30" s="141">
        <v>0</v>
      </c>
      <c r="V30" s="140">
        <f t="shared" si="15"/>
        <v>19.3</v>
      </c>
      <c r="W30" s="141">
        <v>0.8</v>
      </c>
      <c r="X30" s="20">
        <v>18.5</v>
      </c>
      <c r="Y30" s="123">
        <v>75.9</v>
      </c>
      <c r="Z30" s="142">
        <f t="shared" si="2"/>
        <v>382.20000000000005</v>
      </c>
      <c r="AA30" s="124">
        <f t="shared" si="3"/>
        <v>306.3</v>
      </c>
      <c r="AB30" s="125">
        <f t="shared" si="4"/>
        <v>281.40000000000003</v>
      </c>
      <c r="AC30" s="126">
        <f t="shared" si="5"/>
        <v>24.9</v>
      </c>
      <c r="AD30" s="127">
        <f t="shared" si="6"/>
        <v>675.4611130223082</v>
      </c>
      <c r="AE30" s="128">
        <f t="shared" si="7"/>
        <v>620.5509539813174</v>
      </c>
      <c r="AF30" s="129">
        <f t="shared" si="8"/>
        <v>54.91015904099076</v>
      </c>
      <c r="AG30" s="130">
        <f t="shared" si="9"/>
        <v>842.8378628701474</v>
      </c>
      <c r="AH30" s="131">
        <f t="shared" si="10"/>
        <v>167.37674984783933</v>
      </c>
      <c r="AI30" s="132">
        <f t="shared" si="11"/>
        <v>8.12928501469148</v>
      </c>
    </row>
    <row r="31" spans="1:35" s="55" customFormat="1" ht="19.5" customHeight="1">
      <c r="A31" s="135">
        <v>26</v>
      </c>
      <c r="B31" s="136" t="s">
        <v>43</v>
      </c>
      <c r="C31" s="137">
        <v>8422</v>
      </c>
      <c r="D31" s="138">
        <f t="shared" si="12"/>
        <v>176.1</v>
      </c>
      <c r="E31" s="139">
        <f t="shared" si="12"/>
        <v>163.2</v>
      </c>
      <c r="F31" s="139">
        <f t="shared" si="12"/>
        <v>12.9</v>
      </c>
      <c r="G31" s="140">
        <f t="shared" si="1"/>
        <v>0</v>
      </c>
      <c r="H31" s="141">
        <v>0</v>
      </c>
      <c r="I31" s="141">
        <v>0</v>
      </c>
      <c r="J31" s="140">
        <f t="shared" si="13"/>
        <v>129.29999999999998</v>
      </c>
      <c r="K31" s="141">
        <v>126.6</v>
      </c>
      <c r="L31" s="141">
        <v>2.7</v>
      </c>
      <c r="M31" s="140">
        <f t="shared" si="14"/>
        <v>9.299999999999999</v>
      </c>
      <c r="N31" s="141">
        <v>7.6</v>
      </c>
      <c r="O31" s="141">
        <v>1.7</v>
      </c>
      <c r="P31" s="140">
        <f t="shared" si="16"/>
        <v>25.3</v>
      </c>
      <c r="Q31" s="141">
        <v>24.6</v>
      </c>
      <c r="R31" s="141">
        <v>0.7</v>
      </c>
      <c r="S31" s="140">
        <f t="shared" si="17"/>
        <v>0</v>
      </c>
      <c r="T31" s="141">
        <v>0</v>
      </c>
      <c r="U31" s="141">
        <v>0</v>
      </c>
      <c r="V31" s="140">
        <f t="shared" si="15"/>
        <v>12.2</v>
      </c>
      <c r="W31" s="141">
        <v>4.4</v>
      </c>
      <c r="X31" s="141">
        <v>7.8</v>
      </c>
      <c r="Y31" s="123">
        <v>51.1</v>
      </c>
      <c r="Z31" s="142">
        <f t="shared" si="2"/>
        <v>227.2</v>
      </c>
      <c r="AA31" s="60">
        <f t="shared" si="3"/>
        <v>176.1</v>
      </c>
      <c r="AB31" s="125">
        <f t="shared" si="4"/>
        <v>150.79999999999998</v>
      </c>
      <c r="AC31" s="126">
        <f t="shared" si="5"/>
        <v>25.3</v>
      </c>
      <c r="AD31" s="127">
        <f t="shared" si="6"/>
        <v>674.500731570924</v>
      </c>
      <c r="AE31" s="128">
        <f t="shared" si="7"/>
        <v>577.5963107376226</v>
      </c>
      <c r="AF31" s="129">
        <f t="shared" si="8"/>
        <v>96.90442083330142</v>
      </c>
      <c r="AG31" s="130">
        <f t="shared" si="9"/>
        <v>870.2246803686197</v>
      </c>
      <c r="AH31" s="131">
        <f t="shared" si="10"/>
        <v>195.72394879769575</v>
      </c>
      <c r="AI31" s="132">
        <f t="shared" si="11"/>
        <v>14.366837024417945</v>
      </c>
    </row>
    <row r="32" spans="1:35" s="55" customFormat="1" ht="19.5" customHeight="1">
      <c r="A32" s="135">
        <v>27</v>
      </c>
      <c r="B32" s="136" t="s">
        <v>32</v>
      </c>
      <c r="C32" s="137">
        <v>3091</v>
      </c>
      <c r="D32" s="138">
        <f t="shared" si="12"/>
        <v>61.8</v>
      </c>
      <c r="E32" s="139">
        <f t="shared" si="12"/>
        <v>58.3</v>
      </c>
      <c r="F32" s="139">
        <f t="shared" si="12"/>
        <v>3.5</v>
      </c>
      <c r="G32" s="140">
        <f>SUM(H32:I32)</f>
        <v>0</v>
      </c>
      <c r="H32" s="141">
        <v>0</v>
      </c>
      <c r="I32" s="141">
        <v>0</v>
      </c>
      <c r="J32" s="140">
        <f t="shared" si="13"/>
        <v>47.699999999999996</v>
      </c>
      <c r="K32" s="141">
        <v>47.3</v>
      </c>
      <c r="L32" s="141">
        <v>0.4</v>
      </c>
      <c r="M32" s="140">
        <f t="shared" si="14"/>
        <v>3.1</v>
      </c>
      <c r="N32" s="141">
        <v>2.7</v>
      </c>
      <c r="O32" s="141">
        <v>0.4</v>
      </c>
      <c r="P32" s="140">
        <f t="shared" si="16"/>
        <v>8.200000000000001</v>
      </c>
      <c r="Q32" s="141">
        <v>7.4</v>
      </c>
      <c r="R32" s="141">
        <v>0.8</v>
      </c>
      <c r="S32" s="140">
        <f t="shared" si="17"/>
        <v>0</v>
      </c>
      <c r="T32" s="141">
        <v>0</v>
      </c>
      <c r="U32" s="141">
        <v>0</v>
      </c>
      <c r="V32" s="140">
        <f t="shared" si="15"/>
        <v>2.8</v>
      </c>
      <c r="W32" s="141">
        <v>0.9</v>
      </c>
      <c r="X32" s="141">
        <v>1.9</v>
      </c>
      <c r="Y32" s="123">
        <v>23.8</v>
      </c>
      <c r="Z32" s="142">
        <f>D32+Y32</f>
        <v>85.6</v>
      </c>
      <c r="AA32" s="124">
        <f>SUM(AB32:AC32)</f>
        <v>61.8</v>
      </c>
      <c r="AB32" s="125">
        <f>G32+J32+M32+S32+V32</f>
        <v>53.599999999999994</v>
      </c>
      <c r="AC32" s="126">
        <f>P32</f>
        <v>8.200000000000001</v>
      </c>
      <c r="AD32" s="127">
        <f t="shared" si="6"/>
        <v>644.9525678087266</v>
      </c>
      <c r="AE32" s="128">
        <f t="shared" si="7"/>
        <v>559.3763371286043</v>
      </c>
      <c r="AF32" s="129">
        <f t="shared" si="8"/>
        <v>85.57623068012231</v>
      </c>
      <c r="AG32" s="130">
        <f t="shared" si="9"/>
        <v>893.3323592949353</v>
      </c>
      <c r="AH32" s="131">
        <f t="shared" si="10"/>
        <v>248.37979148620866</v>
      </c>
      <c r="AI32" s="132">
        <f t="shared" si="11"/>
        <v>13.268608414239484</v>
      </c>
    </row>
    <row r="33" spans="1:35" s="8" customFormat="1" ht="19.5" customHeight="1">
      <c r="A33" s="145">
        <v>28</v>
      </c>
      <c r="B33" s="136" t="s">
        <v>44</v>
      </c>
      <c r="C33" s="137">
        <v>2462</v>
      </c>
      <c r="D33" s="138">
        <f t="shared" si="12"/>
        <v>59.099999999999994</v>
      </c>
      <c r="E33" s="139">
        <f t="shared" si="12"/>
        <v>54.199999999999996</v>
      </c>
      <c r="F33" s="139">
        <f t="shared" si="12"/>
        <v>4.9</v>
      </c>
      <c r="G33" s="140">
        <f t="shared" si="1"/>
        <v>0</v>
      </c>
      <c r="H33" s="141">
        <v>0</v>
      </c>
      <c r="I33" s="141">
        <v>0</v>
      </c>
      <c r="J33" s="140">
        <f t="shared" si="13"/>
        <v>48.9</v>
      </c>
      <c r="K33" s="141">
        <v>44.4</v>
      </c>
      <c r="L33" s="141">
        <v>4.5</v>
      </c>
      <c r="M33" s="140">
        <f t="shared" si="14"/>
        <v>2.4</v>
      </c>
      <c r="N33" s="141">
        <v>2.4</v>
      </c>
      <c r="O33" s="141">
        <v>0</v>
      </c>
      <c r="P33" s="140">
        <f t="shared" si="16"/>
        <v>7.800000000000001</v>
      </c>
      <c r="Q33" s="141">
        <v>7.4</v>
      </c>
      <c r="R33" s="141">
        <v>0.4</v>
      </c>
      <c r="S33" s="140">
        <f t="shared" si="17"/>
        <v>0</v>
      </c>
      <c r="T33" s="141">
        <v>0</v>
      </c>
      <c r="U33" s="141">
        <v>0</v>
      </c>
      <c r="V33" s="140">
        <f t="shared" si="15"/>
        <v>0</v>
      </c>
      <c r="W33" s="141">
        <v>0</v>
      </c>
      <c r="X33" s="141">
        <v>0</v>
      </c>
      <c r="Y33" s="123">
        <v>15.3</v>
      </c>
      <c r="Z33" s="142">
        <f>D33+Y33</f>
        <v>74.39999999999999</v>
      </c>
      <c r="AA33" s="124">
        <f>SUM(AB33:AC33)</f>
        <v>59.099999999999994</v>
      </c>
      <c r="AB33" s="125">
        <f t="shared" si="4"/>
        <v>51.3</v>
      </c>
      <c r="AC33" s="126">
        <f t="shared" si="5"/>
        <v>7.800000000000001</v>
      </c>
      <c r="AD33" s="127">
        <f t="shared" si="6"/>
        <v>774.3507769712534</v>
      </c>
      <c r="AE33" s="128">
        <f t="shared" si="7"/>
        <v>672.1521972694635</v>
      </c>
      <c r="AF33" s="129">
        <f t="shared" si="8"/>
        <v>102.1985797017898</v>
      </c>
      <c r="AG33" s="130">
        <f t="shared" si="9"/>
        <v>974.8172217709179</v>
      </c>
      <c r="AH33" s="131">
        <f t="shared" si="10"/>
        <v>200.4664447996646</v>
      </c>
      <c r="AI33" s="132">
        <f t="shared" si="11"/>
        <v>13.197969543147211</v>
      </c>
    </row>
    <row r="34" spans="1:35" s="8" customFormat="1" ht="19.5" customHeight="1">
      <c r="A34" s="135">
        <v>29</v>
      </c>
      <c r="B34" s="136" t="s">
        <v>33</v>
      </c>
      <c r="C34" s="137">
        <v>8452</v>
      </c>
      <c r="D34" s="138">
        <f t="shared" si="12"/>
        <v>124.8</v>
      </c>
      <c r="E34" s="139">
        <f t="shared" si="12"/>
        <v>121.8</v>
      </c>
      <c r="F34" s="139">
        <f t="shared" si="12"/>
        <v>3</v>
      </c>
      <c r="G34" s="140">
        <f t="shared" si="1"/>
        <v>0</v>
      </c>
      <c r="H34" s="141">
        <v>0</v>
      </c>
      <c r="I34" s="141">
        <v>0</v>
      </c>
      <c r="J34" s="140">
        <f t="shared" si="13"/>
        <v>94.8</v>
      </c>
      <c r="K34" s="141">
        <v>93.6</v>
      </c>
      <c r="L34" s="141">
        <v>1.2</v>
      </c>
      <c r="M34" s="140">
        <f t="shared" si="14"/>
        <v>7.1000000000000005</v>
      </c>
      <c r="N34" s="141">
        <v>6.9</v>
      </c>
      <c r="O34" s="141">
        <v>0.2</v>
      </c>
      <c r="P34" s="140">
        <f t="shared" si="16"/>
        <v>21.400000000000002</v>
      </c>
      <c r="Q34" s="141">
        <v>21.3</v>
      </c>
      <c r="R34" s="141">
        <v>0.1</v>
      </c>
      <c r="S34" s="140">
        <f t="shared" si="17"/>
        <v>0</v>
      </c>
      <c r="T34" s="141">
        <v>0</v>
      </c>
      <c r="U34" s="141">
        <v>0</v>
      </c>
      <c r="V34" s="140">
        <f t="shared" si="15"/>
        <v>1.5</v>
      </c>
      <c r="W34" s="141">
        <v>0</v>
      </c>
      <c r="X34" s="141">
        <v>1.5</v>
      </c>
      <c r="Y34" s="123">
        <v>32.6</v>
      </c>
      <c r="Z34" s="142">
        <f t="shared" si="2"/>
        <v>157.4</v>
      </c>
      <c r="AA34" s="124">
        <f>SUM(AB34:AC34)</f>
        <v>124.8</v>
      </c>
      <c r="AB34" s="125">
        <f t="shared" si="4"/>
        <v>103.39999999999999</v>
      </c>
      <c r="AC34" s="126">
        <f t="shared" si="5"/>
        <v>21.400000000000002</v>
      </c>
      <c r="AD34" s="127">
        <f t="shared" si="6"/>
        <v>476.314061951361</v>
      </c>
      <c r="AE34" s="128">
        <f t="shared" si="7"/>
        <v>394.6384135077782</v>
      </c>
      <c r="AF34" s="129">
        <f t="shared" si="8"/>
        <v>81.67564844358274</v>
      </c>
      <c r="AG34" s="130">
        <f t="shared" si="9"/>
        <v>600.7358441598095</v>
      </c>
      <c r="AH34" s="131">
        <f t="shared" si="10"/>
        <v>124.42178220844848</v>
      </c>
      <c r="AI34" s="132">
        <f t="shared" si="11"/>
        <v>17.147435897435898</v>
      </c>
    </row>
    <row r="35" spans="1:35" s="55" customFormat="1" ht="19.5" customHeight="1">
      <c r="A35" s="135">
        <v>30</v>
      </c>
      <c r="B35" s="136" t="s">
        <v>34</v>
      </c>
      <c r="C35" s="137">
        <v>4087</v>
      </c>
      <c r="D35" s="138">
        <f>G35+J35+M35+P35+S35+V35</f>
        <v>87.89999999999999</v>
      </c>
      <c r="E35" s="139">
        <f t="shared" si="12"/>
        <v>76.10000000000001</v>
      </c>
      <c r="F35" s="139">
        <f t="shared" si="12"/>
        <v>11.799999999999999</v>
      </c>
      <c r="G35" s="140">
        <f>SUM(H35:I35)</f>
        <v>0</v>
      </c>
      <c r="H35" s="141">
        <v>0</v>
      </c>
      <c r="I35" s="141">
        <v>0</v>
      </c>
      <c r="J35" s="140">
        <f t="shared" si="13"/>
        <v>70.8</v>
      </c>
      <c r="K35" s="141">
        <v>61.1</v>
      </c>
      <c r="L35" s="141">
        <v>9.7</v>
      </c>
      <c r="M35" s="140">
        <f t="shared" si="14"/>
        <v>4.6</v>
      </c>
      <c r="N35" s="141">
        <v>2.7</v>
      </c>
      <c r="O35" s="141">
        <v>1.9</v>
      </c>
      <c r="P35" s="140">
        <f t="shared" si="16"/>
        <v>12.5</v>
      </c>
      <c r="Q35" s="141">
        <v>12.3</v>
      </c>
      <c r="R35" s="141">
        <v>0.2</v>
      </c>
      <c r="S35" s="140">
        <f t="shared" si="17"/>
        <v>0</v>
      </c>
      <c r="T35" s="141">
        <v>0</v>
      </c>
      <c r="U35" s="141">
        <v>0</v>
      </c>
      <c r="V35" s="140">
        <f t="shared" si="15"/>
        <v>0</v>
      </c>
      <c r="W35" s="141">
        <v>0</v>
      </c>
      <c r="X35" s="141">
        <v>0</v>
      </c>
      <c r="Y35" s="123">
        <v>20.5</v>
      </c>
      <c r="Z35" s="142">
        <f>D35+Y35</f>
        <v>108.39999999999999</v>
      </c>
      <c r="AA35" s="124">
        <f t="shared" si="3"/>
        <v>87.89999999999999</v>
      </c>
      <c r="AB35" s="125">
        <f>G35+J35+M35+S35+V35</f>
        <v>75.39999999999999</v>
      </c>
      <c r="AC35" s="126">
        <f>P35</f>
        <v>12.5</v>
      </c>
      <c r="AD35" s="127">
        <f t="shared" si="6"/>
        <v>693.7812260748084</v>
      </c>
      <c r="AE35" s="128">
        <f t="shared" si="7"/>
        <v>595.1206421620086</v>
      </c>
      <c r="AF35" s="129">
        <f t="shared" si="8"/>
        <v>98.66058391279984</v>
      </c>
      <c r="AG35" s="130">
        <f t="shared" si="9"/>
        <v>855.5845836918</v>
      </c>
      <c r="AH35" s="131">
        <f t="shared" si="10"/>
        <v>161.80335761699175</v>
      </c>
      <c r="AI35" s="132">
        <f t="shared" si="11"/>
        <v>14.220705346985213</v>
      </c>
    </row>
    <row r="36" spans="1:36" s="8" customFormat="1" ht="19.5" customHeight="1">
      <c r="A36" s="135">
        <v>31</v>
      </c>
      <c r="B36" s="136" t="s">
        <v>51</v>
      </c>
      <c r="C36" s="137">
        <v>5425</v>
      </c>
      <c r="D36" s="138">
        <f t="shared" si="12"/>
        <v>105.10000000000001</v>
      </c>
      <c r="E36" s="139">
        <f t="shared" si="12"/>
        <v>98.4</v>
      </c>
      <c r="F36" s="139">
        <f t="shared" si="12"/>
        <v>6.7</v>
      </c>
      <c r="G36" s="140">
        <f t="shared" si="1"/>
        <v>0</v>
      </c>
      <c r="H36" s="141">
        <v>0</v>
      </c>
      <c r="I36" s="141">
        <v>0</v>
      </c>
      <c r="J36" s="140">
        <f t="shared" si="13"/>
        <v>72.10000000000001</v>
      </c>
      <c r="K36" s="141">
        <v>70.9</v>
      </c>
      <c r="L36" s="141">
        <v>1.2</v>
      </c>
      <c r="M36" s="140">
        <f t="shared" si="14"/>
        <v>4.5</v>
      </c>
      <c r="N36" s="20">
        <v>4.4</v>
      </c>
      <c r="O36" s="141">
        <v>0.1</v>
      </c>
      <c r="P36" s="140">
        <f t="shared" si="16"/>
        <v>12.2</v>
      </c>
      <c r="Q36" s="141">
        <v>12</v>
      </c>
      <c r="R36" s="141">
        <v>0.2</v>
      </c>
      <c r="S36" s="140">
        <f t="shared" si="17"/>
        <v>0</v>
      </c>
      <c r="T36" s="141">
        <v>0</v>
      </c>
      <c r="U36" s="141">
        <v>0</v>
      </c>
      <c r="V36" s="140">
        <f t="shared" si="15"/>
        <v>16.3</v>
      </c>
      <c r="W36" s="141">
        <v>11.1</v>
      </c>
      <c r="X36" s="141">
        <v>5.2</v>
      </c>
      <c r="Y36" s="123">
        <v>16.2</v>
      </c>
      <c r="Z36" s="142">
        <f t="shared" si="2"/>
        <v>121.30000000000001</v>
      </c>
      <c r="AA36" s="124">
        <f t="shared" si="3"/>
        <v>105.10000000000001</v>
      </c>
      <c r="AB36" s="125">
        <f t="shared" si="4"/>
        <v>92.9</v>
      </c>
      <c r="AC36" s="126">
        <f t="shared" si="5"/>
        <v>12.2</v>
      </c>
      <c r="AD36" s="127">
        <f t="shared" si="6"/>
        <v>624.944254496804</v>
      </c>
      <c r="AE36" s="128">
        <f t="shared" si="7"/>
        <v>552.4007730043111</v>
      </c>
      <c r="AF36" s="129">
        <f t="shared" si="8"/>
        <v>72.54348149249294</v>
      </c>
      <c r="AG36" s="130">
        <f t="shared" si="9"/>
        <v>721.2724840196224</v>
      </c>
      <c r="AH36" s="131">
        <f t="shared" si="10"/>
        <v>96.32822952281849</v>
      </c>
      <c r="AI36" s="132">
        <f t="shared" si="11"/>
        <v>11.607992388201712</v>
      </c>
      <c r="AJ36" s="55"/>
    </row>
    <row r="37" spans="1:35" s="8" customFormat="1" ht="19.5" customHeight="1">
      <c r="A37" s="135">
        <v>32</v>
      </c>
      <c r="B37" s="136" t="s">
        <v>45</v>
      </c>
      <c r="C37" s="137">
        <v>15571</v>
      </c>
      <c r="D37" s="138">
        <f t="shared" si="12"/>
        <v>351.3</v>
      </c>
      <c r="E37" s="139">
        <f t="shared" si="12"/>
        <v>277.3</v>
      </c>
      <c r="F37" s="139">
        <f t="shared" si="12"/>
        <v>74</v>
      </c>
      <c r="G37" s="140">
        <f t="shared" si="1"/>
        <v>0</v>
      </c>
      <c r="H37" s="141">
        <v>0</v>
      </c>
      <c r="I37" s="141">
        <v>0</v>
      </c>
      <c r="J37" s="140">
        <f t="shared" si="13"/>
        <v>285.3</v>
      </c>
      <c r="K37" s="141">
        <v>229.6</v>
      </c>
      <c r="L37" s="141">
        <v>55.7</v>
      </c>
      <c r="M37" s="140">
        <f t="shared" si="14"/>
        <v>28.5</v>
      </c>
      <c r="N37" s="141">
        <v>13.4</v>
      </c>
      <c r="O37" s="141">
        <v>15.1</v>
      </c>
      <c r="P37" s="140">
        <f t="shared" si="16"/>
        <v>37.5</v>
      </c>
      <c r="Q37" s="141">
        <v>34.3</v>
      </c>
      <c r="R37" s="141">
        <v>3.2</v>
      </c>
      <c r="S37" s="140">
        <f t="shared" si="17"/>
        <v>0</v>
      </c>
      <c r="T37" s="141">
        <v>0</v>
      </c>
      <c r="U37" s="141">
        <v>0</v>
      </c>
      <c r="V37" s="140">
        <f t="shared" si="15"/>
        <v>0</v>
      </c>
      <c r="W37" s="141">
        <v>0</v>
      </c>
      <c r="X37" s="141">
        <v>0</v>
      </c>
      <c r="Y37" s="123">
        <v>61.1</v>
      </c>
      <c r="Z37" s="142">
        <f t="shared" si="2"/>
        <v>412.40000000000003</v>
      </c>
      <c r="AA37" s="124">
        <f t="shared" si="3"/>
        <v>351.3</v>
      </c>
      <c r="AB37" s="125">
        <f t="shared" si="4"/>
        <v>313.8</v>
      </c>
      <c r="AC37" s="126">
        <f t="shared" si="5"/>
        <v>37.5</v>
      </c>
      <c r="AD37" s="127">
        <f t="shared" si="6"/>
        <v>727.7797228512061</v>
      </c>
      <c r="AE37" s="128">
        <f t="shared" si="7"/>
        <v>650.0918788235367</v>
      </c>
      <c r="AF37" s="129">
        <f t="shared" si="8"/>
        <v>77.6878440276693</v>
      </c>
      <c r="AG37" s="130">
        <f t="shared" si="9"/>
        <v>854.3591167202886</v>
      </c>
      <c r="AH37" s="131">
        <f t="shared" si="10"/>
        <v>126.57939386908251</v>
      </c>
      <c r="AI37" s="132">
        <f t="shared" si="11"/>
        <v>10.67463706233988</v>
      </c>
    </row>
    <row r="38" spans="1:35" s="8" customFormat="1" ht="19.5" customHeight="1" thickBot="1">
      <c r="A38" s="148">
        <v>33</v>
      </c>
      <c r="B38" s="149" t="s">
        <v>35</v>
      </c>
      <c r="C38" s="150">
        <v>11406</v>
      </c>
      <c r="D38" s="151">
        <f t="shared" si="12"/>
        <v>218.89999999999998</v>
      </c>
      <c r="E38" s="152">
        <f t="shared" si="12"/>
        <v>204.9</v>
      </c>
      <c r="F38" s="152">
        <f t="shared" si="12"/>
        <v>14</v>
      </c>
      <c r="G38" s="153">
        <f t="shared" si="1"/>
        <v>0</v>
      </c>
      <c r="H38" s="154">
        <v>0</v>
      </c>
      <c r="I38" s="154">
        <v>0</v>
      </c>
      <c r="J38" s="153">
        <f t="shared" si="13"/>
        <v>142.29999999999998</v>
      </c>
      <c r="K38" s="154">
        <v>138.1</v>
      </c>
      <c r="L38" s="154">
        <v>4.2</v>
      </c>
      <c r="M38" s="153">
        <f t="shared" si="14"/>
        <v>9.1</v>
      </c>
      <c r="N38" s="154">
        <v>7.9</v>
      </c>
      <c r="O38" s="154">
        <v>1.2</v>
      </c>
      <c r="P38" s="153">
        <f t="shared" si="16"/>
        <v>47.2</v>
      </c>
      <c r="Q38" s="154">
        <v>46.6</v>
      </c>
      <c r="R38" s="154">
        <v>0.6</v>
      </c>
      <c r="S38" s="153">
        <f>SUM(T38:U38)</f>
        <v>0</v>
      </c>
      <c r="T38" s="154">
        <v>0</v>
      </c>
      <c r="U38" s="154">
        <v>0</v>
      </c>
      <c r="V38" s="153">
        <f t="shared" si="15"/>
        <v>20.3</v>
      </c>
      <c r="W38" s="154">
        <v>12.3</v>
      </c>
      <c r="X38" s="154">
        <v>8</v>
      </c>
      <c r="Y38" s="155">
        <v>47.8</v>
      </c>
      <c r="Z38" s="156">
        <f t="shared" si="2"/>
        <v>266.7</v>
      </c>
      <c r="AA38" s="157">
        <f t="shared" si="3"/>
        <v>218.89999999999998</v>
      </c>
      <c r="AB38" s="158">
        <f t="shared" si="4"/>
        <v>171.7</v>
      </c>
      <c r="AC38" s="159">
        <f t="shared" si="5"/>
        <v>47.2</v>
      </c>
      <c r="AD38" s="160">
        <f t="shared" si="6"/>
        <v>619.0855972804353</v>
      </c>
      <c r="AE38" s="161">
        <f t="shared" si="7"/>
        <v>485.5961491688019</v>
      </c>
      <c r="AF38" s="162">
        <f t="shared" si="8"/>
        <v>133.4894481116334</v>
      </c>
      <c r="AG38" s="163">
        <f t="shared" si="9"/>
        <v>754.2719451561996</v>
      </c>
      <c r="AH38" s="164">
        <f t="shared" si="10"/>
        <v>135.1863478757643</v>
      </c>
      <c r="AI38" s="61">
        <f t="shared" si="11"/>
        <v>21.562357240749204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I1:AI4"/>
    <mergeCell ref="D2:F3"/>
    <mergeCell ref="G2:X2"/>
    <mergeCell ref="Y2:Y4"/>
    <mergeCell ref="Z2:Z4"/>
    <mergeCell ref="G3:I3"/>
    <mergeCell ref="J3:L3"/>
    <mergeCell ref="M3:O3"/>
    <mergeCell ref="AA1:AC3"/>
    <mergeCell ref="AD1:AF3"/>
    <mergeCell ref="A5:B5"/>
    <mergeCell ref="AG1:AG4"/>
    <mergeCell ref="AH1:AH4"/>
    <mergeCell ref="A1:B4"/>
    <mergeCell ref="C1:C4"/>
    <mergeCell ref="P3:R3"/>
    <mergeCell ref="S3:U3"/>
    <mergeCell ref="V3:X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SheetLayoutView="100" zoomScalePageLayoutView="0" workbookViewId="0" topLeftCell="B1">
      <selection activeCell="F15" sqref="F1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65" t="s">
        <v>59</v>
      </c>
      <c r="B1" s="166"/>
      <c r="C1" s="211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74" t="s">
        <v>1</v>
      </c>
      <c r="AB1" s="175"/>
      <c r="AC1" s="176"/>
      <c r="AD1" s="180" t="s">
        <v>2</v>
      </c>
      <c r="AE1" s="180"/>
      <c r="AF1" s="180"/>
      <c r="AG1" s="184" t="s">
        <v>3</v>
      </c>
      <c r="AH1" s="191" t="s">
        <v>4</v>
      </c>
      <c r="AI1" s="202" t="s">
        <v>5</v>
      </c>
    </row>
    <row r="2" spans="1:35" ht="19.5" customHeight="1">
      <c r="A2" s="167"/>
      <c r="B2" s="168"/>
      <c r="C2" s="172"/>
      <c r="D2" s="205" t="s">
        <v>1</v>
      </c>
      <c r="E2" s="206"/>
      <c r="F2" s="20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187" t="s">
        <v>6</v>
      </c>
      <c r="Z2" s="189" t="s">
        <v>7</v>
      </c>
      <c r="AA2" s="177"/>
      <c r="AB2" s="178"/>
      <c r="AC2" s="179"/>
      <c r="AD2" s="181"/>
      <c r="AE2" s="181"/>
      <c r="AF2" s="181"/>
      <c r="AG2" s="185"/>
      <c r="AH2" s="192"/>
      <c r="AI2" s="203"/>
    </row>
    <row r="3" spans="1:35" ht="19.5" customHeight="1">
      <c r="A3" s="167"/>
      <c r="B3" s="168"/>
      <c r="C3" s="172"/>
      <c r="D3" s="208"/>
      <c r="E3" s="206"/>
      <c r="F3" s="206"/>
      <c r="G3" s="182" t="s">
        <v>8</v>
      </c>
      <c r="H3" s="183"/>
      <c r="I3" s="183"/>
      <c r="J3" s="182" t="s">
        <v>9</v>
      </c>
      <c r="K3" s="183"/>
      <c r="L3" s="183"/>
      <c r="M3" s="182" t="s">
        <v>10</v>
      </c>
      <c r="N3" s="183"/>
      <c r="O3" s="183"/>
      <c r="P3" s="182" t="s">
        <v>11</v>
      </c>
      <c r="Q3" s="183"/>
      <c r="R3" s="183"/>
      <c r="S3" s="182" t="s">
        <v>12</v>
      </c>
      <c r="T3" s="183"/>
      <c r="U3" s="183"/>
      <c r="V3" s="182" t="s">
        <v>13</v>
      </c>
      <c r="W3" s="183"/>
      <c r="X3" s="183"/>
      <c r="Y3" s="187"/>
      <c r="Z3" s="189"/>
      <c r="AA3" s="177"/>
      <c r="AB3" s="178"/>
      <c r="AC3" s="179"/>
      <c r="AD3" s="181"/>
      <c r="AE3" s="181"/>
      <c r="AF3" s="181"/>
      <c r="AG3" s="185"/>
      <c r="AH3" s="192"/>
      <c r="AI3" s="203"/>
    </row>
    <row r="4" spans="1:35" ht="19.5" customHeight="1" thickBot="1">
      <c r="A4" s="169"/>
      <c r="B4" s="170"/>
      <c r="C4" s="173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88"/>
      <c r="Z4" s="190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86"/>
      <c r="AH4" s="193"/>
      <c r="AI4" s="204"/>
    </row>
    <row r="5" spans="1:35" s="2" customFormat="1" ht="39.75" customHeight="1" thickBot="1">
      <c r="A5" s="197" t="s">
        <v>18</v>
      </c>
      <c r="B5" s="198"/>
      <c r="C5" s="34">
        <f>SUM(C6:C38)</f>
        <v>1196617</v>
      </c>
      <c r="D5" s="35">
        <f>SUM(E5:F5)</f>
        <v>21667.299999999996</v>
      </c>
      <c r="E5" s="36">
        <f>SUM(E6:E38)</f>
        <v>19902.499999999996</v>
      </c>
      <c r="F5" s="36">
        <f>SUM(F6:F38)</f>
        <v>1764.8000000000002</v>
      </c>
      <c r="G5" s="37">
        <f>SUM(H5:I5)</f>
        <v>442.7</v>
      </c>
      <c r="H5" s="37">
        <f aca="true" t="shared" si="0" ref="H5:AC5">SUM(H6:H38)</f>
        <v>442.7</v>
      </c>
      <c r="I5" s="37">
        <f t="shared" si="0"/>
        <v>0</v>
      </c>
      <c r="J5" s="37">
        <f>SUM(K5:L5)</f>
        <v>16521.199999999993</v>
      </c>
      <c r="K5" s="37">
        <f t="shared" si="0"/>
        <v>15415.999999999995</v>
      </c>
      <c r="L5" s="37">
        <f t="shared" si="0"/>
        <v>1105.2000000000003</v>
      </c>
      <c r="M5" s="37">
        <f>SUM(N5:O5)</f>
        <v>1048.2999999999997</v>
      </c>
      <c r="N5" s="37">
        <f t="shared" si="0"/>
        <v>814.0999999999998</v>
      </c>
      <c r="O5" s="37">
        <f t="shared" si="0"/>
        <v>234.2</v>
      </c>
      <c r="P5" s="37">
        <f>SUM(Q5:R5)</f>
        <v>3035.0999999999995</v>
      </c>
      <c r="Q5" s="37">
        <f t="shared" si="0"/>
        <v>2944.3999999999996</v>
      </c>
      <c r="R5" s="37">
        <f t="shared" si="0"/>
        <v>90.7</v>
      </c>
      <c r="S5" s="37">
        <f>SUM(T5:U5)</f>
        <v>1.6</v>
      </c>
      <c r="T5" s="37">
        <f t="shared" si="0"/>
        <v>1.5</v>
      </c>
      <c r="U5" s="37">
        <f t="shared" si="0"/>
        <v>0.1</v>
      </c>
      <c r="V5" s="37">
        <f>SUM(W5:X5)</f>
        <v>618.4000000000001</v>
      </c>
      <c r="W5" s="37">
        <f t="shared" si="0"/>
        <v>283.8</v>
      </c>
      <c r="X5" s="37">
        <f t="shared" si="0"/>
        <v>334.6000000000001</v>
      </c>
      <c r="Y5" s="38">
        <f t="shared" si="0"/>
        <v>10556.2</v>
      </c>
      <c r="Z5" s="39">
        <f t="shared" si="0"/>
        <v>32223.499999999996</v>
      </c>
      <c r="AA5" s="40">
        <f t="shared" si="0"/>
        <v>21667.300000000003</v>
      </c>
      <c r="AB5" s="41">
        <f t="shared" si="0"/>
        <v>18632.2</v>
      </c>
      <c r="AC5" s="42">
        <f t="shared" si="0"/>
        <v>3035.1000000000004</v>
      </c>
      <c r="AD5" s="43">
        <f>AA5/C5/30*1000000</f>
        <v>603.5710117216565</v>
      </c>
      <c r="AE5" s="44">
        <f>AB5/C5/30*1000000</f>
        <v>519.0243271935242</v>
      </c>
      <c r="AF5" s="45">
        <f>AC5/C5/30*1000000</f>
        <v>84.54668452813225</v>
      </c>
      <c r="AG5" s="46">
        <f>Z5/C5/30*1000000</f>
        <v>897.6277845515035</v>
      </c>
      <c r="AH5" s="47">
        <f>Y5/C5/30*1000000</f>
        <v>294.05677282984726</v>
      </c>
      <c r="AI5" s="48">
        <f>AC5*100/AA5</f>
        <v>14.007744389010169</v>
      </c>
    </row>
    <row r="6" spans="1:35" s="8" customFormat="1" ht="19.5" customHeight="1" thickTop="1">
      <c r="A6" s="14">
        <v>1</v>
      </c>
      <c r="B6" s="15" t="s">
        <v>19</v>
      </c>
      <c r="C6" s="49">
        <v>284139</v>
      </c>
      <c r="D6" s="50">
        <f>G6+J6+M6+P6+S6+V6</f>
        <v>5008</v>
      </c>
      <c r="E6" s="51">
        <f>H6+K6+N6+Q6+T6+W6</f>
        <v>4970.4</v>
      </c>
      <c r="F6" s="51">
        <f>I6+L6+O6+R6+U6+X6</f>
        <v>37.599999999999994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3807.3</v>
      </c>
      <c r="K6" s="16">
        <v>3782.4</v>
      </c>
      <c r="L6" s="16">
        <v>24.9</v>
      </c>
      <c r="M6" s="52">
        <f>SUM(N6:O6)</f>
        <v>283.3</v>
      </c>
      <c r="N6" s="16">
        <v>280.6</v>
      </c>
      <c r="O6" s="16">
        <v>2.7</v>
      </c>
      <c r="P6" s="52">
        <f>SUM(Q6:R6)</f>
        <v>833.9000000000001</v>
      </c>
      <c r="Q6" s="16">
        <v>833.2</v>
      </c>
      <c r="R6" s="16">
        <v>0.7</v>
      </c>
      <c r="S6" s="52">
        <f>SUM(T6:U6)</f>
        <v>0</v>
      </c>
      <c r="T6" s="16">
        <v>0</v>
      </c>
      <c r="U6" s="16">
        <v>0</v>
      </c>
      <c r="V6" s="52">
        <f>SUM(W6:X6)</f>
        <v>83.5</v>
      </c>
      <c r="W6" s="16">
        <v>74.2</v>
      </c>
      <c r="X6" s="16">
        <v>9.3</v>
      </c>
      <c r="Y6" s="113">
        <v>3271</v>
      </c>
      <c r="Z6" s="53">
        <f aca="true" t="shared" si="2" ref="Z6:Z38">D6+Y6</f>
        <v>8279</v>
      </c>
      <c r="AA6" s="114">
        <f aca="true" t="shared" si="3" ref="AA6:AA38">SUM(AB6:AC6)</f>
        <v>5008</v>
      </c>
      <c r="AB6" s="115">
        <f aca="true" t="shared" si="4" ref="AB6:AB38">G6+J6+M6+S6+V6</f>
        <v>4174.1</v>
      </c>
      <c r="AC6" s="116">
        <f aca="true" t="shared" si="5" ref="AC6:AC38">P6</f>
        <v>833.9000000000001</v>
      </c>
      <c r="AD6" s="117">
        <f aca="true" t="shared" si="6" ref="AD6:AD38">AA6/C6/30*1000000</f>
        <v>587.5058803379097</v>
      </c>
      <c r="AE6" s="118">
        <f aca="true" t="shared" si="7" ref="AE6:AE38">AB6/C6/30*1000000</f>
        <v>489.6781739453812</v>
      </c>
      <c r="AF6" s="119">
        <f aca="true" t="shared" si="8" ref="AF6:AF38">AC6/C6/30*1000000</f>
        <v>97.82770639252855</v>
      </c>
      <c r="AG6" s="120">
        <f aca="true" t="shared" si="9" ref="AG6:AG38">Z6/C6/30*1000000</f>
        <v>971.2382554547834</v>
      </c>
      <c r="AH6" s="121">
        <f aca="true" t="shared" si="10" ref="AH6:AH38">Y6/C6/30*1000000</f>
        <v>383.7323751168736</v>
      </c>
      <c r="AI6" s="122">
        <f aca="true" t="shared" si="11" ref="AI6:AI38">AC6*100/AA6</f>
        <v>16.65135782747604</v>
      </c>
    </row>
    <row r="7" spans="1:35" s="55" customFormat="1" ht="19.5" customHeight="1">
      <c r="A7" s="13">
        <v>2</v>
      </c>
      <c r="B7" s="17" t="s">
        <v>20</v>
      </c>
      <c r="C7" s="54">
        <v>48466</v>
      </c>
      <c r="D7" s="50">
        <f aca="true" t="shared" si="12" ref="D7:F38">G7+J7+M7+P7+S7+V7</f>
        <v>1042.6000000000001</v>
      </c>
      <c r="E7" s="51">
        <f t="shared" si="12"/>
        <v>835.6</v>
      </c>
      <c r="F7" s="51">
        <f t="shared" si="12"/>
        <v>207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784.6</v>
      </c>
      <c r="K7" s="16">
        <v>703.1</v>
      </c>
      <c r="L7" s="16">
        <v>81.5</v>
      </c>
      <c r="M7" s="52">
        <f aca="true" t="shared" si="14" ref="M7:M38">SUM(N7:O7)</f>
        <v>41.5</v>
      </c>
      <c r="N7" s="16">
        <v>22.5</v>
      </c>
      <c r="O7" s="16">
        <v>19</v>
      </c>
      <c r="P7" s="52">
        <f>SUM(Q7:R7)</f>
        <v>132.1</v>
      </c>
      <c r="Q7" s="16">
        <v>102.1</v>
      </c>
      <c r="R7" s="16">
        <v>30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84.4</v>
      </c>
      <c r="W7" s="16">
        <v>7.9</v>
      </c>
      <c r="X7" s="16">
        <v>76.5</v>
      </c>
      <c r="Y7" s="113">
        <v>483.8</v>
      </c>
      <c r="Z7" s="53">
        <f>D7+Y7</f>
        <v>1526.4</v>
      </c>
      <c r="AA7" s="114">
        <f>SUM(AB7:AC7)</f>
        <v>1042.6</v>
      </c>
      <c r="AB7" s="115">
        <f>G7+J7+M7+S7+V7</f>
        <v>910.5</v>
      </c>
      <c r="AC7" s="116">
        <f>P7</f>
        <v>132.1</v>
      </c>
      <c r="AD7" s="117">
        <f t="shared" si="6"/>
        <v>717.0662595083838</v>
      </c>
      <c r="AE7" s="118">
        <f t="shared" si="7"/>
        <v>626.2121899888582</v>
      </c>
      <c r="AF7" s="119">
        <f t="shared" si="8"/>
        <v>90.85406951952571</v>
      </c>
      <c r="AG7" s="120">
        <f t="shared" si="9"/>
        <v>1049.8081129038915</v>
      </c>
      <c r="AH7" s="121">
        <f t="shared" si="10"/>
        <v>332.74185339550746</v>
      </c>
      <c r="AI7" s="122">
        <f t="shared" si="11"/>
        <v>12.670247458277384</v>
      </c>
    </row>
    <row r="8" spans="1:35" s="55" customFormat="1" ht="19.5" customHeight="1">
      <c r="A8" s="13">
        <v>3</v>
      </c>
      <c r="B8" s="18" t="s">
        <v>21</v>
      </c>
      <c r="C8" s="54">
        <v>33860</v>
      </c>
      <c r="D8" s="50">
        <f t="shared" si="12"/>
        <v>710.1</v>
      </c>
      <c r="E8" s="51">
        <f t="shared" si="12"/>
        <v>587.9</v>
      </c>
      <c r="F8" s="51">
        <f t="shared" si="12"/>
        <v>122.19999999999999</v>
      </c>
      <c r="G8" s="52">
        <f>SUM(H8:I8)</f>
        <v>0</v>
      </c>
      <c r="H8" s="16">
        <v>0</v>
      </c>
      <c r="I8" s="16">
        <v>0</v>
      </c>
      <c r="J8" s="52">
        <f t="shared" si="13"/>
        <v>600.7</v>
      </c>
      <c r="K8" s="16">
        <v>513.2</v>
      </c>
      <c r="L8" s="16">
        <v>87.5</v>
      </c>
      <c r="M8" s="52">
        <f t="shared" si="14"/>
        <v>78.5</v>
      </c>
      <c r="N8" s="16">
        <v>48.9</v>
      </c>
      <c r="O8" s="16">
        <v>29.6</v>
      </c>
      <c r="P8" s="52">
        <f>SUM(Q8:R8)</f>
        <v>30.9</v>
      </c>
      <c r="Q8" s="16">
        <v>25.8</v>
      </c>
      <c r="R8" s="16">
        <v>5.1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113">
        <v>72.7</v>
      </c>
      <c r="Z8" s="53">
        <f>D8+Y8</f>
        <v>782.8000000000001</v>
      </c>
      <c r="AA8" s="114">
        <f>SUM(AB8:AC8)</f>
        <v>710.1</v>
      </c>
      <c r="AB8" s="115">
        <f>G8+J8+M8+S8+V8</f>
        <v>679.2</v>
      </c>
      <c r="AC8" s="116">
        <f>P8</f>
        <v>30.9</v>
      </c>
      <c r="AD8" s="117">
        <f t="shared" si="6"/>
        <v>699.0549320732428</v>
      </c>
      <c r="AE8" s="118">
        <f t="shared" si="7"/>
        <v>668.6355581807443</v>
      </c>
      <c r="AF8" s="119">
        <f t="shared" si="8"/>
        <v>30.41937389249852</v>
      </c>
      <c r="AG8" s="120">
        <f t="shared" si="9"/>
        <v>770.6241386099628</v>
      </c>
      <c r="AH8" s="121">
        <f t="shared" si="10"/>
        <v>71.56920653671983</v>
      </c>
      <c r="AI8" s="122">
        <f t="shared" si="11"/>
        <v>4.351499788762146</v>
      </c>
    </row>
    <row r="9" spans="1:35" s="8" customFormat="1" ht="19.5" customHeight="1">
      <c r="A9" s="19">
        <v>4</v>
      </c>
      <c r="B9" s="18" t="s">
        <v>22</v>
      </c>
      <c r="C9" s="54">
        <v>92867</v>
      </c>
      <c r="D9" s="56">
        <f t="shared" si="12"/>
        <v>1439.4</v>
      </c>
      <c r="E9" s="51">
        <f t="shared" si="12"/>
        <v>1391.8999999999999</v>
      </c>
      <c r="F9" s="51">
        <f t="shared" si="12"/>
        <v>47.5</v>
      </c>
      <c r="G9" s="57">
        <f>SUM(H9:I9)</f>
        <v>0</v>
      </c>
      <c r="H9" s="20">
        <v>0</v>
      </c>
      <c r="I9" s="20">
        <v>0</v>
      </c>
      <c r="J9" s="57">
        <f t="shared" si="13"/>
        <v>1222.2</v>
      </c>
      <c r="K9" s="16">
        <v>1189.3</v>
      </c>
      <c r="L9" s="16">
        <v>32.9</v>
      </c>
      <c r="M9" s="57">
        <f t="shared" si="14"/>
        <v>75.39999999999999</v>
      </c>
      <c r="N9" s="16">
        <v>66.1</v>
      </c>
      <c r="O9" s="16">
        <v>9.3</v>
      </c>
      <c r="P9" s="57">
        <f aca="true" t="shared" si="16" ref="P9:P38">SUM(Q9:R9)</f>
        <v>136.5</v>
      </c>
      <c r="Q9" s="16">
        <v>136.5</v>
      </c>
      <c r="R9" s="16">
        <v>0</v>
      </c>
      <c r="S9" s="57">
        <f aca="true" t="shared" si="17" ref="S9:S37">SUM(T9:U9)</f>
        <v>0</v>
      </c>
      <c r="T9" s="20">
        <v>0</v>
      </c>
      <c r="U9" s="20">
        <v>0</v>
      </c>
      <c r="V9" s="57">
        <f t="shared" si="15"/>
        <v>5.3</v>
      </c>
      <c r="W9" s="16">
        <v>0</v>
      </c>
      <c r="X9" s="16">
        <v>5.3</v>
      </c>
      <c r="Y9" s="123">
        <v>922.7</v>
      </c>
      <c r="Z9" s="58">
        <f t="shared" si="2"/>
        <v>2362.1000000000004</v>
      </c>
      <c r="AA9" s="124">
        <f t="shared" si="3"/>
        <v>1439.4</v>
      </c>
      <c r="AB9" s="125">
        <f t="shared" si="4"/>
        <v>1302.9</v>
      </c>
      <c r="AC9" s="126">
        <f t="shared" si="5"/>
        <v>136.5</v>
      </c>
      <c r="AD9" s="127">
        <f t="shared" si="6"/>
        <v>516.6528476207911</v>
      </c>
      <c r="AE9" s="128">
        <f t="shared" si="7"/>
        <v>467.6580486071479</v>
      </c>
      <c r="AF9" s="129">
        <f t="shared" si="8"/>
        <v>48.99479901364317</v>
      </c>
      <c r="AG9" s="130">
        <f t="shared" si="9"/>
        <v>847.8433315027586</v>
      </c>
      <c r="AH9" s="131">
        <f t="shared" si="10"/>
        <v>331.19048388196745</v>
      </c>
      <c r="AI9" s="132">
        <f t="shared" si="11"/>
        <v>9.48311796581909</v>
      </c>
    </row>
    <row r="10" spans="1:35" s="8" customFormat="1" ht="19.5" customHeight="1">
      <c r="A10" s="19">
        <v>5</v>
      </c>
      <c r="B10" s="18" t="s">
        <v>46</v>
      </c>
      <c r="C10" s="54">
        <v>92158</v>
      </c>
      <c r="D10" s="56">
        <f t="shared" si="12"/>
        <v>1440.9</v>
      </c>
      <c r="E10" s="51">
        <f t="shared" si="12"/>
        <v>1337.2</v>
      </c>
      <c r="F10" s="51">
        <f t="shared" si="12"/>
        <v>103.7</v>
      </c>
      <c r="G10" s="57">
        <f t="shared" si="1"/>
        <v>0</v>
      </c>
      <c r="H10" s="20">
        <v>0</v>
      </c>
      <c r="I10" s="20">
        <v>0</v>
      </c>
      <c r="J10" s="57">
        <f t="shared" si="13"/>
        <v>1103.7</v>
      </c>
      <c r="K10" s="20">
        <v>1020.8</v>
      </c>
      <c r="L10" s="20">
        <v>82.9</v>
      </c>
      <c r="M10" s="57">
        <f t="shared" si="14"/>
        <v>71.5</v>
      </c>
      <c r="N10" s="20">
        <v>50.7</v>
      </c>
      <c r="O10" s="20">
        <v>20.8</v>
      </c>
      <c r="P10" s="57">
        <f t="shared" si="16"/>
        <v>265.7</v>
      </c>
      <c r="Q10" s="20">
        <v>265.7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123">
        <v>712.9</v>
      </c>
      <c r="Z10" s="58">
        <f t="shared" si="2"/>
        <v>2153.8</v>
      </c>
      <c r="AA10" s="124">
        <f t="shared" si="3"/>
        <v>1440.9</v>
      </c>
      <c r="AB10" s="125">
        <f t="shared" si="4"/>
        <v>1175.2</v>
      </c>
      <c r="AC10" s="126">
        <f t="shared" si="5"/>
        <v>265.7</v>
      </c>
      <c r="AD10" s="127">
        <f t="shared" si="6"/>
        <v>521.1701642830792</v>
      </c>
      <c r="AE10" s="128">
        <f t="shared" si="7"/>
        <v>425.067094916701</v>
      </c>
      <c r="AF10" s="129">
        <f t="shared" si="8"/>
        <v>96.10306936637802</v>
      </c>
      <c r="AG10" s="130">
        <f t="shared" si="9"/>
        <v>779.0244290602371</v>
      </c>
      <c r="AH10" s="131">
        <f t="shared" si="10"/>
        <v>257.85426477715805</v>
      </c>
      <c r="AI10" s="132">
        <f t="shared" si="11"/>
        <v>18.439863973905197</v>
      </c>
    </row>
    <row r="11" spans="1:36" s="8" customFormat="1" ht="19.5" customHeight="1">
      <c r="A11" s="19">
        <v>6</v>
      </c>
      <c r="B11" s="18" t="s">
        <v>23</v>
      </c>
      <c r="C11" s="54">
        <v>32878</v>
      </c>
      <c r="D11" s="56">
        <f>G11+J11+M11+P11+S11+V11</f>
        <v>692.8000000000001</v>
      </c>
      <c r="E11" s="51">
        <f t="shared" si="12"/>
        <v>540.8</v>
      </c>
      <c r="F11" s="51">
        <f t="shared" si="12"/>
        <v>152</v>
      </c>
      <c r="G11" s="57">
        <f>SUM(H11:I11)</f>
        <v>0</v>
      </c>
      <c r="H11" s="20">
        <v>0</v>
      </c>
      <c r="I11" s="20">
        <v>0</v>
      </c>
      <c r="J11" s="57">
        <f t="shared" si="13"/>
        <v>565</v>
      </c>
      <c r="K11" s="20">
        <v>437</v>
      </c>
      <c r="L11" s="20">
        <v>128</v>
      </c>
      <c r="M11" s="57">
        <f t="shared" si="14"/>
        <v>40.2</v>
      </c>
      <c r="N11" s="20">
        <v>19.4</v>
      </c>
      <c r="O11" s="20">
        <v>20.8</v>
      </c>
      <c r="P11" s="57">
        <f t="shared" si="16"/>
        <v>87.60000000000001</v>
      </c>
      <c r="Q11" s="20">
        <v>84.4</v>
      </c>
      <c r="R11" s="20">
        <v>3.2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123">
        <v>286.8</v>
      </c>
      <c r="Z11" s="58">
        <f t="shared" si="2"/>
        <v>979.6000000000001</v>
      </c>
      <c r="AA11" s="124">
        <f t="shared" si="3"/>
        <v>692.8000000000001</v>
      </c>
      <c r="AB11" s="125">
        <f t="shared" si="4"/>
        <v>605.2</v>
      </c>
      <c r="AC11" s="126">
        <f t="shared" si="5"/>
        <v>87.60000000000001</v>
      </c>
      <c r="AD11" s="127">
        <f t="shared" si="6"/>
        <v>702.3947117626783</v>
      </c>
      <c r="AE11" s="128">
        <f t="shared" si="7"/>
        <v>613.5815236125475</v>
      </c>
      <c r="AF11" s="129">
        <f t="shared" si="8"/>
        <v>88.81318815013078</v>
      </c>
      <c r="AG11" s="130">
        <f t="shared" si="9"/>
        <v>993.1666565281749</v>
      </c>
      <c r="AH11" s="131">
        <f t="shared" si="10"/>
        <v>290.7719447654967</v>
      </c>
      <c r="AI11" s="132">
        <f t="shared" si="11"/>
        <v>12.64434180138568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25225</v>
      </c>
      <c r="D12" s="56">
        <f>G12+J12+M12+P12+S12+V12</f>
        <v>498.7</v>
      </c>
      <c r="E12" s="51">
        <f t="shared" si="12"/>
        <v>470.3</v>
      </c>
      <c r="F12" s="51">
        <f t="shared" si="12"/>
        <v>28.400000000000002</v>
      </c>
      <c r="G12" s="57">
        <f>SUM(H12:I12)</f>
        <v>0</v>
      </c>
      <c r="H12" s="20">
        <v>0</v>
      </c>
      <c r="I12" s="20">
        <v>0</v>
      </c>
      <c r="J12" s="57">
        <f t="shared" si="13"/>
        <v>359.7</v>
      </c>
      <c r="K12" s="20">
        <v>346.5</v>
      </c>
      <c r="L12" s="20">
        <v>13.2</v>
      </c>
      <c r="M12" s="57">
        <f t="shared" si="14"/>
        <v>29.900000000000002</v>
      </c>
      <c r="N12" s="20">
        <v>26.3</v>
      </c>
      <c r="O12" s="20">
        <v>3.6</v>
      </c>
      <c r="P12" s="57">
        <f>SUM(Q12:R12)</f>
        <v>101.2</v>
      </c>
      <c r="Q12" s="20">
        <v>92</v>
      </c>
      <c r="R12" s="20">
        <v>9.2</v>
      </c>
      <c r="S12" s="57">
        <f t="shared" si="17"/>
        <v>0.6</v>
      </c>
      <c r="T12" s="20">
        <v>0.5</v>
      </c>
      <c r="U12" s="20">
        <v>0.1</v>
      </c>
      <c r="V12" s="57">
        <f t="shared" si="15"/>
        <v>7.3</v>
      </c>
      <c r="W12" s="20">
        <v>5</v>
      </c>
      <c r="X12" s="20">
        <v>2.3</v>
      </c>
      <c r="Y12" s="123">
        <v>191.8</v>
      </c>
      <c r="Z12" s="58">
        <f>D12+Y12</f>
        <v>690.5</v>
      </c>
      <c r="AA12" s="124">
        <f>SUM(AB12:AC12)</f>
        <v>498.7</v>
      </c>
      <c r="AB12" s="125">
        <f>G12+J12+M12+S12+V12</f>
        <v>397.5</v>
      </c>
      <c r="AC12" s="126">
        <f>P12</f>
        <v>101.2</v>
      </c>
      <c r="AD12" s="127">
        <f t="shared" si="6"/>
        <v>659.0023125206475</v>
      </c>
      <c r="AE12" s="128">
        <f t="shared" si="7"/>
        <v>525.2725470763132</v>
      </c>
      <c r="AF12" s="129">
        <f t="shared" si="8"/>
        <v>133.72976544433433</v>
      </c>
      <c r="AG12" s="130">
        <f t="shared" si="9"/>
        <v>912.4545754872811</v>
      </c>
      <c r="AH12" s="131">
        <f t="shared" si="10"/>
        <v>253.45226296663364</v>
      </c>
      <c r="AI12" s="132">
        <f t="shared" si="11"/>
        <v>20.29276117906557</v>
      </c>
    </row>
    <row r="13" spans="1:35" s="8" customFormat="1" ht="19.5" customHeight="1">
      <c r="A13" s="19">
        <v>8</v>
      </c>
      <c r="B13" s="18" t="s">
        <v>40</v>
      </c>
      <c r="C13" s="54">
        <v>110461</v>
      </c>
      <c r="D13" s="56">
        <f t="shared" si="12"/>
        <v>1946.5</v>
      </c>
      <c r="E13" s="51">
        <f t="shared" si="12"/>
        <v>1757.5</v>
      </c>
      <c r="F13" s="51">
        <f t="shared" si="12"/>
        <v>189</v>
      </c>
      <c r="G13" s="57">
        <f t="shared" si="1"/>
        <v>0</v>
      </c>
      <c r="H13" s="20">
        <v>0</v>
      </c>
      <c r="I13" s="20">
        <v>0</v>
      </c>
      <c r="J13" s="57">
        <f t="shared" si="13"/>
        <v>1580.2</v>
      </c>
      <c r="K13" s="20">
        <v>1448.7</v>
      </c>
      <c r="L13" s="20">
        <v>131.5</v>
      </c>
      <c r="M13" s="57">
        <f t="shared" si="14"/>
        <v>122.19999999999999</v>
      </c>
      <c r="N13" s="20">
        <v>101.3</v>
      </c>
      <c r="O13" s="20">
        <v>20.9</v>
      </c>
      <c r="P13" s="57">
        <f t="shared" si="16"/>
        <v>207.6</v>
      </c>
      <c r="Q13" s="20">
        <v>207.5</v>
      </c>
      <c r="R13" s="20">
        <v>0.1</v>
      </c>
      <c r="S13" s="57">
        <f t="shared" si="17"/>
        <v>0</v>
      </c>
      <c r="T13" s="20">
        <v>0</v>
      </c>
      <c r="U13" s="20">
        <v>0</v>
      </c>
      <c r="V13" s="57">
        <f t="shared" si="15"/>
        <v>36.5</v>
      </c>
      <c r="W13" s="20">
        <v>0</v>
      </c>
      <c r="X13" s="20">
        <v>36.5</v>
      </c>
      <c r="Y13" s="123">
        <v>689.8</v>
      </c>
      <c r="Z13" s="58">
        <f t="shared" si="2"/>
        <v>2636.3</v>
      </c>
      <c r="AA13" s="124">
        <f t="shared" si="3"/>
        <v>1946.5</v>
      </c>
      <c r="AB13" s="125">
        <f t="shared" si="4"/>
        <v>1738.9</v>
      </c>
      <c r="AC13" s="126">
        <f t="shared" si="5"/>
        <v>207.6</v>
      </c>
      <c r="AD13" s="127">
        <f t="shared" si="6"/>
        <v>587.3868001677818</v>
      </c>
      <c r="AE13" s="128">
        <f t="shared" si="7"/>
        <v>524.7402552333705</v>
      </c>
      <c r="AF13" s="129">
        <f t="shared" si="8"/>
        <v>62.64654493441123</v>
      </c>
      <c r="AG13" s="130">
        <f t="shared" si="9"/>
        <v>795.5447322282677</v>
      </c>
      <c r="AH13" s="131">
        <f t="shared" si="10"/>
        <v>208.15793206048588</v>
      </c>
      <c r="AI13" s="132">
        <f t="shared" si="11"/>
        <v>10.665296686360133</v>
      </c>
    </row>
    <row r="14" spans="1:35" s="55" customFormat="1" ht="17.25" customHeight="1">
      <c r="A14" s="13">
        <v>9</v>
      </c>
      <c r="B14" s="18" t="s">
        <v>47</v>
      </c>
      <c r="C14" s="54">
        <v>18111</v>
      </c>
      <c r="D14" s="56">
        <f t="shared" si="12"/>
        <v>363</v>
      </c>
      <c r="E14" s="51">
        <f t="shared" si="12"/>
        <v>276.6</v>
      </c>
      <c r="F14" s="51">
        <f t="shared" si="12"/>
        <v>86.39999999999999</v>
      </c>
      <c r="G14" s="57">
        <f>SUM(H14:I14)</f>
        <v>0</v>
      </c>
      <c r="H14" s="20">
        <v>0</v>
      </c>
      <c r="I14" s="20">
        <v>0</v>
      </c>
      <c r="J14" s="57">
        <f t="shared" si="13"/>
        <v>298.1</v>
      </c>
      <c r="K14" s="20">
        <v>229.5</v>
      </c>
      <c r="L14" s="20">
        <v>68.6</v>
      </c>
      <c r="M14" s="57">
        <f t="shared" si="14"/>
        <v>17.2</v>
      </c>
      <c r="N14" s="20">
        <v>9.5</v>
      </c>
      <c r="O14" s="20">
        <v>7.7</v>
      </c>
      <c r="P14" s="57">
        <f t="shared" si="16"/>
        <v>47.7</v>
      </c>
      <c r="Q14" s="20">
        <v>37.6</v>
      </c>
      <c r="R14" s="20">
        <v>10.1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123">
        <v>68.7</v>
      </c>
      <c r="Z14" s="58">
        <f t="shared" si="2"/>
        <v>431.7</v>
      </c>
      <c r="AA14" s="124">
        <f t="shared" si="3"/>
        <v>363</v>
      </c>
      <c r="AB14" s="125">
        <f>G14+J14+M14+S14+V14</f>
        <v>315.3</v>
      </c>
      <c r="AC14" s="126">
        <f>P14</f>
        <v>47.7</v>
      </c>
      <c r="AD14" s="133">
        <f t="shared" si="6"/>
        <v>668.1022582960632</v>
      </c>
      <c r="AE14" s="128">
        <f t="shared" si="7"/>
        <v>580.3103086522003</v>
      </c>
      <c r="AF14" s="129">
        <f t="shared" si="8"/>
        <v>87.79194964386285</v>
      </c>
      <c r="AG14" s="130">
        <f t="shared" si="9"/>
        <v>794.5447518082933</v>
      </c>
      <c r="AH14" s="134">
        <f t="shared" si="10"/>
        <v>126.44249351223016</v>
      </c>
      <c r="AI14" s="132">
        <f t="shared" si="11"/>
        <v>13.140495867768594</v>
      </c>
    </row>
    <row r="15" spans="1:35" s="55" customFormat="1" ht="19.5" customHeight="1">
      <c r="A15" s="13">
        <v>10</v>
      </c>
      <c r="B15" s="18" t="s">
        <v>25</v>
      </c>
      <c r="C15" s="54">
        <v>30890</v>
      </c>
      <c r="D15" s="56">
        <f t="shared" si="12"/>
        <v>621.8</v>
      </c>
      <c r="E15" s="51">
        <f t="shared" si="12"/>
        <v>538.9</v>
      </c>
      <c r="F15" s="51">
        <f t="shared" si="12"/>
        <v>82.9</v>
      </c>
      <c r="G15" s="57">
        <f t="shared" si="1"/>
        <v>442.7</v>
      </c>
      <c r="H15" s="20">
        <v>442.7</v>
      </c>
      <c r="I15" s="20">
        <v>0</v>
      </c>
      <c r="J15" s="57">
        <f t="shared" si="13"/>
        <v>47.4</v>
      </c>
      <c r="K15" s="20">
        <v>0</v>
      </c>
      <c r="L15" s="20">
        <v>47.4</v>
      </c>
      <c r="M15" s="57">
        <f t="shared" si="14"/>
        <v>12.1</v>
      </c>
      <c r="N15" s="20">
        <v>0</v>
      </c>
      <c r="O15" s="20">
        <v>12.1</v>
      </c>
      <c r="P15" s="57">
        <f t="shared" si="16"/>
        <v>91.7</v>
      </c>
      <c r="Q15" s="20">
        <v>91.7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27.9</v>
      </c>
      <c r="W15" s="20">
        <v>4.5</v>
      </c>
      <c r="X15" s="20">
        <v>23.4</v>
      </c>
      <c r="Y15" s="123">
        <v>385.5</v>
      </c>
      <c r="Z15" s="58">
        <f t="shared" si="2"/>
        <v>1007.3</v>
      </c>
      <c r="AA15" s="124">
        <f t="shared" si="3"/>
        <v>621.8000000000001</v>
      </c>
      <c r="AB15" s="125">
        <f>G15+J15+M15+S15+V15</f>
        <v>530.1</v>
      </c>
      <c r="AC15" s="126">
        <f>P15</f>
        <v>91.7</v>
      </c>
      <c r="AD15" s="127">
        <f t="shared" si="6"/>
        <v>670.9830581633755</v>
      </c>
      <c r="AE15" s="128">
        <f t="shared" si="7"/>
        <v>572.0297831013273</v>
      </c>
      <c r="AF15" s="129">
        <f t="shared" si="8"/>
        <v>98.95327506204814</v>
      </c>
      <c r="AG15" s="130">
        <f t="shared" si="9"/>
        <v>1086.9752886586812</v>
      </c>
      <c r="AH15" s="131">
        <f t="shared" si="10"/>
        <v>415.99223049530593</v>
      </c>
      <c r="AI15" s="132">
        <f t="shared" si="11"/>
        <v>14.747507237053714</v>
      </c>
    </row>
    <row r="16" spans="1:35" s="8" customFormat="1" ht="19.5" customHeight="1">
      <c r="A16" s="19">
        <v>11</v>
      </c>
      <c r="B16" s="18" t="s">
        <v>48</v>
      </c>
      <c r="C16" s="54">
        <v>25344</v>
      </c>
      <c r="D16" s="56">
        <f>G16+J16+M16+P16+S16+V16</f>
        <v>503.59999999999997</v>
      </c>
      <c r="E16" s="51">
        <f t="shared" si="12"/>
        <v>469.9</v>
      </c>
      <c r="F16" s="51">
        <f t="shared" si="12"/>
        <v>33.7</v>
      </c>
      <c r="G16" s="57">
        <f t="shared" si="1"/>
        <v>0</v>
      </c>
      <c r="H16" s="20">
        <v>0</v>
      </c>
      <c r="I16" s="20">
        <v>0</v>
      </c>
      <c r="J16" s="57">
        <f t="shared" si="13"/>
        <v>381.59999999999997</v>
      </c>
      <c r="K16" s="20">
        <v>373.4</v>
      </c>
      <c r="L16" s="20">
        <v>8.2</v>
      </c>
      <c r="M16" s="57">
        <f t="shared" si="14"/>
        <v>23.2</v>
      </c>
      <c r="N16" s="20">
        <v>19.3</v>
      </c>
      <c r="O16" s="20">
        <v>3.9</v>
      </c>
      <c r="P16" s="57">
        <f t="shared" si="16"/>
        <v>54.5</v>
      </c>
      <c r="Q16" s="20">
        <v>53.5</v>
      </c>
      <c r="R16" s="20">
        <v>1</v>
      </c>
      <c r="S16" s="57">
        <f t="shared" si="17"/>
        <v>0</v>
      </c>
      <c r="T16" s="20">
        <v>0</v>
      </c>
      <c r="U16" s="20">
        <v>0</v>
      </c>
      <c r="V16" s="57">
        <f t="shared" si="15"/>
        <v>44.3</v>
      </c>
      <c r="W16" s="20">
        <v>23.7</v>
      </c>
      <c r="X16" s="20">
        <v>20.6</v>
      </c>
      <c r="Y16" s="123">
        <v>163.6</v>
      </c>
      <c r="Z16" s="58">
        <f t="shared" si="2"/>
        <v>667.1999999999999</v>
      </c>
      <c r="AA16" s="124">
        <f t="shared" si="3"/>
        <v>503.59999999999997</v>
      </c>
      <c r="AB16" s="125">
        <f t="shared" si="4"/>
        <v>449.09999999999997</v>
      </c>
      <c r="AC16" s="126">
        <f t="shared" si="5"/>
        <v>54.5</v>
      </c>
      <c r="AD16" s="127">
        <f t="shared" si="6"/>
        <v>662.3526936026935</v>
      </c>
      <c r="AE16" s="128">
        <f t="shared" si="7"/>
        <v>590.6723484848485</v>
      </c>
      <c r="AF16" s="129">
        <f t="shared" si="8"/>
        <v>71.68034511784512</v>
      </c>
      <c r="AG16" s="130">
        <f t="shared" si="9"/>
        <v>877.5252525252524</v>
      </c>
      <c r="AH16" s="131">
        <f t="shared" si="10"/>
        <v>215.17255892255892</v>
      </c>
      <c r="AI16" s="132">
        <f t="shared" si="11"/>
        <v>10.822081016679906</v>
      </c>
    </row>
    <row r="17" spans="1:35" s="8" customFormat="1" ht="19.5" customHeight="1">
      <c r="A17" s="19">
        <v>12</v>
      </c>
      <c r="B17" s="18" t="s">
        <v>41</v>
      </c>
      <c r="C17" s="54">
        <v>24086</v>
      </c>
      <c r="D17" s="56">
        <f t="shared" si="12"/>
        <v>570.4</v>
      </c>
      <c r="E17" s="51">
        <f t="shared" si="12"/>
        <v>449</v>
      </c>
      <c r="F17" s="51">
        <f t="shared" si="12"/>
        <v>121.4</v>
      </c>
      <c r="G17" s="57">
        <f t="shared" si="1"/>
        <v>0</v>
      </c>
      <c r="H17" s="20">
        <v>0</v>
      </c>
      <c r="I17" s="20">
        <v>0</v>
      </c>
      <c r="J17" s="57">
        <f t="shared" si="13"/>
        <v>457.2</v>
      </c>
      <c r="K17" s="20">
        <v>368</v>
      </c>
      <c r="L17" s="20">
        <v>89.2</v>
      </c>
      <c r="M17" s="57">
        <f t="shared" si="14"/>
        <v>21</v>
      </c>
      <c r="N17" s="20">
        <v>20.6</v>
      </c>
      <c r="O17" s="20">
        <v>0.4</v>
      </c>
      <c r="P17" s="57">
        <f t="shared" si="16"/>
        <v>66.3</v>
      </c>
      <c r="Q17" s="20">
        <v>60.4</v>
      </c>
      <c r="R17" s="20">
        <v>5.9</v>
      </c>
      <c r="S17" s="57">
        <f t="shared" si="17"/>
        <v>0</v>
      </c>
      <c r="T17" s="20">
        <v>0</v>
      </c>
      <c r="U17" s="20">
        <v>0</v>
      </c>
      <c r="V17" s="57">
        <f t="shared" si="15"/>
        <v>25.9</v>
      </c>
      <c r="W17" s="20">
        <v>0</v>
      </c>
      <c r="X17" s="20">
        <v>25.9</v>
      </c>
      <c r="Y17" s="123">
        <v>260</v>
      </c>
      <c r="Z17" s="58">
        <f t="shared" si="2"/>
        <v>830.4</v>
      </c>
      <c r="AA17" s="124">
        <f t="shared" si="3"/>
        <v>570.4</v>
      </c>
      <c r="AB17" s="125">
        <f t="shared" si="4"/>
        <v>504.09999999999997</v>
      </c>
      <c r="AC17" s="126">
        <f t="shared" si="5"/>
        <v>66.3</v>
      </c>
      <c r="AD17" s="127">
        <f t="shared" si="6"/>
        <v>789.3935619585375</v>
      </c>
      <c r="AE17" s="128">
        <f t="shared" si="7"/>
        <v>697.6390157491211</v>
      </c>
      <c r="AF17" s="129">
        <f t="shared" si="8"/>
        <v>91.75454620941626</v>
      </c>
      <c r="AG17" s="130">
        <f t="shared" si="9"/>
        <v>1149.2153117993857</v>
      </c>
      <c r="AH17" s="131">
        <f t="shared" si="10"/>
        <v>359.8217498408481</v>
      </c>
      <c r="AI17" s="132">
        <f t="shared" si="11"/>
        <v>11.623422159887799</v>
      </c>
    </row>
    <row r="18" spans="1:35" s="8" customFormat="1" ht="19.5" customHeight="1">
      <c r="A18" s="19">
        <v>13</v>
      </c>
      <c r="B18" s="18" t="s">
        <v>49</v>
      </c>
      <c r="C18" s="54">
        <v>112314</v>
      </c>
      <c r="D18" s="56">
        <f t="shared" si="12"/>
        <v>1914.8000000000002</v>
      </c>
      <c r="E18" s="51">
        <f t="shared" si="12"/>
        <v>1755.6000000000001</v>
      </c>
      <c r="F18" s="51">
        <f t="shared" si="12"/>
        <v>159.2</v>
      </c>
      <c r="G18" s="57">
        <f t="shared" si="1"/>
        <v>0</v>
      </c>
      <c r="H18" s="20">
        <v>0</v>
      </c>
      <c r="I18" s="20">
        <v>0</v>
      </c>
      <c r="J18" s="57">
        <f t="shared" si="13"/>
        <v>1616.9</v>
      </c>
      <c r="K18" s="20">
        <v>1502.7</v>
      </c>
      <c r="L18" s="20">
        <v>114.2</v>
      </c>
      <c r="M18" s="57">
        <f t="shared" si="14"/>
        <v>102.4</v>
      </c>
      <c r="N18" s="20">
        <v>57.4</v>
      </c>
      <c r="O18" s="20">
        <v>45</v>
      </c>
      <c r="P18" s="57">
        <f t="shared" si="16"/>
        <v>195.5</v>
      </c>
      <c r="Q18" s="20">
        <v>195.5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123">
        <v>1094.9</v>
      </c>
      <c r="Z18" s="58">
        <f t="shared" si="2"/>
        <v>3009.7000000000003</v>
      </c>
      <c r="AA18" s="124">
        <f t="shared" si="3"/>
        <v>1914.8000000000002</v>
      </c>
      <c r="AB18" s="125">
        <f t="shared" si="4"/>
        <v>1719.3000000000002</v>
      </c>
      <c r="AC18" s="126">
        <f t="shared" si="5"/>
        <v>195.5</v>
      </c>
      <c r="AD18" s="127">
        <f t="shared" si="6"/>
        <v>568.2877171738758</v>
      </c>
      <c r="AE18" s="128">
        <f t="shared" si="7"/>
        <v>510.2658617803658</v>
      </c>
      <c r="AF18" s="129">
        <f t="shared" si="8"/>
        <v>58.02185539350986</v>
      </c>
      <c r="AG18" s="120">
        <f t="shared" si="9"/>
        <v>893.239786075942</v>
      </c>
      <c r="AH18" s="131">
        <f t="shared" si="10"/>
        <v>324.9520689020663</v>
      </c>
      <c r="AI18" s="132">
        <f t="shared" si="11"/>
        <v>10.20994359724253</v>
      </c>
    </row>
    <row r="19" spans="1:35" s="8" customFormat="1" ht="19.5" customHeight="1">
      <c r="A19" s="19">
        <v>14</v>
      </c>
      <c r="B19" s="18" t="s">
        <v>36</v>
      </c>
      <c r="C19" s="54">
        <v>55347</v>
      </c>
      <c r="D19" s="56">
        <f t="shared" si="12"/>
        <v>1108.2</v>
      </c>
      <c r="E19" s="51">
        <f t="shared" si="12"/>
        <v>1006.7</v>
      </c>
      <c r="F19" s="51">
        <f t="shared" si="12"/>
        <v>101.5</v>
      </c>
      <c r="G19" s="57">
        <f t="shared" si="1"/>
        <v>0</v>
      </c>
      <c r="H19" s="20">
        <v>0</v>
      </c>
      <c r="I19" s="20">
        <v>0</v>
      </c>
      <c r="J19" s="57">
        <f t="shared" si="13"/>
        <v>853.5</v>
      </c>
      <c r="K19" s="20">
        <v>824</v>
      </c>
      <c r="L19" s="20">
        <v>29.5</v>
      </c>
      <c r="M19" s="57">
        <f t="shared" si="14"/>
        <v>0</v>
      </c>
      <c r="N19" s="20">
        <v>0</v>
      </c>
      <c r="O19" s="20">
        <v>0</v>
      </c>
      <c r="P19" s="57">
        <f t="shared" si="16"/>
        <v>154</v>
      </c>
      <c r="Q19" s="20">
        <v>140.7</v>
      </c>
      <c r="R19" s="20">
        <v>13.3</v>
      </c>
      <c r="S19" s="57">
        <f t="shared" si="17"/>
        <v>0</v>
      </c>
      <c r="T19" s="20">
        <v>0</v>
      </c>
      <c r="U19" s="20">
        <v>0</v>
      </c>
      <c r="V19" s="57">
        <f t="shared" si="15"/>
        <v>100.7</v>
      </c>
      <c r="W19" s="20">
        <v>42</v>
      </c>
      <c r="X19" s="20">
        <v>58.7</v>
      </c>
      <c r="Y19" s="123">
        <v>357.3</v>
      </c>
      <c r="Z19" s="58">
        <f t="shared" si="2"/>
        <v>1465.5</v>
      </c>
      <c r="AA19" s="124">
        <f t="shared" si="3"/>
        <v>1108.2</v>
      </c>
      <c r="AB19" s="125">
        <f t="shared" si="4"/>
        <v>954.2</v>
      </c>
      <c r="AC19" s="126">
        <f t="shared" si="5"/>
        <v>154</v>
      </c>
      <c r="AD19" s="127">
        <f t="shared" si="6"/>
        <v>667.4255153847545</v>
      </c>
      <c r="AE19" s="128">
        <f t="shared" si="7"/>
        <v>574.6773387295909</v>
      </c>
      <c r="AF19" s="129">
        <f t="shared" si="8"/>
        <v>92.74817665516348</v>
      </c>
      <c r="AG19" s="120">
        <f t="shared" si="9"/>
        <v>882.6133304424811</v>
      </c>
      <c r="AH19" s="131">
        <f t="shared" si="10"/>
        <v>215.1878150577267</v>
      </c>
      <c r="AI19" s="132">
        <f t="shared" si="11"/>
        <v>13.896408590507129</v>
      </c>
    </row>
    <row r="20" spans="1:35" s="8" customFormat="1" ht="19.5" customHeight="1">
      <c r="A20" s="19">
        <v>15</v>
      </c>
      <c r="B20" s="18" t="s">
        <v>37</v>
      </c>
      <c r="C20" s="54">
        <v>15651</v>
      </c>
      <c r="D20" s="56">
        <f t="shared" si="12"/>
        <v>345</v>
      </c>
      <c r="E20" s="51">
        <f t="shared" si="12"/>
        <v>314.9</v>
      </c>
      <c r="F20" s="51">
        <f t="shared" si="12"/>
        <v>30.1</v>
      </c>
      <c r="G20" s="57">
        <f>SUM(H20:I20)</f>
        <v>0</v>
      </c>
      <c r="H20" s="20">
        <v>0</v>
      </c>
      <c r="I20" s="20">
        <v>0</v>
      </c>
      <c r="J20" s="57">
        <f t="shared" si="13"/>
        <v>269.3</v>
      </c>
      <c r="K20" s="20">
        <v>258.3</v>
      </c>
      <c r="L20" s="20">
        <v>11</v>
      </c>
      <c r="M20" s="57">
        <f t="shared" si="14"/>
        <v>0</v>
      </c>
      <c r="N20" s="20">
        <v>0</v>
      </c>
      <c r="O20" s="20">
        <v>0</v>
      </c>
      <c r="P20" s="57">
        <f>SUM(Q20:R20)</f>
        <v>45.4</v>
      </c>
      <c r="Q20" s="20">
        <v>45.4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30.3</v>
      </c>
      <c r="W20" s="20">
        <v>11.2</v>
      </c>
      <c r="X20" s="20">
        <v>19.1</v>
      </c>
      <c r="Y20" s="123">
        <v>148.1</v>
      </c>
      <c r="Z20" s="58">
        <f>D20+Y20</f>
        <v>493.1</v>
      </c>
      <c r="AA20" s="124">
        <f>SUM(AB20:AC20)</f>
        <v>345</v>
      </c>
      <c r="AB20" s="125">
        <f>G20+J20+M20+S20+V20</f>
        <v>299.6</v>
      </c>
      <c r="AC20" s="126">
        <f>P20</f>
        <v>45.4</v>
      </c>
      <c r="AD20" s="127">
        <f t="shared" si="6"/>
        <v>734.7773305220114</v>
      </c>
      <c r="AE20" s="128">
        <f t="shared" si="7"/>
        <v>638.0848934040424</v>
      </c>
      <c r="AF20" s="129">
        <f t="shared" si="8"/>
        <v>96.69243711796904</v>
      </c>
      <c r="AG20" s="130">
        <f t="shared" si="9"/>
        <v>1050.1991353055182</v>
      </c>
      <c r="AH20" s="131">
        <f t="shared" si="10"/>
        <v>315.4218047835069</v>
      </c>
      <c r="AI20" s="132">
        <f t="shared" si="11"/>
        <v>13.159420289855072</v>
      </c>
    </row>
    <row r="21" spans="1:35" s="8" customFormat="1" ht="19.5" customHeight="1">
      <c r="A21" s="135">
        <v>16</v>
      </c>
      <c r="B21" s="136" t="s">
        <v>38</v>
      </c>
      <c r="C21" s="137">
        <v>5681</v>
      </c>
      <c r="D21" s="138">
        <f t="shared" si="12"/>
        <v>101.2</v>
      </c>
      <c r="E21" s="139">
        <f t="shared" si="12"/>
        <v>94.9</v>
      </c>
      <c r="F21" s="139">
        <f t="shared" si="12"/>
        <v>6.3</v>
      </c>
      <c r="G21" s="140">
        <f>SUM(H21:I21)</f>
        <v>0</v>
      </c>
      <c r="H21" s="141">
        <v>0</v>
      </c>
      <c r="I21" s="141">
        <v>0</v>
      </c>
      <c r="J21" s="140">
        <f t="shared" si="13"/>
        <v>60.5</v>
      </c>
      <c r="K21" s="141">
        <v>58.5</v>
      </c>
      <c r="L21" s="141">
        <v>2</v>
      </c>
      <c r="M21" s="140">
        <f t="shared" si="14"/>
        <v>10.2</v>
      </c>
      <c r="N21" s="141">
        <v>5.9</v>
      </c>
      <c r="O21" s="141">
        <v>4.3</v>
      </c>
      <c r="P21" s="140">
        <f>SUM(Q21:R21)</f>
        <v>30.5</v>
      </c>
      <c r="Q21" s="141">
        <v>30.5</v>
      </c>
      <c r="R21" s="141">
        <v>0</v>
      </c>
      <c r="S21" s="140">
        <f t="shared" si="17"/>
        <v>0</v>
      </c>
      <c r="T21" s="141">
        <v>0</v>
      </c>
      <c r="U21" s="141">
        <v>0</v>
      </c>
      <c r="V21" s="140">
        <f t="shared" si="15"/>
        <v>0</v>
      </c>
      <c r="W21" s="141">
        <v>0</v>
      </c>
      <c r="X21" s="141">
        <v>0</v>
      </c>
      <c r="Y21" s="123">
        <v>31.9</v>
      </c>
      <c r="Z21" s="142">
        <f t="shared" si="2"/>
        <v>133.1</v>
      </c>
      <c r="AA21" s="124">
        <f t="shared" si="3"/>
        <v>101.2</v>
      </c>
      <c r="AB21" s="125">
        <f t="shared" si="4"/>
        <v>70.7</v>
      </c>
      <c r="AC21" s="126">
        <f t="shared" si="5"/>
        <v>30.5</v>
      </c>
      <c r="AD21" s="127">
        <f t="shared" si="6"/>
        <v>593.7921727395411</v>
      </c>
      <c r="AE21" s="128">
        <f t="shared" si="7"/>
        <v>414.8330692953119</v>
      </c>
      <c r="AF21" s="129">
        <f t="shared" si="8"/>
        <v>178.9591034442293</v>
      </c>
      <c r="AG21" s="130">
        <f t="shared" si="9"/>
        <v>780.9657924074401</v>
      </c>
      <c r="AH21" s="131">
        <f t="shared" si="10"/>
        <v>187.17361966789883</v>
      </c>
      <c r="AI21" s="132">
        <f t="shared" si="11"/>
        <v>30.138339920948617</v>
      </c>
    </row>
    <row r="22" spans="1:35" s="8" customFormat="1" ht="19.5" customHeight="1">
      <c r="A22" s="135">
        <v>17</v>
      </c>
      <c r="B22" s="136" t="s">
        <v>39</v>
      </c>
      <c r="C22" s="137">
        <v>12332</v>
      </c>
      <c r="D22" s="138">
        <f t="shared" si="12"/>
        <v>244</v>
      </c>
      <c r="E22" s="139">
        <f t="shared" si="12"/>
        <v>223.8</v>
      </c>
      <c r="F22" s="139">
        <f t="shared" si="12"/>
        <v>20.2</v>
      </c>
      <c r="G22" s="140">
        <f t="shared" si="1"/>
        <v>0</v>
      </c>
      <c r="H22" s="141">
        <v>0</v>
      </c>
      <c r="I22" s="141">
        <v>0</v>
      </c>
      <c r="J22" s="140">
        <f t="shared" si="13"/>
        <v>184.89999999999998</v>
      </c>
      <c r="K22" s="141">
        <v>170.2</v>
      </c>
      <c r="L22" s="141">
        <v>14.7</v>
      </c>
      <c r="M22" s="140">
        <f t="shared" si="14"/>
        <v>10.8</v>
      </c>
      <c r="N22" s="141">
        <v>7.9</v>
      </c>
      <c r="O22" s="141">
        <v>2.9</v>
      </c>
      <c r="P22" s="140">
        <f t="shared" si="16"/>
        <v>38.300000000000004</v>
      </c>
      <c r="Q22" s="141">
        <v>37.2</v>
      </c>
      <c r="R22" s="141">
        <v>1.1</v>
      </c>
      <c r="S22" s="140">
        <f t="shared" si="17"/>
        <v>1</v>
      </c>
      <c r="T22" s="141">
        <v>1</v>
      </c>
      <c r="U22" s="141">
        <v>0</v>
      </c>
      <c r="V22" s="140">
        <f t="shared" si="15"/>
        <v>9</v>
      </c>
      <c r="W22" s="141">
        <v>7.5</v>
      </c>
      <c r="X22" s="141">
        <v>1.5</v>
      </c>
      <c r="Y22" s="123">
        <v>68.1</v>
      </c>
      <c r="Z22" s="142">
        <f t="shared" si="2"/>
        <v>312.1</v>
      </c>
      <c r="AA22" s="124">
        <f t="shared" si="3"/>
        <v>244</v>
      </c>
      <c r="AB22" s="125">
        <f t="shared" si="4"/>
        <v>205.7</v>
      </c>
      <c r="AC22" s="126">
        <f t="shared" si="5"/>
        <v>38.300000000000004</v>
      </c>
      <c r="AD22" s="127">
        <f t="shared" si="6"/>
        <v>659.530760082171</v>
      </c>
      <c r="AE22" s="128">
        <f t="shared" si="7"/>
        <v>556.0060547086172</v>
      </c>
      <c r="AF22" s="129">
        <f t="shared" si="8"/>
        <v>103.52470537355391</v>
      </c>
      <c r="AG22" s="130">
        <f t="shared" si="9"/>
        <v>843.6047140231377</v>
      </c>
      <c r="AH22" s="131">
        <f t="shared" si="10"/>
        <v>184.07395394096656</v>
      </c>
      <c r="AI22" s="132">
        <f t="shared" si="11"/>
        <v>15.696721311475411</v>
      </c>
    </row>
    <row r="23" spans="1:35" s="8" customFormat="1" ht="19.5" customHeight="1">
      <c r="A23" s="135">
        <v>18</v>
      </c>
      <c r="B23" s="136" t="s">
        <v>42</v>
      </c>
      <c r="C23" s="137">
        <v>33083</v>
      </c>
      <c r="D23" s="138">
        <f t="shared" si="12"/>
        <v>548.5</v>
      </c>
      <c r="E23" s="139">
        <f t="shared" si="12"/>
        <v>523.6</v>
      </c>
      <c r="F23" s="139">
        <f t="shared" si="12"/>
        <v>24.9</v>
      </c>
      <c r="G23" s="140">
        <v>0</v>
      </c>
      <c r="H23" s="141">
        <v>0</v>
      </c>
      <c r="I23" s="143">
        <v>0</v>
      </c>
      <c r="J23" s="140">
        <f t="shared" si="13"/>
        <v>403.8</v>
      </c>
      <c r="K23" s="141">
        <v>389.8</v>
      </c>
      <c r="L23" s="143">
        <v>14</v>
      </c>
      <c r="M23" s="140">
        <f t="shared" si="14"/>
        <v>0</v>
      </c>
      <c r="N23" s="141">
        <v>0</v>
      </c>
      <c r="O23" s="143">
        <v>0</v>
      </c>
      <c r="P23" s="140">
        <f t="shared" si="16"/>
        <v>103.89999999999999</v>
      </c>
      <c r="Q23" s="141">
        <v>103.8</v>
      </c>
      <c r="R23" s="144">
        <v>0.1</v>
      </c>
      <c r="S23" s="140">
        <f t="shared" si="17"/>
        <v>0</v>
      </c>
      <c r="T23" s="141">
        <v>0</v>
      </c>
      <c r="U23" s="143">
        <v>0</v>
      </c>
      <c r="V23" s="140">
        <f t="shared" si="15"/>
        <v>40.8</v>
      </c>
      <c r="W23" s="141">
        <v>30</v>
      </c>
      <c r="X23" s="143">
        <v>10.8</v>
      </c>
      <c r="Y23" s="123">
        <v>272.4</v>
      </c>
      <c r="Z23" s="142">
        <f t="shared" si="2"/>
        <v>820.9</v>
      </c>
      <c r="AA23" s="124">
        <f t="shared" si="3"/>
        <v>548.5</v>
      </c>
      <c r="AB23" s="125">
        <f t="shared" si="4"/>
        <v>444.6</v>
      </c>
      <c r="AC23" s="126">
        <f t="shared" si="5"/>
        <v>103.89999999999999</v>
      </c>
      <c r="AD23" s="127">
        <f t="shared" si="6"/>
        <v>552.6504045380809</v>
      </c>
      <c r="AE23" s="128">
        <f t="shared" si="7"/>
        <v>447.9642112263096</v>
      </c>
      <c r="AF23" s="129">
        <f t="shared" si="8"/>
        <v>104.68619331177139</v>
      </c>
      <c r="AG23" s="130">
        <f t="shared" si="9"/>
        <v>827.1116081774123</v>
      </c>
      <c r="AH23" s="131">
        <f t="shared" si="10"/>
        <v>274.46120363933136</v>
      </c>
      <c r="AI23" s="132">
        <f t="shared" si="11"/>
        <v>18.94257064721969</v>
      </c>
    </row>
    <row r="24" spans="1:35" s="8" customFormat="1" ht="19.5" customHeight="1">
      <c r="A24" s="135">
        <v>19</v>
      </c>
      <c r="B24" s="136" t="s">
        <v>50</v>
      </c>
      <c r="C24" s="137">
        <v>26745</v>
      </c>
      <c r="D24" s="138">
        <f t="shared" si="12"/>
        <v>474.40000000000003</v>
      </c>
      <c r="E24" s="139">
        <f t="shared" si="12"/>
        <v>458.09999999999997</v>
      </c>
      <c r="F24" s="139">
        <f t="shared" si="12"/>
        <v>16.3</v>
      </c>
      <c r="G24" s="140">
        <v>0</v>
      </c>
      <c r="H24" s="141">
        <v>0</v>
      </c>
      <c r="I24" s="141">
        <v>0</v>
      </c>
      <c r="J24" s="140">
        <f t="shared" si="13"/>
        <v>336.7</v>
      </c>
      <c r="K24" s="141">
        <v>328.4</v>
      </c>
      <c r="L24" s="141">
        <v>8.3</v>
      </c>
      <c r="M24" s="140">
        <v>0</v>
      </c>
      <c r="N24" s="141">
        <v>0</v>
      </c>
      <c r="O24" s="141">
        <v>0</v>
      </c>
      <c r="P24" s="140">
        <f t="shared" si="16"/>
        <v>97.9</v>
      </c>
      <c r="Q24" s="141">
        <v>97.9</v>
      </c>
      <c r="R24" s="141">
        <v>0</v>
      </c>
      <c r="S24" s="140">
        <f t="shared" si="17"/>
        <v>0</v>
      </c>
      <c r="T24" s="141">
        <v>0</v>
      </c>
      <c r="U24" s="141">
        <v>0</v>
      </c>
      <c r="V24" s="140">
        <f t="shared" si="15"/>
        <v>39.8</v>
      </c>
      <c r="W24" s="141">
        <v>31.8</v>
      </c>
      <c r="X24" s="141">
        <v>8</v>
      </c>
      <c r="Y24" s="123">
        <v>452.4</v>
      </c>
      <c r="Z24" s="142">
        <f t="shared" si="2"/>
        <v>926.8</v>
      </c>
      <c r="AA24" s="124">
        <f t="shared" si="3"/>
        <v>474.4</v>
      </c>
      <c r="AB24" s="125">
        <f t="shared" si="4"/>
        <v>376.5</v>
      </c>
      <c r="AC24" s="126">
        <f t="shared" si="5"/>
        <v>97.9</v>
      </c>
      <c r="AD24" s="127">
        <f t="shared" si="6"/>
        <v>591.2631644544151</v>
      </c>
      <c r="AE24" s="128">
        <f t="shared" si="7"/>
        <v>469.24658814731725</v>
      </c>
      <c r="AF24" s="129">
        <f t="shared" si="8"/>
        <v>122.01657630709792</v>
      </c>
      <c r="AG24" s="130">
        <f t="shared" si="9"/>
        <v>1155.1068735589204</v>
      </c>
      <c r="AH24" s="131">
        <f t="shared" si="10"/>
        <v>563.8437091045056</v>
      </c>
      <c r="AI24" s="132">
        <f t="shared" si="11"/>
        <v>20.636593591905566</v>
      </c>
    </row>
    <row r="25" spans="1:35" s="8" customFormat="1" ht="19.5" customHeight="1">
      <c r="A25" s="135">
        <v>20</v>
      </c>
      <c r="B25" s="136" t="s">
        <v>26</v>
      </c>
      <c r="C25" s="137">
        <v>5105</v>
      </c>
      <c r="D25" s="138">
        <f t="shared" si="12"/>
        <v>86.1</v>
      </c>
      <c r="E25" s="139">
        <f t="shared" si="12"/>
        <v>82.7</v>
      </c>
      <c r="F25" s="139">
        <f t="shared" si="12"/>
        <v>3.4000000000000004</v>
      </c>
      <c r="G25" s="140">
        <f t="shared" si="1"/>
        <v>0</v>
      </c>
      <c r="H25" s="141">
        <v>0</v>
      </c>
      <c r="I25" s="141">
        <v>0</v>
      </c>
      <c r="J25" s="140">
        <f t="shared" si="13"/>
        <v>58.800000000000004</v>
      </c>
      <c r="K25" s="141">
        <v>56.6</v>
      </c>
      <c r="L25" s="141">
        <v>2.2</v>
      </c>
      <c r="M25" s="140">
        <f t="shared" si="14"/>
        <v>5.7</v>
      </c>
      <c r="N25" s="141">
        <v>4.5</v>
      </c>
      <c r="O25" s="141">
        <v>1.2</v>
      </c>
      <c r="P25" s="140">
        <f t="shared" si="16"/>
        <v>21.6</v>
      </c>
      <c r="Q25" s="141">
        <v>21.6</v>
      </c>
      <c r="R25" s="141">
        <v>0</v>
      </c>
      <c r="S25" s="140">
        <f t="shared" si="17"/>
        <v>0</v>
      </c>
      <c r="T25" s="141">
        <v>0</v>
      </c>
      <c r="U25" s="141">
        <v>0</v>
      </c>
      <c r="V25" s="140">
        <f t="shared" si="15"/>
        <v>0</v>
      </c>
      <c r="W25" s="141">
        <v>0</v>
      </c>
      <c r="X25" s="141">
        <v>0</v>
      </c>
      <c r="Y25" s="123">
        <v>45.7</v>
      </c>
      <c r="Z25" s="142">
        <f t="shared" si="2"/>
        <v>131.8</v>
      </c>
      <c r="AA25" s="124">
        <f t="shared" si="3"/>
        <v>86.1</v>
      </c>
      <c r="AB25" s="125">
        <f t="shared" si="4"/>
        <v>64.5</v>
      </c>
      <c r="AC25" s="126">
        <f t="shared" si="5"/>
        <v>21.6</v>
      </c>
      <c r="AD25" s="127">
        <f t="shared" si="6"/>
        <v>562.1939275220371</v>
      </c>
      <c r="AE25" s="128">
        <f t="shared" si="7"/>
        <v>421.1557296767875</v>
      </c>
      <c r="AF25" s="129">
        <f t="shared" si="8"/>
        <v>141.03819784524978</v>
      </c>
      <c r="AG25" s="130">
        <f t="shared" si="9"/>
        <v>860.5941887038852</v>
      </c>
      <c r="AH25" s="131">
        <f t="shared" si="10"/>
        <v>298.4002611818479</v>
      </c>
      <c r="AI25" s="132">
        <f t="shared" si="11"/>
        <v>25.087108013937282</v>
      </c>
    </row>
    <row r="26" spans="1:35" s="8" customFormat="1" ht="19.5" customHeight="1">
      <c r="A26" s="135">
        <v>21</v>
      </c>
      <c r="B26" s="136" t="s">
        <v>27</v>
      </c>
      <c r="C26" s="54">
        <v>15301</v>
      </c>
      <c r="D26" s="56">
        <f>G26+J26+M26+P26+S26+V26</f>
        <v>234.8</v>
      </c>
      <c r="E26" s="51">
        <f>H26+K26+N26+Q26+T26+W26</f>
        <v>188.9</v>
      </c>
      <c r="F26" s="51">
        <f>I26+L26+O26+R26+U26+X26</f>
        <v>45.9</v>
      </c>
      <c r="G26" s="57">
        <f>SUM(H26:I26)</f>
        <v>0</v>
      </c>
      <c r="H26" s="20">
        <v>0</v>
      </c>
      <c r="I26" s="20">
        <v>0</v>
      </c>
      <c r="J26" s="57">
        <f>SUM(K26:L26)</f>
        <v>194.20000000000002</v>
      </c>
      <c r="K26" s="20">
        <v>156.3</v>
      </c>
      <c r="L26" s="20">
        <v>37.9</v>
      </c>
      <c r="M26" s="57">
        <f>SUM(N26:O26)</f>
        <v>10.9</v>
      </c>
      <c r="N26" s="20">
        <v>2.9</v>
      </c>
      <c r="O26" s="20">
        <v>8</v>
      </c>
      <c r="P26" s="57">
        <f>SUM(Q26:R26)</f>
        <v>29.7</v>
      </c>
      <c r="Q26" s="20">
        <v>29.7</v>
      </c>
      <c r="R26" s="20">
        <v>0</v>
      </c>
      <c r="S26" s="140">
        <f t="shared" si="17"/>
        <v>0</v>
      </c>
      <c r="T26" s="20">
        <v>0</v>
      </c>
      <c r="U26" s="20">
        <v>0</v>
      </c>
      <c r="V26" s="140">
        <f t="shared" si="15"/>
        <v>0</v>
      </c>
      <c r="W26" s="20">
        <v>0</v>
      </c>
      <c r="X26" s="20">
        <v>0</v>
      </c>
      <c r="Y26" s="123">
        <v>133</v>
      </c>
      <c r="Z26" s="142">
        <f t="shared" si="2"/>
        <v>367.8</v>
      </c>
      <c r="AA26" s="124">
        <f t="shared" si="3"/>
        <v>234.8</v>
      </c>
      <c r="AB26" s="125">
        <f t="shared" si="4"/>
        <v>205.10000000000002</v>
      </c>
      <c r="AC26" s="126">
        <f t="shared" si="5"/>
        <v>29.7</v>
      </c>
      <c r="AD26" s="127">
        <f t="shared" si="6"/>
        <v>511.5134087096704</v>
      </c>
      <c r="AE26" s="128">
        <f t="shared" si="7"/>
        <v>446.81175522297025</v>
      </c>
      <c r="AF26" s="129">
        <f t="shared" si="8"/>
        <v>64.70165348670022</v>
      </c>
      <c r="AG26" s="130">
        <f t="shared" si="9"/>
        <v>801.2548199464088</v>
      </c>
      <c r="AH26" s="131">
        <f t="shared" si="10"/>
        <v>289.7414112367383</v>
      </c>
      <c r="AI26" s="132">
        <f t="shared" si="11"/>
        <v>12.649063032367971</v>
      </c>
    </row>
    <row r="27" spans="1:35" s="8" customFormat="1" ht="19.5" customHeight="1">
      <c r="A27" s="145">
        <v>22</v>
      </c>
      <c r="B27" s="136" t="s">
        <v>28</v>
      </c>
      <c r="C27" s="137">
        <v>7100</v>
      </c>
      <c r="D27" s="138">
        <f t="shared" si="12"/>
        <v>124.59999999999998</v>
      </c>
      <c r="E27" s="139">
        <f t="shared" si="12"/>
        <v>113.3</v>
      </c>
      <c r="F27" s="139">
        <f t="shared" si="12"/>
        <v>11.3</v>
      </c>
      <c r="G27" s="140">
        <f t="shared" si="1"/>
        <v>0</v>
      </c>
      <c r="H27" s="141">
        <v>0</v>
      </c>
      <c r="I27" s="141">
        <v>0</v>
      </c>
      <c r="J27" s="140">
        <f t="shared" si="13"/>
        <v>99.1</v>
      </c>
      <c r="K27" s="141">
        <v>92</v>
      </c>
      <c r="L27" s="141">
        <v>7.1</v>
      </c>
      <c r="M27" s="140">
        <f t="shared" si="14"/>
        <v>9.1</v>
      </c>
      <c r="N27" s="20">
        <v>7.2</v>
      </c>
      <c r="O27" s="141">
        <v>1.9</v>
      </c>
      <c r="P27" s="140">
        <f t="shared" si="16"/>
        <v>14.1</v>
      </c>
      <c r="Q27" s="141">
        <v>14.1</v>
      </c>
      <c r="R27" s="141">
        <v>0</v>
      </c>
      <c r="S27" s="140">
        <f t="shared" si="17"/>
        <v>0</v>
      </c>
      <c r="T27" s="141">
        <v>0</v>
      </c>
      <c r="U27" s="141">
        <v>0</v>
      </c>
      <c r="V27" s="140">
        <f t="shared" si="15"/>
        <v>2.3</v>
      </c>
      <c r="W27" s="20">
        <v>0</v>
      </c>
      <c r="X27" s="141">
        <v>2.3</v>
      </c>
      <c r="Y27" s="123">
        <v>39.1</v>
      </c>
      <c r="Z27" s="142">
        <f t="shared" si="2"/>
        <v>163.7</v>
      </c>
      <c r="AA27" s="124">
        <f t="shared" si="3"/>
        <v>124.59999999999998</v>
      </c>
      <c r="AB27" s="125">
        <f>G27+J27+M27+S27+V27</f>
        <v>110.49999999999999</v>
      </c>
      <c r="AC27" s="126">
        <f t="shared" si="5"/>
        <v>14.1</v>
      </c>
      <c r="AD27" s="127">
        <f t="shared" si="6"/>
        <v>584.976525821596</v>
      </c>
      <c r="AE27" s="128">
        <f t="shared" si="7"/>
        <v>518.7793427230047</v>
      </c>
      <c r="AF27" s="129">
        <f t="shared" si="8"/>
        <v>66.19718309859154</v>
      </c>
      <c r="AG27" s="130">
        <f t="shared" si="9"/>
        <v>768.544600938967</v>
      </c>
      <c r="AH27" s="131">
        <f t="shared" si="10"/>
        <v>183.5680751173709</v>
      </c>
      <c r="AI27" s="132">
        <f t="shared" si="11"/>
        <v>11.316211878009632</v>
      </c>
    </row>
    <row r="28" spans="1:35" s="55" customFormat="1" ht="19.5" customHeight="1">
      <c r="A28" s="135">
        <v>23</v>
      </c>
      <c r="B28" s="136" t="s">
        <v>29</v>
      </c>
      <c r="C28" s="137">
        <v>4967</v>
      </c>
      <c r="D28" s="138">
        <f t="shared" si="12"/>
        <v>96.70000000000002</v>
      </c>
      <c r="E28" s="139">
        <f t="shared" si="12"/>
        <v>90.1</v>
      </c>
      <c r="F28" s="139">
        <f t="shared" si="12"/>
        <v>6.6000000000000005</v>
      </c>
      <c r="G28" s="140">
        <f t="shared" si="1"/>
        <v>0</v>
      </c>
      <c r="H28" s="141">
        <v>0</v>
      </c>
      <c r="I28" s="141">
        <v>0</v>
      </c>
      <c r="J28" s="140">
        <f t="shared" si="13"/>
        <v>80.60000000000001</v>
      </c>
      <c r="K28" s="141">
        <v>75.9</v>
      </c>
      <c r="L28" s="141">
        <v>4.7</v>
      </c>
      <c r="M28" s="140">
        <f t="shared" si="14"/>
        <v>11.7</v>
      </c>
      <c r="N28" s="141">
        <v>10.1</v>
      </c>
      <c r="O28" s="141">
        <v>1.6</v>
      </c>
      <c r="P28" s="140">
        <f t="shared" si="16"/>
        <v>4.3999999999999995</v>
      </c>
      <c r="Q28" s="141">
        <v>4.1</v>
      </c>
      <c r="R28" s="20">
        <v>0.3</v>
      </c>
      <c r="S28" s="140">
        <f t="shared" si="17"/>
        <v>0</v>
      </c>
      <c r="T28" s="141">
        <v>0</v>
      </c>
      <c r="U28" s="141">
        <v>0</v>
      </c>
      <c r="V28" s="140">
        <f t="shared" si="15"/>
        <v>0</v>
      </c>
      <c r="W28" s="141">
        <v>0</v>
      </c>
      <c r="X28" s="141">
        <v>0</v>
      </c>
      <c r="Y28" s="123">
        <v>0</v>
      </c>
      <c r="Z28" s="142">
        <f t="shared" si="2"/>
        <v>96.70000000000002</v>
      </c>
      <c r="AA28" s="124">
        <f t="shared" si="3"/>
        <v>96.70000000000002</v>
      </c>
      <c r="AB28" s="125">
        <f t="shared" si="4"/>
        <v>92.30000000000001</v>
      </c>
      <c r="AC28" s="126">
        <f t="shared" si="5"/>
        <v>4.3999999999999995</v>
      </c>
      <c r="AD28" s="127">
        <f t="shared" si="6"/>
        <v>648.9497349171198</v>
      </c>
      <c r="AE28" s="128">
        <f t="shared" si="7"/>
        <v>619.4215153345413</v>
      </c>
      <c r="AF28" s="129">
        <f t="shared" si="8"/>
        <v>29.528219582578345</v>
      </c>
      <c r="AG28" s="130">
        <f t="shared" si="9"/>
        <v>648.9497349171198</v>
      </c>
      <c r="AH28" s="131">
        <f t="shared" si="10"/>
        <v>0</v>
      </c>
      <c r="AI28" s="132">
        <f t="shared" si="11"/>
        <v>4.550155118924508</v>
      </c>
    </row>
    <row r="29" spans="1:35" s="55" customFormat="1" ht="19.5" customHeight="1">
      <c r="A29" s="135">
        <v>24</v>
      </c>
      <c r="B29" s="136" t="s">
        <v>30</v>
      </c>
      <c r="C29" s="137">
        <v>11044</v>
      </c>
      <c r="D29" s="138">
        <f>G29+J29+M29+P29+S29+V29</f>
        <v>221.8</v>
      </c>
      <c r="E29" s="139">
        <f t="shared" si="12"/>
        <v>206.5</v>
      </c>
      <c r="F29" s="139">
        <f t="shared" si="12"/>
        <v>15.3</v>
      </c>
      <c r="G29" s="140">
        <f>SUM(H29:I29)</f>
        <v>0</v>
      </c>
      <c r="H29" s="141">
        <v>0</v>
      </c>
      <c r="I29" s="141">
        <v>0</v>
      </c>
      <c r="J29" s="140">
        <f t="shared" si="13"/>
        <v>149.20000000000002</v>
      </c>
      <c r="K29" s="141">
        <v>141.9</v>
      </c>
      <c r="L29" s="141">
        <v>7.3</v>
      </c>
      <c r="M29" s="140">
        <f t="shared" si="14"/>
        <v>9.6</v>
      </c>
      <c r="N29" s="141">
        <v>6.1</v>
      </c>
      <c r="O29" s="141">
        <v>3.5</v>
      </c>
      <c r="P29" s="140">
        <f>SUM(Q29:R29)</f>
        <v>58.199999999999996</v>
      </c>
      <c r="Q29" s="141">
        <v>55.3</v>
      </c>
      <c r="R29" s="141">
        <v>2.9</v>
      </c>
      <c r="S29" s="140">
        <f t="shared" si="17"/>
        <v>0</v>
      </c>
      <c r="T29" s="141">
        <v>0</v>
      </c>
      <c r="U29" s="141">
        <v>0</v>
      </c>
      <c r="V29" s="140">
        <f t="shared" si="15"/>
        <v>4.800000000000001</v>
      </c>
      <c r="W29" s="141">
        <v>3.2</v>
      </c>
      <c r="X29" s="141">
        <v>1.6</v>
      </c>
      <c r="Y29" s="123">
        <v>70.4</v>
      </c>
      <c r="Z29" s="142">
        <f>D29+Y29</f>
        <v>292.20000000000005</v>
      </c>
      <c r="AA29" s="146">
        <f>SUM(AB29:AC29)</f>
        <v>221.8</v>
      </c>
      <c r="AB29" s="140">
        <f>G29+J29+M29+S29+V29</f>
        <v>163.60000000000002</v>
      </c>
      <c r="AC29" s="147">
        <f>P29</f>
        <v>58.199999999999996</v>
      </c>
      <c r="AD29" s="127">
        <f t="shared" si="6"/>
        <v>669.4434383677412</v>
      </c>
      <c r="AE29" s="128">
        <f t="shared" si="7"/>
        <v>493.78244597368104</v>
      </c>
      <c r="AF29" s="129">
        <f t="shared" si="8"/>
        <v>175.66099239406012</v>
      </c>
      <c r="AG29" s="130">
        <f t="shared" si="9"/>
        <v>881.9268381021369</v>
      </c>
      <c r="AH29" s="131">
        <f t="shared" si="10"/>
        <v>212.48339973439576</v>
      </c>
      <c r="AI29" s="132">
        <f t="shared" si="11"/>
        <v>26.23985572587917</v>
      </c>
    </row>
    <row r="30" spans="1:35" s="55" customFormat="1" ht="19.5" customHeight="1">
      <c r="A30" s="135">
        <v>25</v>
      </c>
      <c r="B30" s="136" t="s">
        <v>31</v>
      </c>
      <c r="C30" s="137">
        <v>14614</v>
      </c>
      <c r="D30" s="138">
        <f t="shared" si="12"/>
        <v>285.20000000000005</v>
      </c>
      <c r="E30" s="139">
        <f t="shared" si="12"/>
        <v>259.59999999999997</v>
      </c>
      <c r="F30" s="139">
        <f t="shared" si="12"/>
        <v>25.6</v>
      </c>
      <c r="G30" s="140">
        <f t="shared" si="1"/>
        <v>0</v>
      </c>
      <c r="H30" s="141">
        <v>0</v>
      </c>
      <c r="I30" s="141">
        <v>0</v>
      </c>
      <c r="J30" s="140">
        <f t="shared" si="13"/>
        <v>240.4</v>
      </c>
      <c r="K30" s="141">
        <v>230.9</v>
      </c>
      <c r="L30" s="141">
        <v>9.5</v>
      </c>
      <c r="M30" s="140">
        <f t="shared" si="14"/>
        <v>9</v>
      </c>
      <c r="N30" s="141">
        <v>7.1</v>
      </c>
      <c r="O30" s="141">
        <v>1.9</v>
      </c>
      <c r="P30" s="140">
        <f t="shared" si="16"/>
        <v>25.2</v>
      </c>
      <c r="Q30" s="141">
        <v>21.4</v>
      </c>
      <c r="R30" s="141">
        <v>3.8</v>
      </c>
      <c r="S30" s="140">
        <f t="shared" si="17"/>
        <v>0</v>
      </c>
      <c r="T30" s="141">
        <v>0</v>
      </c>
      <c r="U30" s="141">
        <v>0</v>
      </c>
      <c r="V30" s="140">
        <f t="shared" si="15"/>
        <v>10.6</v>
      </c>
      <c r="W30" s="141">
        <v>0.2</v>
      </c>
      <c r="X30" s="20">
        <v>10.4</v>
      </c>
      <c r="Y30" s="123">
        <v>82.7</v>
      </c>
      <c r="Z30" s="142">
        <f t="shared" si="2"/>
        <v>367.90000000000003</v>
      </c>
      <c r="AA30" s="124">
        <f t="shared" si="3"/>
        <v>285.2</v>
      </c>
      <c r="AB30" s="125">
        <f t="shared" si="4"/>
        <v>260</v>
      </c>
      <c r="AC30" s="126">
        <f t="shared" si="5"/>
        <v>25.2</v>
      </c>
      <c r="AD30" s="127">
        <f t="shared" si="6"/>
        <v>650.517768349984</v>
      </c>
      <c r="AE30" s="128">
        <f t="shared" si="7"/>
        <v>593.0386387482323</v>
      </c>
      <c r="AF30" s="129">
        <f t="shared" si="8"/>
        <v>57.479129601751744</v>
      </c>
      <c r="AG30" s="130">
        <f t="shared" si="9"/>
        <v>839.1496738287487</v>
      </c>
      <c r="AH30" s="131">
        <f t="shared" si="10"/>
        <v>188.63190547876468</v>
      </c>
      <c r="AI30" s="132">
        <f t="shared" si="11"/>
        <v>8.835904628330995</v>
      </c>
    </row>
    <row r="31" spans="1:35" s="55" customFormat="1" ht="19.5" customHeight="1">
      <c r="A31" s="135">
        <v>26</v>
      </c>
      <c r="B31" s="136" t="s">
        <v>43</v>
      </c>
      <c r="C31" s="137">
        <v>8419</v>
      </c>
      <c r="D31" s="138">
        <f t="shared" si="12"/>
        <v>155.7</v>
      </c>
      <c r="E31" s="139">
        <f t="shared" si="12"/>
        <v>144</v>
      </c>
      <c r="F31" s="139">
        <f t="shared" si="12"/>
        <v>11.7</v>
      </c>
      <c r="G31" s="140">
        <f t="shared" si="1"/>
        <v>0</v>
      </c>
      <c r="H31" s="141">
        <v>0</v>
      </c>
      <c r="I31" s="141">
        <v>0</v>
      </c>
      <c r="J31" s="140">
        <f t="shared" si="13"/>
        <v>112.69999999999999</v>
      </c>
      <c r="K31" s="141">
        <v>110.6</v>
      </c>
      <c r="L31" s="141">
        <v>2.1</v>
      </c>
      <c r="M31" s="140">
        <f t="shared" si="14"/>
        <v>7.7</v>
      </c>
      <c r="N31" s="141">
        <v>6.7</v>
      </c>
      <c r="O31" s="141">
        <v>1</v>
      </c>
      <c r="P31" s="140">
        <f t="shared" si="16"/>
        <v>24.9</v>
      </c>
      <c r="Q31" s="141">
        <v>24.4</v>
      </c>
      <c r="R31" s="141">
        <v>0.5</v>
      </c>
      <c r="S31" s="140">
        <f t="shared" si="17"/>
        <v>0</v>
      </c>
      <c r="T31" s="141">
        <v>0</v>
      </c>
      <c r="U31" s="141">
        <v>0</v>
      </c>
      <c r="V31" s="140">
        <f t="shared" si="15"/>
        <v>10.399999999999999</v>
      </c>
      <c r="W31" s="141">
        <v>2.3</v>
      </c>
      <c r="X31" s="141">
        <v>8.1</v>
      </c>
      <c r="Y31" s="123">
        <v>49.3</v>
      </c>
      <c r="Z31" s="142">
        <f t="shared" si="2"/>
        <v>205</v>
      </c>
      <c r="AA31" s="60">
        <f t="shared" si="3"/>
        <v>155.7</v>
      </c>
      <c r="AB31" s="125">
        <f t="shared" si="4"/>
        <v>130.79999999999998</v>
      </c>
      <c r="AC31" s="126">
        <f t="shared" si="5"/>
        <v>24.9</v>
      </c>
      <c r="AD31" s="127">
        <f t="shared" si="6"/>
        <v>616.4627627984321</v>
      </c>
      <c r="AE31" s="128">
        <f t="shared" si="7"/>
        <v>517.8762323316307</v>
      </c>
      <c r="AF31" s="129">
        <f t="shared" si="8"/>
        <v>98.58653046680126</v>
      </c>
      <c r="AG31" s="130">
        <f t="shared" si="9"/>
        <v>811.656174525874</v>
      </c>
      <c r="AH31" s="131">
        <f t="shared" si="10"/>
        <v>195.19341172744188</v>
      </c>
      <c r="AI31" s="132">
        <f t="shared" si="11"/>
        <v>15.992292870905588</v>
      </c>
    </row>
    <row r="32" spans="1:35" s="55" customFormat="1" ht="19.5" customHeight="1">
      <c r="A32" s="135">
        <v>27</v>
      </c>
      <c r="B32" s="136" t="s">
        <v>32</v>
      </c>
      <c r="C32" s="137">
        <v>3089</v>
      </c>
      <c r="D32" s="138">
        <f t="shared" si="12"/>
        <v>53.7</v>
      </c>
      <c r="E32" s="139">
        <f t="shared" si="12"/>
        <v>51.099999999999994</v>
      </c>
      <c r="F32" s="139">
        <f t="shared" si="12"/>
        <v>2.6</v>
      </c>
      <c r="G32" s="140">
        <f>SUM(H32:I32)</f>
        <v>0</v>
      </c>
      <c r="H32" s="141">
        <v>0</v>
      </c>
      <c r="I32" s="141">
        <v>0</v>
      </c>
      <c r="J32" s="140">
        <f t="shared" si="13"/>
        <v>40.9</v>
      </c>
      <c r="K32" s="141">
        <v>40.8</v>
      </c>
      <c r="L32" s="141">
        <v>0.1</v>
      </c>
      <c r="M32" s="140">
        <f t="shared" si="14"/>
        <v>2.6</v>
      </c>
      <c r="N32" s="141">
        <v>2.4</v>
      </c>
      <c r="O32" s="141">
        <v>0.2</v>
      </c>
      <c r="P32" s="140">
        <f t="shared" si="16"/>
        <v>7.5</v>
      </c>
      <c r="Q32" s="141">
        <v>7.1</v>
      </c>
      <c r="R32" s="141">
        <v>0.4</v>
      </c>
      <c r="S32" s="140">
        <f t="shared" si="17"/>
        <v>0</v>
      </c>
      <c r="T32" s="141">
        <v>0</v>
      </c>
      <c r="U32" s="141">
        <v>0</v>
      </c>
      <c r="V32" s="140">
        <f t="shared" si="15"/>
        <v>2.7</v>
      </c>
      <c r="W32" s="141">
        <v>0.8</v>
      </c>
      <c r="X32" s="141">
        <v>1.9</v>
      </c>
      <c r="Y32" s="123">
        <v>18.8</v>
      </c>
      <c r="Z32" s="142">
        <f>D32+Y32</f>
        <v>72.5</v>
      </c>
      <c r="AA32" s="124">
        <f>SUM(AB32:AC32)</f>
        <v>53.7</v>
      </c>
      <c r="AB32" s="125">
        <f>G32+J32+M32+S32+V32</f>
        <v>46.2</v>
      </c>
      <c r="AC32" s="126">
        <f>P32</f>
        <v>7.5</v>
      </c>
      <c r="AD32" s="127">
        <f t="shared" si="6"/>
        <v>579.47555843315</v>
      </c>
      <c r="AE32" s="128">
        <f t="shared" si="7"/>
        <v>498.5432178698609</v>
      </c>
      <c r="AF32" s="129">
        <f t="shared" si="8"/>
        <v>80.93234056328909</v>
      </c>
      <c r="AG32" s="130">
        <f t="shared" si="9"/>
        <v>782.3459587784612</v>
      </c>
      <c r="AH32" s="131">
        <f t="shared" si="10"/>
        <v>202.8704003453113</v>
      </c>
      <c r="AI32" s="132">
        <f t="shared" si="11"/>
        <v>13.966480446927374</v>
      </c>
    </row>
    <row r="33" spans="1:35" s="8" customFormat="1" ht="19.5" customHeight="1">
      <c r="A33" s="145">
        <v>28</v>
      </c>
      <c r="B33" s="136" t="s">
        <v>44</v>
      </c>
      <c r="C33" s="137">
        <v>2458</v>
      </c>
      <c r="D33" s="138">
        <f t="shared" si="12"/>
        <v>50.4</v>
      </c>
      <c r="E33" s="139">
        <f t="shared" si="12"/>
        <v>48</v>
      </c>
      <c r="F33" s="139">
        <f t="shared" si="12"/>
        <v>2.4</v>
      </c>
      <c r="G33" s="140">
        <f t="shared" si="1"/>
        <v>0</v>
      </c>
      <c r="H33" s="141">
        <v>0</v>
      </c>
      <c r="I33" s="141">
        <v>0</v>
      </c>
      <c r="J33" s="140">
        <f t="shared" si="13"/>
        <v>40.3</v>
      </c>
      <c r="K33" s="141">
        <v>38.4</v>
      </c>
      <c r="L33" s="141">
        <v>1.9</v>
      </c>
      <c r="M33" s="140">
        <f t="shared" si="14"/>
        <v>2.1</v>
      </c>
      <c r="N33" s="141">
        <v>1.9</v>
      </c>
      <c r="O33" s="141">
        <v>0.2</v>
      </c>
      <c r="P33" s="140">
        <f t="shared" si="16"/>
        <v>8</v>
      </c>
      <c r="Q33" s="141">
        <v>7.7</v>
      </c>
      <c r="R33" s="141">
        <v>0.3</v>
      </c>
      <c r="S33" s="140">
        <f t="shared" si="17"/>
        <v>0</v>
      </c>
      <c r="T33" s="141">
        <v>0</v>
      </c>
      <c r="U33" s="141">
        <v>0</v>
      </c>
      <c r="V33" s="140">
        <f t="shared" si="15"/>
        <v>0</v>
      </c>
      <c r="W33" s="141">
        <v>0</v>
      </c>
      <c r="X33" s="141">
        <v>0</v>
      </c>
      <c r="Y33" s="123">
        <v>17.7</v>
      </c>
      <c r="Z33" s="142">
        <f>D33+Y33</f>
        <v>68.1</v>
      </c>
      <c r="AA33" s="124">
        <f>SUM(AB33:AC33)</f>
        <v>50.4</v>
      </c>
      <c r="AB33" s="125">
        <f t="shared" si="4"/>
        <v>42.4</v>
      </c>
      <c r="AC33" s="126">
        <f t="shared" si="5"/>
        <v>8</v>
      </c>
      <c r="AD33" s="127">
        <f t="shared" si="6"/>
        <v>683.4825061025223</v>
      </c>
      <c r="AE33" s="128">
        <f t="shared" si="7"/>
        <v>574.9932194195824</v>
      </c>
      <c r="AF33" s="129">
        <f t="shared" si="8"/>
        <v>108.48928668294005</v>
      </c>
      <c r="AG33" s="130">
        <f t="shared" si="9"/>
        <v>923.5150528885272</v>
      </c>
      <c r="AH33" s="131">
        <f t="shared" si="10"/>
        <v>240.03254678600487</v>
      </c>
      <c r="AI33" s="132">
        <f t="shared" si="11"/>
        <v>15.873015873015873</v>
      </c>
    </row>
    <row r="34" spans="1:35" s="8" customFormat="1" ht="19.5" customHeight="1">
      <c r="A34" s="135">
        <v>29</v>
      </c>
      <c r="B34" s="136" t="s">
        <v>33</v>
      </c>
      <c r="C34" s="137">
        <v>8436</v>
      </c>
      <c r="D34" s="138">
        <f t="shared" si="12"/>
        <v>129.2</v>
      </c>
      <c r="E34" s="139">
        <f t="shared" si="12"/>
        <v>127.39999999999999</v>
      </c>
      <c r="F34" s="139">
        <f t="shared" si="12"/>
        <v>1.8</v>
      </c>
      <c r="G34" s="140">
        <f t="shared" si="1"/>
        <v>0</v>
      </c>
      <c r="H34" s="141">
        <v>0</v>
      </c>
      <c r="I34" s="141">
        <v>0</v>
      </c>
      <c r="J34" s="140">
        <f t="shared" si="13"/>
        <v>88.1</v>
      </c>
      <c r="K34" s="141">
        <v>87.8</v>
      </c>
      <c r="L34" s="141">
        <v>0.3</v>
      </c>
      <c r="M34" s="140">
        <f t="shared" si="14"/>
        <v>6.3</v>
      </c>
      <c r="N34" s="141">
        <v>6.3</v>
      </c>
      <c r="O34" s="141">
        <v>0</v>
      </c>
      <c r="P34" s="140">
        <f t="shared" si="16"/>
        <v>18.2</v>
      </c>
      <c r="Q34" s="141">
        <v>18</v>
      </c>
      <c r="R34" s="141">
        <v>0.2</v>
      </c>
      <c r="S34" s="140">
        <f t="shared" si="17"/>
        <v>0</v>
      </c>
      <c r="T34" s="141">
        <v>0</v>
      </c>
      <c r="U34" s="141">
        <v>0</v>
      </c>
      <c r="V34" s="140">
        <f t="shared" si="15"/>
        <v>16.6</v>
      </c>
      <c r="W34" s="141">
        <v>15.3</v>
      </c>
      <c r="X34" s="141">
        <v>1.3</v>
      </c>
      <c r="Y34" s="123">
        <v>30.3</v>
      </c>
      <c r="Z34" s="142">
        <f t="shared" si="2"/>
        <v>159.5</v>
      </c>
      <c r="AA34" s="124">
        <f>SUM(AB34:AC34)</f>
        <v>129.2</v>
      </c>
      <c r="AB34" s="125">
        <f t="shared" si="4"/>
        <v>111</v>
      </c>
      <c r="AC34" s="126">
        <f t="shared" si="5"/>
        <v>18.2</v>
      </c>
      <c r="AD34" s="127">
        <f t="shared" si="6"/>
        <v>510.5105105105104</v>
      </c>
      <c r="AE34" s="128">
        <f t="shared" si="7"/>
        <v>438.59649122807014</v>
      </c>
      <c r="AF34" s="129">
        <f t="shared" si="8"/>
        <v>71.91401928244034</v>
      </c>
      <c r="AG34" s="130">
        <f t="shared" si="9"/>
        <v>630.2354986565513</v>
      </c>
      <c r="AH34" s="131">
        <f t="shared" si="10"/>
        <v>119.72498814604077</v>
      </c>
      <c r="AI34" s="132">
        <f t="shared" si="11"/>
        <v>14.086687306501549</v>
      </c>
    </row>
    <row r="35" spans="1:35" s="55" customFormat="1" ht="19.5" customHeight="1">
      <c r="A35" s="135">
        <v>30</v>
      </c>
      <c r="B35" s="136" t="s">
        <v>34</v>
      </c>
      <c r="C35" s="137">
        <v>4086</v>
      </c>
      <c r="D35" s="138">
        <f>G35+J35+M35+P35+S35+V35</f>
        <v>78.1</v>
      </c>
      <c r="E35" s="139">
        <f t="shared" si="12"/>
        <v>70</v>
      </c>
      <c r="F35" s="139">
        <f t="shared" si="12"/>
        <v>8.1</v>
      </c>
      <c r="G35" s="140">
        <f>SUM(H35:I35)</f>
        <v>0</v>
      </c>
      <c r="H35" s="141">
        <v>0</v>
      </c>
      <c r="I35" s="141">
        <v>0</v>
      </c>
      <c r="J35" s="140">
        <f t="shared" si="13"/>
        <v>65.2</v>
      </c>
      <c r="K35" s="141">
        <v>58.3</v>
      </c>
      <c r="L35" s="141">
        <v>6.9</v>
      </c>
      <c r="M35" s="140">
        <f t="shared" si="14"/>
        <v>3.8</v>
      </c>
      <c r="N35" s="141">
        <v>2.8</v>
      </c>
      <c r="O35" s="141">
        <v>1</v>
      </c>
      <c r="P35" s="140">
        <f t="shared" si="16"/>
        <v>9.1</v>
      </c>
      <c r="Q35" s="141">
        <v>8.9</v>
      </c>
      <c r="R35" s="141">
        <v>0.2</v>
      </c>
      <c r="S35" s="140">
        <f t="shared" si="17"/>
        <v>0</v>
      </c>
      <c r="T35" s="141">
        <v>0</v>
      </c>
      <c r="U35" s="141">
        <v>0</v>
      </c>
      <c r="V35" s="140">
        <f t="shared" si="15"/>
        <v>0</v>
      </c>
      <c r="W35" s="141">
        <v>0</v>
      </c>
      <c r="X35" s="141">
        <v>0</v>
      </c>
      <c r="Y35" s="123">
        <v>19</v>
      </c>
      <c r="Z35" s="142">
        <f>D35+Y35</f>
        <v>97.1</v>
      </c>
      <c r="AA35" s="124">
        <f t="shared" si="3"/>
        <v>78.1</v>
      </c>
      <c r="AB35" s="125">
        <f>G35+J35+M35+S35+V35</f>
        <v>69</v>
      </c>
      <c r="AC35" s="126">
        <f>P35</f>
        <v>9.1</v>
      </c>
      <c r="AD35" s="127">
        <f t="shared" si="6"/>
        <v>637.1349322891173</v>
      </c>
      <c r="AE35" s="128">
        <f t="shared" si="7"/>
        <v>562.8976994615762</v>
      </c>
      <c r="AF35" s="129">
        <f t="shared" si="8"/>
        <v>74.23723282754118</v>
      </c>
      <c r="AG35" s="130">
        <f t="shared" si="9"/>
        <v>792.1357480828846</v>
      </c>
      <c r="AH35" s="131">
        <f t="shared" si="10"/>
        <v>155.00081579376734</v>
      </c>
      <c r="AI35" s="132">
        <f t="shared" si="11"/>
        <v>11.651728553137005</v>
      </c>
    </row>
    <row r="36" spans="1:36" s="8" customFormat="1" ht="19.5" customHeight="1">
      <c r="A36" s="135">
        <v>31</v>
      </c>
      <c r="B36" s="136" t="s">
        <v>51</v>
      </c>
      <c r="C36" s="137">
        <v>5426</v>
      </c>
      <c r="D36" s="138">
        <f t="shared" si="12"/>
        <v>101.39999999999999</v>
      </c>
      <c r="E36" s="139">
        <f t="shared" si="12"/>
        <v>96.5</v>
      </c>
      <c r="F36" s="139">
        <f t="shared" si="12"/>
        <v>4.9</v>
      </c>
      <c r="G36" s="140">
        <f t="shared" si="1"/>
        <v>0</v>
      </c>
      <c r="H36" s="141">
        <v>0</v>
      </c>
      <c r="I36" s="141">
        <v>0</v>
      </c>
      <c r="J36" s="140">
        <f t="shared" si="13"/>
        <v>75</v>
      </c>
      <c r="K36" s="141">
        <v>74.1</v>
      </c>
      <c r="L36" s="141">
        <v>0.9</v>
      </c>
      <c r="M36" s="140">
        <f t="shared" si="14"/>
        <v>4.3</v>
      </c>
      <c r="N36" s="20">
        <v>4</v>
      </c>
      <c r="O36" s="141">
        <v>0.3</v>
      </c>
      <c r="P36" s="140">
        <f t="shared" si="16"/>
        <v>11.799999999999999</v>
      </c>
      <c r="Q36" s="141">
        <v>11.7</v>
      </c>
      <c r="R36" s="141">
        <v>0.1</v>
      </c>
      <c r="S36" s="140">
        <f t="shared" si="17"/>
        <v>0</v>
      </c>
      <c r="T36" s="141">
        <v>0</v>
      </c>
      <c r="U36" s="141">
        <v>0</v>
      </c>
      <c r="V36" s="140">
        <f t="shared" si="15"/>
        <v>10.3</v>
      </c>
      <c r="W36" s="141">
        <v>6.7</v>
      </c>
      <c r="X36" s="141">
        <v>3.6</v>
      </c>
      <c r="Y36" s="123">
        <v>14.5</v>
      </c>
      <c r="Z36" s="142">
        <f t="shared" si="2"/>
        <v>115.89999999999999</v>
      </c>
      <c r="AA36" s="124">
        <f t="shared" si="3"/>
        <v>101.39999999999999</v>
      </c>
      <c r="AB36" s="125">
        <f t="shared" si="4"/>
        <v>89.6</v>
      </c>
      <c r="AC36" s="126">
        <f t="shared" si="5"/>
        <v>11.799999999999999</v>
      </c>
      <c r="AD36" s="127">
        <f t="shared" si="6"/>
        <v>622.9266494655362</v>
      </c>
      <c r="AE36" s="128">
        <f t="shared" si="7"/>
        <v>550.4361715198428</v>
      </c>
      <c r="AF36" s="129">
        <f t="shared" si="8"/>
        <v>72.49047794569357</v>
      </c>
      <c r="AG36" s="130">
        <f t="shared" si="9"/>
        <v>712.0039316869393</v>
      </c>
      <c r="AH36" s="131">
        <f t="shared" si="10"/>
        <v>89.07728222140312</v>
      </c>
      <c r="AI36" s="132">
        <f t="shared" si="11"/>
        <v>11.6370808678501</v>
      </c>
      <c r="AJ36" s="55"/>
    </row>
    <row r="37" spans="1:35" s="8" customFormat="1" ht="19.5" customHeight="1">
      <c r="A37" s="135">
        <v>32</v>
      </c>
      <c r="B37" s="136" t="s">
        <v>45</v>
      </c>
      <c r="C37" s="137">
        <v>15543</v>
      </c>
      <c r="D37" s="138">
        <f t="shared" si="12"/>
        <v>274.3</v>
      </c>
      <c r="E37" s="139">
        <f t="shared" si="12"/>
        <v>232.8</v>
      </c>
      <c r="F37" s="139">
        <f t="shared" si="12"/>
        <v>41.5</v>
      </c>
      <c r="G37" s="140">
        <f t="shared" si="1"/>
        <v>0</v>
      </c>
      <c r="H37" s="141">
        <v>0</v>
      </c>
      <c r="I37" s="141">
        <v>0</v>
      </c>
      <c r="J37" s="140">
        <f t="shared" si="13"/>
        <v>221.60000000000002</v>
      </c>
      <c r="K37" s="141">
        <v>190.8</v>
      </c>
      <c r="L37" s="141">
        <v>30.8</v>
      </c>
      <c r="M37" s="140">
        <f t="shared" si="14"/>
        <v>18.4</v>
      </c>
      <c r="N37" s="141">
        <v>9.4</v>
      </c>
      <c r="O37" s="141">
        <v>9</v>
      </c>
      <c r="P37" s="140">
        <f t="shared" si="16"/>
        <v>34.300000000000004</v>
      </c>
      <c r="Q37" s="141">
        <v>32.6</v>
      </c>
      <c r="R37" s="141">
        <v>1.7</v>
      </c>
      <c r="S37" s="140">
        <f t="shared" si="17"/>
        <v>0</v>
      </c>
      <c r="T37" s="141">
        <v>0</v>
      </c>
      <c r="U37" s="141">
        <v>0</v>
      </c>
      <c r="V37" s="140">
        <f t="shared" si="15"/>
        <v>0</v>
      </c>
      <c r="W37" s="141">
        <v>0</v>
      </c>
      <c r="X37" s="141">
        <v>0</v>
      </c>
      <c r="Y37" s="123">
        <v>49.2</v>
      </c>
      <c r="Z37" s="142">
        <f t="shared" si="2"/>
        <v>323.5</v>
      </c>
      <c r="AA37" s="124">
        <f t="shared" si="3"/>
        <v>274.3</v>
      </c>
      <c r="AB37" s="125">
        <f t="shared" si="4"/>
        <v>240.00000000000003</v>
      </c>
      <c r="AC37" s="126">
        <f t="shared" si="5"/>
        <v>34.300000000000004</v>
      </c>
      <c r="AD37" s="127">
        <f t="shared" si="6"/>
        <v>588.260524566257</v>
      </c>
      <c r="AE37" s="128">
        <f t="shared" si="7"/>
        <v>514.7011516438268</v>
      </c>
      <c r="AF37" s="129">
        <f t="shared" si="8"/>
        <v>73.55937292243026</v>
      </c>
      <c r="AG37" s="130">
        <f t="shared" si="9"/>
        <v>693.7742606532416</v>
      </c>
      <c r="AH37" s="131">
        <f t="shared" si="10"/>
        <v>105.5137360869845</v>
      </c>
      <c r="AI37" s="132">
        <f t="shared" si="11"/>
        <v>12.504557054320088</v>
      </c>
    </row>
    <row r="38" spans="1:35" s="8" customFormat="1" ht="19.5" customHeight="1" thickBot="1">
      <c r="A38" s="148">
        <v>33</v>
      </c>
      <c r="B38" s="149" t="s">
        <v>35</v>
      </c>
      <c r="C38" s="150">
        <v>11391</v>
      </c>
      <c r="D38" s="151">
        <f t="shared" si="12"/>
        <v>201.4</v>
      </c>
      <c r="E38" s="152">
        <f t="shared" si="12"/>
        <v>188</v>
      </c>
      <c r="F38" s="152">
        <f t="shared" si="12"/>
        <v>13.4</v>
      </c>
      <c r="G38" s="153">
        <f t="shared" si="1"/>
        <v>0</v>
      </c>
      <c r="H38" s="154">
        <v>0</v>
      </c>
      <c r="I38" s="154">
        <v>0</v>
      </c>
      <c r="J38" s="153">
        <f t="shared" si="13"/>
        <v>121.8</v>
      </c>
      <c r="K38" s="154">
        <v>117.8</v>
      </c>
      <c r="L38" s="154">
        <v>4</v>
      </c>
      <c r="M38" s="153">
        <f t="shared" si="14"/>
        <v>7.699999999999999</v>
      </c>
      <c r="N38" s="154">
        <v>6.3</v>
      </c>
      <c r="O38" s="154">
        <v>1.4</v>
      </c>
      <c r="P38" s="153">
        <f t="shared" si="16"/>
        <v>46.9</v>
      </c>
      <c r="Q38" s="154">
        <v>46.4</v>
      </c>
      <c r="R38" s="154">
        <v>0.5</v>
      </c>
      <c r="S38" s="153">
        <f>SUM(T38:U38)</f>
        <v>0</v>
      </c>
      <c r="T38" s="154">
        <v>0</v>
      </c>
      <c r="U38" s="154">
        <v>0</v>
      </c>
      <c r="V38" s="153">
        <f t="shared" si="15"/>
        <v>25</v>
      </c>
      <c r="W38" s="154">
        <v>17.5</v>
      </c>
      <c r="X38" s="154">
        <v>7.5</v>
      </c>
      <c r="Y38" s="155">
        <v>52.1</v>
      </c>
      <c r="Z38" s="156">
        <f t="shared" si="2"/>
        <v>253.5</v>
      </c>
      <c r="AA38" s="157">
        <f t="shared" si="3"/>
        <v>201.4</v>
      </c>
      <c r="AB38" s="158">
        <f t="shared" si="4"/>
        <v>154.5</v>
      </c>
      <c r="AC38" s="159">
        <f t="shared" si="5"/>
        <v>46.9</v>
      </c>
      <c r="AD38" s="160">
        <f t="shared" si="6"/>
        <v>589.354168495596</v>
      </c>
      <c r="AE38" s="161">
        <f t="shared" si="7"/>
        <v>452.1113159511895</v>
      </c>
      <c r="AF38" s="162">
        <f t="shared" si="8"/>
        <v>137.2428525444064</v>
      </c>
      <c r="AG38" s="163">
        <f t="shared" si="9"/>
        <v>741.8137125801071</v>
      </c>
      <c r="AH38" s="164">
        <f t="shared" si="10"/>
        <v>152.45954408451118</v>
      </c>
      <c r="AI38" s="61">
        <f t="shared" si="11"/>
        <v>23.286991062562066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SheetLayoutView="100" zoomScalePageLayoutView="0" workbookViewId="0" topLeftCell="B1">
      <selection activeCell="F15" sqref="F1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65" t="s">
        <v>60</v>
      </c>
      <c r="B1" s="166"/>
      <c r="C1" s="211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74" t="s">
        <v>1</v>
      </c>
      <c r="AB1" s="175"/>
      <c r="AC1" s="176"/>
      <c r="AD1" s="180" t="s">
        <v>2</v>
      </c>
      <c r="AE1" s="180"/>
      <c r="AF1" s="180"/>
      <c r="AG1" s="184" t="s">
        <v>3</v>
      </c>
      <c r="AH1" s="191" t="s">
        <v>4</v>
      </c>
      <c r="AI1" s="202" t="s">
        <v>5</v>
      </c>
    </row>
    <row r="2" spans="1:35" ht="19.5" customHeight="1">
      <c r="A2" s="167"/>
      <c r="B2" s="168"/>
      <c r="C2" s="172"/>
      <c r="D2" s="205" t="s">
        <v>1</v>
      </c>
      <c r="E2" s="206"/>
      <c r="F2" s="20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187" t="s">
        <v>6</v>
      </c>
      <c r="Z2" s="189" t="s">
        <v>7</v>
      </c>
      <c r="AA2" s="177"/>
      <c r="AB2" s="178"/>
      <c r="AC2" s="179"/>
      <c r="AD2" s="181"/>
      <c r="AE2" s="181"/>
      <c r="AF2" s="181"/>
      <c r="AG2" s="185"/>
      <c r="AH2" s="192"/>
      <c r="AI2" s="203"/>
    </row>
    <row r="3" spans="1:35" ht="19.5" customHeight="1">
      <c r="A3" s="167"/>
      <c r="B3" s="168"/>
      <c r="C3" s="172"/>
      <c r="D3" s="208"/>
      <c r="E3" s="206"/>
      <c r="F3" s="206"/>
      <c r="G3" s="182" t="s">
        <v>8</v>
      </c>
      <c r="H3" s="183"/>
      <c r="I3" s="183"/>
      <c r="J3" s="182" t="s">
        <v>9</v>
      </c>
      <c r="K3" s="183"/>
      <c r="L3" s="183"/>
      <c r="M3" s="182" t="s">
        <v>10</v>
      </c>
      <c r="N3" s="183"/>
      <c r="O3" s="183"/>
      <c r="P3" s="182" t="s">
        <v>11</v>
      </c>
      <c r="Q3" s="183"/>
      <c r="R3" s="183"/>
      <c r="S3" s="182" t="s">
        <v>12</v>
      </c>
      <c r="T3" s="183"/>
      <c r="U3" s="183"/>
      <c r="V3" s="182" t="s">
        <v>13</v>
      </c>
      <c r="W3" s="183"/>
      <c r="X3" s="183"/>
      <c r="Y3" s="187"/>
      <c r="Z3" s="189"/>
      <c r="AA3" s="177"/>
      <c r="AB3" s="178"/>
      <c r="AC3" s="179"/>
      <c r="AD3" s="181"/>
      <c r="AE3" s="181"/>
      <c r="AF3" s="181"/>
      <c r="AG3" s="185"/>
      <c r="AH3" s="192"/>
      <c r="AI3" s="203"/>
    </row>
    <row r="4" spans="1:35" ht="19.5" customHeight="1" thickBot="1">
      <c r="A4" s="169"/>
      <c r="B4" s="170"/>
      <c r="C4" s="173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88"/>
      <c r="Z4" s="190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86"/>
      <c r="AH4" s="193"/>
      <c r="AI4" s="204"/>
    </row>
    <row r="5" spans="1:35" s="2" customFormat="1" ht="39.75" customHeight="1" thickBot="1">
      <c r="A5" s="197" t="s">
        <v>18</v>
      </c>
      <c r="B5" s="198"/>
      <c r="C5" s="34">
        <f>SUM(C6:C38)</f>
        <v>1195817</v>
      </c>
      <c r="D5" s="35">
        <f>SUM(E5:F5)</f>
        <v>22005.399999999998</v>
      </c>
      <c r="E5" s="36">
        <f>SUM(E6:E38)</f>
        <v>20324.199999999997</v>
      </c>
      <c r="F5" s="36">
        <f>SUM(F6:F38)</f>
        <v>1681.1999999999996</v>
      </c>
      <c r="G5" s="37">
        <f>SUM(H5:I5)</f>
        <v>461.7</v>
      </c>
      <c r="H5" s="37">
        <f aca="true" t="shared" si="0" ref="H5:AC5">SUM(H6:H38)</f>
        <v>461.7</v>
      </c>
      <c r="I5" s="37">
        <f t="shared" si="0"/>
        <v>0</v>
      </c>
      <c r="J5" s="37">
        <f>SUM(K5:L5)</f>
        <v>16905.399999999998</v>
      </c>
      <c r="K5" s="37">
        <f t="shared" si="0"/>
        <v>15856.199999999999</v>
      </c>
      <c r="L5" s="37">
        <f t="shared" si="0"/>
        <v>1049.2000000000003</v>
      </c>
      <c r="M5" s="37">
        <f>SUM(N5:O5)</f>
        <v>975.6</v>
      </c>
      <c r="N5" s="37">
        <f t="shared" si="0"/>
        <v>752.3000000000001</v>
      </c>
      <c r="O5" s="37">
        <f t="shared" si="0"/>
        <v>223.29999999999993</v>
      </c>
      <c r="P5" s="37">
        <f>SUM(Q5:R5)</f>
        <v>3113.7000000000003</v>
      </c>
      <c r="Q5" s="37">
        <f t="shared" si="0"/>
        <v>3021.2000000000003</v>
      </c>
      <c r="R5" s="37">
        <f t="shared" si="0"/>
        <v>92.49999999999999</v>
      </c>
      <c r="S5" s="37">
        <f>SUM(T5:U5)</f>
        <v>1.2000000000000002</v>
      </c>
      <c r="T5" s="37">
        <f t="shared" si="0"/>
        <v>1.1</v>
      </c>
      <c r="U5" s="37">
        <f t="shared" si="0"/>
        <v>0.1</v>
      </c>
      <c r="V5" s="37">
        <f>SUM(W5:X5)</f>
        <v>547.8</v>
      </c>
      <c r="W5" s="37">
        <f t="shared" si="0"/>
        <v>231.7</v>
      </c>
      <c r="X5" s="37">
        <f t="shared" si="0"/>
        <v>316.09999999999997</v>
      </c>
      <c r="Y5" s="38">
        <f t="shared" si="0"/>
        <v>10386.800000000003</v>
      </c>
      <c r="Z5" s="39">
        <f t="shared" si="0"/>
        <v>32392.2</v>
      </c>
      <c r="AA5" s="40">
        <f t="shared" si="0"/>
        <v>22005.4</v>
      </c>
      <c r="AB5" s="41">
        <f t="shared" si="0"/>
        <v>18891.7</v>
      </c>
      <c r="AC5" s="42">
        <f t="shared" si="0"/>
        <v>3113.6999999999985</v>
      </c>
      <c r="AD5" s="43">
        <f>AA5/C5/31*1000000</f>
        <v>593.6122441002477</v>
      </c>
      <c r="AE5" s="44">
        <f>AB5/C5/31*1000000</f>
        <v>509.6178407058562</v>
      </c>
      <c r="AF5" s="45">
        <f>AC5/C5/31*1000000</f>
        <v>83.99440339439137</v>
      </c>
      <c r="AG5" s="46">
        <f>Z5/C5/31*1000000</f>
        <v>873.8039996248212</v>
      </c>
      <c r="AH5" s="47">
        <f>Y5/C5/31*1000000</f>
        <v>280.1917555245737</v>
      </c>
      <c r="AI5" s="48">
        <f>AC5*100/AA5</f>
        <v>14.149708707862606</v>
      </c>
    </row>
    <row r="6" spans="1:35" s="8" customFormat="1" ht="19.5" customHeight="1" thickTop="1">
      <c r="A6" s="14">
        <v>1</v>
      </c>
      <c r="B6" s="15" t="s">
        <v>19</v>
      </c>
      <c r="C6" s="49">
        <v>283919</v>
      </c>
      <c r="D6" s="50">
        <f>G6+J6+M6+P6+S6+V6</f>
        <v>5073.1</v>
      </c>
      <c r="E6" s="51">
        <f>H6+K6+N6+Q6+T6+W6</f>
        <v>5038.1</v>
      </c>
      <c r="F6" s="51">
        <f>I6+L6+O6+R6+U6+X6</f>
        <v>35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3873.8</v>
      </c>
      <c r="K6" s="16">
        <v>3852</v>
      </c>
      <c r="L6" s="16">
        <v>21.8</v>
      </c>
      <c r="M6" s="52">
        <f>SUM(N6:O6)</f>
        <v>245.7</v>
      </c>
      <c r="N6" s="16">
        <v>242.6</v>
      </c>
      <c r="O6" s="16">
        <v>3.1</v>
      </c>
      <c r="P6" s="52">
        <f>SUM(Q6:R6)</f>
        <v>876.1</v>
      </c>
      <c r="Q6" s="16">
        <v>875.5</v>
      </c>
      <c r="R6" s="16">
        <v>0.6</v>
      </c>
      <c r="S6" s="52">
        <f>SUM(T6:U6)</f>
        <v>0</v>
      </c>
      <c r="T6" s="16">
        <v>0</v>
      </c>
      <c r="U6" s="16">
        <v>0</v>
      </c>
      <c r="V6" s="52">
        <f>SUM(W6:X6)</f>
        <v>77.5</v>
      </c>
      <c r="W6" s="16">
        <v>68</v>
      </c>
      <c r="X6" s="16">
        <v>9.5</v>
      </c>
      <c r="Y6" s="113">
        <v>3135.3</v>
      </c>
      <c r="Z6" s="53">
        <f aca="true" t="shared" si="2" ref="Z6:Z38">D6+Y6</f>
        <v>8208.400000000001</v>
      </c>
      <c r="AA6" s="114">
        <f aca="true" t="shared" si="3" ref="AA6:AA38">SUM(AB6:AC6)</f>
        <v>5073.1</v>
      </c>
      <c r="AB6" s="115">
        <f aca="true" t="shared" si="4" ref="AB6:AB38">G6+J6+M6+S6+V6</f>
        <v>4197</v>
      </c>
      <c r="AC6" s="116">
        <f aca="true" t="shared" si="5" ref="AC6:AC38">P6</f>
        <v>876.1</v>
      </c>
      <c r="AD6" s="117">
        <f aca="true" t="shared" si="6" ref="AD6:AD38">AA6/C6/31*1000000</f>
        <v>576.391108368141</v>
      </c>
      <c r="AE6" s="118">
        <f aca="true" t="shared" si="7" ref="AE6:AE38">AB6/C6/31*1000000</f>
        <v>476.85113280264284</v>
      </c>
      <c r="AF6" s="119">
        <f aca="true" t="shared" si="8" ref="AF6:AF38">AC6/C6/31*1000000</f>
        <v>99.53997556549808</v>
      </c>
      <c r="AG6" s="120">
        <f aca="true" t="shared" si="9" ref="AG6:AG38">Z6/C6/31*1000000</f>
        <v>932.6149245883283</v>
      </c>
      <c r="AH6" s="121">
        <f aca="true" t="shared" si="10" ref="AH6:AH38">Y6/C6/31*1000000</f>
        <v>356.2238162201873</v>
      </c>
      <c r="AI6" s="122">
        <f aca="true" t="shared" si="11" ref="AI6:AI38">AC6*100/AA6</f>
        <v>17.269519623110128</v>
      </c>
    </row>
    <row r="7" spans="1:35" s="55" customFormat="1" ht="19.5" customHeight="1">
      <c r="A7" s="13">
        <v>2</v>
      </c>
      <c r="B7" s="17" t="s">
        <v>20</v>
      </c>
      <c r="C7" s="54">
        <v>48391</v>
      </c>
      <c r="D7" s="50">
        <f aca="true" t="shared" si="12" ref="D7:F38">G7+J7+M7+P7+S7+V7</f>
        <v>1078.3000000000002</v>
      </c>
      <c r="E7" s="51">
        <f t="shared" si="12"/>
        <v>868.5</v>
      </c>
      <c r="F7" s="51">
        <f t="shared" si="12"/>
        <v>209.8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818.4000000000001</v>
      </c>
      <c r="K7" s="16">
        <v>733.2</v>
      </c>
      <c r="L7" s="16">
        <v>85.2</v>
      </c>
      <c r="M7" s="52">
        <f aca="true" t="shared" si="14" ref="M7:M38">SUM(N7:O7)</f>
        <v>40.6</v>
      </c>
      <c r="N7" s="16">
        <v>24.5</v>
      </c>
      <c r="O7" s="16">
        <v>16.1</v>
      </c>
      <c r="P7" s="52">
        <f>SUM(Q7:R7)</f>
        <v>135.4</v>
      </c>
      <c r="Q7" s="16">
        <v>102.3</v>
      </c>
      <c r="R7" s="16">
        <v>33.1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83.9</v>
      </c>
      <c r="W7" s="16">
        <v>8.5</v>
      </c>
      <c r="X7" s="16">
        <v>75.4</v>
      </c>
      <c r="Y7" s="113">
        <v>500</v>
      </c>
      <c r="Z7" s="53">
        <f>D7+Y7</f>
        <v>1578.3000000000002</v>
      </c>
      <c r="AA7" s="114">
        <f>SUM(AB7:AC7)</f>
        <v>1078.3000000000002</v>
      </c>
      <c r="AB7" s="115">
        <f>G7+J7+M7+S7+V7</f>
        <v>942.9000000000001</v>
      </c>
      <c r="AC7" s="116">
        <f>P7</f>
        <v>135.4</v>
      </c>
      <c r="AD7" s="117">
        <f t="shared" si="6"/>
        <v>718.808682766257</v>
      </c>
      <c r="AE7" s="118">
        <f t="shared" si="7"/>
        <v>628.5492970233735</v>
      </c>
      <c r="AF7" s="119">
        <f t="shared" si="8"/>
        <v>90.25938574288341</v>
      </c>
      <c r="AG7" s="120">
        <f t="shared" si="9"/>
        <v>1052.1151293795635</v>
      </c>
      <c r="AH7" s="121">
        <f t="shared" si="10"/>
        <v>333.30644661330655</v>
      </c>
      <c r="AI7" s="122">
        <f t="shared" si="11"/>
        <v>12.55680237410739</v>
      </c>
    </row>
    <row r="8" spans="1:35" s="55" customFormat="1" ht="19.5" customHeight="1">
      <c r="A8" s="13">
        <v>3</v>
      </c>
      <c r="B8" s="18" t="s">
        <v>21</v>
      </c>
      <c r="C8" s="54">
        <v>33770</v>
      </c>
      <c r="D8" s="50">
        <f t="shared" si="12"/>
        <v>700.3</v>
      </c>
      <c r="E8" s="51">
        <f t="shared" si="12"/>
        <v>608.6999999999999</v>
      </c>
      <c r="F8" s="51">
        <f t="shared" si="12"/>
        <v>91.6</v>
      </c>
      <c r="G8" s="52">
        <f>SUM(H8:I8)</f>
        <v>0</v>
      </c>
      <c r="H8" s="16">
        <v>0</v>
      </c>
      <c r="I8" s="16">
        <v>0</v>
      </c>
      <c r="J8" s="52">
        <f t="shared" si="13"/>
        <v>596.8</v>
      </c>
      <c r="K8" s="16">
        <v>539.8</v>
      </c>
      <c r="L8" s="16">
        <v>57</v>
      </c>
      <c r="M8" s="52">
        <f t="shared" si="14"/>
        <v>78.6</v>
      </c>
      <c r="N8" s="16">
        <v>48.6</v>
      </c>
      <c r="O8" s="16">
        <v>30</v>
      </c>
      <c r="P8" s="52">
        <f>SUM(Q8:R8)</f>
        <v>24.9</v>
      </c>
      <c r="Q8" s="16">
        <v>20.3</v>
      </c>
      <c r="R8" s="16">
        <v>4.6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113">
        <v>72.1</v>
      </c>
      <c r="Z8" s="53">
        <f>D8+Y8</f>
        <v>772.4</v>
      </c>
      <c r="AA8" s="114">
        <f>SUM(AB8:AC8)</f>
        <v>700.3</v>
      </c>
      <c r="AB8" s="115">
        <f>G8+J8+M8+S8+V8</f>
        <v>675.4</v>
      </c>
      <c r="AC8" s="116">
        <f>P8</f>
        <v>24.9</v>
      </c>
      <c r="AD8" s="117">
        <f t="shared" si="6"/>
        <v>668.9464785503453</v>
      </c>
      <c r="AE8" s="118">
        <f t="shared" si="7"/>
        <v>645.1612903225806</v>
      </c>
      <c r="AF8" s="119">
        <f t="shared" si="8"/>
        <v>23.785188227764667</v>
      </c>
      <c r="AG8" s="120">
        <f t="shared" si="9"/>
        <v>737.8184492821459</v>
      </c>
      <c r="AH8" s="121">
        <f t="shared" si="10"/>
        <v>68.8719707318005</v>
      </c>
      <c r="AI8" s="122">
        <f t="shared" si="11"/>
        <v>3.55561902041982</v>
      </c>
    </row>
    <row r="9" spans="1:35" s="8" customFormat="1" ht="19.5" customHeight="1">
      <c r="A9" s="19">
        <v>4</v>
      </c>
      <c r="B9" s="18" t="s">
        <v>22</v>
      </c>
      <c r="C9" s="54">
        <v>92838</v>
      </c>
      <c r="D9" s="56">
        <f t="shared" si="12"/>
        <v>1402.1999999999998</v>
      </c>
      <c r="E9" s="51">
        <f t="shared" si="12"/>
        <v>1362.2999999999997</v>
      </c>
      <c r="F9" s="51">
        <f t="shared" si="12"/>
        <v>39.9</v>
      </c>
      <c r="G9" s="57">
        <f>SUM(H9:I9)</f>
        <v>0</v>
      </c>
      <c r="H9" s="20">
        <v>0</v>
      </c>
      <c r="I9" s="20">
        <v>0</v>
      </c>
      <c r="J9" s="57">
        <f t="shared" si="13"/>
        <v>1223.3999999999999</v>
      </c>
      <c r="K9" s="16">
        <v>1195.1</v>
      </c>
      <c r="L9" s="16">
        <v>28.3</v>
      </c>
      <c r="M9" s="57">
        <f t="shared" si="14"/>
        <v>65.4</v>
      </c>
      <c r="N9" s="16">
        <v>58.1</v>
      </c>
      <c r="O9" s="16">
        <v>7.3</v>
      </c>
      <c r="P9" s="57">
        <f aca="true" t="shared" si="16" ref="P9:P38">SUM(Q9:R9)</f>
        <v>109.1</v>
      </c>
      <c r="Q9" s="16">
        <v>109.1</v>
      </c>
      <c r="R9" s="16">
        <v>0</v>
      </c>
      <c r="S9" s="57">
        <f aca="true" t="shared" si="17" ref="S9:S37">SUM(T9:U9)</f>
        <v>0</v>
      </c>
      <c r="T9" s="20">
        <v>0</v>
      </c>
      <c r="U9" s="20">
        <v>0</v>
      </c>
      <c r="V9" s="57">
        <f t="shared" si="15"/>
        <v>4.3</v>
      </c>
      <c r="W9" s="16">
        <v>0</v>
      </c>
      <c r="X9" s="16">
        <v>4.3</v>
      </c>
      <c r="Y9" s="123">
        <v>905</v>
      </c>
      <c r="Z9" s="58">
        <f t="shared" si="2"/>
        <v>2307.2</v>
      </c>
      <c r="AA9" s="124">
        <f t="shared" si="3"/>
        <v>1402.1999999999998</v>
      </c>
      <c r="AB9" s="125">
        <f t="shared" si="4"/>
        <v>1293.1</v>
      </c>
      <c r="AC9" s="126">
        <f t="shared" si="5"/>
        <v>109.1</v>
      </c>
      <c r="AD9" s="127">
        <f t="shared" si="6"/>
        <v>487.21706698244384</v>
      </c>
      <c r="AE9" s="128">
        <f t="shared" si="7"/>
        <v>449.30850757024547</v>
      </c>
      <c r="AF9" s="129">
        <f t="shared" si="8"/>
        <v>37.90855941219842</v>
      </c>
      <c r="AG9" s="130">
        <f t="shared" si="9"/>
        <v>801.6739530323024</v>
      </c>
      <c r="AH9" s="131">
        <f t="shared" si="10"/>
        <v>314.4568860498586</v>
      </c>
      <c r="AI9" s="132">
        <f t="shared" si="11"/>
        <v>7.780630437883327</v>
      </c>
    </row>
    <row r="10" spans="1:35" s="8" customFormat="1" ht="19.5" customHeight="1">
      <c r="A10" s="19">
        <v>5</v>
      </c>
      <c r="B10" s="18" t="s">
        <v>46</v>
      </c>
      <c r="C10" s="54">
        <v>92233</v>
      </c>
      <c r="D10" s="56">
        <f t="shared" si="12"/>
        <v>1510.6</v>
      </c>
      <c r="E10" s="51">
        <f t="shared" si="12"/>
        <v>1400.1999999999998</v>
      </c>
      <c r="F10" s="51">
        <f t="shared" si="12"/>
        <v>110.4</v>
      </c>
      <c r="G10" s="57">
        <f t="shared" si="1"/>
        <v>0</v>
      </c>
      <c r="H10" s="20">
        <v>0</v>
      </c>
      <c r="I10" s="20">
        <v>0</v>
      </c>
      <c r="J10" s="57">
        <f t="shared" si="13"/>
        <v>1141.6</v>
      </c>
      <c r="K10" s="20">
        <v>1055.1</v>
      </c>
      <c r="L10" s="20">
        <v>86.5</v>
      </c>
      <c r="M10" s="57">
        <f t="shared" si="14"/>
        <v>71.4</v>
      </c>
      <c r="N10" s="20">
        <v>47.5</v>
      </c>
      <c r="O10" s="20">
        <v>23.9</v>
      </c>
      <c r="P10" s="57">
        <f t="shared" si="16"/>
        <v>297.6</v>
      </c>
      <c r="Q10" s="20">
        <v>297.6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123">
        <v>707.2</v>
      </c>
      <c r="Z10" s="58">
        <f t="shared" si="2"/>
        <v>2217.8</v>
      </c>
      <c r="AA10" s="124">
        <f t="shared" si="3"/>
        <v>1510.6</v>
      </c>
      <c r="AB10" s="125">
        <f t="shared" si="4"/>
        <v>1213</v>
      </c>
      <c r="AC10" s="126">
        <f t="shared" si="5"/>
        <v>297.6</v>
      </c>
      <c r="AD10" s="127">
        <f t="shared" si="6"/>
        <v>528.3253527269471</v>
      </c>
      <c r="AE10" s="128">
        <f t="shared" si="7"/>
        <v>424.24113124439754</v>
      </c>
      <c r="AF10" s="129">
        <f t="shared" si="8"/>
        <v>104.08422148254964</v>
      </c>
      <c r="AG10" s="130">
        <f t="shared" si="9"/>
        <v>775.6652768951566</v>
      </c>
      <c r="AH10" s="131">
        <f t="shared" si="10"/>
        <v>247.33992416820936</v>
      </c>
      <c r="AI10" s="132">
        <f t="shared" si="11"/>
        <v>19.70078114656428</v>
      </c>
    </row>
    <row r="11" spans="1:36" s="8" customFormat="1" ht="19.5" customHeight="1">
      <c r="A11" s="19">
        <v>6</v>
      </c>
      <c r="B11" s="18" t="s">
        <v>23</v>
      </c>
      <c r="C11" s="54">
        <v>32854</v>
      </c>
      <c r="D11" s="56">
        <f>G11+J11+M11+P11+S11+V11</f>
        <v>735.2</v>
      </c>
      <c r="E11" s="51">
        <f t="shared" si="12"/>
        <v>575.8</v>
      </c>
      <c r="F11" s="51">
        <f t="shared" si="12"/>
        <v>159.4</v>
      </c>
      <c r="G11" s="57">
        <f>SUM(H11:I11)</f>
        <v>0</v>
      </c>
      <c r="H11" s="20">
        <v>0</v>
      </c>
      <c r="I11" s="20">
        <v>0</v>
      </c>
      <c r="J11" s="57">
        <f t="shared" si="13"/>
        <v>598.6</v>
      </c>
      <c r="K11" s="20">
        <v>467</v>
      </c>
      <c r="L11" s="20">
        <v>131.6</v>
      </c>
      <c r="M11" s="57">
        <f t="shared" si="14"/>
        <v>41.1</v>
      </c>
      <c r="N11" s="20">
        <v>17.8</v>
      </c>
      <c r="O11" s="20">
        <v>23.3</v>
      </c>
      <c r="P11" s="57">
        <f t="shared" si="16"/>
        <v>95.5</v>
      </c>
      <c r="Q11" s="20">
        <v>91</v>
      </c>
      <c r="R11" s="20">
        <v>4.5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123">
        <v>274.1</v>
      </c>
      <c r="Z11" s="58">
        <f t="shared" si="2"/>
        <v>1009.3000000000001</v>
      </c>
      <c r="AA11" s="124">
        <f t="shared" si="3"/>
        <v>735.2</v>
      </c>
      <c r="AB11" s="125">
        <f t="shared" si="4"/>
        <v>639.7</v>
      </c>
      <c r="AC11" s="126">
        <f t="shared" si="5"/>
        <v>95.5</v>
      </c>
      <c r="AD11" s="127">
        <f t="shared" si="6"/>
        <v>721.8642793041354</v>
      </c>
      <c r="AE11" s="128">
        <f t="shared" si="7"/>
        <v>628.0965444380515</v>
      </c>
      <c r="AF11" s="129">
        <f t="shared" si="8"/>
        <v>93.76773486608397</v>
      </c>
      <c r="AG11" s="130">
        <f t="shared" si="9"/>
        <v>990.9924062862674</v>
      </c>
      <c r="AH11" s="131">
        <f t="shared" si="10"/>
        <v>269.1281269821321</v>
      </c>
      <c r="AI11" s="132">
        <f t="shared" si="11"/>
        <v>12.989662676822633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25215</v>
      </c>
      <c r="D12" s="56">
        <f>G12+J12+M12+P12+S12+V12</f>
        <v>500.29999999999995</v>
      </c>
      <c r="E12" s="51">
        <f t="shared" si="12"/>
        <v>467.2</v>
      </c>
      <c r="F12" s="51">
        <f t="shared" si="12"/>
        <v>33.1</v>
      </c>
      <c r="G12" s="57">
        <f>SUM(H12:I12)</f>
        <v>0</v>
      </c>
      <c r="H12" s="20">
        <v>0</v>
      </c>
      <c r="I12" s="20">
        <v>0</v>
      </c>
      <c r="J12" s="57">
        <f t="shared" si="13"/>
        <v>365.2</v>
      </c>
      <c r="K12" s="20">
        <v>348.9</v>
      </c>
      <c r="L12" s="20">
        <v>16.3</v>
      </c>
      <c r="M12" s="57">
        <f t="shared" si="14"/>
        <v>27.9</v>
      </c>
      <c r="N12" s="20">
        <v>22.7</v>
      </c>
      <c r="O12" s="20">
        <v>5.2</v>
      </c>
      <c r="P12" s="57">
        <f>SUM(Q12:R12)</f>
        <v>99.2</v>
      </c>
      <c r="Q12" s="20">
        <v>90.4</v>
      </c>
      <c r="R12" s="20">
        <v>8.8</v>
      </c>
      <c r="S12" s="57">
        <f t="shared" si="17"/>
        <v>0.5</v>
      </c>
      <c r="T12" s="20">
        <v>0.4</v>
      </c>
      <c r="U12" s="20">
        <v>0.1</v>
      </c>
      <c r="V12" s="57">
        <f t="shared" si="15"/>
        <v>7.5</v>
      </c>
      <c r="W12" s="20">
        <v>4.8</v>
      </c>
      <c r="X12" s="20">
        <v>2.7</v>
      </c>
      <c r="Y12" s="123">
        <v>176.3</v>
      </c>
      <c r="Z12" s="58">
        <f>D12+Y12</f>
        <v>676.5999999999999</v>
      </c>
      <c r="AA12" s="124">
        <f>SUM(AB12:AC12)</f>
        <v>500.29999999999995</v>
      </c>
      <c r="AB12" s="125">
        <f>G12+J12+M12+S12+V12</f>
        <v>401.09999999999997</v>
      </c>
      <c r="AC12" s="126">
        <f>P12</f>
        <v>99.2</v>
      </c>
      <c r="AD12" s="127">
        <f t="shared" si="6"/>
        <v>640.0440086226197</v>
      </c>
      <c r="AE12" s="128">
        <f t="shared" si="7"/>
        <v>513.1354224635872</v>
      </c>
      <c r="AF12" s="129">
        <f t="shared" si="8"/>
        <v>126.90858615903232</v>
      </c>
      <c r="AG12" s="130">
        <f t="shared" si="9"/>
        <v>865.5881995483998</v>
      </c>
      <c r="AH12" s="131">
        <f t="shared" si="10"/>
        <v>225.54419092578024</v>
      </c>
      <c r="AI12" s="132">
        <f t="shared" si="11"/>
        <v>19.828103138117132</v>
      </c>
    </row>
    <row r="13" spans="1:35" s="8" customFormat="1" ht="19.5" customHeight="1">
      <c r="A13" s="19">
        <v>8</v>
      </c>
      <c r="B13" s="18" t="s">
        <v>40</v>
      </c>
      <c r="C13" s="54">
        <v>110380</v>
      </c>
      <c r="D13" s="56">
        <f t="shared" si="12"/>
        <v>2003.1</v>
      </c>
      <c r="E13" s="51">
        <f t="shared" si="12"/>
        <v>1815.1999999999998</v>
      </c>
      <c r="F13" s="51">
        <f t="shared" si="12"/>
        <v>187.9</v>
      </c>
      <c r="G13" s="57">
        <f t="shared" si="1"/>
        <v>0</v>
      </c>
      <c r="H13" s="20">
        <v>0</v>
      </c>
      <c r="I13" s="20">
        <v>0</v>
      </c>
      <c r="J13" s="57">
        <f t="shared" si="13"/>
        <v>1640.6</v>
      </c>
      <c r="K13" s="20">
        <v>1506.3</v>
      </c>
      <c r="L13" s="20">
        <v>134.3</v>
      </c>
      <c r="M13" s="57">
        <f t="shared" si="14"/>
        <v>109.8</v>
      </c>
      <c r="N13" s="20">
        <v>89.6</v>
      </c>
      <c r="O13" s="20">
        <v>20.2</v>
      </c>
      <c r="P13" s="57">
        <f t="shared" si="16"/>
        <v>219.3</v>
      </c>
      <c r="Q13" s="20">
        <v>219.3</v>
      </c>
      <c r="R13" s="20">
        <v>0</v>
      </c>
      <c r="S13" s="57">
        <f t="shared" si="17"/>
        <v>0</v>
      </c>
      <c r="T13" s="20">
        <v>0</v>
      </c>
      <c r="U13" s="20">
        <v>0</v>
      </c>
      <c r="V13" s="57">
        <f t="shared" si="15"/>
        <v>33.4</v>
      </c>
      <c r="W13" s="20">
        <v>0</v>
      </c>
      <c r="X13" s="20">
        <v>33.4</v>
      </c>
      <c r="Y13" s="123">
        <v>690.3</v>
      </c>
      <c r="Z13" s="58">
        <f t="shared" si="2"/>
        <v>2693.3999999999996</v>
      </c>
      <c r="AA13" s="124">
        <f t="shared" si="3"/>
        <v>2003.1</v>
      </c>
      <c r="AB13" s="125">
        <f t="shared" si="4"/>
        <v>1783.8</v>
      </c>
      <c r="AC13" s="126">
        <f t="shared" si="5"/>
        <v>219.3</v>
      </c>
      <c r="AD13" s="127">
        <f t="shared" si="6"/>
        <v>585.3970740374892</v>
      </c>
      <c r="AE13" s="128">
        <f t="shared" si="7"/>
        <v>521.3076235175844</v>
      </c>
      <c r="AF13" s="129">
        <f t="shared" si="8"/>
        <v>64.08945051990486</v>
      </c>
      <c r="AG13" s="130">
        <f t="shared" si="9"/>
        <v>787.1341816247683</v>
      </c>
      <c r="AH13" s="131">
        <f t="shared" si="10"/>
        <v>201.73710758727913</v>
      </c>
      <c r="AI13" s="132">
        <f t="shared" si="11"/>
        <v>10.948030552643404</v>
      </c>
    </row>
    <row r="14" spans="1:35" s="55" customFormat="1" ht="17.25" customHeight="1">
      <c r="A14" s="13">
        <v>9</v>
      </c>
      <c r="B14" s="18" t="s">
        <v>47</v>
      </c>
      <c r="C14" s="54">
        <v>18095</v>
      </c>
      <c r="D14" s="56">
        <f t="shared" si="12"/>
        <v>338.7</v>
      </c>
      <c r="E14" s="51">
        <f t="shared" si="12"/>
        <v>263.2</v>
      </c>
      <c r="F14" s="51">
        <f t="shared" si="12"/>
        <v>75.5</v>
      </c>
      <c r="G14" s="57">
        <f>SUM(H14:I14)</f>
        <v>0</v>
      </c>
      <c r="H14" s="20">
        <v>0</v>
      </c>
      <c r="I14" s="20">
        <v>0</v>
      </c>
      <c r="J14" s="57">
        <f t="shared" si="13"/>
        <v>277.8</v>
      </c>
      <c r="K14" s="20">
        <v>217.5</v>
      </c>
      <c r="L14" s="20">
        <v>60.3</v>
      </c>
      <c r="M14" s="57">
        <f t="shared" si="14"/>
        <v>14</v>
      </c>
      <c r="N14" s="20">
        <v>7.3</v>
      </c>
      <c r="O14" s="20">
        <v>6.7</v>
      </c>
      <c r="P14" s="57">
        <f t="shared" si="16"/>
        <v>46.9</v>
      </c>
      <c r="Q14" s="20">
        <v>38.4</v>
      </c>
      <c r="R14" s="20">
        <v>8.5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123">
        <v>71</v>
      </c>
      <c r="Z14" s="58">
        <f t="shared" si="2"/>
        <v>409.7</v>
      </c>
      <c r="AA14" s="124">
        <f t="shared" si="3"/>
        <v>338.7</v>
      </c>
      <c r="AB14" s="125">
        <f>G14+J14+M14+S14+V14</f>
        <v>291.8</v>
      </c>
      <c r="AC14" s="126">
        <f>P14</f>
        <v>46.9</v>
      </c>
      <c r="AD14" s="133">
        <f t="shared" si="6"/>
        <v>603.8025118327109</v>
      </c>
      <c r="AE14" s="128">
        <f t="shared" si="7"/>
        <v>520.1936018682759</v>
      </c>
      <c r="AF14" s="129">
        <f t="shared" si="8"/>
        <v>83.60890996443503</v>
      </c>
      <c r="AG14" s="130">
        <f t="shared" si="9"/>
        <v>730.3746356594676</v>
      </c>
      <c r="AH14" s="134">
        <f t="shared" si="10"/>
        <v>126.57212382675664</v>
      </c>
      <c r="AI14" s="132">
        <f t="shared" si="11"/>
        <v>13.847062297018011</v>
      </c>
    </row>
    <row r="15" spans="1:35" s="55" customFormat="1" ht="19.5" customHeight="1">
      <c r="A15" s="13">
        <v>10</v>
      </c>
      <c r="B15" s="18" t="s">
        <v>25</v>
      </c>
      <c r="C15" s="54">
        <v>30866</v>
      </c>
      <c r="D15" s="56">
        <f t="shared" si="12"/>
        <v>625.3</v>
      </c>
      <c r="E15" s="51">
        <f t="shared" si="12"/>
        <v>543.9</v>
      </c>
      <c r="F15" s="51">
        <f t="shared" si="12"/>
        <v>81.4</v>
      </c>
      <c r="G15" s="57">
        <f t="shared" si="1"/>
        <v>461.7</v>
      </c>
      <c r="H15" s="20">
        <v>461.7</v>
      </c>
      <c r="I15" s="20">
        <v>0</v>
      </c>
      <c r="J15" s="57">
        <f t="shared" si="13"/>
        <v>47.7</v>
      </c>
      <c r="K15" s="20">
        <v>0</v>
      </c>
      <c r="L15" s="20">
        <v>47.7</v>
      </c>
      <c r="M15" s="57">
        <f t="shared" si="14"/>
        <v>10.9</v>
      </c>
      <c r="N15" s="20">
        <v>0</v>
      </c>
      <c r="O15" s="20">
        <v>10.9</v>
      </c>
      <c r="P15" s="57">
        <f t="shared" si="16"/>
        <v>79.6</v>
      </c>
      <c r="Q15" s="20">
        <v>79.6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25.400000000000002</v>
      </c>
      <c r="W15" s="20">
        <v>2.6</v>
      </c>
      <c r="X15" s="20">
        <v>22.8</v>
      </c>
      <c r="Y15" s="123">
        <v>376.7</v>
      </c>
      <c r="Z15" s="58">
        <f t="shared" si="2"/>
        <v>1002</v>
      </c>
      <c r="AA15" s="124">
        <f t="shared" si="3"/>
        <v>625.3</v>
      </c>
      <c r="AB15" s="125">
        <f>G15+J15+M15+S15+V15</f>
        <v>545.6999999999999</v>
      </c>
      <c r="AC15" s="126">
        <f>P15</f>
        <v>79.6</v>
      </c>
      <c r="AD15" s="127">
        <f t="shared" si="6"/>
        <v>653.5011903691922</v>
      </c>
      <c r="AE15" s="128">
        <f t="shared" si="7"/>
        <v>570.3112099543708</v>
      </c>
      <c r="AF15" s="129">
        <f t="shared" si="8"/>
        <v>83.18998041482119</v>
      </c>
      <c r="AG15" s="130">
        <f t="shared" si="9"/>
        <v>1047.190456980538</v>
      </c>
      <c r="AH15" s="131">
        <f t="shared" si="10"/>
        <v>393.68926661134606</v>
      </c>
      <c r="AI15" s="132">
        <f t="shared" si="11"/>
        <v>12.729889652966575</v>
      </c>
    </row>
    <row r="16" spans="1:35" s="8" customFormat="1" ht="19.5" customHeight="1">
      <c r="A16" s="19">
        <v>11</v>
      </c>
      <c r="B16" s="18" t="s">
        <v>48</v>
      </c>
      <c r="C16" s="54">
        <v>25300</v>
      </c>
      <c r="D16" s="56">
        <f>G16+J16+M16+P16+S16+V16</f>
        <v>508.69999999999993</v>
      </c>
      <c r="E16" s="51">
        <f t="shared" si="12"/>
        <v>476</v>
      </c>
      <c r="F16" s="51">
        <f t="shared" si="12"/>
        <v>32.7</v>
      </c>
      <c r="G16" s="57">
        <f t="shared" si="1"/>
        <v>0</v>
      </c>
      <c r="H16" s="20">
        <v>0</v>
      </c>
      <c r="I16" s="20">
        <v>0</v>
      </c>
      <c r="J16" s="57">
        <f t="shared" si="13"/>
        <v>396.4</v>
      </c>
      <c r="K16" s="20">
        <v>387.9</v>
      </c>
      <c r="L16" s="20">
        <v>8.5</v>
      </c>
      <c r="M16" s="57">
        <f t="shared" si="14"/>
        <v>19.3</v>
      </c>
      <c r="N16" s="20">
        <v>16.1</v>
      </c>
      <c r="O16" s="20">
        <v>3.2</v>
      </c>
      <c r="P16" s="57">
        <f t="shared" si="16"/>
        <v>53.599999999999994</v>
      </c>
      <c r="Q16" s="20">
        <v>52.8</v>
      </c>
      <c r="R16" s="20">
        <v>0.8</v>
      </c>
      <c r="S16" s="57">
        <f t="shared" si="17"/>
        <v>0</v>
      </c>
      <c r="T16" s="20">
        <v>0</v>
      </c>
      <c r="U16" s="20">
        <v>0</v>
      </c>
      <c r="V16" s="57">
        <f t="shared" si="15"/>
        <v>39.4</v>
      </c>
      <c r="W16" s="20">
        <v>19.2</v>
      </c>
      <c r="X16" s="20">
        <v>20.2</v>
      </c>
      <c r="Y16" s="123">
        <v>156.2</v>
      </c>
      <c r="Z16" s="58">
        <f t="shared" si="2"/>
        <v>664.8999999999999</v>
      </c>
      <c r="AA16" s="124">
        <f t="shared" si="3"/>
        <v>508.69999999999993</v>
      </c>
      <c r="AB16" s="125">
        <f t="shared" si="4"/>
        <v>455.09999999999997</v>
      </c>
      <c r="AC16" s="126">
        <f t="shared" si="5"/>
        <v>53.599999999999994</v>
      </c>
      <c r="AD16" s="127">
        <f t="shared" si="6"/>
        <v>648.6038505673848</v>
      </c>
      <c r="AE16" s="128">
        <f t="shared" si="7"/>
        <v>580.2626545964554</v>
      </c>
      <c r="AF16" s="129">
        <f t="shared" si="8"/>
        <v>68.34119597092948</v>
      </c>
      <c r="AG16" s="130">
        <f t="shared" si="9"/>
        <v>847.7623358408771</v>
      </c>
      <c r="AH16" s="131">
        <f t="shared" si="10"/>
        <v>199.15848527349226</v>
      </c>
      <c r="AI16" s="132">
        <f t="shared" si="11"/>
        <v>10.536662079811283</v>
      </c>
    </row>
    <row r="17" spans="1:35" s="8" customFormat="1" ht="19.5" customHeight="1">
      <c r="A17" s="19">
        <v>12</v>
      </c>
      <c r="B17" s="18" t="s">
        <v>41</v>
      </c>
      <c r="C17" s="54">
        <v>24066</v>
      </c>
      <c r="D17" s="56">
        <f t="shared" si="12"/>
        <v>554.9000000000001</v>
      </c>
      <c r="E17" s="51">
        <f t="shared" si="12"/>
        <v>453.59999999999997</v>
      </c>
      <c r="F17" s="51">
        <f t="shared" si="12"/>
        <v>101.30000000000001</v>
      </c>
      <c r="G17" s="57">
        <f t="shared" si="1"/>
        <v>0</v>
      </c>
      <c r="H17" s="20">
        <v>0</v>
      </c>
      <c r="I17" s="20">
        <v>0</v>
      </c>
      <c r="J17" s="57">
        <f t="shared" si="13"/>
        <v>460.5</v>
      </c>
      <c r="K17" s="20">
        <v>385</v>
      </c>
      <c r="L17" s="20">
        <v>75.5</v>
      </c>
      <c r="M17" s="57">
        <f t="shared" si="14"/>
        <v>15.6</v>
      </c>
      <c r="N17" s="20">
        <v>15.2</v>
      </c>
      <c r="O17" s="20">
        <v>0.4</v>
      </c>
      <c r="P17" s="57">
        <f t="shared" si="16"/>
        <v>59.699999999999996</v>
      </c>
      <c r="Q17" s="20">
        <v>53.4</v>
      </c>
      <c r="R17" s="20">
        <v>6.3</v>
      </c>
      <c r="S17" s="57">
        <f t="shared" si="17"/>
        <v>0</v>
      </c>
      <c r="T17" s="20">
        <v>0</v>
      </c>
      <c r="U17" s="20">
        <v>0</v>
      </c>
      <c r="V17" s="57">
        <f t="shared" si="15"/>
        <v>19.1</v>
      </c>
      <c r="W17" s="20">
        <v>0</v>
      </c>
      <c r="X17" s="20">
        <v>19.1</v>
      </c>
      <c r="Y17" s="123">
        <v>254</v>
      </c>
      <c r="Z17" s="58">
        <f t="shared" si="2"/>
        <v>808.9000000000001</v>
      </c>
      <c r="AA17" s="124">
        <f t="shared" si="3"/>
        <v>554.9000000000001</v>
      </c>
      <c r="AB17" s="125">
        <f t="shared" si="4"/>
        <v>495.20000000000005</v>
      </c>
      <c r="AC17" s="126">
        <f t="shared" si="5"/>
        <v>59.699999999999996</v>
      </c>
      <c r="AD17" s="127">
        <f t="shared" si="6"/>
        <v>743.7879165627859</v>
      </c>
      <c r="AE17" s="128">
        <f t="shared" si="7"/>
        <v>663.7660412360633</v>
      </c>
      <c r="AF17" s="129">
        <f t="shared" si="8"/>
        <v>80.02187532672248</v>
      </c>
      <c r="AG17" s="130">
        <f t="shared" si="9"/>
        <v>1084.2494966798297</v>
      </c>
      <c r="AH17" s="131">
        <f t="shared" si="10"/>
        <v>340.4615801170437</v>
      </c>
      <c r="AI17" s="132">
        <f t="shared" si="11"/>
        <v>10.75869526040728</v>
      </c>
    </row>
    <row r="18" spans="1:35" s="8" customFormat="1" ht="19.5" customHeight="1">
      <c r="A18" s="19">
        <v>13</v>
      </c>
      <c r="B18" s="18" t="s">
        <v>49</v>
      </c>
      <c r="C18" s="54">
        <v>112281</v>
      </c>
      <c r="D18" s="56">
        <f t="shared" si="12"/>
        <v>1985.6</v>
      </c>
      <c r="E18" s="51">
        <f t="shared" si="12"/>
        <v>1832.9999999999998</v>
      </c>
      <c r="F18" s="51">
        <f t="shared" si="12"/>
        <v>152.6</v>
      </c>
      <c r="G18" s="57">
        <f t="shared" si="1"/>
        <v>0</v>
      </c>
      <c r="H18" s="20">
        <v>0</v>
      </c>
      <c r="I18" s="20">
        <v>0</v>
      </c>
      <c r="J18" s="57">
        <f t="shared" si="13"/>
        <v>1650.1</v>
      </c>
      <c r="K18" s="20">
        <v>1537.1</v>
      </c>
      <c r="L18" s="20">
        <v>113</v>
      </c>
      <c r="M18" s="57">
        <f t="shared" si="14"/>
        <v>114.19999999999999</v>
      </c>
      <c r="N18" s="20">
        <v>74.6</v>
      </c>
      <c r="O18" s="20">
        <v>39.6</v>
      </c>
      <c r="P18" s="57">
        <f t="shared" si="16"/>
        <v>221.3</v>
      </c>
      <c r="Q18" s="20">
        <v>221.3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123">
        <v>1093.1</v>
      </c>
      <c r="Z18" s="58">
        <f t="shared" si="2"/>
        <v>3078.7</v>
      </c>
      <c r="AA18" s="124">
        <f t="shared" si="3"/>
        <v>1985.6</v>
      </c>
      <c r="AB18" s="125">
        <f t="shared" si="4"/>
        <v>1764.3</v>
      </c>
      <c r="AC18" s="126">
        <f t="shared" si="5"/>
        <v>221.3</v>
      </c>
      <c r="AD18" s="127">
        <f t="shared" si="6"/>
        <v>570.4581621398615</v>
      </c>
      <c r="AE18" s="128">
        <f t="shared" si="7"/>
        <v>506.87919795696905</v>
      </c>
      <c r="AF18" s="129">
        <f t="shared" si="8"/>
        <v>63.57896418289252</v>
      </c>
      <c r="AG18" s="120">
        <f t="shared" si="9"/>
        <v>884.5031948932273</v>
      </c>
      <c r="AH18" s="131">
        <f t="shared" si="10"/>
        <v>314.04503275336555</v>
      </c>
      <c r="AI18" s="132">
        <f t="shared" si="11"/>
        <v>11.145245769540693</v>
      </c>
    </row>
    <row r="19" spans="1:35" s="8" customFormat="1" ht="19.5" customHeight="1">
      <c r="A19" s="19">
        <v>14</v>
      </c>
      <c r="B19" s="18" t="s">
        <v>36</v>
      </c>
      <c r="C19" s="54">
        <v>55467</v>
      </c>
      <c r="D19" s="56">
        <f t="shared" si="12"/>
        <v>1142.1</v>
      </c>
      <c r="E19" s="51">
        <f t="shared" si="12"/>
        <v>1040</v>
      </c>
      <c r="F19" s="51">
        <f t="shared" si="12"/>
        <v>102.1</v>
      </c>
      <c r="G19" s="57">
        <f t="shared" si="1"/>
        <v>0</v>
      </c>
      <c r="H19" s="20">
        <v>0</v>
      </c>
      <c r="I19" s="20">
        <v>0</v>
      </c>
      <c r="J19" s="57">
        <f t="shared" si="13"/>
        <v>883.9</v>
      </c>
      <c r="K19" s="20">
        <v>855.5</v>
      </c>
      <c r="L19" s="20">
        <v>28.4</v>
      </c>
      <c r="M19" s="57">
        <f t="shared" si="14"/>
        <v>0</v>
      </c>
      <c r="N19" s="20">
        <v>0</v>
      </c>
      <c r="O19" s="20">
        <v>0</v>
      </c>
      <c r="P19" s="57">
        <f t="shared" si="16"/>
        <v>163.6</v>
      </c>
      <c r="Q19" s="20">
        <v>149.5</v>
      </c>
      <c r="R19" s="20">
        <v>14.1</v>
      </c>
      <c r="S19" s="57">
        <f t="shared" si="17"/>
        <v>0</v>
      </c>
      <c r="T19" s="20">
        <v>0</v>
      </c>
      <c r="U19" s="20">
        <v>0</v>
      </c>
      <c r="V19" s="57">
        <f t="shared" si="15"/>
        <v>94.6</v>
      </c>
      <c r="W19" s="20">
        <v>35</v>
      </c>
      <c r="X19" s="20">
        <v>59.6</v>
      </c>
      <c r="Y19" s="123">
        <v>326.2</v>
      </c>
      <c r="Z19" s="58">
        <f t="shared" si="2"/>
        <v>1468.3</v>
      </c>
      <c r="AA19" s="124">
        <f t="shared" si="3"/>
        <v>1142.1</v>
      </c>
      <c r="AB19" s="125">
        <f t="shared" si="4"/>
        <v>978.5</v>
      </c>
      <c r="AC19" s="126">
        <f t="shared" si="5"/>
        <v>163.6</v>
      </c>
      <c r="AD19" s="127">
        <f t="shared" si="6"/>
        <v>664.2135951803949</v>
      </c>
      <c r="AE19" s="128">
        <f t="shared" si="7"/>
        <v>569.0683853287948</v>
      </c>
      <c r="AF19" s="129">
        <f t="shared" si="8"/>
        <v>95.14520985160021</v>
      </c>
      <c r="AG19" s="120">
        <f t="shared" si="9"/>
        <v>853.9224426962384</v>
      </c>
      <c r="AH19" s="131">
        <f t="shared" si="10"/>
        <v>189.70884751584347</v>
      </c>
      <c r="AI19" s="132">
        <f t="shared" si="11"/>
        <v>14.324489974608179</v>
      </c>
    </row>
    <row r="20" spans="1:35" s="8" customFormat="1" ht="19.5" customHeight="1">
      <c r="A20" s="19">
        <v>15</v>
      </c>
      <c r="B20" s="18" t="s">
        <v>37</v>
      </c>
      <c r="C20" s="54">
        <v>15664</v>
      </c>
      <c r="D20" s="56">
        <f t="shared" si="12"/>
        <v>350.4</v>
      </c>
      <c r="E20" s="51">
        <f t="shared" si="12"/>
        <v>321.3</v>
      </c>
      <c r="F20" s="51">
        <f t="shared" si="12"/>
        <v>29.1</v>
      </c>
      <c r="G20" s="57">
        <f>SUM(H20:I20)</f>
        <v>0</v>
      </c>
      <c r="H20" s="20">
        <v>0</v>
      </c>
      <c r="I20" s="20">
        <v>0</v>
      </c>
      <c r="J20" s="57">
        <f t="shared" si="13"/>
        <v>282</v>
      </c>
      <c r="K20" s="20">
        <v>272</v>
      </c>
      <c r="L20" s="20">
        <v>10</v>
      </c>
      <c r="M20" s="57">
        <f t="shared" si="14"/>
        <v>0</v>
      </c>
      <c r="N20" s="20">
        <v>0</v>
      </c>
      <c r="O20" s="20">
        <v>0</v>
      </c>
      <c r="P20" s="57">
        <f>SUM(Q20:R20)</f>
        <v>42.2</v>
      </c>
      <c r="Q20" s="20">
        <v>42.2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26.200000000000003</v>
      </c>
      <c r="W20" s="20">
        <v>7.1</v>
      </c>
      <c r="X20" s="20">
        <v>19.1</v>
      </c>
      <c r="Y20" s="123">
        <v>148</v>
      </c>
      <c r="Z20" s="58">
        <f>D20+Y20</f>
        <v>498.4</v>
      </c>
      <c r="AA20" s="124">
        <f>SUM(AB20:AC20)</f>
        <v>350.4</v>
      </c>
      <c r="AB20" s="125">
        <f>G20+J20+M20+S20+V20</f>
        <v>308.2</v>
      </c>
      <c r="AC20" s="126">
        <f>P20</f>
        <v>42.2</v>
      </c>
      <c r="AD20" s="127">
        <f t="shared" si="6"/>
        <v>721.6053247223961</v>
      </c>
      <c r="AE20" s="128">
        <f t="shared" si="7"/>
        <v>634.6996606148472</v>
      </c>
      <c r="AF20" s="129">
        <f t="shared" si="8"/>
        <v>86.90566410754886</v>
      </c>
      <c r="AG20" s="130">
        <f t="shared" si="9"/>
        <v>1026.392961876833</v>
      </c>
      <c r="AH20" s="131">
        <f t="shared" si="10"/>
        <v>304.7876371544367</v>
      </c>
      <c r="AI20" s="132">
        <f t="shared" si="11"/>
        <v>12.043378995433791</v>
      </c>
    </row>
    <row r="21" spans="1:35" s="8" customFormat="1" ht="19.5" customHeight="1">
      <c r="A21" s="135">
        <v>16</v>
      </c>
      <c r="B21" s="136" t="s">
        <v>38</v>
      </c>
      <c r="C21" s="137">
        <v>5670</v>
      </c>
      <c r="D21" s="138">
        <f t="shared" si="12"/>
        <v>103.4</v>
      </c>
      <c r="E21" s="139">
        <f t="shared" si="12"/>
        <v>95.7</v>
      </c>
      <c r="F21" s="139">
        <f t="shared" si="12"/>
        <v>7.7</v>
      </c>
      <c r="G21" s="140">
        <f>SUM(H21:I21)</f>
        <v>0</v>
      </c>
      <c r="H21" s="141">
        <v>0</v>
      </c>
      <c r="I21" s="141">
        <v>0</v>
      </c>
      <c r="J21" s="140">
        <f t="shared" si="13"/>
        <v>60.7</v>
      </c>
      <c r="K21" s="141">
        <v>58.2</v>
      </c>
      <c r="L21" s="141">
        <v>2.5</v>
      </c>
      <c r="M21" s="140">
        <f t="shared" si="14"/>
        <v>12.2</v>
      </c>
      <c r="N21" s="141">
        <v>7</v>
      </c>
      <c r="O21" s="141">
        <v>5.2</v>
      </c>
      <c r="P21" s="140">
        <f>SUM(Q21:R21)</f>
        <v>30.5</v>
      </c>
      <c r="Q21" s="141">
        <v>30.5</v>
      </c>
      <c r="R21" s="141">
        <v>0</v>
      </c>
      <c r="S21" s="140">
        <f t="shared" si="17"/>
        <v>0</v>
      </c>
      <c r="T21" s="141">
        <v>0</v>
      </c>
      <c r="U21" s="141">
        <v>0</v>
      </c>
      <c r="V21" s="140">
        <f t="shared" si="15"/>
        <v>0</v>
      </c>
      <c r="W21" s="141">
        <v>0</v>
      </c>
      <c r="X21" s="141">
        <v>0</v>
      </c>
      <c r="Y21" s="123">
        <v>35.6</v>
      </c>
      <c r="Z21" s="142">
        <f t="shared" si="2"/>
        <v>139</v>
      </c>
      <c r="AA21" s="124">
        <f t="shared" si="3"/>
        <v>103.4</v>
      </c>
      <c r="AB21" s="125">
        <f t="shared" si="4"/>
        <v>72.9</v>
      </c>
      <c r="AC21" s="126">
        <f t="shared" si="5"/>
        <v>30.5</v>
      </c>
      <c r="AD21" s="127">
        <f t="shared" si="6"/>
        <v>588.2687603117711</v>
      </c>
      <c r="AE21" s="128">
        <f t="shared" si="7"/>
        <v>414.7465437788019</v>
      </c>
      <c r="AF21" s="129">
        <f t="shared" si="8"/>
        <v>173.52221653296922</v>
      </c>
      <c r="AG21" s="130">
        <f t="shared" si="9"/>
        <v>790.8061671502531</v>
      </c>
      <c r="AH21" s="131">
        <f t="shared" si="10"/>
        <v>202.53740683848213</v>
      </c>
      <c r="AI21" s="132">
        <f t="shared" si="11"/>
        <v>29.497098646034814</v>
      </c>
    </row>
    <row r="22" spans="1:35" s="8" customFormat="1" ht="19.5" customHeight="1">
      <c r="A22" s="135">
        <v>17</v>
      </c>
      <c r="B22" s="136" t="s">
        <v>39</v>
      </c>
      <c r="C22" s="137">
        <v>12306</v>
      </c>
      <c r="D22" s="138">
        <f t="shared" si="12"/>
        <v>258.6</v>
      </c>
      <c r="E22" s="139">
        <f t="shared" si="12"/>
        <v>232.9</v>
      </c>
      <c r="F22" s="139">
        <f t="shared" si="12"/>
        <v>25.7</v>
      </c>
      <c r="G22" s="140">
        <f t="shared" si="1"/>
        <v>0</v>
      </c>
      <c r="H22" s="141">
        <v>0</v>
      </c>
      <c r="I22" s="141">
        <v>0</v>
      </c>
      <c r="J22" s="140">
        <f t="shared" si="13"/>
        <v>200.5</v>
      </c>
      <c r="K22" s="141">
        <v>183.4</v>
      </c>
      <c r="L22" s="141">
        <v>17.1</v>
      </c>
      <c r="M22" s="140">
        <f t="shared" si="14"/>
        <v>10.3</v>
      </c>
      <c r="N22" s="141">
        <v>5.8</v>
      </c>
      <c r="O22" s="141">
        <v>4.5</v>
      </c>
      <c r="P22" s="140">
        <f t="shared" si="16"/>
        <v>37</v>
      </c>
      <c r="Q22" s="141">
        <v>35.6</v>
      </c>
      <c r="R22" s="141">
        <v>1.4</v>
      </c>
      <c r="S22" s="140">
        <f t="shared" si="17"/>
        <v>0.7</v>
      </c>
      <c r="T22" s="141">
        <v>0.7</v>
      </c>
      <c r="U22" s="141">
        <v>0</v>
      </c>
      <c r="V22" s="140">
        <f t="shared" si="15"/>
        <v>10.100000000000001</v>
      </c>
      <c r="W22" s="141">
        <v>7.4</v>
      </c>
      <c r="X22" s="141">
        <v>2.7</v>
      </c>
      <c r="Y22" s="123">
        <v>61.8</v>
      </c>
      <c r="Z22" s="142">
        <f t="shared" si="2"/>
        <v>320.40000000000003</v>
      </c>
      <c r="AA22" s="124">
        <f t="shared" si="3"/>
        <v>258.6</v>
      </c>
      <c r="AB22" s="125">
        <f t="shared" si="4"/>
        <v>221.6</v>
      </c>
      <c r="AC22" s="126">
        <f t="shared" si="5"/>
        <v>37</v>
      </c>
      <c r="AD22" s="127">
        <f t="shared" si="6"/>
        <v>677.875465941083</v>
      </c>
      <c r="AE22" s="128">
        <f t="shared" si="7"/>
        <v>580.8863234823821</v>
      </c>
      <c r="AF22" s="129">
        <f t="shared" si="8"/>
        <v>96.98914245870098</v>
      </c>
      <c r="AG22" s="130">
        <f t="shared" si="9"/>
        <v>839.8735471288594</v>
      </c>
      <c r="AH22" s="131">
        <f t="shared" si="10"/>
        <v>161.9980811877762</v>
      </c>
      <c r="AI22" s="132">
        <f t="shared" si="11"/>
        <v>14.30781129156999</v>
      </c>
    </row>
    <row r="23" spans="1:35" s="8" customFormat="1" ht="19.5" customHeight="1">
      <c r="A23" s="135">
        <v>18</v>
      </c>
      <c r="B23" s="136" t="s">
        <v>42</v>
      </c>
      <c r="C23" s="137">
        <v>33069</v>
      </c>
      <c r="D23" s="138">
        <f t="shared" si="12"/>
        <v>547.1999999999999</v>
      </c>
      <c r="E23" s="139">
        <f t="shared" si="12"/>
        <v>514.1</v>
      </c>
      <c r="F23" s="139">
        <f t="shared" si="12"/>
        <v>33.1</v>
      </c>
      <c r="G23" s="140">
        <v>0</v>
      </c>
      <c r="H23" s="141">
        <v>0</v>
      </c>
      <c r="I23" s="143">
        <v>0</v>
      </c>
      <c r="J23" s="140">
        <f t="shared" si="13"/>
        <v>392.3</v>
      </c>
      <c r="K23" s="141">
        <v>375.3</v>
      </c>
      <c r="L23" s="143">
        <v>17</v>
      </c>
      <c r="M23" s="140">
        <f t="shared" si="14"/>
        <v>0</v>
      </c>
      <c r="N23" s="141">
        <v>0</v>
      </c>
      <c r="O23" s="143">
        <v>0</v>
      </c>
      <c r="P23" s="140">
        <f t="shared" si="16"/>
        <v>110.6</v>
      </c>
      <c r="Q23" s="141">
        <v>110.3</v>
      </c>
      <c r="R23" s="144">
        <v>0.3</v>
      </c>
      <c r="S23" s="140">
        <f t="shared" si="17"/>
        <v>0</v>
      </c>
      <c r="T23" s="141">
        <v>0</v>
      </c>
      <c r="U23" s="143">
        <v>0</v>
      </c>
      <c r="V23" s="140">
        <f t="shared" si="15"/>
        <v>44.3</v>
      </c>
      <c r="W23" s="141">
        <v>28.5</v>
      </c>
      <c r="X23" s="143">
        <v>15.8</v>
      </c>
      <c r="Y23" s="123">
        <v>274.4</v>
      </c>
      <c r="Z23" s="142">
        <f t="shared" si="2"/>
        <v>821.5999999999999</v>
      </c>
      <c r="AA23" s="124">
        <f t="shared" si="3"/>
        <v>547.2</v>
      </c>
      <c r="AB23" s="125">
        <f t="shared" si="4"/>
        <v>436.6</v>
      </c>
      <c r="AC23" s="126">
        <f t="shared" si="5"/>
        <v>110.6</v>
      </c>
      <c r="AD23" s="127">
        <f t="shared" si="6"/>
        <v>533.7812725884003</v>
      </c>
      <c r="AE23" s="128">
        <f t="shared" si="7"/>
        <v>425.893464203391</v>
      </c>
      <c r="AF23" s="129">
        <f t="shared" si="8"/>
        <v>107.88780838500925</v>
      </c>
      <c r="AG23" s="130">
        <f t="shared" si="9"/>
        <v>801.4522908600687</v>
      </c>
      <c r="AH23" s="131">
        <f t="shared" si="10"/>
        <v>267.6710182716685</v>
      </c>
      <c r="AI23" s="132">
        <f t="shared" si="11"/>
        <v>20.211988304093566</v>
      </c>
    </row>
    <row r="24" spans="1:35" s="8" customFormat="1" ht="19.5" customHeight="1">
      <c r="A24" s="135">
        <v>19</v>
      </c>
      <c r="B24" s="136" t="s">
        <v>50</v>
      </c>
      <c r="C24" s="137">
        <v>26705</v>
      </c>
      <c r="D24" s="138">
        <f t="shared" si="12"/>
        <v>484.70000000000005</v>
      </c>
      <c r="E24" s="139">
        <f t="shared" si="12"/>
        <v>466.1</v>
      </c>
      <c r="F24" s="139">
        <f t="shared" si="12"/>
        <v>18.6</v>
      </c>
      <c r="G24" s="140">
        <v>0</v>
      </c>
      <c r="H24" s="141">
        <v>0</v>
      </c>
      <c r="I24" s="141">
        <v>0</v>
      </c>
      <c r="J24" s="140">
        <f t="shared" si="13"/>
        <v>358.70000000000005</v>
      </c>
      <c r="K24" s="141">
        <v>344.6</v>
      </c>
      <c r="L24" s="141">
        <v>14.1</v>
      </c>
      <c r="M24" s="140">
        <v>0</v>
      </c>
      <c r="N24" s="141">
        <v>0</v>
      </c>
      <c r="O24" s="141">
        <v>0</v>
      </c>
      <c r="P24" s="140">
        <f t="shared" si="16"/>
        <v>95.7</v>
      </c>
      <c r="Q24" s="141">
        <v>95.4</v>
      </c>
      <c r="R24" s="141">
        <v>0.3</v>
      </c>
      <c r="S24" s="140">
        <f t="shared" si="17"/>
        <v>0</v>
      </c>
      <c r="T24" s="141">
        <v>0</v>
      </c>
      <c r="U24" s="141">
        <v>0</v>
      </c>
      <c r="V24" s="140">
        <f t="shared" si="15"/>
        <v>30.3</v>
      </c>
      <c r="W24" s="141">
        <v>26.1</v>
      </c>
      <c r="X24" s="141">
        <v>4.2</v>
      </c>
      <c r="Y24" s="123">
        <v>459</v>
      </c>
      <c r="Z24" s="142">
        <f t="shared" si="2"/>
        <v>943.7</v>
      </c>
      <c r="AA24" s="124">
        <f t="shared" si="3"/>
        <v>484.70000000000005</v>
      </c>
      <c r="AB24" s="125">
        <f t="shared" si="4"/>
        <v>389.00000000000006</v>
      </c>
      <c r="AC24" s="126">
        <f t="shared" si="5"/>
        <v>95.7</v>
      </c>
      <c r="AD24" s="127">
        <f t="shared" si="6"/>
        <v>585.4890047170097</v>
      </c>
      <c r="AE24" s="128">
        <f t="shared" si="7"/>
        <v>469.88905061876784</v>
      </c>
      <c r="AF24" s="129">
        <f t="shared" si="8"/>
        <v>115.59995409824185</v>
      </c>
      <c r="AG24" s="130">
        <f t="shared" si="9"/>
        <v>1139.9339256270725</v>
      </c>
      <c r="AH24" s="131">
        <f t="shared" si="10"/>
        <v>554.4449209100627</v>
      </c>
      <c r="AI24" s="132">
        <f t="shared" si="11"/>
        <v>19.744171652568596</v>
      </c>
    </row>
    <row r="25" spans="1:35" s="8" customFormat="1" ht="19.5" customHeight="1">
      <c r="A25" s="135">
        <v>20</v>
      </c>
      <c r="B25" s="136" t="s">
        <v>26</v>
      </c>
      <c r="C25" s="137">
        <v>5100</v>
      </c>
      <c r="D25" s="138">
        <f t="shared" si="12"/>
        <v>92.80000000000001</v>
      </c>
      <c r="E25" s="139">
        <f t="shared" si="12"/>
        <v>89.9</v>
      </c>
      <c r="F25" s="139">
        <f t="shared" si="12"/>
        <v>2.9000000000000004</v>
      </c>
      <c r="G25" s="140">
        <f t="shared" si="1"/>
        <v>0</v>
      </c>
      <c r="H25" s="141">
        <v>0</v>
      </c>
      <c r="I25" s="141">
        <v>0</v>
      </c>
      <c r="J25" s="140">
        <f t="shared" si="13"/>
        <v>70.2</v>
      </c>
      <c r="K25" s="141">
        <v>68</v>
      </c>
      <c r="L25" s="141">
        <v>2.2</v>
      </c>
      <c r="M25" s="140">
        <f t="shared" si="14"/>
        <v>4.1</v>
      </c>
      <c r="N25" s="141">
        <v>3.4</v>
      </c>
      <c r="O25" s="141">
        <v>0.7</v>
      </c>
      <c r="P25" s="140">
        <f t="shared" si="16"/>
        <v>17.6</v>
      </c>
      <c r="Q25" s="141">
        <v>17.6</v>
      </c>
      <c r="R25" s="141">
        <v>0</v>
      </c>
      <c r="S25" s="140">
        <f t="shared" si="17"/>
        <v>0</v>
      </c>
      <c r="T25" s="141">
        <v>0</v>
      </c>
      <c r="U25" s="141">
        <v>0</v>
      </c>
      <c r="V25" s="140">
        <f t="shared" si="15"/>
        <v>0.9</v>
      </c>
      <c r="W25" s="141">
        <v>0.9</v>
      </c>
      <c r="X25" s="141">
        <v>0</v>
      </c>
      <c r="Y25" s="123">
        <v>44.2</v>
      </c>
      <c r="Z25" s="142">
        <f t="shared" si="2"/>
        <v>137</v>
      </c>
      <c r="AA25" s="124">
        <f t="shared" si="3"/>
        <v>92.80000000000001</v>
      </c>
      <c r="AB25" s="125">
        <f t="shared" si="4"/>
        <v>75.2</v>
      </c>
      <c r="AC25" s="126">
        <f t="shared" si="5"/>
        <v>17.6</v>
      </c>
      <c r="AD25" s="127">
        <f t="shared" si="6"/>
        <v>586.9702719797597</v>
      </c>
      <c r="AE25" s="128">
        <f t="shared" si="7"/>
        <v>475.64832384566733</v>
      </c>
      <c r="AF25" s="129">
        <f t="shared" si="8"/>
        <v>111.32194813409235</v>
      </c>
      <c r="AG25" s="130">
        <f t="shared" si="9"/>
        <v>866.5401644528779</v>
      </c>
      <c r="AH25" s="131">
        <f t="shared" si="10"/>
        <v>279.56989247311833</v>
      </c>
      <c r="AI25" s="132">
        <f t="shared" si="11"/>
        <v>18.96551724137931</v>
      </c>
    </row>
    <row r="26" spans="1:35" s="8" customFormat="1" ht="19.5" customHeight="1">
      <c r="A26" s="135">
        <v>21</v>
      </c>
      <c r="B26" s="136" t="s">
        <v>27</v>
      </c>
      <c r="C26" s="54">
        <v>15305</v>
      </c>
      <c r="D26" s="56">
        <f>G26+J26+M26+P26+S26+V26</f>
        <v>228.7</v>
      </c>
      <c r="E26" s="51">
        <f>H26+K26+N26+Q26+T26+W26</f>
        <v>194.5</v>
      </c>
      <c r="F26" s="51">
        <f>I26+L26+O26+R26+U26+X26</f>
        <v>34.2</v>
      </c>
      <c r="G26" s="57">
        <f>SUM(H26:I26)</f>
        <v>0</v>
      </c>
      <c r="H26" s="20">
        <v>0</v>
      </c>
      <c r="I26" s="20">
        <v>0</v>
      </c>
      <c r="J26" s="57">
        <f>SUM(K26:L26)</f>
        <v>184.4</v>
      </c>
      <c r="K26" s="20">
        <v>157.9</v>
      </c>
      <c r="L26" s="20">
        <v>26.5</v>
      </c>
      <c r="M26" s="57">
        <f>SUM(N26:O26)</f>
        <v>11.7</v>
      </c>
      <c r="N26" s="20">
        <v>4</v>
      </c>
      <c r="O26" s="20">
        <v>7.7</v>
      </c>
      <c r="P26" s="57">
        <f>SUM(Q26:R26)</f>
        <v>32.6</v>
      </c>
      <c r="Q26" s="20">
        <v>32.6</v>
      </c>
      <c r="R26" s="20">
        <v>0</v>
      </c>
      <c r="S26" s="140">
        <f t="shared" si="17"/>
        <v>0</v>
      </c>
      <c r="T26" s="20">
        <v>0</v>
      </c>
      <c r="U26" s="20">
        <v>0</v>
      </c>
      <c r="V26" s="140">
        <f t="shared" si="15"/>
        <v>0</v>
      </c>
      <c r="W26" s="20">
        <v>0</v>
      </c>
      <c r="X26" s="20">
        <v>0</v>
      </c>
      <c r="Y26" s="123">
        <v>132.7</v>
      </c>
      <c r="Z26" s="142">
        <f t="shared" si="2"/>
        <v>361.4</v>
      </c>
      <c r="AA26" s="124">
        <f t="shared" si="3"/>
        <v>228.7</v>
      </c>
      <c r="AB26" s="125">
        <f t="shared" si="4"/>
        <v>196.1</v>
      </c>
      <c r="AC26" s="126">
        <f t="shared" si="5"/>
        <v>32.6</v>
      </c>
      <c r="AD26" s="127">
        <f t="shared" si="6"/>
        <v>482.02674647753736</v>
      </c>
      <c r="AE26" s="128">
        <f t="shared" si="7"/>
        <v>413.31633136967673</v>
      </c>
      <c r="AF26" s="129">
        <f t="shared" si="8"/>
        <v>68.7104151078606</v>
      </c>
      <c r="AG26" s="130">
        <f t="shared" si="9"/>
        <v>761.7160742325404</v>
      </c>
      <c r="AH26" s="131">
        <f t="shared" si="10"/>
        <v>279.6893277550031</v>
      </c>
      <c r="AI26" s="132">
        <f t="shared" si="11"/>
        <v>14.25448185395715</v>
      </c>
    </row>
    <row r="27" spans="1:35" s="8" customFormat="1" ht="19.5" customHeight="1">
      <c r="A27" s="145">
        <v>22</v>
      </c>
      <c r="B27" s="136" t="s">
        <v>28</v>
      </c>
      <c r="C27" s="137">
        <v>7092</v>
      </c>
      <c r="D27" s="138">
        <f t="shared" si="12"/>
        <v>125.20000000000002</v>
      </c>
      <c r="E27" s="139">
        <f t="shared" si="12"/>
        <v>117.50000000000001</v>
      </c>
      <c r="F27" s="139">
        <f t="shared" si="12"/>
        <v>7.7</v>
      </c>
      <c r="G27" s="140">
        <f t="shared" si="1"/>
        <v>0</v>
      </c>
      <c r="H27" s="141">
        <v>0</v>
      </c>
      <c r="I27" s="141">
        <v>0</v>
      </c>
      <c r="J27" s="140">
        <f t="shared" si="13"/>
        <v>100.9</v>
      </c>
      <c r="K27" s="141">
        <v>95.4</v>
      </c>
      <c r="L27" s="141">
        <v>5.5</v>
      </c>
      <c r="M27" s="140">
        <f t="shared" si="14"/>
        <v>7.2</v>
      </c>
      <c r="N27" s="20">
        <v>6.2</v>
      </c>
      <c r="O27" s="141">
        <v>1</v>
      </c>
      <c r="P27" s="140">
        <f t="shared" si="16"/>
        <v>15.9</v>
      </c>
      <c r="Q27" s="141">
        <v>15.9</v>
      </c>
      <c r="R27" s="141">
        <v>0</v>
      </c>
      <c r="S27" s="140">
        <f t="shared" si="17"/>
        <v>0</v>
      </c>
      <c r="T27" s="141">
        <v>0</v>
      </c>
      <c r="U27" s="141">
        <v>0</v>
      </c>
      <c r="V27" s="140">
        <f t="shared" si="15"/>
        <v>1.2</v>
      </c>
      <c r="W27" s="20">
        <v>0</v>
      </c>
      <c r="X27" s="141">
        <v>1.2</v>
      </c>
      <c r="Y27" s="123">
        <v>41.1</v>
      </c>
      <c r="Z27" s="142">
        <f t="shared" si="2"/>
        <v>166.3</v>
      </c>
      <c r="AA27" s="124">
        <f t="shared" si="3"/>
        <v>125.20000000000002</v>
      </c>
      <c r="AB27" s="125">
        <f>G27+J27+M27+S27+V27</f>
        <v>109.30000000000001</v>
      </c>
      <c r="AC27" s="126">
        <f t="shared" si="5"/>
        <v>15.9</v>
      </c>
      <c r="AD27" s="127">
        <f t="shared" si="6"/>
        <v>569.4740097884032</v>
      </c>
      <c r="AE27" s="128">
        <f t="shared" si="7"/>
        <v>497.1526299510581</v>
      </c>
      <c r="AF27" s="129">
        <f t="shared" si="8"/>
        <v>72.32137983734512</v>
      </c>
      <c r="AG27" s="130">
        <f t="shared" si="9"/>
        <v>756.4179538962575</v>
      </c>
      <c r="AH27" s="131">
        <f t="shared" si="10"/>
        <v>186.94394410785438</v>
      </c>
      <c r="AI27" s="132">
        <f t="shared" si="11"/>
        <v>12.699680511182107</v>
      </c>
    </row>
    <row r="28" spans="1:35" s="55" customFormat="1" ht="19.5" customHeight="1">
      <c r="A28" s="135">
        <v>23</v>
      </c>
      <c r="B28" s="136" t="s">
        <v>29</v>
      </c>
      <c r="C28" s="137">
        <v>4958</v>
      </c>
      <c r="D28" s="138">
        <f t="shared" si="12"/>
        <v>94.09999999999998</v>
      </c>
      <c r="E28" s="139">
        <f t="shared" si="12"/>
        <v>89.1</v>
      </c>
      <c r="F28" s="139">
        <f t="shared" si="12"/>
        <v>5</v>
      </c>
      <c r="G28" s="140">
        <f t="shared" si="1"/>
        <v>0</v>
      </c>
      <c r="H28" s="141">
        <v>0</v>
      </c>
      <c r="I28" s="141">
        <v>0</v>
      </c>
      <c r="J28" s="140">
        <f t="shared" si="13"/>
        <v>76.39999999999999</v>
      </c>
      <c r="K28" s="141">
        <v>73.3</v>
      </c>
      <c r="L28" s="141">
        <v>3.1</v>
      </c>
      <c r="M28" s="140">
        <f t="shared" si="14"/>
        <v>11.1</v>
      </c>
      <c r="N28" s="141">
        <v>9.5</v>
      </c>
      <c r="O28" s="141">
        <v>1.6</v>
      </c>
      <c r="P28" s="140">
        <f t="shared" si="16"/>
        <v>6.6</v>
      </c>
      <c r="Q28" s="141">
        <v>6.3</v>
      </c>
      <c r="R28" s="20">
        <v>0.3</v>
      </c>
      <c r="S28" s="140">
        <f t="shared" si="17"/>
        <v>0</v>
      </c>
      <c r="T28" s="141">
        <v>0</v>
      </c>
      <c r="U28" s="141">
        <v>0</v>
      </c>
      <c r="V28" s="140">
        <f t="shared" si="15"/>
        <v>0</v>
      </c>
      <c r="W28" s="141">
        <v>0</v>
      </c>
      <c r="X28" s="141">
        <v>0</v>
      </c>
      <c r="Y28" s="123">
        <v>0</v>
      </c>
      <c r="Z28" s="142">
        <f t="shared" si="2"/>
        <v>94.09999999999998</v>
      </c>
      <c r="AA28" s="124">
        <f t="shared" si="3"/>
        <v>94.09999999999998</v>
      </c>
      <c r="AB28" s="125">
        <f t="shared" si="4"/>
        <v>87.49999999999999</v>
      </c>
      <c r="AC28" s="126">
        <f t="shared" si="5"/>
        <v>6.6</v>
      </c>
      <c r="AD28" s="127">
        <f t="shared" si="6"/>
        <v>612.2395867220131</v>
      </c>
      <c r="AE28" s="128">
        <f t="shared" si="7"/>
        <v>569.2982341995341</v>
      </c>
      <c r="AF28" s="129">
        <f t="shared" si="8"/>
        <v>42.94135252247914</v>
      </c>
      <c r="AG28" s="130">
        <f t="shared" si="9"/>
        <v>612.2395867220131</v>
      </c>
      <c r="AH28" s="131">
        <f t="shared" si="10"/>
        <v>0</v>
      </c>
      <c r="AI28" s="132">
        <f t="shared" si="11"/>
        <v>7.013815090329438</v>
      </c>
    </row>
    <row r="29" spans="1:35" s="55" customFormat="1" ht="19.5" customHeight="1">
      <c r="A29" s="135">
        <v>24</v>
      </c>
      <c r="B29" s="136" t="s">
        <v>30</v>
      </c>
      <c r="C29" s="137">
        <v>11040</v>
      </c>
      <c r="D29" s="138">
        <f>G29+J29+M29+P29+S29+V29</f>
        <v>221.1</v>
      </c>
      <c r="E29" s="139">
        <f t="shared" si="12"/>
        <v>211.5</v>
      </c>
      <c r="F29" s="139">
        <f t="shared" si="12"/>
        <v>9.600000000000001</v>
      </c>
      <c r="G29" s="140">
        <f>SUM(H29:I29)</f>
        <v>0</v>
      </c>
      <c r="H29" s="141">
        <v>0</v>
      </c>
      <c r="I29" s="141">
        <v>0</v>
      </c>
      <c r="J29" s="140">
        <f t="shared" si="13"/>
        <v>155.1</v>
      </c>
      <c r="K29" s="141">
        <v>148.9</v>
      </c>
      <c r="L29" s="141">
        <v>6.2</v>
      </c>
      <c r="M29" s="140">
        <f t="shared" si="14"/>
        <v>5.9</v>
      </c>
      <c r="N29" s="141">
        <v>5.7</v>
      </c>
      <c r="O29" s="141">
        <v>0.2</v>
      </c>
      <c r="P29" s="140">
        <f>SUM(Q29:R29)</f>
        <v>55.1</v>
      </c>
      <c r="Q29" s="141">
        <v>53.7</v>
      </c>
      <c r="R29" s="141">
        <v>1.4</v>
      </c>
      <c r="S29" s="140">
        <f t="shared" si="17"/>
        <v>0</v>
      </c>
      <c r="T29" s="141">
        <v>0</v>
      </c>
      <c r="U29" s="141">
        <v>0</v>
      </c>
      <c r="V29" s="140">
        <f t="shared" si="15"/>
        <v>5</v>
      </c>
      <c r="W29" s="141">
        <v>3.2</v>
      </c>
      <c r="X29" s="141">
        <v>1.8</v>
      </c>
      <c r="Y29" s="123">
        <v>84.7</v>
      </c>
      <c r="Z29" s="142">
        <f>D29+Y29</f>
        <v>305.8</v>
      </c>
      <c r="AA29" s="146">
        <f>SUM(AB29:AC29)</f>
        <v>221.1</v>
      </c>
      <c r="AB29" s="140">
        <f>G29+J29+M29+S29+V29</f>
        <v>166</v>
      </c>
      <c r="AC29" s="147">
        <f>P29</f>
        <v>55.1</v>
      </c>
      <c r="AD29" s="127">
        <f t="shared" si="6"/>
        <v>646.0378681626928</v>
      </c>
      <c r="AE29" s="128">
        <f t="shared" si="7"/>
        <v>485.0397381954184</v>
      </c>
      <c r="AF29" s="129">
        <f t="shared" si="8"/>
        <v>160.99812996727445</v>
      </c>
      <c r="AG29" s="130">
        <f t="shared" si="9"/>
        <v>893.5250116877046</v>
      </c>
      <c r="AH29" s="131">
        <f t="shared" si="10"/>
        <v>247.4871435250117</v>
      </c>
      <c r="AI29" s="132">
        <f t="shared" si="11"/>
        <v>24.92085029398462</v>
      </c>
    </row>
    <row r="30" spans="1:35" s="55" customFormat="1" ht="19.5" customHeight="1">
      <c r="A30" s="135">
        <v>25</v>
      </c>
      <c r="B30" s="136" t="s">
        <v>31</v>
      </c>
      <c r="C30" s="137">
        <v>14607</v>
      </c>
      <c r="D30" s="138">
        <f t="shared" si="12"/>
        <v>291.4</v>
      </c>
      <c r="E30" s="139">
        <f t="shared" si="12"/>
        <v>269</v>
      </c>
      <c r="F30" s="139">
        <f t="shared" si="12"/>
        <v>22.400000000000002</v>
      </c>
      <c r="G30" s="140">
        <f t="shared" si="1"/>
        <v>0</v>
      </c>
      <c r="H30" s="141">
        <v>0</v>
      </c>
      <c r="I30" s="141">
        <v>0</v>
      </c>
      <c r="J30" s="140">
        <f t="shared" si="13"/>
        <v>250.5</v>
      </c>
      <c r="K30" s="141">
        <v>241.2</v>
      </c>
      <c r="L30" s="141">
        <v>9.3</v>
      </c>
      <c r="M30" s="140">
        <f t="shared" si="14"/>
        <v>8.8</v>
      </c>
      <c r="N30" s="141">
        <v>6.9</v>
      </c>
      <c r="O30" s="141">
        <v>1.9</v>
      </c>
      <c r="P30" s="140">
        <f t="shared" si="16"/>
        <v>23.7</v>
      </c>
      <c r="Q30" s="141">
        <v>20.5</v>
      </c>
      <c r="R30" s="141">
        <v>3.2</v>
      </c>
      <c r="S30" s="140">
        <f t="shared" si="17"/>
        <v>0</v>
      </c>
      <c r="T30" s="141">
        <v>0</v>
      </c>
      <c r="U30" s="141">
        <v>0</v>
      </c>
      <c r="V30" s="140">
        <f t="shared" si="15"/>
        <v>8.4</v>
      </c>
      <c r="W30" s="141">
        <v>0.4</v>
      </c>
      <c r="X30" s="20">
        <v>8</v>
      </c>
      <c r="Y30" s="123">
        <v>96.3</v>
      </c>
      <c r="Z30" s="142">
        <f t="shared" si="2"/>
        <v>387.7</v>
      </c>
      <c r="AA30" s="124">
        <f t="shared" si="3"/>
        <v>291.4</v>
      </c>
      <c r="AB30" s="125">
        <f t="shared" si="4"/>
        <v>267.7</v>
      </c>
      <c r="AC30" s="126">
        <f t="shared" si="5"/>
        <v>23.7</v>
      </c>
      <c r="AD30" s="127">
        <f t="shared" si="6"/>
        <v>643.5270760594235</v>
      </c>
      <c r="AE30" s="128">
        <f t="shared" si="7"/>
        <v>591.1880516853387</v>
      </c>
      <c r="AF30" s="129">
        <f t="shared" si="8"/>
        <v>52.3390243740849</v>
      </c>
      <c r="AG30" s="130">
        <f t="shared" si="9"/>
        <v>856.1957700351356</v>
      </c>
      <c r="AH30" s="131">
        <f t="shared" si="10"/>
        <v>212.66869397571202</v>
      </c>
      <c r="AI30" s="132">
        <f t="shared" si="11"/>
        <v>8.13315030885381</v>
      </c>
    </row>
    <row r="31" spans="1:35" s="55" customFormat="1" ht="19.5" customHeight="1">
      <c r="A31" s="135">
        <v>26</v>
      </c>
      <c r="B31" s="136" t="s">
        <v>43</v>
      </c>
      <c r="C31" s="137">
        <v>8402</v>
      </c>
      <c r="D31" s="138">
        <f t="shared" si="12"/>
        <v>171.5</v>
      </c>
      <c r="E31" s="139">
        <f t="shared" si="12"/>
        <v>162.00000000000003</v>
      </c>
      <c r="F31" s="139">
        <f t="shared" si="12"/>
        <v>9.5</v>
      </c>
      <c r="G31" s="140">
        <f t="shared" si="1"/>
        <v>0</v>
      </c>
      <c r="H31" s="141">
        <v>0</v>
      </c>
      <c r="I31" s="141">
        <v>0</v>
      </c>
      <c r="J31" s="140">
        <f t="shared" si="13"/>
        <v>129</v>
      </c>
      <c r="K31" s="141">
        <v>128</v>
      </c>
      <c r="L31" s="141">
        <v>1</v>
      </c>
      <c r="M31" s="140">
        <f t="shared" si="14"/>
        <v>7.6</v>
      </c>
      <c r="N31" s="141">
        <v>7.3</v>
      </c>
      <c r="O31" s="141">
        <v>0.3</v>
      </c>
      <c r="P31" s="140">
        <f t="shared" si="16"/>
        <v>26.6</v>
      </c>
      <c r="Q31" s="141">
        <v>25.8</v>
      </c>
      <c r="R31" s="141">
        <v>0.8</v>
      </c>
      <c r="S31" s="140">
        <f t="shared" si="17"/>
        <v>0</v>
      </c>
      <c r="T31" s="141">
        <v>0</v>
      </c>
      <c r="U31" s="141">
        <v>0</v>
      </c>
      <c r="V31" s="140">
        <f t="shared" si="15"/>
        <v>8.3</v>
      </c>
      <c r="W31" s="141">
        <v>0.9</v>
      </c>
      <c r="X31" s="141">
        <v>7.4</v>
      </c>
      <c r="Y31" s="123">
        <v>63.7</v>
      </c>
      <c r="Z31" s="142">
        <f t="shared" si="2"/>
        <v>235.2</v>
      </c>
      <c r="AA31" s="60">
        <f t="shared" si="3"/>
        <v>171.5</v>
      </c>
      <c r="AB31" s="125">
        <f t="shared" si="4"/>
        <v>144.9</v>
      </c>
      <c r="AC31" s="126">
        <f t="shared" si="5"/>
        <v>26.6</v>
      </c>
      <c r="AD31" s="127">
        <f t="shared" si="6"/>
        <v>658.4453778286276</v>
      </c>
      <c r="AE31" s="128">
        <f t="shared" si="7"/>
        <v>556.3191559613302</v>
      </c>
      <c r="AF31" s="129">
        <f t="shared" si="8"/>
        <v>102.12622186729733</v>
      </c>
      <c r="AG31" s="130">
        <f t="shared" si="9"/>
        <v>903.0108038792607</v>
      </c>
      <c r="AH31" s="131">
        <f t="shared" si="10"/>
        <v>244.5654260506331</v>
      </c>
      <c r="AI31" s="132">
        <f t="shared" si="11"/>
        <v>15.510204081632653</v>
      </c>
    </row>
    <row r="32" spans="1:35" s="55" customFormat="1" ht="19.5" customHeight="1">
      <c r="A32" s="135">
        <v>27</v>
      </c>
      <c r="B32" s="136" t="s">
        <v>32</v>
      </c>
      <c r="C32" s="137">
        <v>3091</v>
      </c>
      <c r="D32" s="138">
        <f t="shared" si="12"/>
        <v>52</v>
      </c>
      <c r="E32" s="139">
        <f t="shared" si="12"/>
        <v>49.3</v>
      </c>
      <c r="F32" s="139">
        <f t="shared" si="12"/>
        <v>2.7</v>
      </c>
      <c r="G32" s="140">
        <f>SUM(H32:I32)</f>
        <v>0</v>
      </c>
      <c r="H32" s="141">
        <v>0</v>
      </c>
      <c r="I32" s="141">
        <v>0</v>
      </c>
      <c r="J32" s="140">
        <f t="shared" si="13"/>
        <v>40.3</v>
      </c>
      <c r="K32" s="141">
        <v>39.8</v>
      </c>
      <c r="L32" s="141">
        <v>0.5</v>
      </c>
      <c r="M32" s="140">
        <f t="shared" si="14"/>
        <v>1.7000000000000002</v>
      </c>
      <c r="N32" s="141">
        <v>1.6</v>
      </c>
      <c r="O32" s="141">
        <v>0.1</v>
      </c>
      <c r="P32" s="140">
        <f t="shared" si="16"/>
        <v>7.6</v>
      </c>
      <c r="Q32" s="141">
        <v>7</v>
      </c>
      <c r="R32" s="141">
        <v>0.6</v>
      </c>
      <c r="S32" s="140">
        <f t="shared" si="17"/>
        <v>0</v>
      </c>
      <c r="T32" s="141">
        <v>0</v>
      </c>
      <c r="U32" s="141">
        <v>0</v>
      </c>
      <c r="V32" s="140">
        <f t="shared" si="15"/>
        <v>2.4</v>
      </c>
      <c r="W32" s="141">
        <v>0.9</v>
      </c>
      <c r="X32" s="141">
        <v>1.5</v>
      </c>
      <c r="Y32" s="123">
        <v>23.1</v>
      </c>
      <c r="Z32" s="142">
        <f>D32+Y32</f>
        <v>75.1</v>
      </c>
      <c r="AA32" s="124">
        <f>SUM(AB32:AC32)</f>
        <v>52</v>
      </c>
      <c r="AB32" s="125">
        <f>G32+J32+M32+S32+V32</f>
        <v>44.4</v>
      </c>
      <c r="AC32" s="126">
        <f>P32</f>
        <v>7.6</v>
      </c>
      <c r="AD32" s="127">
        <f t="shared" si="6"/>
        <v>542.6785360202879</v>
      </c>
      <c r="AE32" s="128">
        <f t="shared" si="7"/>
        <v>463.3639807557842</v>
      </c>
      <c r="AF32" s="129">
        <f t="shared" si="8"/>
        <v>79.3145552645036</v>
      </c>
      <c r="AG32" s="130">
        <f t="shared" si="9"/>
        <v>783.7530395216079</v>
      </c>
      <c r="AH32" s="131">
        <f t="shared" si="10"/>
        <v>241.0745035013202</v>
      </c>
      <c r="AI32" s="132">
        <f t="shared" si="11"/>
        <v>14.615384615384615</v>
      </c>
    </row>
    <row r="33" spans="1:35" s="8" customFormat="1" ht="19.5" customHeight="1">
      <c r="A33" s="145">
        <v>28</v>
      </c>
      <c r="B33" s="136" t="s">
        <v>44</v>
      </c>
      <c r="C33" s="137">
        <v>2448</v>
      </c>
      <c r="D33" s="138">
        <f t="shared" si="12"/>
        <v>54.2</v>
      </c>
      <c r="E33" s="139">
        <f t="shared" si="12"/>
        <v>50.1</v>
      </c>
      <c r="F33" s="139">
        <f t="shared" si="12"/>
        <v>4.1000000000000005</v>
      </c>
      <c r="G33" s="140">
        <f t="shared" si="1"/>
        <v>0</v>
      </c>
      <c r="H33" s="141">
        <v>0</v>
      </c>
      <c r="I33" s="141">
        <v>0</v>
      </c>
      <c r="J33" s="140">
        <f t="shared" si="13"/>
        <v>43.6</v>
      </c>
      <c r="K33" s="141">
        <v>40.6</v>
      </c>
      <c r="L33" s="141">
        <v>3</v>
      </c>
      <c r="M33" s="140">
        <f t="shared" si="14"/>
        <v>3</v>
      </c>
      <c r="N33" s="141">
        <v>2.3</v>
      </c>
      <c r="O33" s="141">
        <v>0.7</v>
      </c>
      <c r="P33" s="140">
        <f t="shared" si="16"/>
        <v>7.6000000000000005</v>
      </c>
      <c r="Q33" s="141">
        <v>7.2</v>
      </c>
      <c r="R33" s="141">
        <v>0.4</v>
      </c>
      <c r="S33" s="140">
        <f t="shared" si="17"/>
        <v>0</v>
      </c>
      <c r="T33" s="141">
        <v>0</v>
      </c>
      <c r="U33" s="141">
        <v>0</v>
      </c>
      <c r="V33" s="140">
        <f t="shared" si="15"/>
        <v>0</v>
      </c>
      <c r="W33" s="141">
        <v>0</v>
      </c>
      <c r="X33" s="141">
        <v>0</v>
      </c>
      <c r="Y33" s="123">
        <v>12.8</v>
      </c>
      <c r="Z33" s="142">
        <f>D33+Y33</f>
        <v>67</v>
      </c>
      <c r="AA33" s="124">
        <f>SUM(AB33:AC33)</f>
        <v>54.2</v>
      </c>
      <c r="AB33" s="125">
        <f t="shared" si="4"/>
        <v>46.6</v>
      </c>
      <c r="AC33" s="126">
        <f t="shared" si="5"/>
        <v>7.6000000000000005</v>
      </c>
      <c r="AD33" s="127">
        <f t="shared" si="6"/>
        <v>714.2104153489353</v>
      </c>
      <c r="AE33" s="128">
        <f t="shared" si="7"/>
        <v>614.0628294328484</v>
      </c>
      <c r="AF33" s="129">
        <f t="shared" si="8"/>
        <v>100.14758591608688</v>
      </c>
      <c r="AG33" s="130">
        <f t="shared" si="9"/>
        <v>882.8800337339237</v>
      </c>
      <c r="AH33" s="131">
        <f t="shared" si="10"/>
        <v>168.66961838498844</v>
      </c>
      <c r="AI33" s="132">
        <f t="shared" si="11"/>
        <v>14.022140221402214</v>
      </c>
    </row>
    <row r="34" spans="1:35" s="8" customFormat="1" ht="19.5" customHeight="1">
      <c r="A34" s="135">
        <v>29</v>
      </c>
      <c r="B34" s="136" t="s">
        <v>33</v>
      </c>
      <c r="C34" s="137">
        <v>8426</v>
      </c>
      <c r="D34" s="138">
        <f t="shared" si="12"/>
        <v>118.6</v>
      </c>
      <c r="E34" s="139">
        <f t="shared" si="12"/>
        <v>117</v>
      </c>
      <c r="F34" s="139">
        <f t="shared" si="12"/>
        <v>1.6</v>
      </c>
      <c r="G34" s="140">
        <f t="shared" si="1"/>
        <v>0</v>
      </c>
      <c r="H34" s="141">
        <v>0</v>
      </c>
      <c r="I34" s="141">
        <v>0</v>
      </c>
      <c r="J34" s="140">
        <f t="shared" si="13"/>
        <v>91</v>
      </c>
      <c r="K34" s="141">
        <v>90.7</v>
      </c>
      <c r="L34" s="141">
        <v>0.3</v>
      </c>
      <c r="M34" s="140">
        <f t="shared" si="14"/>
        <v>6.1</v>
      </c>
      <c r="N34" s="141">
        <v>6.1</v>
      </c>
      <c r="O34" s="141">
        <v>0</v>
      </c>
      <c r="P34" s="140">
        <f t="shared" si="16"/>
        <v>19.400000000000002</v>
      </c>
      <c r="Q34" s="141">
        <v>19.3</v>
      </c>
      <c r="R34" s="141">
        <v>0.1</v>
      </c>
      <c r="S34" s="140">
        <f t="shared" si="17"/>
        <v>0</v>
      </c>
      <c r="T34" s="141">
        <v>0</v>
      </c>
      <c r="U34" s="141">
        <v>0</v>
      </c>
      <c r="V34" s="140">
        <f t="shared" si="15"/>
        <v>2.1</v>
      </c>
      <c r="W34" s="141">
        <v>0.9</v>
      </c>
      <c r="X34" s="141">
        <v>1.2</v>
      </c>
      <c r="Y34" s="123">
        <v>29.1</v>
      </c>
      <c r="Z34" s="142">
        <f t="shared" si="2"/>
        <v>147.7</v>
      </c>
      <c r="AA34" s="124">
        <f>SUM(AB34:AC34)</f>
        <v>118.6</v>
      </c>
      <c r="AB34" s="125">
        <f t="shared" si="4"/>
        <v>99.19999999999999</v>
      </c>
      <c r="AC34" s="126">
        <f t="shared" si="5"/>
        <v>19.400000000000002</v>
      </c>
      <c r="AD34" s="127">
        <f t="shared" si="6"/>
        <v>454.04776306822964</v>
      </c>
      <c r="AE34" s="128">
        <f t="shared" si="7"/>
        <v>379.776881082364</v>
      </c>
      <c r="AF34" s="129">
        <f t="shared" si="8"/>
        <v>74.27088198586556</v>
      </c>
      <c r="AG34" s="130">
        <f t="shared" si="9"/>
        <v>565.454086047028</v>
      </c>
      <c r="AH34" s="131">
        <f t="shared" si="10"/>
        <v>111.40632297879836</v>
      </c>
      <c r="AI34" s="132">
        <f t="shared" si="11"/>
        <v>16.357504215851606</v>
      </c>
    </row>
    <row r="35" spans="1:35" s="55" customFormat="1" ht="19.5" customHeight="1">
      <c r="A35" s="135">
        <v>30</v>
      </c>
      <c r="B35" s="136" t="s">
        <v>34</v>
      </c>
      <c r="C35" s="137">
        <v>4084</v>
      </c>
      <c r="D35" s="138">
        <f>G35+J35+M35+P35+S35+V35</f>
        <v>73.8</v>
      </c>
      <c r="E35" s="139">
        <f t="shared" si="12"/>
        <v>65.3</v>
      </c>
      <c r="F35" s="139">
        <f t="shared" si="12"/>
        <v>8.5</v>
      </c>
      <c r="G35" s="140">
        <f>SUM(H35:I35)</f>
        <v>0</v>
      </c>
      <c r="H35" s="141">
        <v>0</v>
      </c>
      <c r="I35" s="141">
        <v>0</v>
      </c>
      <c r="J35" s="140">
        <f t="shared" si="13"/>
        <v>61.199999999999996</v>
      </c>
      <c r="K35" s="141">
        <v>54.3</v>
      </c>
      <c r="L35" s="141">
        <v>6.9</v>
      </c>
      <c r="M35" s="140">
        <f t="shared" si="14"/>
        <v>3.9</v>
      </c>
      <c r="N35" s="141">
        <v>2.5</v>
      </c>
      <c r="O35" s="141">
        <v>1.4</v>
      </c>
      <c r="P35" s="140">
        <f t="shared" si="16"/>
        <v>8.7</v>
      </c>
      <c r="Q35" s="141">
        <v>8.5</v>
      </c>
      <c r="R35" s="141">
        <v>0.2</v>
      </c>
      <c r="S35" s="140">
        <f t="shared" si="17"/>
        <v>0</v>
      </c>
      <c r="T35" s="141">
        <v>0</v>
      </c>
      <c r="U35" s="141">
        <v>0</v>
      </c>
      <c r="V35" s="140">
        <f t="shared" si="15"/>
        <v>0</v>
      </c>
      <c r="W35" s="141">
        <v>0</v>
      </c>
      <c r="X35" s="141">
        <v>0</v>
      </c>
      <c r="Y35" s="123">
        <v>18.9</v>
      </c>
      <c r="Z35" s="142">
        <f>D35+Y35</f>
        <v>92.69999999999999</v>
      </c>
      <c r="AA35" s="124">
        <f t="shared" si="3"/>
        <v>73.8</v>
      </c>
      <c r="AB35" s="125">
        <f>G35+J35+M35+S35+V35</f>
        <v>65.1</v>
      </c>
      <c r="AC35" s="126">
        <f>P35</f>
        <v>8.7</v>
      </c>
      <c r="AD35" s="127">
        <f t="shared" si="6"/>
        <v>582.9199709329879</v>
      </c>
      <c r="AE35" s="128">
        <f t="shared" si="7"/>
        <v>514.201762977473</v>
      </c>
      <c r="AF35" s="129">
        <f t="shared" si="8"/>
        <v>68.71820795551483</v>
      </c>
      <c r="AG35" s="130">
        <f t="shared" si="9"/>
        <v>732.2043537328993</v>
      </c>
      <c r="AH35" s="131">
        <f t="shared" si="10"/>
        <v>149.28438279991155</v>
      </c>
      <c r="AI35" s="132">
        <f t="shared" si="11"/>
        <v>11.78861788617886</v>
      </c>
    </row>
    <row r="36" spans="1:36" s="8" customFormat="1" ht="19.5" customHeight="1">
      <c r="A36" s="135">
        <v>31</v>
      </c>
      <c r="B36" s="136" t="s">
        <v>51</v>
      </c>
      <c r="C36" s="137">
        <v>5417</v>
      </c>
      <c r="D36" s="138">
        <f t="shared" si="12"/>
        <v>89.10000000000002</v>
      </c>
      <c r="E36" s="139">
        <f t="shared" si="12"/>
        <v>88.20000000000002</v>
      </c>
      <c r="F36" s="139">
        <f t="shared" si="12"/>
        <v>0.8999999999999999</v>
      </c>
      <c r="G36" s="140">
        <f t="shared" si="1"/>
        <v>0</v>
      </c>
      <c r="H36" s="141">
        <v>0</v>
      </c>
      <c r="I36" s="141">
        <v>0</v>
      </c>
      <c r="J36" s="140">
        <f t="shared" si="13"/>
        <v>69.9</v>
      </c>
      <c r="K36" s="141">
        <v>69.7</v>
      </c>
      <c r="L36" s="141">
        <v>0.2</v>
      </c>
      <c r="M36" s="140">
        <f t="shared" si="14"/>
        <v>3.4</v>
      </c>
      <c r="N36" s="20">
        <v>3.4</v>
      </c>
      <c r="O36" s="141">
        <v>0</v>
      </c>
      <c r="P36" s="140">
        <f t="shared" si="16"/>
        <v>11.9</v>
      </c>
      <c r="Q36" s="141">
        <v>11.9</v>
      </c>
      <c r="R36" s="141">
        <v>0</v>
      </c>
      <c r="S36" s="140">
        <f t="shared" si="17"/>
        <v>0</v>
      </c>
      <c r="T36" s="141">
        <v>0</v>
      </c>
      <c r="U36" s="141">
        <v>0</v>
      </c>
      <c r="V36" s="140">
        <f t="shared" si="15"/>
        <v>3.9000000000000004</v>
      </c>
      <c r="W36" s="141">
        <v>3.2</v>
      </c>
      <c r="X36" s="141">
        <v>0.7</v>
      </c>
      <c r="Y36" s="123">
        <v>16.5</v>
      </c>
      <c r="Z36" s="142">
        <f t="shared" si="2"/>
        <v>105.60000000000002</v>
      </c>
      <c r="AA36" s="124">
        <f t="shared" si="3"/>
        <v>89.10000000000002</v>
      </c>
      <c r="AB36" s="125">
        <f t="shared" si="4"/>
        <v>77.20000000000002</v>
      </c>
      <c r="AC36" s="126">
        <f t="shared" si="5"/>
        <v>11.9</v>
      </c>
      <c r="AD36" s="127">
        <f t="shared" si="6"/>
        <v>530.5876958440276</v>
      </c>
      <c r="AE36" s="128">
        <f t="shared" si="7"/>
        <v>459.72357036093075</v>
      </c>
      <c r="AF36" s="129">
        <f t="shared" si="8"/>
        <v>70.86412548309683</v>
      </c>
      <c r="AG36" s="130">
        <f t="shared" si="9"/>
        <v>628.8446765558845</v>
      </c>
      <c r="AH36" s="131">
        <f t="shared" si="10"/>
        <v>98.25698071185694</v>
      </c>
      <c r="AI36" s="132">
        <f t="shared" si="11"/>
        <v>13.355780022446686</v>
      </c>
      <c r="AJ36" s="55"/>
    </row>
    <row r="37" spans="1:35" s="8" customFormat="1" ht="19.5" customHeight="1">
      <c r="A37" s="135">
        <v>32</v>
      </c>
      <c r="B37" s="136" t="s">
        <v>45</v>
      </c>
      <c r="C37" s="137">
        <v>15528</v>
      </c>
      <c r="D37" s="138">
        <f t="shared" si="12"/>
        <v>294.7</v>
      </c>
      <c r="E37" s="139">
        <f t="shared" si="12"/>
        <v>258.5</v>
      </c>
      <c r="F37" s="139">
        <f t="shared" si="12"/>
        <v>36.2</v>
      </c>
      <c r="G37" s="140">
        <f t="shared" si="1"/>
        <v>0</v>
      </c>
      <c r="H37" s="141">
        <v>0</v>
      </c>
      <c r="I37" s="141">
        <v>0</v>
      </c>
      <c r="J37" s="140">
        <f t="shared" si="13"/>
        <v>237.5</v>
      </c>
      <c r="K37" s="141">
        <v>210.5</v>
      </c>
      <c r="L37" s="141">
        <v>27</v>
      </c>
      <c r="M37" s="140">
        <f t="shared" si="14"/>
        <v>18.5</v>
      </c>
      <c r="N37" s="141">
        <v>10.9</v>
      </c>
      <c r="O37" s="141">
        <v>7.6</v>
      </c>
      <c r="P37" s="140">
        <f t="shared" si="16"/>
        <v>38.7</v>
      </c>
      <c r="Q37" s="141">
        <v>37.1</v>
      </c>
      <c r="R37" s="141">
        <v>1.6</v>
      </c>
      <c r="S37" s="140">
        <f t="shared" si="17"/>
        <v>0</v>
      </c>
      <c r="T37" s="141">
        <v>0</v>
      </c>
      <c r="U37" s="141">
        <v>0</v>
      </c>
      <c r="V37" s="140">
        <f t="shared" si="15"/>
        <v>0</v>
      </c>
      <c r="W37" s="141">
        <v>0</v>
      </c>
      <c r="X37" s="141">
        <v>0</v>
      </c>
      <c r="Y37" s="123">
        <v>58.7</v>
      </c>
      <c r="Z37" s="142">
        <f t="shared" si="2"/>
        <v>353.4</v>
      </c>
      <c r="AA37" s="124">
        <f t="shared" si="3"/>
        <v>294.7</v>
      </c>
      <c r="AB37" s="125">
        <f t="shared" si="4"/>
        <v>256</v>
      </c>
      <c r="AC37" s="126">
        <f t="shared" si="5"/>
        <v>38.7</v>
      </c>
      <c r="AD37" s="127">
        <f t="shared" si="6"/>
        <v>612.2135247876885</v>
      </c>
      <c r="AE37" s="128">
        <f t="shared" si="7"/>
        <v>531.81765302222</v>
      </c>
      <c r="AF37" s="129">
        <f t="shared" si="8"/>
        <v>80.39587176546843</v>
      </c>
      <c r="AG37" s="130">
        <f t="shared" si="9"/>
        <v>734.1576506955176</v>
      </c>
      <c r="AH37" s="131">
        <f t="shared" si="10"/>
        <v>121.94412590782936</v>
      </c>
      <c r="AI37" s="132">
        <f t="shared" si="11"/>
        <v>13.131998642687481</v>
      </c>
    </row>
    <row r="38" spans="1:35" s="8" customFormat="1" ht="19.5" customHeight="1" thickBot="1">
      <c r="A38" s="148">
        <v>33</v>
      </c>
      <c r="B38" s="149" t="s">
        <v>35</v>
      </c>
      <c r="C38" s="150">
        <v>11230</v>
      </c>
      <c r="D38" s="151">
        <f t="shared" si="12"/>
        <v>195.5</v>
      </c>
      <c r="E38" s="152">
        <f t="shared" si="12"/>
        <v>186.49999999999997</v>
      </c>
      <c r="F38" s="152">
        <f t="shared" si="12"/>
        <v>9</v>
      </c>
      <c r="G38" s="153">
        <f t="shared" si="1"/>
        <v>0</v>
      </c>
      <c r="H38" s="154">
        <v>0</v>
      </c>
      <c r="I38" s="154">
        <v>0</v>
      </c>
      <c r="J38" s="153">
        <f t="shared" si="13"/>
        <v>126.4</v>
      </c>
      <c r="K38" s="154">
        <v>124</v>
      </c>
      <c r="L38" s="154">
        <v>2.4</v>
      </c>
      <c r="M38" s="153">
        <f t="shared" si="14"/>
        <v>5.6</v>
      </c>
      <c r="N38" s="154">
        <v>5.1</v>
      </c>
      <c r="O38" s="154">
        <v>0.5</v>
      </c>
      <c r="P38" s="153">
        <f t="shared" si="16"/>
        <v>43.9</v>
      </c>
      <c r="Q38" s="154">
        <v>43.3</v>
      </c>
      <c r="R38" s="154">
        <v>0.6</v>
      </c>
      <c r="S38" s="153">
        <f>SUM(T38:U38)</f>
        <v>0</v>
      </c>
      <c r="T38" s="154">
        <v>0</v>
      </c>
      <c r="U38" s="154">
        <v>0</v>
      </c>
      <c r="V38" s="153">
        <f t="shared" si="15"/>
        <v>19.6</v>
      </c>
      <c r="W38" s="154">
        <v>14.1</v>
      </c>
      <c r="X38" s="154">
        <v>5.5</v>
      </c>
      <c r="Y38" s="155">
        <v>48.7</v>
      </c>
      <c r="Z38" s="156">
        <f t="shared" si="2"/>
        <v>244.2</v>
      </c>
      <c r="AA38" s="157">
        <f t="shared" si="3"/>
        <v>195.5</v>
      </c>
      <c r="AB38" s="158">
        <f t="shared" si="4"/>
        <v>151.6</v>
      </c>
      <c r="AC38" s="159">
        <f t="shared" si="5"/>
        <v>43.9</v>
      </c>
      <c r="AD38" s="160">
        <f t="shared" si="6"/>
        <v>561.5718266164938</v>
      </c>
      <c r="AE38" s="161">
        <f t="shared" si="7"/>
        <v>435.4695085169333</v>
      </c>
      <c r="AF38" s="162">
        <f t="shared" si="8"/>
        <v>126.1023180995605</v>
      </c>
      <c r="AG38" s="163">
        <f t="shared" si="9"/>
        <v>701.4620974923162</v>
      </c>
      <c r="AH38" s="164">
        <f t="shared" si="10"/>
        <v>139.89027087582224</v>
      </c>
      <c r="AI38" s="61">
        <f t="shared" si="11"/>
        <v>22.455242966751918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rowBreaks count="1" manualBreakCount="1">
    <brk id="38" max="255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SheetLayoutView="100" zoomScalePageLayoutView="0" workbookViewId="0" topLeftCell="B1">
      <selection activeCell="F15" sqref="F1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65" t="s">
        <v>61</v>
      </c>
      <c r="B1" s="166"/>
      <c r="C1" s="211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74" t="s">
        <v>1</v>
      </c>
      <c r="AB1" s="175"/>
      <c r="AC1" s="176"/>
      <c r="AD1" s="180" t="s">
        <v>2</v>
      </c>
      <c r="AE1" s="180"/>
      <c r="AF1" s="180"/>
      <c r="AG1" s="184" t="s">
        <v>3</v>
      </c>
      <c r="AH1" s="191" t="s">
        <v>4</v>
      </c>
      <c r="AI1" s="202" t="s">
        <v>5</v>
      </c>
    </row>
    <row r="2" spans="1:35" ht="19.5" customHeight="1">
      <c r="A2" s="167"/>
      <c r="B2" s="168"/>
      <c r="C2" s="172"/>
      <c r="D2" s="205" t="s">
        <v>1</v>
      </c>
      <c r="E2" s="206"/>
      <c r="F2" s="20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187" t="s">
        <v>6</v>
      </c>
      <c r="Z2" s="189" t="s">
        <v>7</v>
      </c>
      <c r="AA2" s="177"/>
      <c r="AB2" s="178"/>
      <c r="AC2" s="179"/>
      <c r="AD2" s="181"/>
      <c r="AE2" s="181"/>
      <c r="AF2" s="181"/>
      <c r="AG2" s="185"/>
      <c r="AH2" s="192"/>
      <c r="AI2" s="203"/>
    </row>
    <row r="3" spans="1:35" ht="19.5" customHeight="1">
      <c r="A3" s="167"/>
      <c r="B3" s="168"/>
      <c r="C3" s="172"/>
      <c r="D3" s="208"/>
      <c r="E3" s="206"/>
      <c r="F3" s="206"/>
      <c r="G3" s="182" t="s">
        <v>8</v>
      </c>
      <c r="H3" s="183"/>
      <c r="I3" s="183"/>
      <c r="J3" s="182" t="s">
        <v>9</v>
      </c>
      <c r="K3" s="183"/>
      <c r="L3" s="183"/>
      <c r="M3" s="182" t="s">
        <v>10</v>
      </c>
      <c r="N3" s="183"/>
      <c r="O3" s="183"/>
      <c r="P3" s="182" t="s">
        <v>11</v>
      </c>
      <c r="Q3" s="183"/>
      <c r="R3" s="183"/>
      <c r="S3" s="182" t="s">
        <v>12</v>
      </c>
      <c r="T3" s="183"/>
      <c r="U3" s="183"/>
      <c r="V3" s="182" t="s">
        <v>13</v>
      </c>
      <c r="W3" s="183"/>
      <c r="X3" s="183"/>
      <c r="Y3" s="187"/>
      <c r="Z3" s="189"/>
      <c r="AA3" s="177"/>
      <c r="AB3" s="178"/>
      <c r="AC3" s="179"/>
      <c r="AD3" s="181"/>
      <c r="AE3" s="181"/>
      <c r="AF3" s="181"/>
      <c r="AG3" s="185"/>
      <c r="AH3" s="192"/>
      <c r="AI3" s="203"/>
    </row>
    <row r="4" spans="1:35" ht="19.5" customHeight="1" thickBot="1">
      <c r="A4" s="169"/>
      <c r="B4" s="170"/>
      <c r="C4" s="173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88"/>
      <c r="Z4" s="190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86"/>
      <c r="AH4" s="193"/>
      <c r="AI4" s="204"/>
    </row>
    <row r="5" spans="1:35" s="2" customFormat="1" ht="39.75" customHeight="1" thickBot="1">
      <c r="A5" s="197" t="s">
        <v>18</v>
      </c>
      <c r="B5" s="198"/>
      <c r="C5" s="34">
        <f>SUM(C6:C38)</f>
        <v>1194791</v>
      </c>
      <c r="D5" s="35">
        <f>SUM(E5:F5)</f>
        <v>26253.800000000014</v>
      </c>
      <c r="E5" s="36">
        <f>SUM(E6:E38)</f>
        <v>24209.600000000013</v>
      </c>
      <c r="F5" s="36">
        <f>SUM(F6:F38)</f>
        <v>2044.1999999999998</v>
      </c>
      <c r="G5" s="37">
        <f>SUM(H5:I5)</f>
        <v>570.9</v>
      </c>
      <c r="H5" s="37">
        <f aca="true" t="shared" si="0" ref="H5:AC5">SUM(H6:H38)</f>
        <v>570.9</v>
      </c>
      <c r="I5" s="37">
        <f t="shared" si="0"/>
        <v>0</v>
      </c>
      <c r="J5" s="37">
        <f>SUM(K5:L5)</f>
        <v>20636.100000000002</v>
      </c>
      <c r="K5" s="37">
        <f t="shared" si="0"/>
        <v>19355.2</v>
      </c>
      <c r="L5" s="37">
        <f t="shared" si="0"/>
        <v>1280.8999999999999</v>
      </c>
      <c r="M5" s="37">
        <f>SUM(N5:O5)</f>
        <v>1030.8999999999999</v>
      </c>
      <c r="N5" s="37">
        <f t="shared" si="0"/>
        <v>747.8</v>
      </c>
      <c r="O5" s="37">
        <f t="shared" si="0"/>
        <v>283.0999999999999</v>
      </c>
      <c r="P5" s="37">
        <f>SUM(Q5:R5)</f>
        <v>3378.9000000000015</v>
      </c>
      <c r="Q5" s="37">
        <f t="shared" si="0"/>
        <v>3263.4000000000015</v>
      </c>
      <c r="R5" s="37">
        <f t="shared" si="0"/>
        <v>115.49999999999999</v>
      </c>
      <c r="S5" s="37">
        <f>SUM(T5:U5)</f>
        <v>1.3</v>
      </c>
      <c r="T5" s="37">
        <f t="shared" si="0"/>
        <v>1.2</v>
      </c>
      <c r="U5" s="37">
        <f t="shared" si="0"/>
        <v>0.1</v>
      </c>
      <c r="V5" s="37">
        <f>SUM(W5:X5)</f>
        <v>635.7</v>
      </c>
      <c r="W5" s="37">
        <f t="shared" si="0"/>
        <v>271.1</v>
      </c>
      <c r="X5" s="37">
        <f t="shared" si="0"/>
        <v>364.59999999999997</v>
      </c>
      <c r="Y5" s="38">
        <f t="shared" si="0"/>
        <v>10959.300000000005</v>
      </c>
      <c r="Z5" s="39">
        <f t="shared" si="0"/>
        <v>37213.1</v>
      </c>
      <c r="AA5" s="40">
        <f t="shared" si="0"/>
        <v>26253.800000000007</v>
      </c>
      <c r="AB5" s="41">
        <f t="shared" si="0"/>
        <v>22874.9</v>
      </c>
      <c r="AC5" s="42">
        <f t="shared" si="0"/>
        <v>3378.900000000001</v>
      </c>
      <c r="AD5" s="43">
        <f>AA5/C5/31*1000000</f>
        <v>708.8241995407973</v>
      </c>
      <c r="AE5" s="44">
        <f>AB5/C5/31*1000000</f>
        <v>617.5975547187752</v>
      </c>
      <c r="AF5" s="45">
        <f>AC5/C5/31*1000000</f>
        <v>91.22664482202195</v>
      </c>
      <c r="AG5" s="46">
        <f>Z5/C5/31*1000000</f>
        <v>1004.7134441464334</v>
      </c>
      <c r="AH5" s="47">
        <f>Y5/C5/31*1000000</f>
        <v>295.8892446056365</v>
      </c>
      <c r="AI5" s="48">
        <f>AC5*100/AA5</f>
        <v>12.870136894468612</v>
      </c>
    </row>
    <row r="6" spans="1:35" s="8" customFormat="1" ht="19.5" customHeight="1" thickTop="1">
      <c r="A6" s="14">
        <v>1</v>
      </c>
      <c r="B6" s="15" t="s">
        <v>19</v>
      </c>
      <c r="C6" s="49">
        <v>283771</v>
      </c>
      <c r="D6" s="50">
        <f>G6+J6+M6+P6+S6+V6</f>
        <v>5874.2</v>
      </c>
      <c r="E6" s="51">
        <f>H6+K6+N6+Q6+T6+W6</f>
        <v>5820.6</v>
      </c>
      <c r="F6" s="51">
        <f>I6+L6+O6+R6+U6+X6</f>
        <v>53.6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4597.9</v>
      </c>
      <c r="K6" s="16">
        <v>4566.2</v>
      </c>
      <c r="L6" s="16">
        <v>31.7</v>
      </c>
      <c r="M6" s="52">
        <f>SUM(N6:O6)</f>
        <v>257.6</v>
      </c>
      <c r="N6" s="16">
        <v>254.1</v>
      </c>
      <c r="O6" s="16">
        <v>3.5</v>
      </c>
      <c r="P6" s="52">
        <f>SUM(Q6:R6)</f>
        <v>925.7</v>
      </c>
      <c r="Q6" s="16">
        <v>924.7</v>
      </c>
      <c r="R6" s="16">
        <v>1</v>
      </c>
      <c r="S6" s="52">
        <f>SUM(T6:U6)</f>
        <v>0</v>
      </c>
      <c r="T6" s="16">
        <v>0</v>
      </c>
      <c r="U6" s="16">
        <v>0</v>
      </c>
      <c r="V6" s="52">
        <f>SUM(W6:X6)</f>
        <v>93</v>
      </c>
      <c r="W6" s="16">
        <v>75.6</v>
      </c>
      <c r="X6" s="16">
        <v>17.4</v>
      </c>
      <c r="Y6" s="113">
        <v>3359.2</v>
      </c>
      <c r="Z6" s="53">
        <f aca="true" t="shared" si="2" ref="Z6:Z38">D6+Y6</f>
        <v>9233.4</v>
      </c>
      <c r="AA6" s="114">
        <f aca="true" t="shared" si="3" ref="AA6:AA38">SUM(AB6:AC6)</f>
        <v>5874.2</v>
      </c>
      <c r="AB6" s="115">
        <f aca="true" t="shared" si="4" ref="AB6:AB38">G6+J6+M6+S6+V6</f>
        <v>4948.5</v>
      </c>
      <c r="AC6" s="116">
        <f aca="true" t="shared" si="5" ref="AC6:AC38">P6</f>
        <v>925.7</v>
      </c>
      <c r="AD6" s="117">
        <f aca="true" t="shared" si="6" ref="AD6:AD38">AA6/C6/31*1000000</f>
        <v>667.7578842822035</v>
      </c>
      <c r="AE6" s="118">
        <f aca="true" t="shared" si="7" ref="AE6:AE38">AB6/C6/31*1000000</f>
        <v>562.5276446785066</v>
      </c>
      <c r="AF6" s="119">
        <f aca="true" t="shared" si="8" ref="AF6:AF38">AC6/C6/31*1000000</f>
        <v>105.2302396036968</v>
      </c>
      <c r="AG6" s="120">
        <f aca="true" t="shared" si="9" ref="AG6:AG38">Z6/C6/31*1000000</f>
        <v>1049.6196330957914</v>
      </c>
      <c r="AH6" s="121">
        <f aca="true" t="shared" si="10" ref="AH6:AH38">Y6/C6/31*1000000</f>
        <v>381.86174881358784</v>
      </c>
      <c r="AI6" s="122">
        <f aca="true" t="shared" si="11" ref="AI6:AI38">AC6*100/AA6</f>
        <v>15.75874161587961</v>
      </c>
    </row>
    <row r="7" spans="1:35" s="55" customFormat="1" ht="19.5" customHeight="1">
      <c r="A7" s="13">
        <v>2</v>
      </c>
      <c r="B7" s="17" t="s">
        <v>20</v>
      </c>
      <c r="C7" s="54">
        <v>48310</v>
      </c>
      <c r="D7" s="50">
        <f aca="true" t="shared" si="12" ref="D7:F38">G7+J7+M7+P7+S7+V7</f>
        <v>1263.5</v>
      </c>
      <c r="E7" s="51">
        <f t="shared" si="12"/>
        <v>1038.3000000000002</v>
      </c>
      <c r="F7" s="51">
        <f t="shared" si="12"/>
        <v>225.2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1008.7</v>
      </c>
      <c r="K7" s="16">
        <v>905</v>
      </c>
      <c r="L7" s="16">
        <v>103.7</v>
      </c>
      <c r="M7" s="52">
        <f aca="true" t="shared" si="14" ref="M7:M38">SUM(N7:O7)</f>
        <v>37.9</v>
      </c>
      <c r="N7" s="16">
        <v>20.7</v>
      </c>
      <c r="O7" s="16">
        <v>17.2</v>
      </c>
      <c r="P7" s="52">
        <f>SUM(Q7:R7)</f>
        <v>149.8</v>
      </c>
      <c r="Q7" s="16">
        <v>108.7</v>
      </c>
      <c r="R7" s="16">
        <v>41.1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67.10000000000001</v>
      </c>
      <c r="W7" s="16">
        <v>3.9</v>
      </c>
      <c r="X7" s="16">
        <v>63.2</v>
      </c>
      <c r="Y7" s="113">
        <v>509.1</v>
      </c>
      <c r="Z7" s="53">
        <f>D7+Y7</f>
        <v>1772.6</v>
      </c>
      <c r="AA7" s="114">
        <f>SUM(AB7:AC7)</f>
        <v>1263.5</v>
      </c>
      <c r="AB7" s="115">
        <f>G7+J7+M7+S7+V7</f>
        <v>1113.7</v>
      </c>
      <c r="AC7" s="116">
        <f>P7</f>
        <v>149.8</v>
      </c>
      <c r="AD7" s="117">
        <f t="shared" si="6"/>
        <v>843.6775929647905</v>
      </c>
      <c r="AE7" s="118">
        <f t="shared" si="7"/>
        <v>743.6515514720121</v>
      </c>
      <c r="AF7" s="119">
        <f t="shared" si="8"/>
        <v>100.0260414927785</v>
      </c>
      <c r="AG7" s="120">
        <f t="shared" si="9"/>
        <v>1183.6192333117433</v>
      </c>
      <c r="AH7" s="121">
        <f t="shared" si="10"/>
        <v>339.94164034695285</v>
      </c>
      <c r="AI7" s="122">
        <f t="shared" si="11"/>
        <v>11.855955678670362</v>
      </c>
    </row>
    <row r="8" spans="1:35" s="55" customFormat="1" ht="19.5" customHeight="1">
      <c r="A8" s="13">
        <v>3</v>
      </c>
      <c r="B8" s="18" t="s">
        <v>21</v>
      </c>
      <c r="C8" s="54">
        <v>33756</v>
      </c>
      <c r="D8" s="50">
        <f t="shared" si="12"/>
        <v>791.5</v>
      </c>
      <c r="E8" s="51">
        <f t="shared" si="12"/>
        <v>695.2</v>
      </c>
      <c r="F8" s="51">
        <f t="shared" si="12"/>
        <v>96.3</v>
      </c>
      <c r="G8" s="52">
        <f>SUM(H8:I8)</f>
        <v>0</v>
      </c>
      <c r="H8" s="16">
        <v>0</v>
      </c>
      <c r="I8" s="16">
        <v>0</v>
      </c>
      <c r="J8" s="52">
        <f t="shared" si="13"/>
        <v>679.8000000000001</v>
      </c>
      <c r="K8" s="16">
        <v>622.6</v>
      </c>
      <c r="L8" s="16">
        <v>57.2</v>
      </c>
      <c r="M8" s="52">
        <f t="shared" si="14"/>
        <v>80.9</v>
      </c>
      <c r="N8" s="16">
        <v>46.9</v>
      </c>
      <c r="O8" s="16">
        <v>34</v>
      </c>
      <c r="P8" s="52">
        <f>SUM(Q8:R8)</f>
        <v>30.799999999999997</v>
      </c>
      <c r="Q8" s="16">
        <v>25.7</v>
      </c>
      <c r="R8" s="16">
        <v>5.1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113">
        <v>80.1</v>
      </c>
      <c r="Z8" s="53">
        <f>D8+Y8</f>
        <v>871.6</v>
      </c>
      <c r="AA8" s="114">
        <f>SUM(AB8:AC8)</f>
        <v>791.5</v>
      </c>
      <c r="AB8" s="115">
        <f>G8+J8+M8+S8+V8</f>
        <v>760.7</v>
      </c>
      <c r="AC8" s="116">
        <f>P8</f>
        <v>30.799999999999997</v>
      </c>
      <c r="AD8" s="117">
        <f t="shared" si="6"/>
        <v>756.3768830583045</v>
      </c>
      <c r="AE8" s="118">
        <f t="shared" si="7"/>
        <v>726.943644905183</v>
      </c>
      <c r="AF8" s="119">
        <f t="shared" si="8"/>
        <v>29.433238153121643</v>
      </c>
      <c r="AG8" s="120">
        <f t="shared" si="9"/>
        <v>832.9224147487281</v>
      </c>
      <c r="AH8" s="121">
        <f t="shared" si="10"/>
        <v>76.54553169042347</v>
      </c>
      <c r="AI8" s="122">
        <f t="shared" si="11"/>
        <v>3.891345546430827</v>
      </c>
    </row>
    <row r="9" spans="1:35" s="8" customFormat="1" ht="19.5" customHeight="1">
      <c r="A9" s="19">
        <v>4</v>
      </c>
      <c r="B9" s="18" t="s">
        <v>22</v>
      </c>
      <c r="C9" s="54">
        <v>92776</v>
      </c>
      <c r="D9" s="56">
        <f t="shared" si="12"/>
        <v>1764.7</v>
      </c>
      <c r="E9" s="51">
        <f t="shared" si="12"/>
        <v>1704.9</v>
      </c>
      <c r="F9" s="51">
        <f t="shared" si="12"/>
        <v>59.8</v>
      </c>
      <c r="G9" s="57">
        <f>SUM(H9:I9)</f>
        <v>0</v>
      </c>
      <c r="H9" s="20">
        <v>0</v>
      </c>
      <c r="I9" s="20">
        <v>0</v>
      </c>
      <c r="J9" s="57">
        <f t="shared" si="13"/>
        <v>1544.9</v>
      </c>
      <c r="K9" s="16">
        <v>1502.9</v>
      </c>
      <c r="L9" s="16">
        <v>42</v>
      </c>
      <c r="M9" s="57">
        <f t="shared" si="14"/>
        <v>71.6</v>
      </c>
      <c r="N9" s="16">
        <v>60.6</v>
      </c>
      <c r="O9" s="16">
        <v>11</v>
      </c>
      <c r="P9" s="57">
        <f aca="true" t="shared" si="16" ref="P9:P38">SUM(Q9:R9)</f>
        <v>141.4</v>
      </c>
      <c r="Q9" s="16">
        <v>141.4</v>
      </c>
      <c r="R9" s="16">
        <v>0</v>
      </c>
      <c r="S9" s="57">
        <f aca="true" t="shared" si="17" ref="S9:S37">SUM(T9:U9)</f>
        <v>0</v>
      </c>
      <c r="T9" s="20">
        <v>0</v>
      </c>
      <c r="U9" s="20">
        <v>0</v>
      </c>
      <c r="V9" s="57">
        <f t="shared" si="15"/>
        <v>6.8</v>
      </c>
      <c r="W9" s="16">
        <v>0</v>
      </c>
      <c r="X9" s="16">
        <v>6.8</v>
      </c>
      <c r="Y9" s="123">
        <v>994.1</v>
      </c>
      <c r="Z9" s="58">
        <f t="shared" si="2"/>
        <v>2758.8</v>
      </c>
      <c r="AA9" s="124">
        <f t="shared" si="3"/>
        <v>1764.7</v>
      </c>
      <c r="AB9" s="125">
        <f t="shared" si="4"/>
        <v>1623.3</v>
      </c>
      <c r="AC9" s="126">
        <f t="shared" si="5"/>
        <v>141.4</v>
      </c>
      <c r="AD9" s="127">
        <f t="shared" si="6"/>
        <v>613.5833238295777</v>
      </c>
      <c r="AE9" s="128">
        <f t="shared" si="7"/>
        <v>564.4187734870253</v>
      </c>
      <c r="AF9" s="129">
        <f t="shared" si="8"/>
        <v>49.164550342552445</v>
      </c>
      <c r="AG9" s="130">
        <f t="shared" si="9"/>
        <v>959.2302792435196</v>
      </c>
      <c r="AH9" s="131">
        <f t="shared" si="10"/>
        <v>345.6469554139419</v>
      </c>
      <c r="AI9" s="132">
        <f t="shared" si="11"/>
        <v>8.012693375644584</v>
      </c>
    </row>
    <row r="10" spans="1:35" s="8" customFormat="1" ht="19.5" customHeight="1">
      <c r="A10" s="19">
        <v>5</v>
      </c>
      <c r="B10" s="18" t="s">
        <v>46</v>
      </c>
      <c r="C10" s="54">
        <v>92243</v>
      </c>
      <c r="D10" s="56">
        <f t="shared" si="12"/>
        <v>1736.5</v>
      </c>
      <c r="E10" s="51">
        <f t="shared" si="12"/>
        <v>1610.6999999999998</v>
      </c>
      <c r="F10" s="51">
        <f t="shared" si="12"/>
        <v>125.80000000000001</v>
      </c>
      <c r="G10" s="57">
        <f t="shared" si="1"/>
        <v>0</v>
      </c>
      <c r="H10" s="20">
        <v>0</v>
      </c>
      <c r="I10" s="20">
        <v>0</v>
      </c>
      <c r="J10" s="57">
        <f t="shared" si="13"/>
        <v>1368.6000000000001</v>
      </c>
      <c r="K10" s="20">
        <v>1266.2</v>
      </c>
      <c r="L10" s="20">
        <v>102.4</v>
      </c>
      <c r="M10" s="57">
        <f t="shared" si="14"/>
        <v>70.5</v>
      </c>
      <c r="N10" s="20">
        <v>47.1</v>
      </c>
      <c r="O10" s="20">
        <v>23.4</v>
      </c>
      <c r="P10" s="57">
        <f t="shared" si="16"/>
        <v>297.4</v>
      </c>
      <c r="Q10" s="20">
        <v>297.4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123">
        <v>732.4</v>
      </c>
      <c r="Z10" s="58">
        <f t="shared" si="2"/>
        <v>2468.9</v>
      </c>
      <c r="AA10" s="124">
        <f t="shared" si="3"/>
        <v>1736.5</v>
      </c>
      <c r="AB10" s="125">
        <f t="shared" si="4"/>
        <v>1439.1000000000001</v>
      </c>
      <c r="AC10" s="126">
        <f t="shared" si="5"/>
        <v>297.4</v>
      </c>
      <c r="AD10" s="127">
        <f t="shared" si="6"/>
        <v>607.2669907988472</v>
      </c>
      <c r="AE10" s="128">
        <f t="shared" si="7"/>
        <v>503.26399450539657</v>
      </c>
      <c r="AF10" s="129">
        <f t="shared" si="8"/>
        <v>104.0029962934507</v>
      </c>
      <c r="AG10" s="130">
        <f t="shared" si="9"/>
        <v>863.3927288127119</v>
      </c>
      <c r="AH10" s="131">
        <f t="shared" si="10"/>
        <v>256.12573801386446</v>
      </c>
      <c r="AI10" s="132">
        <f t="shared" si="11"/>
        <v>17.12640368557443</v>
      </c>
    </row>
    <row r="11" spans="1:36" s="8" customFormat="1" ht="19.5" customHeight="1">
      <c r="A11" s="19">
        <v>6</v>
      </c>
      <c r="B11" s="18" t="s">
        <v>23</v>
      </c>
      <c r="C11" s="54">
        <v>32817</v>
      </c>
      <c r="D11" s="56">
        <f>G11+J11+M11+P11+S11+V11</f>
        <v>885.1</v>
      </c>
      <c r="E11" s="51">
        <f t="shared" si="12"/>
        <v>693.2</v>
      </c>
      <c r="F11" s="51">
        <f t="shared" si="12"/>
        <v>191.89999999999998</v>
      </c>
      <c r="G11" s="57">
        <f>SUM(H11:I11)</f>
        <v>0</v>
      </c>
      <c r="H11" s="20">
        <v>0</v>
      </c>
      <c r="I11" s="20">
        <v>0</v>
      </c>
      <c r="J11" s="57">
        <f t="shared" si="13"/>
        <v>735.3000000000001</v>
      </c>
      <c r="K11" s="20">
        <v>579.7</v>
      </c>
      <c r="L11" s="20">
        <v>155.6</v>
      </c>
      <c r="M11" s="57">
        <f t="shared" si="14"/>
        <v>49.8</v>
      </c>
      <c r="N11" s="20">
        <v>19.2</v>
      </c>
      <c r="O11" s="20">
        <v>30.6</v>
      </c>
      <c r="P11" s="57">
        <f t="shared" si="16"/>
        <v>100</v>
      </c>
      <c r="Q11" s="20">
        <v>94.3</v>
      </c>
      <c r="R11" s="20">
        <v>5.7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123">
        <v>316.4</v>
      </c>
      <c r="Z11" s="58">
        <f t="shared" si="2"/>
        <v>1201.5</v>
      </c>
      <c r="AA11" s="124">
        <f t="shared" si="3"/>
        <v>885.1</v>
      </c>
      <c r="AB11" s="125">
        <f t="shared" si="4"/>
        <v>785.1</v>
      </c>
      <c r="AC11" s="126">
        <f t="shared" si="5"/>
        <v>100</v>
      </c>
      <c r="AD11" s="127">
        <f t="shared" si="6"/>
        <v>870.0250755165251</v>
      </c>
      <c r="AE11" s="128">
        <f t="shared" si="7"/>
        <v>771.7282643633757</v>
      </c>
      <c r="AF11" s="129">
        <f t="shared" si="8"/>
        <v>98.29681115314938</v>
      </c>
      <c r="AG11" s="130">
        <f t="shared" si="9"/>
        <v>1181.0361860050898</v>
      </c>
      <c r="AH11" s="131">
        <f t="shared" si="10"/>
        <v>311.0111104885646</v>
      </c>
      <c r="AI11" s="132">
        <f t="shared" si="11"/>
        <v>11.298158400180771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25174</v>
      </c>
      <c r="D12" s="56">
        <f>G12+J12+M12+P12+S12+V12</f>
        <v>604.7</v>
      </c>
      <c r="E12" s="51">
        <f t="shared" si="12"/>
        <v>574.4</v>
      </c>
      <c r="F12" s="51">
        <f t="shared" si="12"/>
        <v>30.300000000000004</v>
      </c>
      <c r="G12" s="57">
        <f>SUM(H12:I12)</f>
        <v>0</v>
      </c>
      <c r="H12" s="20">
        <v>0</v>
      </c>
      <c r="I12" s="20">
        <v>0</v>
      </c>
      <c r="J12" s="57">
        <f t="shared" si="13"/>
        <v>469.1</v>
      </c>
      <c r="K12" s="20">
        <v>456</v>
      </c>
      <c r="L12" s="20">
        <v>13.1</v>
      </c>
      <c r="M12" s="57">
        <f t="shared" si="14"/>
        <v>26.3</v>
      </c>
      <c r="N12" s="20">
        <v>23.2</v>
      </c>
      <c r="O12" s="20">
        <v>3.1</v>
      </c>
      <c r="P12" s="57">
        <f>SUM(Q12:R12)</f>
        <v>102.30000000000001</v>
      </c>
      <c r="Q12" s="20">
        <v>90.4</v>
      </c>
      <c r="R12" s="20">
        <v>11.9</v>
      </c>
      <c r="S12" s="57">
        <f t="shared" si="17"/>
        <v>0.4</v>
      </c>
      <c r="T12" s="20">
        <v>0.3</v>
      </c>
      <c r="U12" s="20">
        <v>0.1</v>
      </c>
      <c r="V12" s="57">
        <f t="shared" si="15"/>
        <v>6.6</v>
      </c>
      <c r="W12" s="20">
        <v>4.5</v>
      </c>
      <c r="X12" s="20">
        <v>2.1</v>
      </c>
      <c r="Y12" s="123">
        <v>187.6</v>
      </c>
      <c r="Z12" s="58">
        <f>D12+Y12</f>
        <v>792.3000000000001</v>
      </c>
      <c r="AA12" s="124">
        <f>SUM(AB12:AC12)</f>
        <v>604.7</v>
      </c>
      <c r="AB12" s="125">
        <f>G12+J12+M12+S12+V12</f>
        <v>502.40000000000003</v>
      </c>
      <c r="AC12" s="126">
        <f>P12</f>
        <v>102.30000000000001</v>
      </c>
      <c r="AD12" s="127">
        <f t="shared" si="6"/>
        <v>774.8650040876788</v>
      </c>
      <c r="AE12" s="128">
        <f t="shared" si="7"/>
        <v>643.7773739931368</v>
      </c>
      <c r="AF12" s="129">
        <f t="shared" si="8"/>
        <v>131.087630094542</v>
      </c>
      <c r="AG12" s="130">
        <f t="shared" si="9"/>
        <v>1015.2563961281097</v>
      </c>
      <c r="AH12" s="131">
        <f t="shared" si="10"/>
        <v>240.39139204043087</v>
      </c>
      <c r="AI12" s="132">
        <f t="shared" si="11"/>
        <v>16.917479742020838</v>
      </c>
    </row>
    <row r="13" spans="1:35" s="8" customFormat="1" ht="19.5" customHeight="1">
      <c r="A13" s="19">
        <v>8</v>
      </c>
      <c r="B13" s="18" t="s">
        <v>40</v>
      </c>
      <c r="C13" s="54">
        <v>110235</v>
      </c>
      <c r="D13" s="56">
        <f t="shared" si="12"/>
        <v>2384.5</v>
      </c>
      <c r="E13" s="51">
        <f t="shared" si="12"/>
        <v>2162.3</v>
      </c>
      <c r="F13" s="51">
        <f t="shared" si="12"/>
        <v>222.20000000000002</v>
      </c>
      <c r="G13" s="57">
        <f t="shared" si="1"/>
        <v>0</v>
      </c>
      <c r="H13" s="20">
        <v>0</v>
      </c>
      <c r="I13" s="20">
        <v>0</v>
      </c>
      <c r="J13" s="57">
        <f t="shared" si="13"/>
        <v>1992.9</v>
      </c>
      <c r="K13" s="20">
        <v>1834.9</v>
      </c>
      <c r="L13" s="20">
        <v>158</v>
      </c>
      <c r="M13" s="57">
        <f t="shared" si="14"/>
        <v>119</v>
      </c>
      <c r="N13" s="20">
        <v>92.7</v>
      </c>
      <c r="O13" s="20">
        <v>26.3</v>
      </c>
      <c r="P13" s="57">
        <f t="shared" si="16"/>
        <v>234.7</v>
      </c>
      <c r="Q13" s="20">
        <v>234.7</v>
      </c>
      <c r="R13" s="20">
        <v>0</v>
      </c>
      <c r="S13" s="57">
        <f t="shared" si="17"/>
        <v>0</v>
      </c>
      <c r="T13" s="20">
        <v>0</v>
      </c>
      <c r="U13" s="20">
        <v>0</v>
      </c>
      <c r="V13" s="57">
        <f t="shared" si="15"/>
        <v>37.9</v>
      </c>
      <c r="W13" s="20">
        <v>0</v>
      </c>
      <c r="X13" s="20">
        <v>37.9</v>
      </c>
      <c r="Y13" s="123">
        <v>727.8</v>
      </c>
      <c r="Z13" s="58">
        <f t="shared" si="2"/>
        <v>3112.3</v>
      </c>
      <c r="AA13" s="124">
        <f t="shared" si="3"/>
        <v>2384.5</v>
      </c>
      <c r="AB13" s="125">
        <f t="shared" si="4"/>
        <v>2149.8</v>
      </c>
      <c r="AC13" s="126">
        <f t="shared" si="5"/>
        <v>234.7</v>
      </c>
      <c r="AD13" s="127">
        <f t="shared" si="6"/>
        <v>697.7761585586219</v>
      </c>
      <c r="AE13" s="128">
        <f t="shared" si="7"/>
        <v>629.0959050825436</v>
      </c>
      <c r="AF13" s="129">
        <f t="shared" si="8"/>
        <v>68.68025347607822</v>
      </c>
      <c r="AG13" s="130">
        <f t="shared" si="9"/>
        <v>910.7522492270912</v>
      </c>
      <c r="AH13" s="131">
        <f t="shared" si="10"/>
        <v>212.97609066846925</v>
      </c>
      <c r="AI13" s="132">
        <f t="shared" si="11"/>
        <v>9.842734325854478</v>
      </c>
    </row>
    <row r="14" spans="1:35" s="55" customFormat="1" ht="17.25" customHeight="1">
      <c r="A14" s="13">
        <v>9</v>
      </c>
      <c r="B14" s="18" t="s">
        <v>47</v>
      </c>
      <c r="C14" s="54">
        <v>18067</v>
      </c>
      <c r="D14" s="56">
        <f t="shared" si="12"/>
        <v>394.1</v>
      </c>
      <c r="E14" s="51">
        <f t="shared" si="12"/>
        <v>299.2</v>
      </c>
      <c r="F14" s="51">
        <f t="shared" si="12"/>
        <v>94.89999999999999</v>
      </c>
      <c r="G14" s="57">
        <f>SUM(H14:I14)</f>
        <v>0</v>
      </c>
      <c r="H14" s="20">
        <v>0</v>
      </c>
      <c r="I14" s="20">
        <v>0</v>
      </c>
      <c r="J14" s="57">
        <f t="shared" si="13"/>
        <v>327.6</v>
      </c>
      <c r="K14" s="20">
        <v>254.1</v>
      </c>
      <c r="L14" s="20">
        <v>73.5</v>
      </c>
      <c r="M14" s="57">
        <f t="shared" si="14"/>
        <v>11.100000000000001</v>
      </c>
      <c r="N14" s="20">
        <v>2.8</v>
      </c>
      <c r="O14" s="20">
        <v>8.3</v>
      </c>
      <c r="P14" s="57">
        <f t="shared" si="16"/>
        <v>55.4</v>
      </c>
      <c r="Q14" s="20">
        <v>42.3</v>
      </c>
      <c r="R14" s="20">
        <v>13.1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123">
        <v>77.7</v>
      </c>
      <c r="Z14" s="58">
        <f t="shared" si="2"/>
        <v>471.8</v>
      </c>
      <c r="AA14" s="124">
        <f t="shared" si="3"/>
        <v>394.1</v>
      </c>
      <c r="AB14" s="125">
        <f>G14+J14+M14+S14+V14</f>
        <v>338.70000000000005</v>
      </c>
      <c r="AC14" s="126">
        <f>P14</f>
        <v>55.4</v>
      </c>
      <c r="AD14" s="133">
        <f t="shared" si="6"/>
        <v>703.6532476784444</v>
      </c>
      <c r="AE14" s="128">
        <f t="shared" si="7"/>
        <v>604.7382770583331</v>
      </c>
      <c r="AF14" s="129">
        <f t="shared" si="8"/>
        <v>98.91497062011116</v>
      </c>
      <c r="AG14" s="130">
        <f t="shared" si="9"/>
        <v>842.3841721763258</v>
      </c>
      <c r="AH14" s="134">
        <f t="shared" si="10"/>
        <v>138.73092449788155</v>
      </c>
      <c r="AI14" s="132">
        <f t="shared" si="11"/>
        <v>14.057345851306774</v>
      </c>
    </row>
    <row r="15" spans="1:35" s="55" customFormat="1" ht="19.5" customHeight="1">
      <c r="A15" s="13">
        <v>10</v>
      </c>
      <c r="B15" s="18" t="s">
        <v>25</v>
      </c>
      <c r="C15" s="54">
        <v>30804</v>
      </c>
      <c r="D15" s="56">
        <f t="shared" si="12"/>
        <v>783.8</v>
      </c>
      <c r="E15" s="51">
        <f t="shared" si="12"/>
        <v>671.6999999999999</v>
      </c>
      <c r="F15" s="51">
        <f t="shared" si="12"/>
        <v>112.1</v>
      </c>
      <c r="G15" s="57">
        <f t="shared" si="1"/>
        <v>570.9</v>
      </c>
      <c r="H15" s="20">
        <v>570.9</v>
      </c>
      <c r="I15" s="20">
        <v>0</v>
      </c>
      <c r="J15" s="57">
        <f t="shared" si="13"/>
        <v>63.3</v>
      </c>
      <c r="K15" s="20">
        <v>0</v>
      </c>
      <c r="L15" s="20">
        <v>63.3</v>
      </c>
      <c r="M15" s="57">
        <f t="shared" si="14"/>
        <v>19.4</v>
      </c>
      <c r="N15" s="20">
        <v>0</v>
      </c>
      <c r="O15" s="20">
        <v>19.4</v>
      </c>
      <c r="P15" s="57">
        <f t="shared" si="16"/>
        <v>96</v>
      </c>
      <c r="Q15" s="20">
        <v>96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34.199999999999996</v>
      </c>
      <c r="W15" s="20">
        <v>4.8</v>
      </c>
      <c r="X15" s="20">
        <v>29.4</v>
      </c>
      <c r="Y15" s="123">
        <v>384.8</v>
      </c>
      <c r="Z15" s="58">
        <f t="shared" si="2"/>
        <v>1168.6</v>
      </c>
      <c r="AA15" s="124">
        <f t="shared" si="3"/>
        <v>783.8</v>
      </c>
      <c r="AB15" s="125">
        <f>G15+J15+M15+S15+V15</f>
        <v>687.8</v>
      </c>
      <c r="AC15" s="126">
        <f>P15</f>
        <v>96</v>
      </c>
      <c r="AD15" s="127">
        <f t="shared" si="6"/>
        <v>820.7983043676774</v>
      </c>
      <c r="AE15" s="128">
        <f t="shared" si="7"/>
        <v>720.2667437408631</v>
      </c>
      <c r="AF15" s="129">
        <f t="shared" si="8"/>
        <v>100.53156062681428</v>
      </c>
      <c r="AG15" s="130">
        <f t="shared" si="9"/>
        <v>1223.762309880158</v>
      </c>
      <c r="AH15" s="131">
        <f t="shared" si="10"/>
        <v>402.9640055124806</v>
      </c>
      <c r="AI15" s="132">
        <f t="shared" si="11"/>
        <v>12.248022454707835</v>
      </c>
    </row>
    <row r="16" spans="1:35" s="8" customFormat="1" ht="19.5" customHeight="1">
      <c r="A16" s="19">
        <v>11</v>
      </c>
      <c r="B16" s="18" t="s">
        <v>48</v>
      </c>
      <c r="C16" s="54">
        <v>25253</v>
      </c>
      <c r="D16" s="56">
        <f>G16+J16+M16+P16+S16+V16</f>
        <v>644.5000000000001</v>
      </c>
      <c r="E16" s="51">
        <f t="shared" si="12"/>
        <v>609</v>
      </c>
      <c r="F16" s="51">
        <f t="shared" si="12"/>
        <v>35.5</v>
      </c>
      <c r="G16" s="57">
        <f t="shared" si="1"/>
        <v>0</v>
      </c>
      <c r="H16" s="20">
        <v>0</v>
      </c>
      <c r="I16" s="20">
        <v>0</v>
      </c>
      <c r="J16" s="57">
        <f t="shared" si="13"/>
        <v>517.7</v>
      </c>
      <c r="K16" s="20">
        <v>507.3</v>
      </c>
      <c r="L16" s="20">
        <v>10.4</v>
      </c>
      <c r="M16" s="57">
        <f t="shared" si="14"/>
        <v>19.1</v>
      </c>
      <c r="N16" s="20">
        <v>14.7</v>
      </c>
      <c r="O16" s="20">
        <v>4.4</v>
      </c>
      <c r="P16" s="57">
        <f t="shared" si="16"/>
        <v>64</v>
      </c>
      <c r="Q16" s="20">
        <v>63.4</v>
      </c>
      <c r="R16" s="20">
        <v>0.6</v>
      </c>
      <c r="S16" s="57">
        <f t="shared" si="17"/>
        <v>0</v>
      </c>
      <c r="T16" s="20">
        <v>0</v>
      </c>
      <c r="U16" s="20">
        <v>0</v>
      </c>
      <c r="V16" s="57">
        <f t="shared" si="15"/>
        <v>43.7</v>
      </c>
      <c r="W16" s="20">
        <v>23.6</v>
      </c>
      <c r="X16" s="20">
        <v>20.1</v>
      </c>
      <c r="Y16" s="123">
        <v>172.4</v>
      </c>
      <c r="Z16" s="58">
        <f t="shared" si="2"/>
        <v>816.9000000000001</v>
      </c>
      <c r="AA16" s="124">
        <f t="shared" si="3"/>
        <v>644.5000000000001</v>
      </c>
      <c r="AB16" s="125">
        <f t="shared" si="4"/>
        <v>580.5000000000001</v>
      </c>
      <c r="AC16" s="126">
        <f t="shared" si="5"/>
        <v>64</v>
      </c>
      <c r="AD16" s="127">
        <f t="shared" si="6"/>
        <v>823.2812965051742</v>
      </c>
      <c r="AE16" s="128">
        <f t="shared" si="7"/>
        <v>741.5279947575697</v>
      </c>
      <c r="AF16" s="129">
        <f t="shared" si="8"/>
        <v>81.75330174760457</v>
      </c>
      <c r="AG16" s="130">
        <f t="shared" si="9"/>
        <v>1043.5042530877838</v>
      </c>
      <c r="AH16" s="131">
        <f t="shared" si="10"/>
        <v>220.2229565826098</v>
      </c>
      <c r="AI16" s="132">
        <f t="shared" si="11"/>
        <v>9.930178432893713</v>
      </c>
    </row>
    <row r="17" spans="1:35" s="8" customFormat="1" ht="19.5" customHeight="1">
      <c r="A17" s="19">
        <v>12</v>
      </c>
      <c r="B17" s="18" t="s">
        <v>41</v>
      </c>
      <c r="C17" s="54">
        <v>24080</v>
      </c>
      <c r="D17" s="56">
        <f t="shared" si="12"/>
        <v>712.3</v>
      </c>
      <c r="E17" s="51">
        <f t="shared" si="12"/>
        <v>589.4</v>
      </c>
      <c r="F17" s="51">
        <f t="shared" si="12"/>
        <v>122.9</v>
      </c>
      <c r="G17" s="57">
        <f t="shared" si="1"/>
        <v>0</v>
      </c>
      <c r="H17" s="20">
        <v>0</v>
      </c>
      <c r="I17" s="20">
        <v>0</v>
      </c>
      <c r="J17" s="57">
        <f t="shared" si="13"/>
        <v>587.5</v>
      </c>
      <c r="K17" s="20">
        <v>501</v>
      </c>
      <c r="L17" s="20">
        <v>86.5</v>
      </c>
      <c r="M17" s="57">
        <f t="shared" si="14"/>
        <v>20.3</v>
      </c>
      <c r="N17" s="20">
        <v>19.8</v>
      </c>
      <c r="O17" s="20">
        <v>0.5</v>
      </c>
      <c r="P17" s="57">
        <f t="shared" si="16"/>
        <v>75.5</v>
      </c>
      <c r="Q17" s="20">
        <v>68.6</v>
      </c>
      <c r="R17" s="20">
        <v>6.9</v>
      </c>
      <c r="S17" s="57">
        <f t="shared" si="17"/>
        <v>0</v>
      </c>
      <c r="T17" s="20">
        <v>0</v>
      </c>
      <c r="U17" s="20">
        <v>0</v>
      </c>
      <c r="V17" s="57">
        <f t="shared" si="15"/>
        <v>29</v>
      </c>
      <c r="W17" s="20">
        <v>0</v>
      </c>
      <c r="X17" s="20">
        <v>29</v>
      </c>
      <c r="Y17" s="123">
        <v>299.1</v>
      </c>
      <c r="Z17" s="58">
        <f t="shared" si="2"/>
        <v>1011.4</v>
      </c>
      <c r="AA17" s="124">
        <f t="shared" si="3"/>
        <v>712.3</v>
      </c>
      <c r="AB17" s="125">
        <f t="shared" si="4"/>
        <v>636.8</v>
      </c>
      <c r="AC17" s="126">
        <f t="shared" si="5"/>
        <v>75.5</v>
      </c>
      <c r="AD17" s="127">
        <f t="shared" si="6"/>
        <v>954.2117672275211</v>
      </c>
      <c r="AE17" s="128">
        <f t="shared" si="7"/>
        <v>853.0704104597577</v>
      </c>
      <c r="AF17" s="129">
        <f t="shared" si="8"/>
        <v>101.14135676776336</v>
      </c>
      <c r="AG17" s="130">
        <f t="shared" si="9"/>
        <v>1354.8922945021968</v>
      </c>
      <c r="AH17" s="131">
        <f t="shared" si="10"/>
        <v>400.68052727467585</v>
      </c>
      <c r="AI17" s="132">
        <f t="shared" si="11"/>
        <v>10.59946651691703</v>
      </c>
    </row>
    <row r="18" spans="1:35" s="8" customFormat="1" ht="19.5" customHeight="1">
      <c r="A18" s="19">
        <v>13</v>
      </c>
      <c r="B18" s="18" t="s">
        <v>49</v>
      </c>
      <c r="C18" s="54">
        <v>112216</v>
      </c>
      <c r="D18" s="56">
        <f t="shared" si="12"/>
        <v>2357.4</v>
      </c>
      <c r="E18" s="51">
        <f t="shared" si="12"/>
        <v>2151.7</v>
      </c>
      <c r="F18" s="51">
        <f t="shared" si="12"/>
        <v>205.7</v>
      </c>
      <c r="G18" s="57">
        <f t="shared" si="1"/>
        <v>0</v>
      </c>
      <c r="H18" s="20">
        <v>0</v>
      </c>
      <c r="I18" s="20">
        <v>0</v>
      </c>
      <c r="J18" s="57">
        <f t="shared" si="13"/>
        <v>2037.3</v>
      </c>
      <c r="K18" s="20">
        <v>1886.6</v>
      </c>
      <c r="L18" s="20">
        <v>150.7</v>
      </c>
      <c r="M18" s="57">
        <f t="shared" si="14"/>
        <v>115.2</v>
      </c>
      <c r="N18" s="20">
        <v>60.2</v>
      </c>
      <c r="O18" s="20">
        <v>55</v>
      </c>
      <c r="P18" s="57">
        <f t="shared" si="16"/>
        <v>204.9</v>
      </c>
      <c r="Q18" s="20">
        <v>204.9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123">
        <v>1145</v>
      </c>
      <c r="Z18" s="58">
        <f t="shared" si="2"/>
        <v>3502.4</v>
      </c>
      <c r="AA18" s="124">
        <f t="shared" si="3"/>
        <v>2357.4</v>
      </c>
      <c r="AB18" s="125">
        <f t="shared" si="4"/>
        <v>2152.5</v>
      </c>
      <c r="AC18" s="126">
        <f t="shared" si="5"/>
        <v>204.9</v>
      </c>
      <c r="AD18" s="127">
        <f t="shared" si="6"/>
        <v>677.6677237677567</v>
      </c>
      <c r="AE18" s="128">
        <f t="shared" si="7"/>
        <v>618.7663423305745</v>
      </c>
      <c r="AF18" s="129">
        <f t="shared" si="8"/>
        <v>58.90138143718221</v>
      </c>
      <c r="AG18" s="120">
        <f t="shared" si="9"/>
        <v>1006.81404756265</v>
      </c>
      <c r="AH18" s="131">
        <f t="shared" si="10"/>
        <v>329.14632379489325</v>
      </c>
      <c r="AI18" s="132">
        <f t="shared" si="11"/>
        <v>8.691779078645965</v>
      </c>
    </row>
    <row r="19" spans="1:35" s="8" customFormat="1" ht="19.5" customHeight="1">
      <c r="A19" s="19">
        <v>14</v>
      </c>
      <c r="B19" s="18" t="s">
        <v>36</v>
      </c>
      <c r="C19" s="54">
        <v>55438</v>
      </c>
      <c r="D19" s="56">
        <f t="shared" si="12"/>
        <v>1359.5</v>
      </c>
      <c r="E19" s="51">
        <f t="shared" si="12"/>
        <v>1246.1999999999998</v>
      </c>
      <c r="F19" s="51">
        <f t="shared" si="12"/>
        <v>113.30000000000001</v>
      </c>
      <c r="G19" s="57">
        <f t="shared" si="1"/>
        <v>0</v>
      </c>
      <c r="H19" s="20">
        <v>0</v>
      </c>
      <c r="I19" s="20">
        <v>0</v>
      </c>
      <c r="J19" s="57">
        <f t="shared" si="13"/>
        <v>1084.1999999999998</v>
      </c>
      <c r="K19" s="20">
        <v>1049.6</v>
      </c>
      <c r="L19" s="20">
        <v>34.6</v>
      </c>
      <c r="M19" s="57">
        <f t="shared" si="14"/>
        <v>0</v>
      </c>
      <c r="N19" s="20">
        <v>0</v>
      </c>
      <c r="O19" s="20">
        <v>0</v>
      </c>
      <c r="P19" s="57">
        <f t="shared" si="16"/>
        <v>168.9</v>
      </c>
      <c r="Q19" s="20">
        <v>154.6</v>
      </c>
      <c r="R19" s="20">
        <v>14.3</v>
      </c>
      <c r="S19" s="57">
        <f t="shared" si="17"/>
        <v>0</v>
      </c>
      <c r="T19" s="20">
        <v>0</v>
      </c>
      <c r="U19" s="20">
        <v>0</v>
      </c>
      <c r="V19" s="57">
        <f t="shared" si="15"/>
        <v>106.4</v>
      </c>
      <c r="W19" s="20">
        <v>42</v>
      </c>
      <c r="X19" s="20">
        <v>64.4</v>
      </c>
      <c r="Y19" s="123">
        <v>324.4</v>
      </c>
      <c r="Z19" s="58">
        <f t="shared" si="2"/>
        <v>1683.9</v>
      </c>
      <c r="AA19" s="124">
        <f t="shared" si="3"/>
        <v>1359.5</v>
      </c>
      <c r="AB19" s="125">
        <f t="shared" si="4"/>
        <v>1190.6</v>
      </c>
      <c r="AC19" s="126">
        <f t="shared" si="5"/>
        <v>168.9</v>
      </c>
      <c r="AD19" s="127">
        <f t="shared" si="6"/>
        <v>791.0609818117072</v>
      </c>
      <c r="AE19" s="128">
        <f t="shared" si="7"/>
        <v>692.7820558624629</v>
      </c>
      <c r="AF19" s="129">
        <f t="shared" si="8"/>
        <v>98.27892594924408</v>
      </c>
      <c r="AG19" s="120">
        <f t="shared" si="9"/>
        <v>979.821689792375</v>
      </c>
      <c r="AH19" s="131">
        <f t="shared" si="10"/>
        <v>188.76070798066772</v>
      </c>
      <c r="AI19" s="132">
        <f t="shared" si="11"/>
        <v>12.423685178374402</v>
      </c>
    </row>
    <row r="20" spans="1:35" s="8" customFormat="1" ht="19.5" customHeight="1">
      <c r="A20" s="19">
        <v>15</v>
      </c>
      <c r="B20" s="18" t="s">
        <v>37</v>
      </c>
      <c r="C20" s="54">
        <v>15649</v>
      </c>
      <c r="D20" s="56">
        <f t="shared" si="12"/>
        <v>429.1</v>
      </c>
      <c r="E20" s="51">
        <f t="shared" si="12"/>
        <v>393.49999999999994</v>
      </c>
      <c r="F20" s="51">
        <f t="shared" si="12"/>
        <v>35.6</v>
      </c>
      <c r="G20" s="57">
        <f>SUM(H20:I20)</f>
        <v>0</v>
      </c>
      <c r="H20" s="20">
        <v>0</v>
      </c>
      <c r="I20" s="20">
        <v>0</v>
      </c>
      <c r="J20" s="57">
        <f t="shared" si="13"/>
        <v>343.7</v>
      </c>
      <c r="K20" s="20">
        <v>334.9</v>
      </c>
      <c r="L20" s="20">
        <v>8.8</v>
      </c>
      <c r="M20" s="57">
        <f t="shared" si="14"/>
        <v>0</v>
      </c>
      <c r="N20" s="20">
        <v>0</v>
      </c>
      <c r="O20" s="20">
        <v>0</v>
      </c>
      <c r="P20" s="57">
        <f>SUM(Q20:R20)</f>
        <v>47.8</v>
      </c>
      <c r="Q20" s="20">
        <v>46.4</v>
      </c>
      <c r="R20" s="20">
        <v>1.4</v>
      </c>
      <c r="S20" s="57">
        <f t="shared" si="17"/>
        <v>0</v>
      </c>
      <c r="T20" s="20">
        <v>0</v>
      </c>
      <c r="U20" s="20">
        <v>0</v>
      </c>
      <c r="V20" s="57">
        <f t="shared" si="15"/>
        <v>37.599999999999994</v>
      </c>
      <c r="W20" s="20">
        <v>12.2</v>
      </c>
      <c r="X20" s="20">
        <v>25.4</v>
      </c>
      <c r="Y20" s="123">
        <v>170.2</v>
      </c>
      <c r="Z20" s="58">
        <f>D20+Y20</f>
        <v>599.3</v>
      </c>
      <c r="AA20" s="124">
        <f>SUM(AB20:AC20)</f>
        <v>429.09999999999997</v>
      </c>
      <c r="AB20" s="125">
        <f>G20+J20+M20+S20+V20</f>
        <v>381.29999999999995</v>
      </c>
      <c r="AC20" s="126">
        <f>P20</f>
        <v>47.8</v>
      </c>
      <c r="AD20" s="127">
        <f t="shared" si="6"/>
        <v>884.5252401987965</v>
      </c>
      <c r="AE20" s="128">
        <f t="shared" si="7"/>
        <v>785.9927151894689</v>
      </c>
      <c r="AF20" s="129">
        <f t="shared" si="8"/>
        <v>98.53252500932761</v>
      </c>
      <c r="AG20" s="130">
        <f t="shared" si="9"/>
        <v>1235.3669924286617</v>
      </c>
      <c r="AH20" s="131">
        <f t="shared" si="10"/>
        <v>350.8417522298652</v>
      </c>
      <c r="AI20" s="132">
        <f t="shared" si="11"/>
        <v>11.139594500116523</v>
      </c>
    </row>
    <row r="21" spans="1:35" s="8" customFormat="1" ht="19.5" customHeight="1">
      <c r="A21" s="135">
        <v>16</v>
      </c>
      <c r="B21" s="136" t="s">
        <v>38</v>
      </c>
      <c r="C21" s="137">
        <v>5649</v>
      </c>
      <c r="D21" s="138">
        <f t="shared" si="12"/>
        <v>125.89999999999999</v>
      </c>
      <c r="E21" s="139">
        <f t="shared" si="12"/>
        <v>117.19999999999999</v>
      </c>
      <c r="F21" s="139">
        <f t="shared" si="12"/>
        <v>8.7</v>
      </c>
      <c r="G21" s="140">
        <f>SUM(H21:I21)</f>
        <v>0</v>
      </c>
      <c r="H21" s="141">
        <v>0</v>
      </c>
      <c r="I21" s="141">
        <v>0</v>
      </c>
      <c r="J21" s="140">
        <f t="shared" si="13"/>
        <v>77.69999999999999</v>
      </c>
      <c r="K21" s="141">
        <v>75.6</v>
      </c>
      <c r="L21" s="141">
        <v>2.1</v>
      </c>
      <c r="M21" s="140">
        <f t="shared" si="14"/>
        <v>12.7</v>
      </c>
      <c r="N21" s="141">
        <v>6.1</v>
      </c>
      <c r="O21" s="141">
        <v>6.6</v>
      </c>
      <c r="P21" s="140">
        <f>SUM(Q21:R21)</f>
        <v>35.5</v>
      </c>
      <c r="Q21" s="141">
        <v>35.5</v>
      </c>
      <c r="R21" s="141">
        <v>0</v>
      </c>
      <c r="S21" s="140">
        <f t="shared" si="17"/>
        <v>0</v>
      </c>
      <c r="T21" s="141">
        <v>0</v>
      </c>
      <c r="U21" s="141">
        <v>0</v>
      </c>
      <c r="V21" s="140">
        <f t="shared" si="15"/>
        <v>0</v>
      </c>
      <c r="W21" s="141">
        <v>0</v>
      </c>
      <c r="X21" s="141">
        <v>0</v>
      </c>
      <c r="Y21" s="123">
        <v>36</v>
      </c>
      <c r="Z21" s="142">
        <f t="shared" si="2"/>
        <v>161.89999999999998</v>
      </c>
      <c r="AA21" s="124">
        <f t="shared" si="3"/>
        <v>125.89999999999999</v>
      </c>
      <c r="AB21" s="125">
        <f t="shared" si="4"/>
        <v>90.39999999999999</v>
      </c>
      <c r="AC21" s="126">
        <f t="shared" si="5"/>
        <v>35.5</v>
      </c>
      <c r="AD21" s="127">
        <f t="shared" si="6"/>
        <v>718.9396924377138</v>
      </c>
      <c r="AE21" s="128">
        <f t="shared" si="7"/>
        <v>516.2203987003123</v>
      </c>
      <c r="AF21" s="129">
        <f t="shared" si="8"/>
        <v>202.71929373740142</v>
      </c>
      <c r="AG21" s="130">
        <f t="shared" si="9"/>
        <v>924.5141874953601</v>
      </c>
      <c r="AH21" s="131">
        <f t="shared" si="10"/>
        <v>205.57449505764652</v>
      </c>
      <c r="AI21" s="132">
        <f t="shared" si="11"/>
        <v>28.196981731532965</v>
      </c>
    </row>
    <row r="22" spans="1:35" s="8" customFormat="1" ht="19.5" customHeight="1">
      <c r="A22" s="135">
        <v>17</v>
      </c>
      <c r="B22" s="136" t="s">
        <v>39</v>
      </c>
      <c r="C22" s="137">
        <v>12290</v>
      </c>
      <c r="D22" s="138">
        <f t="shared" si="12"/>
        <v>306.3</v>
      </c>
      <c r="E22" s="139">
        <f t="shared" si="12"/>
        <v>282.59999999999997</v>
      </c>
      <c r="F22" s="139">
        <f t="shared" si="12"/>
        <v>23.700000000000003</v>
      </c>
      <c r="G22" s="140">
        <f t="shared" si="1"/>
        <v>0</v>
      </c>
      <c r="H22" s="141">
        <v>0</v>
      </c>
      <c r="I22" s="141">
        <v>0</v>
      </c>
      <c r="J22" s="140">
        <f t="shared" si="13"/>
        <v>251.20000000000002</v>
      </c>
      <c r="K22" s="141">
        <v>233.8</v>
      </c>
      <c r="L22" s="141">
        <v>17.4</v>
      </c>
      <c r="M22" s="140">
        <f t="shared" si="14"/>
        <v>8.5</v>
      </c>
      <c r="N22" s="141">
        <v>5.4</v>
      </c>
      <c r="O22" s="141">
        <v>3.1</v>
      </c>
      <c r="P22" s="140">
        <f t="shared" si="16"/>
        <v>38.4</v>
      </c>
      <c r="Q22" s="141">
        <v>37.3</v>
      </c>
      <c r="R22" s="141">
        <v>1.1</v>
      </c>
      <c r="S22" s="140">
        <f t="shared" si="17"/>
        <v>0.9</v>
      </c>
      <c r="T22" s="141">
        <v>0.9</v>
      </c>
      <c r="U22" s="141">
        <v>0</v>
      </c>
      <c r="V22" s="140">
        <f t="shared" si="15"/>
        <v>7.300000000000001</v>
      </c>
      <c r="W22" s="141">
        <v>5.2</v>
      </c>
      <c r="X22" s="141">
        <v>2.1</v>
      </c>
      <c r="Y22" s="123">
        <v>66.6</v>
      </c>
      <c r="Z22" s="142">
        <f t="shared" si="2"/>
        <v>372.9</v>
      </c>
      <c r="AA22" s="124">
        <f t="shared" si="3"/>
        <v>306.3</v>
      </c>
      <c r="AB22" s="125">
        <f t="shared" si="4"/>
        <v>267.90000000000003</v>
      </c>
      <c r="AC22" s="126">
        <f t="shared" si="5"/>
        <v>38.4</v>
      </c>
      <c r="AD22" s="127">
        <f t="shared" si="6"/>
        <v>803.9581091367228</v>
      </c>
      <c r="AE22" s="128">
        <f t="shared" si="7"/>
        <v>703.1680621538624</v>
      </c>
      <c r="AF22" s="129">
        <f t="shared" si="8"/>
        <v>100.79004698286045</v>
      </c>
      <c r="AG22" s="130">
        <f t="shared" si="9"/>
        <v>978.7658468726212</v>
      </c>
      <c r="AH22" s="131">
        <f t="shared" si="10"/>
        <v>174.80773773589857</v>
      </c>
      <c r="AI22" s="132">
        <f t="shared" si="11"/>
        <v>12.536728697355533</v>
      </c>
    </row>
    <row r="23" spans="1:35" s="8" customFormat="1" ht="19.5" customHeight="1">
      <c r="A23" s="135">
        <v>18</v>
      </c>
      <c r="B23" s="136" t="s">
        <v>42</v>
      </c>
      <c r="C23" s="137">
        <v>33102</v>
      </c>
      <c r="D23" s="138">
        <f t="shared" si="12"/>
        <v>659.9</v>
      </c>
      <c r="E23" s="139">
        <f t="shared" si="12"/>
        <v>627.3</v>
      </c>
      <c r="F23" s="139">
        <f t="shared" si="12"/>
        <v>32.6</v>
      </c>
      <c r="G23" s="140">
        <v>0</v>
      </c>
      <c r="H23" s="141">
        <v>0</v>
      </c>
      <c r="I23" s="143">
        <v>0</v>
      </c>
      <c r="J23" s="140">
        <f t="shared" si="13"/>
        <v>468.4</v>
      </c>
      <c r="K23" s="141">
        <v>449.2</v>
      </c>
      <c r="L23" s="143">
        <v>19.2</v>
      </c>
      <c r="M23" s="140">
        <f t="shared" si="14"/>
        <v>0</v>
      </c>
      <c r="N23" s="141">
        <v>0</v>
      </c>
      <c r="O23" s="143">
        <v>0</v>
      </c>
      <c r="P23" s="140">
        <f t="shared" si="16"/>
        <v>149.4</v>
      </c>
      <c r="Q23" s="141">
        <v>149.1</v>
      </c>
      <c r="R23" s="144">
        <v>0.3</v>
      </c>
      <c r="S23" s="140">
        <f t="shared" si="17"/>
        <v>0</v>
      </c>
      <c r="T23" s="141">
        <v>0</v>
      </c>
      <c r="U23" s="143">
        <v>0</v>
      </c>
      <c r="V23" s="140">
        <f t="shared" si="15"/>
        <v>42.1</v>
      </c>
      <c r="W23" s="141">
        <v>29</v>
      </c>
      <c r="X23" s="143">
        <v>13.1</v>
      </c>
      <c r="Y23" s="123">
        <v>248.2</v>
      </c>
      <c r="Z23" s="142">
        <f t="shared" si="2"/>
        <v>908.0999999999999</v>
      </c>
      <c r="AA23" s="124">
        <f t="shared" si="3"/>
        <v>659.9</v>
      </c>
      <c r="AB23" s="125">
        <f t="shared" si="4"/>
        <v>510.5</v>
      </c>
      <c r="AC23" s="126">
        <f t="shared" si="5"/>
        <v>149.4</v>
      </c>
      <c r="AD23" s="127">
        <f t="shared" si="6"/>
        <v>643.0758496221845</v>
      </c>
      <c r="AE23" s="128">
        <f t="shared" si="7"/>
        <v>497.4848025945222</v>
      </c>
      <c r="AF23" s="129">
        <f t="shared" si="8"/>
        <v>145.5910470276623</v>
      </c>
      <c r="AG23" s="130">
        <f t="shared" si="9"/>
        <v>884.9479906681399</v>
      </c>
      <c r="AH23" s="131">
        <f t="shared" si="10"/>
        <v>241.8721410459557</v>
      </c>
      <c r="AI23" s="132">
        <f t="shared" si="11"/>
        <v>22.639793908167906</v>
      </c>
    </row>
    <row r="24" spans="1:35" s="8" customFormat="1" ht="19.5" customHeight="1">
      <c r="A24" s="135">
        <v>19</v>
      </c>
      <c r="B24" s="136" t="s">
        <v>50</v>
      </c>
      <c r="C24" s="137">
        <v>26650</v>
      </c>
      <c r="D24" s="138">
        <f t="shared" si="12"/>
        <v>578.5</v>
      </c>
      <c r="E24" s="139">
        <f t="shared" si="12"/>
        <v>543.4</v>
      </c>
      <c r="F24" s="139">
        <f t="shared" si="12"/>
        <v>35.1</v>
      </c>
      <c r="G24" s="140">
        <v>0</v>
      </c>
      <c r="H24" s="141">
        <v>0</v>
      </c>
      <c r="I24" s="141">
        <v>0</v>
      </c>
      <c r="J24" s="140">
        <f t="shared" si="13"/>
        <v>418.3</v>
      </c>
      <c r="K24" s="141">
        <v>396.6</v>
      </c>
      <c r="L24" s="141">
        <v>21.7</v>
      </c>
      <c r="M24" s="140">
        <v>0</v>
      </c>
      <c r="N24" s="141">
        <v>0</v>
      </c>
      <c r="O24" s="141">
        <v>0</v>
      </c>
      <c r="P24" s="140">
        <f t="shared" si="16"/>
        <v>119.5</v>
      </c>
      <c r="Q24" s="141">
        <v>119.4</v>
      </c>
      <c r="R24" s="141">
        <v>0.1</v>
      </c>
      <c r="S24" s="140">
        <f t="shared" si="17"/>
        <v>0</v>
      </c>
      <c r="T24" s="141">
        <v>0</v>
      </c>
      <c r="U24" s="141">
        <v>0</v>
      </c>
      <c r="V24" s="140">
        <f t="shared" si="15"/>
        <v>40.7</v>
      </c>
      <c r="W24" s="141">
        <v>27.4</v>
      </c>
      <c r="X24" s="141">
        <v>13.3</v>
      </c>
      <c r="Y24" s="123">
        <v>462.6</v>
      </c>
      <c r="Z24" s="142">
        <f t="shared" si="2"/>
        <v>1041.1</v>
      </c>
      <c r="AA24" s="124">
        <f t="shared" si="3"/>
        <v>578.5</v>
      </c>
      <c r="AB24" s="125">
        <f t="shared" si="4"/>
        <v>459</v>
      </c>
      <c r="AC24" s="126">
        <f t="shared" si="5"/>
        <v>119.5</v>
      </c>
      <c r="AD24" s="127">
        <f t="shared" si="6"/>
        <v>700.2360346184107</v>
      </c>
      <c r="AE24" s="128">
        <f t="shared" si="7"/>
        <v>555.5891787205713</v>
      </c>
      <c r="AF24" s="129">
        <f t="shared" si="8"/>
        <v>144.64685589783937</v>
      </c>
      <c r="AG24" s="130">
        <f t="shared" si="9"/>
        <v>1260.1827755250256</v>
      </c>
      <c r="AH24" s="131">
        <f t="shared" si="10"/>
        <v>559.9467409066151</v>
      </c>
      <c r="AI24" s="132">
        <f t="shared" si="11"/>
        <v>20.65687121866897</v>
      </c>
    </row>
    <row r="25" spans="1:35" s="8" customFormat="1" ht="19.5" customHeight="1">
      <c r="A25" s="135">
        <v>20</v>
      </c>
      <c r="B25" s="136" t="s">
        <v>26</v>
      </c>
      <c r="C25" s="137">
        <v>5084</v>
      </c>
      <c r="D25" s="138">
        <f t="shared" si="12"/>
        <v>89.69999999999999</v>
      </c>
      <c r="E25" s="139">
        <f t="shared" si="12"/>
        <v>87.6</v>
      </c>
      <c r="F25" s="139">
        <f t="shared" si="12"/>
        <v>2.1</v>
      </c>
      <c r="G25" s="140">
        <f t="shared" si="1"/>
        <v>0</v>
      </c>
      <c r="H25" s="141">
        <v>0</v>
      </c>
      <c r="I25" s="141">
        <v>0</v>
      </c>
      <c r="J25" s="140">
        <f t="shared" si="13"/>
        <v>74.89999999999999</v>
      </c>
      <c r="K25" s="141">
        <v>73.6</v>
      </c>
      <c r="L25" s="141">
        <v>1.3</v>
      </c>
      <c r="M25" s="140">
        <f t="shared" si="14"/>
        <v>5.3</v>
      </c>
      <c r="N25" s="141">
        <v>4.5</v>
      </c>
      <c r="O25" s="141">
        <v>0.8</v>
      </c>
      <c r="P25" s="140">
        <f t="shared" si="16"/>
        <v>9.5</v>
      </c>
      <c r="Q25" s="141">
        <v>9.5</v>
      </c>
      <c r="R25" s="141">
        <v>0</v>
      </c>
      <c r="S25" s="140">
        <f t="shared" si="17"/>
        <v>0</v>
      </c>
      <c r="T25" s="141">
        <v>0</v>
      </c>
      <c r="U25" s="141">
        <v>0</v>
      </c>
      <c r="V25" s="140">
        <f t="shared" si="15"/>
        <v>0</v>
      </c>
      <c r="W25" s="141">
        <v>0</v>
      </c>
      <c r="X25" s="141">
        <v>0</v>
      </c>
      <c r="Y25" s="123">
        <v>50</v>
      </c>
      <c r="Z25" s="142">
        <f t="shared" si="2"/>
        <v>139.7</v>
      </c>
      <c r="AA25" s="124">
        <f t="shared" si="3"/>
        <v>89.69999999999999</v>
      </c>
      <c r="AB25" s="125">
        <f t="shared" si="4"/>
        <v>80.19999999999999</v>
      </c>
      <c r="AC25" s="126">
        <f t="shared" si="5"/>
        <v>9.5</v>
      </c>
      <c r="AD25" s="127">
        <f t="shared" si="6"/>
        <v>569.1479911677369</v>
      </c>
      <c r="AE25" s="128">
        <f t="shared" si="7"/>
        <v>508.87033324027306</v>
      </c>
      <c r="AF25" s="129">
        <f t="shared" si="8"/>
        <v>60.27765792746377</v>
      </c>
      <c r="AG25" s="130">
        <f t="shared" si="9"/>
        <v>886.3988223649146</v>
      </c>
      <c r="AH25" s="131">
        <f t="shared" si="10"/>
        <v>317.2508311971777</v>
      </c>
      <c r="AI25" s="132">
        <f t="shared" si="11"/>
        <v>10.590858416945375</v>
      </c>
    </row>
    <row r="26" spans="1:35" s="8" customFormat="1" ht="19.5" customHeight="1">
      <c r="A26" s="135">
        <v>21</v>
      </c>
      <c r="B26" s="136" t="s">
        <v>27</v>
      </c>
      <c r="C26" s="54">
        <v>15299</v>
      </c>
      <c r="D26" s="56">
        <f>G26+J26+M26+P26+S26+V26</f>
        <v>273.09999999999997</v>
      </c>
      <c r="E26" s="51">
        <f>H26+K26+N26+Q26+T26+W26</f>
        <v>227.7</v>
      </c>
      <c r="F26" s="51">
        <f>I26+L26+O26+R26+U26+X26</f>
        <v>45.400000000000006</v>
      </c>
      <c r="G26" s="57">
        <f>SUM(H26:I26)</f>
        <v>0</v>
      </c>
      <c r="H26" s="20">
        <v>0</v>
      </c>
      <c r="I26" s="20">
        <v>0</v>
      </c>
      <c r="J26" s="57">
        <f>SUM(K26:L26)</f>
        <v>226.89999999999998</v>
      </c>
      <c r="K26" s="20">
        <v>193.7</v>
      </c>
      <c r="L26" s="20">
        <v>33.2</v>
      </c>
      <c r="M26" s="57">
        <f>SUM(N26:O26)</f>
        <v>14.899999999999999</v>
      </c>
      <c r="N26" s="20">
        <v>2.7</v>
      </c>
      <c r="O26" s="20">
        <v>12.2</v>
      </c>
      <c r="P26" s="57">
        <f>SUM(Q26:R26)</f>
        <v>31.3</v>
      </c>
      <c r="Q26" s="20">
        <v>31.3</v>
      </c>
      <c r="R26" s="20">
        <v>0</v>
      </c>
      <c r="S26" s="140">
        <f t="shared" si="17"/>
        <v>0</v>
      </c>
      <c r="T26" s="20">
        <v>0</v>
      </c>
      <c r="U26" s="20">
        <v>0</v>
      </c>
      <c r="V26" s="140">
        <f t="shared" si="15"/>
        <v>0</v>
      </c>
      <c r="W26" s="20">
        <v>0</v>
      </c>
      <c r="X26" s="20">
        <v>0</v>
      </c>
      <c r="Y26" s="123">
        <v>140.2</v>
      </c>
      <c r="Z26" s="142">
        <f t="shared" si="2"/>
        <v>413.29999999999995</v>
      </c>
      <c r="AA26" s="124">
        <f t="shared" si="3"/>
        <v>273.09999999999997</v>
      </c>
      <c r="AB26" s="125">
        <f t="shared" si="4"/>
        <v>241.79999999999998</v>
      </c>
      <c r="AC26" s="126">
        <f t="shared" si="5"/>
        <v>31.3</v>
      </c>
      <c r="AD26" s="127">
        <f t="shared" si="6"/>
        <v>575.8335459412274</v>
      </c>
      <c r="AE26" s="128">
        <f t="shared" si="7"/>
        <v>509.83724426433093</v>
      </c>
      <c r="AF26" s="129">
        <f t="shared" si="8"/>
        <v>65.99630167689645</v>
      </c>
      <c r="AG26" s="130">
        <f t="shared" si="9"/>
        <v>871.4463732607443</v>
      </c>
      <c r="AH26" s="131">
        <f t="shared" si="10"/>
        <v>295.612827319517</v>
      </c>
      <c r="AI26" s="132">
        <f t="shared" si="11"/>
        <v>11.461003295496157</v>
      </c>
    </row>
    <row r="27" spans="1:35" s="8" customFormat="1" ht="19.5" customHeight="1">
      <c r="A27" s="145">
        <v>22</v>
      </c>
      <c r="B27" s="136" t="s">
        <v>28</v>
      </c>
      <c r="C27" s="137">
        <v>7070</v>
      </c>
      <c r="D27" s="138">
        <f t="shared" si="12"/>
        <v>148.4</v>
      </c>
      <c r="E27" s="139">
        <f t="shared" si="12"/>
        <v>139.2</v>
      </c>
      <c r="F27" s="139">
        <f t="shared" si="12"/>
        <v>9.2</v>
      </c>
      <c r="G27" s="140">
        <f t="shared" si="1"/>
        <v>0</v>
      </c>
      <c r="H27" s="141">
        <v>0</v>
      </c>
      <c r="I27" s="141">
        <v>0</v>
      </c>
      <c r="J27" s="140">
        <f t="shared" si="13"/>
        <v>123.39999999999999</v>
      </c>
      <c r="K27" s="141">
        <v>118.1</v>
      </c>
      <c r="L27" s="141">
        <v>5.3</v>
      </c>
      <c r="M27" s="140">
        <f t="shared" si="14"/>
        <v>7.1</v>
      </c>
      <c r="N27" s="20">
        <v>5.7</v>
      </c>
      <c r="O27" s="141">
        <v>1.4</v>
      </c>
      <c r="P27" s="140">
        <f t="shared" si="16"/>
        <v>15.4</v>
      </c>
      <c r="Q27" s="141">
        <v>15.4</v>
      </c>
      <c r="R27" s="141">
        <v>0</v>
      </c>
      <c r="S27" s="140">
        <f t="shared" si="17"/>
        <v>0</v>
      </c>
      <c r="T27" s="141">
        <v>0</v>
      </c>
      <c r="U27" s="141">
        <v>0</v>
      </c>
      <c r="V27" s="140">
        <f t="shared" si="15"/>
        <v>2.5</v>
      </c>
      <c r="W27" s="20">
        <v>0</v>
      </c>
      <c r="X27" s="141">
        <v>2.5</v>
      </c>
      <c r="Y27" s="123">
        <v>43.7</v>
      </c>
      <c r="Z27" s="142">
        <f t="shared" si="2"/>
        <v>192.10000000000002</v>
      </c>
      <c r="AA27" s="124">
        <f t="shared" si="3"/>
        <v>148.4</v>
      </c>
      <c r="AB27" s="125">
        <f>G27+J27+M27+S27+V27</f>
        <v>133</v>
      </c>
      <c r="AC27" s="126">
        <f t="shared" si="5"/>
        <v>15.4</v>
      </c>
      <c r="AD27" s="127">
        <f t="shared" si="6"/>
        <v>677.0999680613223</v>
      </c>
      <c r="AE27" s="128">
        <f t="shared" si="7"/>
        <v>606.8348770360907</v>
      </c>
      <c r="AF27" s="129">
        <f t="shared" si="8"/>
        <v>70.26509102523156</v>
      </c>
      <c r="AG27" s="130">
        <f t="shared" si="9"/>
        <v>876.4885705160378</v>
      </c>
      <c r="AH27" s="131">
        <f t="shared" si="10"/>
        <v>199.38860245471554</v>
      </c>
      <c r="AI27" s="132">
        <f t="shared" si="11"/>
        <v>10.377358490566037</v>
      </c>
    </row>
    <row r="28" spans="1:35" s="55" customFormat="1" ht="19.5" customHeight="1">
      <c r="A28" s="135">
        <v>23</v>
      </c>
      <c r="B28" s="136" t="s">
        <v>29</v>
      </c>
      <c r="C28" s="137">
        <v>4954</v>
      </c>
      <c r="D28" s="138">
        <f t="shared" si="12"/>
        <v>109</v>
      </c>
      <c r="E28" s="139">
        <f t="shared" si="12"/>
        <v>103.99999999999999</v>
      </c>
      <c r="F28" s="139">
        <f t="shared" si="12"/>
        <v>5</v>
      </c>
      <c r="G28" s="140">
        <f t="shared" si="1"/>
        <v>0</v>
      </c>
      <c r="H28" s="141">
        <v>0</v>
      </c>
      <c r="I28" s="141">
        <v>0</v>
      </c>
      <c r="J28" s="140">
        <f t="shared" si="13"/>
        <v>94.1</v>
      </c>
      <c r="K28" s="141">
        <v>91.1</v>
      </c>
      <c r="L28" s="141">
        <v>3</v>
      </c>
      <c r="M28" s="140">
        <f t="shared" si="14"/>
        <v>10.9</v>
      </c>
      <c r="N28" s="141">
        <v>9.1</v>
      </c>
      <c r="O28" s="141">
        <v>1.8</v>
      </c>
      <c r="P28" s="140">
        <f t="shared" si="16"/>
        <v>4</v>
      </c>
      <c r="Q28" s="141">
        <v>3.8</v>
      </c>
      <c r="R28" s="20">
        <v>0.2</v>
      </c>
      <c r="S28" s="140">
        <f t="shared" si="17"/>
        <v>0</v>
      </c>
      <c r="T28" s="141">
        <v>0</v>
      </c>
      <c r="U28" s="141">
        <v>0</v>
      </c>
      <c r="V28" s="140">
        <f t="shared" si="15"/>
        <v>0</v>
      </c>
      <c r="W28" s="141">
        <v>0</v>
      </c>
      <c r="X28" s="141">
        <v>0</v>
      </c>
      <c r="Y28" s="123">
        <v>0</v>
      </c>
      <c r="Z28" s="142">
        <f t="shared" si="2"/>
        <v>109</v>
      </c>
      <c r="AA28" s="124">
        <f t="shared" si="3"/>
        <v>109</v>
      </c>
      <c r="AB28" s="125">
        <f t="shared" si="4"/>
        <v>105</v>
      </c>
      <c r="AC28" s="126">
        <f t="shared" si="5"/>
        <v>4</v>
      </c>
      <c r="AD28" s="127">
        <f t="shared" si="6"/>
        <v>709.7555575813615</v>
      </c>
      <c r="AE28" s="128">
        <f t="shared" si="7"/>
        <v>683.7094820737885</v>
      </c>
      <c r="AF28" s="129">
        <f t="shared" si="8"/>
        <v>26.046075507572894</v>
      </c>
      <c r="AG28" s="130">
        <f t="shared" si="9"/>
        <v>709.7555575813615</v>
      </c>
      <c r="AH28" s="131">
        <f t="shared" si="10"/>
        <v>0</v>
      </c>
      <c r="AI28" s="132">
        <f t="shared" si="11"/>
        <v>3.669724770642202</v>
      </c>
    </row>
    <row r="29" spans="1:35" s="55" customFormat="1" ht="19.5" customHeight="1">
      <c r="A29" s="135">
        <v>24</v>
      </c>
      <c r="B29" s="136" t="s">
        <v>30</v>
      </c>
      <c r="C29" s="137">
        <v>11018</v>
      </c>
      <c r="D29" s="138">
        <f>G29+J29+M29+P29+S29+V29</f>
        <v>278.8</v>
      </c>
      <c r="E29" s="139">
        <f t="shared" si="12"/>
        <v>264</v>
      </c>
      <c r="F29" s="139">
        <f t="shared" si="12"/>
        <v>14.8</v>
      </c>
      <c r="G29" s="140">
        <f>SUM(H29:I29)</f>
        <v>0</v>
      </c>
      <c r="H29" s="141">
        <v>0</v>
      </c>
      <c r="I29" s="141">
        <v>0</v>
      </c>
      <c r="J29" s="140">
        <f t="shared" si="13"/>
        <v>196.7</v>
      </c>
      <c r="K29" s="141">
        <v>187.2</v>
      </c>
      <c r="L29" s="141">
        <v>9.5</v>
      </c>
      <c r="M29" s="140">
        <f t="shared" si="14"/>
        <v>5.4</v>
      </c>
      <c r="N29" s="141">
        <v>4.9</v>
      </c>
      <c r="O29" s="141">
        <v>0.5</v>
      </c>
      <c r="P29" s="140">
        <f>SUM(Q29:R29)</f>
        <v>69.6</v>
      </c>
      <c r="Q29" s="141">
        <v>66.6</v>
      </c>
      <c r="R29" s="141">
        <v>3</v>
      </c>
      <c r="S29" s="140">
        <f t="shared" si="17"/>
        <v>0</v>
      </c>
      <c r="T29" s="141">
        <v>0</v>
      </c>
      <c r="U29" s="141">
        <v>0</v>
      </c>
      <c r="V29" s="140">
        <f t="shared" si="15"/>
        <v>7.1</v>
      </c>
      <c r="W29" s="141">
        <v>5.3</v>
      </c>
      <c r="X29" s="141">
        <v>1.8</v>
      </c>
      <c r="Y29" s="123">
        <v>72</v>
      </c>
      <c r="Z29" s="142">
        <f>D29+Y29</f>
        <v>350.8</v>
      </c>
      <c r="AA29" s="146">
        <f>SUM(AB29:AC29)</f>
        <v>278.79999999999995</v>
      </c>
      <c r="AB29" s="140">
        <f>G29+J29+M29+S29+V29</f>
        <v>209.2</v>
      </c>
      <c r="AC29" s="147">
        <f>P29</f>
        <v>69.6</v>
      </c>
      <c r="AD29" s="127">
        <f t="shared" si="6"/>
        <v>816.2596103736407</v>
      </c>
      <c r="AE29" s="128">
        <f t="shared" si="7"/>
        <v>612.4874838241235</v>
      </c>
      <c r="AF29" s="129">
        <f t="shared" si="8"/>
        <v>203.7721265495172</v>
      </c>
      <c r="AG29" s="130">
        <f t="shared" si="9"/>
        <v>1027.0583619765898</v>
      </c>
      <c r="AH29" s="131">
        <f t="shared" si="10"/>
        <v>210.79875160294884</v>
      </c>
      <c r="AI29" s="132">
        <f t="shared" si="11"/>
        <v>24.96413199426112</v>
      </c>
    </row>
    <row r="30" spans="1:35" s="55" customFormat="1" ht="19.5" customHeight="1">
      <c r="A30" s="135">
        <v>25</v>
      </c>
      <c r="B30" s="136" t="s">
        <v>31</v>
      </c>
      <c r="C30" s="137">
        <v>14569</v>
      </c>
      <c r="D30" s="138">
        <f t="shared" si="12"/>
        <v>361.70000000000005</v>
      </c>
      <c r="E30" s="139">
        <f t="shared" si="12"/>
        <v>325.8</v>
      </c>
      <c r="F30" s="139">
        <f t="shared" si="12"/>
        <v>35.9</v>
      </c>
      <c r="G30" s="140">
        <f t="shared" si="1"/>
        <v>0</v>
      </c>
      <c r="H30" s="141">
        <v>0</v>
      </c>
      <c r="I30" s="141">
        <v>0</v>
      </c>
      <c r="J30" s="140">
        <f t="shared" si="13"/>
        <v>310.6</v>
      </c>
      <c r="K30" s="141">
        <v>294.5</v>
      </c>
      <c r="L30" s="141">
        <v>16.1</v>
      </c>
      <c r="M30" s="140">
        <f t="shared" si="14"/>
        <v>11.200000000000001</v>
      </c>
      <c r="N30" s="141">
        <v>8.3</v>
      </c>
      <c r="O30" s="141">
        <v>2.9</v>
      </c>
      <c r="P30" s="140">
        <f t="shared" si="16"/>
        <v>26.8</v>
      </c>
      <c r="Q30" s="141">
        <v>22.8</v>
      </c>
      <c r="R30" s="141">
        <v>4</v>
      </c>
      <c r="S30" s="140">
        <f t="shared" si="17"/>
        <v>0</v>
      </c>
      <c r="T30" s="141">
        <v>0</v>
      </c>
      <c r="U30" s="141">
        <v>0</v>
      </c>
      <c r="V30" s="140">
        <f t="shared" si="15"/>
        <v>13.1</v>
      </c>
      <c r="W30" s="141">
        <v>0.2</v>
      </c>
      <c r="X30" s="20">
        <v>12.9</v>
      </c>
      <c r="Y30" s="123">
        <v>79.3</v>
      </c>
      <c r="Z30" s="142">
        <f t="shared" si="2"/>
        <v>441.00000000000006</v>
      </c>
      <c r="AA30" s="124">
        <f t="shared" si="3"/>
        <v>361.70000000000005</v>
      </c>
      <c r="AB30" s="125">
        <f t="shared" si="4"/>
        <v>334.90000000000003</v>
      </c>
      <c r="AC30" s="126">
        <f t="shared" si="5"/>
        <v>26.8</v>
      </c>
      <c r="AD30" s="127">
        <f t="shared" si="6"/>
        <v>800.860864540042</v>
      </c>
      <c r="AE30" s="128">
        <f t="shared" si="7"/>
        <v>741.5214363684271</v>
      </c>
      <c r="AF30" s="129">
        <f t="shared" si="8"/>
        <v>59.33942817161494</v>
      </c>
      <c r="AG30" s="130">
        <f t="shared" si="9"/>
        <v>976.4435755105295</v>
      </c>
      <c r="AH30" s="131">
        <f t="shared" si="10"/>
        <v>175.5827109704875</v>
      </c>
      <c r="AI30" s="132">
        <f t="shared" si="11"/>
        <v>7.4094553497373505</v>
      </c>
    </row>
    <row r="31" spans="1:35" s="55" customFormat="1" ht="19.5" customHeight="1">
      <c r="A31" s="135">
        <v>26</v>
      </c>
      <c r="B31" s="136" t="s">
        <v>43</v>
      </c>
      <c r="C31" s="137">
        <v>8387</v>
      </c>
      <c r="D31" s="138">
        <f t="shared" si="12"/>
        <v>203.70000000000002</v>
      </c>
      <c r="E31" s="139">
        <f t="shared" si="12"/>
        <v>193.50000000000003</v>
      </c>
      <c r="F31" s="139">
        <f t="shared" si="12"/>
        <v>10.2</v>
      </c>
      <c r="G31" s="140">
        <f t="shared" si="1"/>
        <v>0</v>
      </c>
      <c r="H31" s="141">
        <v>0</v>
      </c>
      <c r="I31" s="141">
        <v>0</v>
      </c>
      <c r="J31" s="140">
        <f t="shared" si="13"/>
        <v>158.20000000000002</v>
      </c>
      <c r="K31" s="141">
        <v>156.8</v>
      </c>
      <c r="L31" s="141">
        <v>1.4</v>
      </c>
      <c r="M31" s="140">
        <f t="shared" si="14"/>
        <v>7.2</v>
      </c>
      <c r="N31" s="141">
        <v>6.8</v>
      </c>
      <c r="O31" s="141">
        <v>0.4</v>
      </c>
      <c r="P31" s="140">
        <f t="shared" si="16"/>
        <v>27</v>
      </c>
      <c r="Q31" s="141">
        <v>25.4</v>
      </c>
      <c r="R31" s="141">
        <v>1.6</v>
      </c>
      <c r="S31" s="140">
        <f t="shared" si="17"/>
        <v>0</v>
      </c>
      <c r="T31" s="141">
        <v>0</v>
      </c>
      <c r="U31" s="141">
        <v>0</v>
      </c>
      <c r="V31" s="140">
        <f t="shared" si="15"/>
        <v>11.3</v>
      </c>
      <c r="W31" s="141">
        <v>4.5</v>
      </c>
      <c r="X31" s="141">
        <v>6.8</v>
      </c>
      <c r="Y31" s="123">
        <v>56</v>
      </c>
      <c r="Z31" s="142">
        <f t="shared" si="2"/>
        <v>259.70000000000005</v>
      </c>
      <c r="AA31" s="60">
        <f t="shared" si="3"/>
        <v>203.70000000000002</v>
      </c>
      <c r="AB31" s="125">
        <f t="shared" si="4"/>
        <v>176.70000000000002</v>
      </c>
      <c r="AC31" s="126">
        <f t="shared" si="5"/>
        <v>27</v>
      </c>
      <c r="AD31" s="127">
        <f t="shared" si="6"/>
        <v>783.4705785066751</v>
      </c>
      <c r="AE31" s="128">
        <f t="shared" si="7"/>
        <v>679.6232264218434</v>
      </c>
      <c r="AF31" s="129">
        <f t="shared" si="8"/>
        <v>103.84735208483174</v>
      </c>
      <c r="AG31" s="130">
        <f t="shared" si="9"/>
        <v>998.857679127067</v>
      </c>
      <c r="AH31" s="131">
        <f t="shared" si="10"/>
        <v>215.38710062039175</v>
      </c>
      <c r="AI31" s="132">
        <f t="shared" si="11"/>
        <v>13.254786450662738</v>
      </c>
    </row>
    <row r="32" spans="1:35" s="55" customFormat="1" ht="19.5" customHeight="1">
      <c r="A32" s="135">
        <v>27</v>
      </c>
      <c r="B32" s="136" t="s">
        <v>32</v>
      </c>
      <c r="C32" s="137">
        <v>3082</v>
      </c>
      <c r="D32" s="138">
        <f t="shared" si="12"/>
        <v>70.7</v>
      </c>
      <c r="E32" s="139">
        <f t="shared" si="12"/>
        <v>66.4</v>
      </c>
      <c r="F32" s="139">
        <f t="shared" si="12"/>
        <v>4.3</v>
      </c>
      <c r="G32" s="140">
        <f>SUM(H32:I32)</f>
        <v>0</v>
      </c>
      <c r="H32" s="141">
        <v>0</v>
      </c>
      <c r="I32" s="141">
        <v>0</v>
      </c>
      <c r="J32" s="140">
        <f t="shared" si="13"/>
        <v>56.7</v>
      </c>
      <c r="K32" s="141">
        <v>56</v>
      </c>
      <c r="L32" s="141">
        <v>0.7</v>
      </c>
      <c r="M32" s="140">
        <f t="shared" si="14"/>
        <v>2.9000000000000004</v>
      </c>
      <c r="N32" s="141">
        <v>2.2</v>
      </c>
      <c r="O32" s="141">
        <v>0.7</v>
      </c>
      <c r="P32" s="140">
        <f t="shared" si="16"/>
        <v>7.8</v>
      </c>
      <c r="Q32" s="141">
        <v>7.3</v>
      </c>
      <c r="R32" s="141">
        <v>0.5</v>
      </c>
      <c r="S32" s="140">
        <f t="shared" si="17"/>
        <v>0</v>
      </c>
      <c r="T32" s="141">
        <v>0</v>
      </c>
      <c r="U32" s="141">
        <v>0</v>
      </c>
      <c r="V32" s="140">
        <f t="shared" si="15"/>
        <v>3.3</v>
      </c>
      <c r="W32" s="141">
        <v>0.9</v>
      </c>
      <c r="X32" s="141">
        <v>2.4</v>
      </c>
      <c r="Y32" s="123">
        <v>18</v>
      </c>
      <c r="Z32" s="142">
        <f>D32+Y32</f>
        <v>88.7</v>
      </c>
      <c r="AA32" s="124">
        <f>SUM(AB32:AC32)</f>
        <v>70.7</v>
      </c>
      <c r="AB32" s="125">
        <f>G32+J32+M32+S32+V32</f>
        <v>62.9</v>
      </c>
      <c r="AC32" s="126">
        <f>P32</f>
        <v>7.8</v>
      </c>
      <c r="AD32" s="127">
        <f t="shared" si="6"/>
        <v>739.9886960708379</v>
      </c>
      <c r="AE32" s="128">
        <f t="shared" si="7"/>
        <v>658.3492076782985</v>
      </c>
      <c r="AF32" s="129">
        <f t="shared" si="8"/>
        <v>81.63948839253939</v>
      </c>
      <c r="AG32" s="130">
        <f t="shared" si="9"/>
        <v>928.3875154382366</v>
      </c>
      <c r="AH32" s="131">
        <f t="shared" si="10"/>
        <v>188.39881936739863</v>
      </c>
      <c r="AI32" s="132">
        <f t="shared" si="11"/>
        <v>11.032531824611032</v>
      </c>
    </row>
    <row r="33" spans="1:35" s="8" customFormat="1" ht="19.5" customHeight="1">
      <c r="A33" s="145">
        <v>28</v>
      </c>
      <c r="B33" s="136" t="s">
        <v>44</v>
      </c>
      <c r="C33" s="137">
        <v>2445</v>
      </c>
      <c r="D33" s="138">
        <f t="shared" si="12"/>
        <v>62.5</v>
      </c>
      <c r="E33" s="139">
        <f t="shared" si="12"/>
        <v>58.7</v>
      </c>
      <c r="F33" s="139">
        <f t="shared" si="12"/>
        <v>3.8</v>
      </c>
      <c r="G33" s="140">
        <f t="shared" si="1"/>
        <v>0</v>
      </c>
      <c r="H33" s="141">
        <v>0</v>
      </c>
      <c r="I33" s="141">
        <v>0</v>
      </c>
      <c r="J33" s="140">
        <f t="shared" si="13"/>
        <v>52.5</v>
      </c>
      <c r="K33" s="141">
        <v>49.4</v>
      </c>
      <c r="L33" s="141">
        <v>3.1</v>
      </c>
      <c r="M33" s="140">
        <f t="shared" si="14"/>
        <v>2.1</v>
      </c>
      <c r="N33" s="141">
        <v>2.1</v>
      </c>
      <c r="O33" s="141">
        <v>0</v>
      </c>
      <c r="P33" s="140">
        <f t="shared" si="16"/>
        <v>7.9</v>
      </c>
      <c r="Q33" s="141">
        <v>7.2</v>
      </c>
      <c r="R33" s="141">
        <v>0.7</v>
      </c>
      <c r="S33" s="140">
        <f t="shared" si="17"/>
        <v>0</v>
      </c>
      <c r="T33" s="141">
        <v>0</v>
      </c>
      <c r="U33" s="141">
        <v>0</v>
      </c>
      <c r="V33" s="140">
        <f t="shared" si="15"/>
        <v>0</v>
      </c>
      <c r="W33" s="141">
        <v>0</v>
      </c>
      <c r="X33" s="141">
        <v>0</v>
      </c>
      <c r="Y33" s="123">
        <v>15.1</v>
      </c>
      <c r="Z33" s="142">
        <f>D33+Y33</f>
        <v>77.6</v>
      </c>
      <c r="AA33" s="124">
        <f>SUM(AB33:AC33)</f>
        <v>62.5</v>
      </c>
      <c r="AB33" s="125">
        <f t="shared" si="4"/>
        <v>54.6</v>
      </c>
      <c r="AC33" s="126">
        <f t="shared" si="5"/>
        <v>7.9</v>
      </c>
      <c r="AD33" s="127">
        <f t="shared" si="6"/>
        <v>824.5926512302922</v>
      </c>
      <c r="AE33" s="128">
        <f t="shared" si="7"/>
        <v>720.3641401147833</v>
      </c>
      <c r="AF33" s="129">
        <f t="shared" si="8"/>
        <v>104.22851111550895</v>
      </c>
      <c r="AG33" s="130">
        <f t="shared" si="9"/>
        <v>1023.8142357675308</v>
      </c>
      <c r="AH33" s="131">
        <f t="shared" si="10"/>
        <v>199.22158453723858</v>
      </c>
      <c r="AI33" s="132">
        <f t="shared" si="11"/>
        <v>12.64</v>
      </c>
    </row>
    <row r="34" spans="1:35" s="8" customFormat="1" ht="19.5" customHeight="1">
      <c r="A34" s="135">
        <v>29</v>
      </c>
      <c r="B34" s="136" t="s">
        <v>33</v>
      </c>
      <c r="C34" s="137">
        <v>8393</v>
      </c>
      <c r="D34" s="138">
        <f t="shared" si="12"/>
        <v>156.40000000000003</v>
      </c>
      <c r="E34" s="139">
        <f t="shared" si="12"/>
        <v>152.70000000000002</v>
      </c>
      <c r="F34" s="139">
        <f t="shared" si="12"/>
        <v>3.7</v>
      </c>
      <c r="G34" s="140">
        <f t="shared" si="1"/>
        <v>0</v>
      </c>
      <c r="H34" s="141">
        <v>0</v>
      </c>
      <c r="I34" s="141">
        <v>0</v>
      </c>
      <c r="J34" s="140">
        <f t="shared" si="13"/>
        <v>117.9</v>
      </c>
      <c r="K34" s="141">
        <v>116.5</v>
      </c>
      <c r="L34" s="141">
        <v>1.4</v>
      </c>
      <c r="M34" s="140">
        <f t="shared" si="14"/>
        <v>5.2</v>
      </c>
      <c r="N34" s="141">
        <v>5</v>
      </c>
      <c r="O34" s="141">
        <v>0.2</v>
      </c>
      <c r="P34" s="140">
        <f t="shared" si="16"/>
        <v>18.5</v>
      </c>
      <c r="Q34" s="141">
        <v>18.4</v>
      </c>
      <c r="R34" s="141">
        <v>0.1</v>
      </c>
      <c r="S34" s="140">
        <f t="shared" si="17"/>
        <v>0</v>
      </c>
      <c r="T34" s="141">
        <v>0</v>
      </c>
      <c r="U34" s="141">
        <v>0</v>
      </c>
      <c r="V34" s="140">
        <f t="shared" si="15"/>
        <v>14.8</v>
      </c>
      <c r="W34" s="141">
        <v>12.8</v>
      </c>
      <c r="X34" s="141">
        <v>2</v>
      </c>
      <c r="Y34" s="123">
        <v>33</v>
      </c>
      <c r="Z34" s="142">
        <f t="shared" si="2"/>
        <v>189.40000000000003</v>
      </c>
      <c r="AA34" s="124">
        <f>SUM(AB34:AC34)</f>
        <v>156.4</v>
      </c>
      <c r="AB34" s="125">
        <f t="shared" si="4"/>
        <v>137.9</v>
      </c>
      <c r="AC34" s="126">
        <f t="shared" si="5"/>
        <v>18.5</v>
      </c>
      <c r="AD34" s="127">
        <f t="shared" si="6"/>
        <v>601.1153687981152</v>
      </c>
      <c r="AE34" s="128">
        <f t="shared" si="7"/>
        <v>530.0115687804354</v>
      </c>
      <c r="AF34" s="129">
        <f t="shared" si="8"/>
        <v>71.10380001767987</v>
      </c>
      <c r="AG34" s="130">
        <f t="shared" si="9"/>
        <v>727.9491742350577</v>
      </c>
      <c r="AH34" s="131">
        <f t="shared" si="10"/>
        <v>126.83380543694246</v>
      </c>
      <c r="AI34" s="132">
        <f t="shared" si="11"/>
        <v>11.828644501278772</v>
      </c>
    </row>
    <row r="35" spans="1:35" s="55" customFormat="1" ht="19.5" customHeight="1">
      <c r="A35" s="135">
        <v>30</v>
      </c>
      <c r="B35" s="136" t="s">
        <v>34</v>
      </c>
      <c r="C35" s="137">
        <v>4072</v>
      </c>
      <c r="D35" s="138">
        <f>G35+J35+M35+P35+S35+V35</f>
        <v>96.5</v>
      </c>
      <c r="E35" s="139">
        <f t="shared" si="12"/>
        <v>88.7</v>
      </c>
      <c r="F35" s="139">
        <f t="shared" si="12"/>
        <v>7.800000000000001</v>
      </c>
      <c r="G35" s="140">
        <f>SUM(H35:I35)</f>
        <v>0</v>
      </c>
      <c r="H35" s="141">
        <v>0</v>
      </c>
      <c r="I35" s="141">
        <v>0</v>
      </c>
      <c r="J35" s="140">
        <f t="shared" si="13"/>
        <v>81.2</v>
      </c>
      <c r="K35" s="141">
        <v>74.5</v>
      </c>
      <c r="L35" s="141">
        <v>6.7</v>
      </c>
      <c r="M35" s="140">
        <f t="shared" si="14"/>
        <v>2.8</v>
      </c>
      <c r="N35" s="141">
        <v>1.9</v>
      </c>
      <c r="O35" s="141">
        <v>0.9</v>
      </c>
      <c r="P35" s="140">
        <f t="shared" si="16"/>
        <v>12.5</v>
      </c>
      <c r="Q35" s="141">
        <v>12.3</v>
      </c>
      <c r="R35" s="141">
        <v>0.2</v>
      </c>
      <c r="S35" s="140">
        <f t="shared" si="17"/>
        <v>0</v>
      </c>
      <c r="T35" s="141">
        <v>0</v>
      </c>
      <c r="U35" s="141">
        <v>0</v>
      </c>
      <c r="V35" s="140">
        <f t="shared" si="15"/>
        <v>0</v>
      </c>
      <c r="W35" s="141">
        <v>0</v>
      </c>
      <c r="X35" s="141">
        <v>0</v>
      </c>
      <c r="Y35" s="123">
        <v>21.9</v>
      </c>
      <c r="Z35" s="142">
        <f>D35+Y35</f>
        <v>118.4</v>
      </c>
      <c r="AA35" s="124">
        <f t="shared" si="3"/>
        <v>96.5</v>
      </c>
      <c r="AB35" s="125">
        <f>G35+J35+M35+S35+V35</f>
        <v>84</v>
      </c>
      <c r="AC35" s="126">
        <f>P35</f>
        <v>12.5</v>
      </c>
      <c r="AD35" s="127">
        <f t="shared" si="6"/>
        <v>764.4654287343938</v>
      </c>
      <c r="AE35" s="128">
        <f t="shared" si="7"/>
        <v>665.4414094682807</v>
      </c>
      <c r="AF35" s="129">
        <f t="shared" si="8"/>
        <v>99.02401926611319</v>
      </c>
      <c r="AG35" s="130">
        <f t="shared" si="9"/>
        <v>937.9555104886242</v>
      </c>
      <c r="AH35" s="131">
        <f t="shared" si="10"/>
        <v>173.49008175423032</v>
      </c>
      <c r="AI35" s="132">
        <f t="shared" si="11"/>
        <v>12.953367875647668</v>
      </c>
    </row>
    <row r="36" spans="1:36" s="8" customFormat="1" ht="19.5" customHeight="1">
      <c r="A36" s="135">
        <v>31</v>
      </c>
      <c r="B36" s="136" t="s">
        <v>51</v>
      </c>
      <c r="C36" s="137">
        <v>5410</v>
      </c>
      <c r="D36" s="138">
        <f t="shared" si="12"/>
        <v>108.10000000000001</v>
      </c>
      <c r="E36" s="139">
        <f t="shared" si="12"/>
        <v>104.89999999999999</v>
      </c>
      <c r="F36" s="139">
        <f t="shared" si="12"/>
        <v>3.1999999999999997</v>
      </c>
      <c r="G36" s="140">
        <f t="shared" si="1"/>
        <v>0</v>
      </c>
      <c r="H36" s="141">
        <v>0</v>
      </c>
      <c r="I36" s="141">
        <v>0</v>
      </c>
      <c r="J36" s="140">
        <f t="shared" si="13"/>
        <v>87.7</v>
      </c>
      <c r="K36" s="141">
        <v>87.2</v>
      </c>
      <c r="L36" s="141">
        <v>0.5</v>
      </c>
      <c r="M36" s="140">
        <f t="shared" si="14"/>
        <v>3.4</v>
      </c>
      <c r="N36" s="20">
        <v>3</v>
      </c>
      <c r="O36" s="141">
        <v>0.4</v>
      </c>
      <c r="P36" s="140">
        <f t="shared" si="16"/>
        <v>11.1</v>
      </c>
      <c r="Q36" s="141">
        <v>11.1</v>
      </c>
      <c r="R36" s="141">
        <v>0</v>
      </c>
      <c r="S36" s="140">
        <f t="shared" si="17"/>
        <v>0</v>
      </c>
      <c r="T36" s="141">
        <v>0</v>
      </c>
      <c r="U36" s="141">
        <v>0</v>
      </c>
      <c r="V36" s="140">
        <f t="shared" si="15"/>
        <v>5.9</v>
      </c>
      <c r="W36" s="141">
        <v>3.6</v>
      </c>
      <c r="X36" s="141">
        <v>2.3</v>
      </c>
      <c r="Y36" s="123">
        <v>16.1</v>
      </c>
      <c r="Z36" s="142">
        <f t="shared" si="2"/>
        <v>124.20000000000002</v>
      </c>
      <c r="AA36" s="124">
        <f t="shared" si="3"/>
        <v>108.10000000000001</v>
      </c>
      <c r="AB36" s="125">
        <f t="shared" si="4"/>
        <v>97.00000000000001</v>
      </c>
      <c r="AC36" s="126">
        <f t="shared" si="5"/>
        <v>11.1</v>
      </c>
      <c r="AD36" s="127">
        <f t="shared" si="6"/>
        <v>644.5650229562935</v>
      </c>
      <c r="AE36" s="128">
        <f t="shared" si="7"/>
        <v>578.379345298432</v>
      </c>
      <c r="AF36" s="129">
        <f t="shared" si="8"/>
        <v>66.1856776578618</v>
      </c>
      <c r="AG36" s="130">
        <f t="shared" si="9"/>
        <v>740.5640689285076</v>
      </c>
      <c r="AH36" s="131">
        <f t="shared" si="10"/>
        <v>95.99904597221395</v>
      </c>
      <c r="AI36" s="132">
        <f t="shared" si="11"/>
        <v>10.268270120259018</v>
      </c>
      <c r="AJ36" s="55"/>
    </row>
    <row r="37" spans="1:35" s="8" customFormat="1" ht="19.5" customHeight="1">
      <c r="A37" s="135">
        <v>32</v>
      </c>
      <c r="B37" s="136" t="s">
        <v>45</v>
      </c>
      <c r="C37" s="137">
        <v>15517</v>
      </c>
      <c r="D37" s="138">
        <f t="shared" si="12"/>
        <v>372.8</v>
      </c>
      <c r="E37" s="139">
        <f t="shared" si="12"/>
        <v>315.7</v>
      </c>
      <c r="F37" s="139">
        <f t="shared" si="12"/>
        <v>57.099999999999994</v>
      </c>
      <c r="G37" s="140">
        <f t="shared" si="1"/>
        <v>0</v>
      </c>
      <c r="H37" s="141">
        <v>0</v>
      </c>
      <c r="I37" s="141">
        <v>0</v>
      </c>
      <c r="J37" s="140">
        <f t="shared" si="13"/>
        <v>310.1</v>
      </c>
      <c r="K37" s="141">
        <v>268.5</v>
      </c>
      <c r="L37" s="141">
        <v>41.6</v>
      </c>
      <c r="M37" s="140">
        <f t="shared" si="14"/>
        <v>23.5</v>
      </c>
      <c r="N37" s="141">
        <v>10.3</v>
      </c>
      <c r="O37" s="141">
        <v>13.2</v>
      </c>
      <c r="P37" s="140">
        <f t="shared" si="16"/>
        <v>39.199999999999996</v>
      </c>
      <c r="Q37" s="141">
        <v>36.9</v>
      </c>
      <c r="R37" s="141">
        <v>2.3</v>
      </c>
      <c r="S37" s="140">
        <f t="shared" si="17"/>
        <v>0</v>
      </c>
      <c r="T37" s="141">
        <v>0</v>
      </c>
      <c r="U37" s="141">
        <v>0</v>
      </c>
      <c r="V37" s="140">
        <f t="shared" si="15"/>
        <v>0</v>
      </c>
      <c r="W37" s="141">
        <v>0</v>
      </c>
      <c r="X37" s="141">
        <v>0</v>
      </c>
      <c r="Y37" s="123">
        <v>64.7</v>
      </c>
      <c r="Z37" s="142">
        <f t="shared" si="2"/>
        <v>437.5</v>
      </c>
      <c r="AA37" s="124">
        <f t="shared" si="3"/>
        <v>372.8</v>
      </c>
      <c r="AB37" s="125">
        <f t="shared" si="4"/>
        <v>333.6</v>
      </c>
      <c r="AC37" s="126">
        <f t="shared" si="5"/>
        <v>39.199999999999996</v>
      </c>
      <c r="AD37" s="127">
        <f t="shared" si="6"/>
        <v>775.0084714579431</v>
      </c>
      <c r="AE37" s="128">
        <f t="shared" si="7"/>
        <v>693.5161643733096</v>
      </c>
      <c r="AF37" s="129">
        <f t="shared" si="8"/>
        <v>81.49230708463351</v>
      </c>
      <c r="AG37" s="130">
        <f t="shared" si="9"/>
        <v>909.5123558552846</v>
      </c>
      <c r="AH37" s="131">
        <f t="shared" si="10"/>
        <v>134.5038843973415</v>
      </c>
      <c r="AI37" s="132">
        <f t="shared" si="11"/>
        <v>10.515021459227466</v>
      </c>
    </row>
    <row r="38" spans="1:35" s="8" customFormat="1" ht="19.5" customHeight="1" thickBot="1">
      <c r="A38" s="148">
        <v>33</v>
      </c>
      <c r="B38" s="149" t="s">
        <v>35</v>
      </c>
      <c r="C38" s="150">
        <v>11211</v>
      </c>
      <c r="D38" s="151">
        <f t="shared" si="12"/>
        <v>266.4</v>
      </c>
      <c r="E38" s="152">
        <f t="shared" si="12"/>
        <v>249.9</v>
      </c>
      <c r="F38" s="152">
        <f t="shared" si="12"/>
        <v>16.5</v>
      </c>
      <c r="G38" s="153">
        <f t="shared" si="1"/>
        <v>0</v>
      </c>
      <c r="H38" s="154">
        <v>0</v>
      </c>
      <c r="I38" s="154">
        <v>0</v>
      </c>
      <c r="J38" s="153">
        <f t="shared" si="13"/>
        <v>171.1</v>
      </c>
      <c r="K38" s="154">
        <v>165.9</v>
      </c>
      <c r="L38" s="154">
        <v>5.2</v>
      </c>
      <c r="M38" s="153">
        <f t="shared" si="14"/>
        <v>9.1</v>
      </c>
      <c r="N38" s="154">
        <v>7.8</v>
      </c>
      <c r="O38" s="154">
        <v>1.3</v>
      </c>
      <c r="P38" s="153">
        <f t="shared" si="16"/>
        <v>60.9</v>
      </c>
      <c r="Q38" s="154">
        <v>60.6</v>
      </c>
      <c r="R38" s="154">
        <v>0.3</v>
      </c>
      <c r="S38" s="153">
        <f>SUM(T38:U38)</f>
        <v>0</v>
      </c>
      <c r="T38" s="154">
        <v>0</v>
      </c>
      <c r="U38" s="154">
        <v>0</v>
      </c>
      <c r="V38" s="153">
        <f t="shared" si="15"/>
        <v>25.299999999999997</v>
      </c>
      <c r="W38" s="154">
        <v>15.6</v>
      </c>
      <c r="X38" s="154">
        <v>9.7</v>
      </c>
      <c r="Y38" s="155">
        <v>55.6</v>
      </c>
      <c r="Z38" s="156">
        <f t="shared" si="2"/>
        <v>322</v>
      </c>
      <c r="AA38" s="157">
        <f t="shared" si="3"/>
        <v>266.4</v>
      </c>
      <c r="AB38" s="158">
        <f t="shared" si="4"/>
        <v>205.5</v>
      </c>
      <c r="AC38" s="159">
        <f t="shared" si="5"/>
        <v>60.9</v>
      </c>
      <c r="AD38" s="160">
        <f t="shared" si="6"/>
        <v>766.5282657297987</v>
      </c>
      <c r="AE38" s="161">
        <f t="shared" si="7"/>
        <v>591.2971419199462</v>
      </c>
      <c r="AF38" s="162">
        <f t="shared" si="8"/>
        <v>175.23112380985265</v>
      </c>
      <c r="AG38" s="163">
        <f t="shared" si="9"/>
        <v>926.509390258991</v>
      </c>
      <c r="AH38" s="164">
        <f t="shared" si="10"/>
        <v>159.98112452919224</v>
      </c>
      <c r="AI38" s="61">
        <f t="shared" si="11"/>
        <v>22.860360360360364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SheetLayoutView="100" zoomScalePageLayoutView="0" workbookViewId="0" topLeftCell="B1">
      <selection activeCell="F15" sqref="F1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65" t="s">
        <v>62</v>
      </c>
      <c r="B1" s="166"/>
      <c r="C1" s="211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74" t="s">
        <v>1</v>
      </c>
      <c r="AB1" s="175"/>
      <c r="AC1" s="176"/>
      <c r="AD1" s="180" t="s">
        <v>2</v>
      </c>
      <c r="AE1" s="180"/>
      <c r="AF1" s="180"/>
      <c r="AG1" s="184" t="s">
        <v>3</v>
      </c>
      <c r="AH1" s="191" t="s">
        <v>4</v>
      </c>
      <c r="AI1" s="202" t="s">
        <v>5</v>
      </c>
    </row>
    <row r="2" spans="1:35" ht="19.5" customHeight="1">
      <c r="A2" s="167"/>
      <c r="B2" s="168"/>
      <c r="C2" s="172"/>
      <c r="D2" s="205" t="s">
        <v>1</v>
      </c>
      <c r="E2" s="206"/>
      <c r="F2" s="20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187" t="s">
        <v>6</v>
      </c>
      <c r="Z2" s="189" t="s">
        <v>7</v>
      </c>
      <c r="AA2" s="177"/>
      <c r="AB2" s="178"/>
      <c r="AC2" s="179"/>
      <c r="AD2" s="181"/>
      <c r="AE2" s="181"/>
      <c r="AF2" s="181"/>
      <c r="AG2" s="185"/>
      <c r="AH2" s="192"/>
      <c r="AI2" s="203"/>
    </row>
    <row r="3" spans="1:35" ht="19.5" customHeight="1">
      <c r="A3" s="167"/>
      <c r="B3" s="168"/>
      <c r="C3" s="172"/>
      <c r="D3" s="208"/>
      <c r="E3" s="206"/>
      <c r="F3" s="206"/>
      <c r="G3" s="182" t="s">
        <v>8</v>
      </c>
      <c r="H3" s="183"/>
      <c r="I3" s="183"/>
      <c r="J3" s="182" t="s">
        <v>9</v>
      </c>
      <c r="K3" s="183"/>
      <c r="L3" s="183"/>
      <c r="M3" s="182" t="s">
        <v>10</v>
      </c>
      <c r="N3" s="183"/>
      <c r="O3" s="183"/>
      <c r="P3" s="182" t="s">
        <v>11</v>
      </c>
      <c r="Q3" s="183"/>
      <c r="R3" s="183"/>
      <c r="S3" s="182" t="s">
        <v>12</v>
      </c>
      <c r="T3" s="183"/>
      <c r="U3" s="183"/>
      <c r="V3" s="182" t="s">
        <v>13</v>
      </c>
      <c r="W3" s="183"/>
      <c r="X3" s="183"/>
      <c r="Y3" s="187"/>
      <c r="Z3" s="189"/>
      <c r="AA3" s="177"/>
      <c r="AB3" s="178"/>
      <c r="AC3" s="179"/>
      <c r="AD3" s="181"/>
      <c r="AE3" s="181"/>
      <c r="AF3" s="181"/>
      <c r="AG3" s="185"/>
      <c r="AH3" s="192"/>
      <c r="AI3" s="203"/>
    </row>
    <row r="4" spans="1:35" ht="19.5" customHeight="1" thickBot="1">
      <c r="A4" s="169"/>
      <c r="B4" s="170"/>
      <c r="C4" s="173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88"/>
      <c r="Z4" s="190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86"/>
      <c r="AH4" s="193"/>
      <c r="AI4" s="204"/>
    </row>
    <row r="5" spans="1:35" s="2" customFormat="1" ht="39.75" customHeight="1" thickBot="1">
      <c r="A5" s="197" t="s">
        <v>18</v>
      </c>
      <c r="B5" s="198"/>
      <c r="C5" s="34">
        <f>SUM(C6:C38)</f>
        <v>1193773</v>
      </c>
      <c r="D5" s="35">
        <f>SUM(E5:F5)</f>
        <v>23482.900000000005</v>
      </c>
      <c r="E5" s="36">
        <f>SUM(E6:E38)</f>
        <v>21658.500000000007</v>
      </c>
      <c r="F5" s="36">
        <f>SUM(F6:F38)</f>
        <v>1824.3999999999994</v>
      </c>
      <c r="G5" s="37">
        <f>SUM(H5:I5)</f>
        <v>489.8</v>
      </c>
      <c r="H5" s="37">
        <f aca="true" t="shared" si="0" ref="H5:AC5">SUM(H6:H38)</f>
        <v>489.8</v>
      </c>
      <c r="I5" s="37">
        <f t="shared" si="0"/>
        <v>0</v>
      </c>
      <c r="J5" s="37">
        <f>SUM(K5:L5)</f>
        <v>18065.699999999997</v>
      </c>
      <c r="K5" s="37">
        <f t="shared" si="0"/>
        <v>16954.499999999996</v>
      </c>
      <c r="L5" s="37">
        <f t="shared" si="0"/>
        <v>1111.2</v>
      </c>
      <c r="M5" s="37">
        <f>SUM(N5:O5)</f>
        <v>1073</v>
      </c>
      <c r="N5" s="37">
        <f t="shared" si="0"/>
        <v>827.9</v>
      </c>
      <c r="O5" s="37">
        <f t="shared" si="0"/>
        <v>245.09999999999994</v>
      </c>
      <c r="P5" s="37">
        <f>SUM(Q5:R5)</f>
        <v>3229.100000000001</v>
      </c>
      <c r="Q5" s="37">
        <f t="shared" si="0"/>
        <v>3136.400000000001</v>
      </c>
      <c r="R5" s="37">
        <f t="shared" si="0"/>
        <v>92.69999999999999</v>
      </c>
      <c r="S5" s="37">
        <f>SUM(T5:U5)</f>
        <v>1.5</v>
      </c>
      <c r="T5" s="37">
        <f t="shared" si="0"/>
        <v>1.4</v>
      </c>
      <c r="U5" s="37">
        <f t="shared" si="0"/>
        <v>0.1</v>
      </c>
      <c r="V5" s="37">
        <f>SUM(W5:X5)</f>
        <v>623.8</v>
      </c>
      <c r="W5" s="37">
        <f t="shared" si="0"/>
        <v>248.50000000000003</v>
      </c>
      <c r="X5" s="37">
        <f t="shared" si="0"/>
        <v>375.2999999999999</v>
      </c>
      <c r="Y5" s="38">
        <f t="shared" si="0"/>
        <v>10414.8</v>
      </c>
      <c r="Z5" s="39">
        <f t="shared" si="0"/>
        <v>33897.70000000002</v>
      </c>
      <c r="AA5" s="40">
        <f t="shared" si="0"/>
        <v>23482.899999999994</v>
      </c>
      <c r="AB5" s="41">
        <f t="shared" si="0"/>
        <v>20253.800000000003</v>
      </c>
      <c r="AC5" s="42">
        <f t="shared" si="0"/>
        <v>3229.0999999999995</v>
      </c>
      <c r="AD5" s="43">
        <f>AA5/C5/30*1000000</f>
        <v>655.7053420820652</v>
      </c>
      <c r="AE5" s="44">
        <f>AB5/C5/30*1000000</f>
        <v>565.5402381078035</v>
      </c>
      <c r="AF5" s="45">
        <f>AC5/C5/30*1000000</f>
        <v>90.16510397426198</v>
      </c>
      <c r="AG5" s="46">
        <f>Z5/C5/30*1000000</f>
        <v>946.5143987452673</v>
      </c>
      <c r="AH5" s="47">
        <f>Y5/C5/30*1000000</f>
        <v>290.80905666320143</v>
      </c>
      <c r="AI5" s="48">
        <f>AC5*100/AA5</f>
        <v>13.750857006587774</v>
      </c>
    </row>
    <row r="6" spans="1:35" s="8" customFormat="1" ht="19.5" customHeight="1" thickTop="1">
      <c r="A6" s="14">
        <v>1</v>
      </c>
      <c r="B6" s="15" t="s">
        <v>19</v>
      </c>
      <c r="C6" s="49">
        <v>283566</v>
      </c>
      <c r="D6" s="50">
        <f>G6+J6+M6+P6+S6+V6</f>
        <v>5468.3</v>
      </c>
      <c r="E6" s="51">
        <f>H6+K6+N6+Q6+T6+W6</f>
        <v>5399.5</v>
      </c>
      <c r="F6" s="51">
        <f>I6+L6+O6+R6+U6+X6</f>
        <v>68.8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4177.7</v>
      </c>
      <c r="K6" s="16">
        <v>4140.3</v>
      </c>
      <c r="L6" s="16">
        <v>37.4</v>
      </c>
      <c r="M6" s="52">
        <f>SUM(N6:O6)</f>
        <v>276.79999999999995</v>
      </c>
      <c r="N6" s="16">
        <v>271.9</v>
      </c>
      <c r="O6" s="16">
        <v>4.9</v>
      </c>
      <c r="P6" s="52">
        <f>SUM(Q6:R6)</f>
        <v>918.5</v>
      </c>
      <c r="Q6" s="16">
        <v>917.7</v>
      </c>
      <c r="R6" s="16">
        <v>0.8</v>
      </c>
      <c r="S6" s="52">
        <f>SUM(T6:U6)</f>
        <v>0</v>
      </c>
      <c r="T6" s="16">
        <v>0</v>
      </c>
      <c r="U6" s="16">
        <v>0</v>
      </c>
      <c r="V6" s="52">
        <f>SUM(W6:X6)</f>
        <v>95.3</v>
      </c>
      <c r="W6" s="16">
        <v>69.6</v>
      </c>
      <c r="X6" s="16">
        <v>25.7</v>
      </c>
      <c r="Y6" s="113">
        <v>3180.4</v>
      </c>
      <c r="Z6" s="53">
        <f aca="true" t="shared" si="2" ref="Z6:Z38">D6+Y6</f>
        <v>8648.7</v>
      </c>
      <c r="AA6" s="114">
        <f aca="true" t="shared" si="3" ref="AA6:AA38">SUM(AB6:AC6)</f>
        <v>5468.3</v>
      </c>
      <c r="AB6" s="115">
        <f aca="true" t="shared" si="4" ref="AB6:AB38">G6+J6+M6+S6+V6</f>
        <v>4549.8</v>
      </c>
      <c r="AC6" s="116">
        <f aca="true" t="shared" si="5" ref="AC6:AC38">P6</f>
        <v>918.5</v>
      </c>
      <c r="AD6" s="117">
        <f aca="true" t="shared" si="6" ref="AD6:AD38">AA6/C6/30*1000000</f>
        <v>642.8015582498138</v>
      </c>
      <c r="AE6" s="118">
        <f aca="true" t="shared" si="7" ref="AE6:AE38">AB6/C6/30*1000000</f>
        <v>534.8313972761192</v>
      </c>
      <c r="AF6" s="119">
        <f aca="true" t="shared" si="8" ref="AF6:AF38">AC6/C6/30*1000000</f>
        <v>107.97016097369455</v>
      </c>
      <c r="AG6" s="120">
        <f aca="true" t="shared" si="9" ref="AG6:AG38">Z6/C6/30*1000000</f>
        <v>1016.6592609833338</v>
      </c>
      <c r="AH6" s="121">
        <f aca="true" t="shared" si="10" ref="AH6:AH38">Y6/C6/30*1000000</f>
        <v>373.85770273352</v>
      </c>
      <c r="AI6" s="122">
        <f aca="true" t="shared" si="11" ref="AI6:AI38">AC6*100/AA6</f>
        <v>16.796810708995483</v>
      </c>
    </row>
    <row r="7" spans="1:35" s="55" customFormat="1" ht="19.5" customHeight="1">
      <c r="A7" s="13">
        <v>2</v>
      </c>
      <c r="B7" s="17" t="s">
        <v>20</v>
      </c>
      <c r="C7" s="54">
        <v>48235</v>
      </c>
      <c r="D7" s="50">
        <f aca="true" t="shared" si="12" ref="D7:F38">G7+J7+M7+P7+S7+V7</f>
        <v>1123.2</v>
      </c>
      <c r="E7" s="51">
        <f t="shared" si="12"/>
        <v>924.4000000000001</v>
      </c>
      <c r="F7" s="51">
        <f t="shared" si="12"/>
        <v>198.8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869.6</v>
      </c>
      <c r="K7" s="16">
        <v>783.2</v>
      </c>
      <c r="L7" s="16">
        <v>86.4</v>
      </c>
      <c r="M7" s="52">
        <f aca="true" t="shared" si="14" ref="M7:M38">SUM(N7:O7)</f>
        <v>42.8</v>
      </c>
      <c r="N7" s="16">
        <v>26.3</v>
      </c>
      <c r="O7" s="16">
        <v>16.5</v>
      </c>
      <c r="P7" s="52">
        <f>SUM(Q7:R7)</f>
        <v>140</v>
      </c>
      <c r="Q7" s="16">
        <v>109.2</v>
      </c>
      <c r="R7" s="16">
        <v>30.8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70.8</v>
      </c>
      <c r="W7" s="16">
        <v>5.7</v>
      </c>
      <c r="X7" s="16">
        <v>65.1</v>
      </c>
      <c r="Y7" s="113">
        <v>480.9</v>
      </c>
      <c r="Z7" s="53">
        <f>D7+Y7</f>
        <v>1604.1</v>
      </c>
      <c r="AA7" s="114">
        <f>SUM(AB7:AC7)</f>
        <v>1123.1999999999998</v>
      </c>
      <c r="AB7" s="115">
        <f>G7+J7+M7+S7+V7</f>
        <v>983.1999999999999</v>
      </c>
      <c r="AC7" s="116">
        <f>P7</f>
        <v>140</v>
      </c>
      <c r="AD7" s="117">
        <f t="shared" si="6"/>
        <v>776.1998548771637</v>
      </c>
      <c r="AE7" s="118">
        <f t="shared" si="7"/>
        <v>679.4512974672608</v>
      </c>
      <c r="AF7" s="119">
        <f t="shared" si="8"/>
        <v>96.7485574099029</v>
      </c>
      <c r="AG7" s="120">
        <f t="shared" si="9"/>
        <v>1108.5311495801802</v>
      </c>
      <c r="AH7" s="121">
        <f t="shared" si="10"/>
        <v>332.33129470301645</v>
      </c>
      <c r="AI7" s="122">
        <f t="shared" si="11"/>
        <v>12.464387464387466</v>
      </c>
    </row>
    <row r="8" spans="1:35" s="55" customFormat="1" ht="19.5" customHeight="1">
      <c r="A8" s="13">
        <v>3</v>
      </c>
      <c r="B8" s="18" t="s">
        <v>21</v>
      </c>
      <c r="C8" s="54">
        <v>33714</v>
      </c>
      <c r="D8" s="50">
        <f t="shared" si="12"/>
        <v>727.7</v>
      </c>
      <c r="E8" s="51">
        <f t="shared" si="12"/>
        <v>634.3</v>
      </c>
      <c r="F8" s="51">
        <f t="shared" si="12"/>
        <v>93.39999999999999</v>
      </c>
      <c r="G8" s="52">
        <f>SUM(H8:I8)</f>
        <v>0</v>
      </c>
      <c r="H8" s="16">
        <v>0</v>
      </c>
      <c r="I8" s="16">
        <v>0</v>
      </c>
      <c r="J8" s="52">
        <f t="shared" si="13"/>
        <v>616.2</v>
      </c>
      <c r="K8" s="16">
        <v>558.6</v>
      </c>
      <c r="L8" s="16">
        <v>57.6</v>
      </c>
      <c r="M8" s="52">
        <f t="shared" si="14"/>
        <v>77.9</v>
      </c>
      <c r="N8" s="16">
        <v>47.9</v>
      </c>
      <c r="O8" s="16">
        <v>30</v>
      </c>
      <c r="P8" s="52">
        <f>SUM(Q8:R8)</f>
        <v>33.6</v>
      </c>
      <c r="Q8" s="16">
        <v>27.8</v>
      </c>
      <c r="R8" s="16">
        <v>5.8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113">
        <v>72.7</v>
      </c>
      <c r="Z8" s="53">
        <f>D8+Y8</f>
        <v>800.4000000000001</v>
      </c>
      <c r="AA8" s="114">
        <f>SUM(AB8:AC8)</f>
        <v>727.7</v>
      </c>
      <c r="AB8" s="115">
        <f>G8+J8+M8+S8+V8</f>
        <v>694.1</v>
      </c>
      <c r="AC8" s="116">
        <f>P8</f>
        <v>33.6</v>
      </c>
      <c r="AD8" s="117">
        <f t="shared" si="6"/>
        <v>719.483498447727</v>
      </c>
      <c r="AE8" s="118">
        <f t="shared" si="7"/>
        <v>686.2628779339939</v>
      </c>
      <c r="AF8" s="119">
        <f t="shared" si="8"/>
        <v>33.220620513733174</v>
      </c>
      <c r="AG8" s="120">
        <f t="shared" si="9"/>
        <v>791.3626386664295</v>
      </c>
      <c r="AH8" s="121">
        <f t="shared" si="10"/>
        <v>71.87914021870242</v>
      </c>
      <c r="AI8" s="122">
        <f t="shared" si="11"/>
        <v>4.617287343685584</v>
      </c>
    </row>
    <row r="9" spans="1:35" s="8" customFormat="1" ht="19.5" customHeight="1">
      <c r="A9" s="19">
        <v>4</v>
      </c>
      <c r="B9" s="18" t="s">
        <v>22</v>
      </c>
      <c r="C9" s="54">
        <v>92682</v>
      </c>
      <c r="D9" s="56">
        <f t="shared" si="12"/>
        <v>1565.8</v>
      </c>
      <c r="E9" s="51">
        <f t="shared" si="12"/>
        <v>1515.8999999999999</v>
      </c>
      <c r="F9" s="51">
        <f t="shared" si="12"/>
        <v>49.900000000000006</v>
      </c>
      <c r="G9" s="57">
        <f>SUM(H9:I9)</f>
        <v>0</v>
      </c>
      <c r="H9" s="20">
        <v>0</v>
      </c>
      <c r="I9" s="20">
        <v>0</v>
      </c>
      <c r="J9" s="57">
        <f t="shared" si="13"/>
        <v>1371.2</v>
      </c>
      <c r="K9" s="16">
        <v>1339.8</v>
      </c>
      <c r="L9" s="16">
        <v>31.4</v>
      </c>
      <c r="M9" s="57">
        <f t="shared" si="14"/>
        <v>77.3</v>
      </c>
      <c r="N9" s="16">
        <v>64.5</v>
      </c>
      <c r="O9" s="16">
        <v>12.8</v>
      </c>
      <c r="P9" s="57">
        <f aca="true" t="shared" si="16" ref="P9:P38">SUM(Q9:R9)</f>
        <v>111.6</v>
      </c>
      <c r="Q9" s="16">
        <v>111.6</v>
      </c>
      <c r="R9" s="16">
        <v>0</v>
      </c>
      <c r="S9" s="57">
        <f aca="true" t="shared" si="17" ref="S9:S37">SUM(T9:U9)</f>
        <v>0</v>
      </c>
      <c r="T9" s="20">
        <v>0</v>
      </c>
      <c r="U9" s="20">
        <v>0</v>
      </c>
      <c r="V9" s="57">
        <f t="shared" si="15"/>
        <v>5.7</v>
      </c>
      <c r="W9" s="16">
        <v>0</v>
      </c>
      <c r="X9" s="16">
        <v>5.7</v>
      </c>
      <c r="Y9" s="123">
        <v>928.5</v>
      </c>
      <c r="Z9" s="58">
        <f t="shared" si="2"/>
        <v>2494.3</v>
      </c>
      <c r="AA9" s="124">
        <f t="shared" si="3"/>
        <v>1565.8</v>
      </c>
      <c r="AB9" s="125">
        <f t="shared" si="4"/>
        <v>1454.2</v>
      </c>
      <c r="AC9" s="126">
        <f t="shared" si="5"/>
        <v>111.6</v>
      </c>
      <c r="AD9" s="127">
        <f t="shared" si="6"/>
        <v>563.1442279335074</v>
      </c>
      <c r="AE9" s="128">
        <f t="shared" si="7"/>
        <v>523.0069844558095</v>
      </c>
      <c r="AF9" s="129">
        <f t="shared" si="8"/>
        <v>40.137243477697936</v>
      </c>
      <c r="AG9" s="130">
        <f t="shared" si="9"/>
        <v>897.0817778353222</v>
      </c>
      <c r="AH9" s="131">
        <f t="shared" si="10"/>
        <v>333.9375499018148</v>
      </c>
      <c r="AI9" s="132">
        <f t="shared" si="11"/>
        <v>7.127347043045089</v>
      </c>
    </row>
    <row r="10" spans="1:35" s="8" customFormat="1" ht="19.5" customHeight="1">
      <c r="A10" s="19">
        <v>5</v>
      </c>
      <c r="B10" s="18" t="s">
        <v>46</v>
      </c>
      <c r="C10" s="54">
        <v>92244</v>
      </c>
      <c r="D10" s="56">
        <f t="shared" si="12"/>
        <v>1536.7000000000003</v>
      </c>
      <c r="E10" s="51">
        <f t="shared" si="12"/>
        <v>1439.9</v>
      </c>
      <c r="F10" s="51">
        <f t="shared" si="12"/>
        <v>96.80000000000001</v>
      </c>
      <c r="G10" s="57">
        <f t="shared" si="1"/>
        <v>0</v>
      </c>
      <c r="H10" s="20">
        <v>0</v>
      </c>
      <c r="I10" s="20">
        <v>0</v>
      </c>
      <c r="J10" s="57">
        <f t="shared" si="13"/>
        <v>1179.3000000000002</v>
      </c>
      <c r="K10" s="20">
        <v>1102.4</v>
      </c>
      <c r="L10" s="20">
        <v>76.9</v>
      </c>
      <c r="M10" s="57">
        <f t="shared" si="14"/>
        <v>71.9</v>
      </c>
      <c r="N10" s="20">
        <v>52</v>
      </c>
      <c r="O10" s="20">
        <v>19.9</v>
      </c>
      <c r="P10" s="57">
        <f t="shared" si="16"/>
        <v>285.5</v>
      </c>
      <c r="Q10" s="20">
        <v>285.5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123">
        <v>689.3</v>
      </c>
      <c r="Z10" s="58">
        <f t="shared" si="2"/>
        <v>2226</v>
      </c>
      <c r="AA10" s="124">
        <f t="shared" si="3"/>
        <v>1536.7000000000003</v>
      </c>
      <c r="AB10" s="125">
        <f t="shared" si="4"/>
        <v>1251.2000000000003</v>
      </c>
      <c r="AC10" s="126">
        <f t="shared" si="5"/>
        <v>285.5</v>
      </c>
      <c r="AD10" s="127">
        <f t="shared" si="6"/>
        <v>555.3026032406806</v>
      </c>
      <c r="AE10" s="128">
        <f t="shared" si="7"/>
        <v>452.1341948166458</v>
      </c>
      <c r="AF10" s="129">
        <f t="shared" si="8"/>
        <v>103.16840842403481</v>
      </c>
      <c r="AG10" s="130">
        <f t="shared" si="9"/>
        <v>804.3883613026321</v>
      </c>
      <c r="AH10" s="131">
        <f t="shared" si="10"/>
        <v>249.0857580619516</v>
      </c>
      <c r="AI10" s="132">
        <f t="shared" si="11"/>
        <v>18.57877269473547</v>
      </c>
    </row>
    <row r="11" spans="1:36" s="8" customFormat="1" ht="19.5" customHeight="1">
      <c r="A11" s="19">
        <v>6</v>
      </c>
      <c r="B11" s="18" t="s">
        <v>23</v>
      </c>
      <c r="C11" s="54">
        <v>32763</v>
      </c>
      <c r="D11" s="56">
        <f>G11+J11+M11+P11+S11+V11</f>
        <v>772</v>
      </c>
      <c r="E11" s="51">
        <f t="shared" si="12"/>
        <v>598.4</v>
      </c>
      <c r="F11" s="51">
        <f t="shared" si="12"/>
        <v>173.6</v>
      </c>
      <c r="G11" s="57">
        <f>SUM(H11:I11)</f>
        <v>0</v>
      </c>
      <c r="H11" s="20">
        <v>0</v>
      </c>
      <c r="I11" s="20">
        <v>0</v>
      </c>
      <c r="J11" s="57">
        <f t="shared" si="13"/>
        <v>627.2</v>
      </c>
      <c r="K11" s="20">
        <v>485</v>
      </c>
      <c r="L11" s="20">
        <v>142.2</v>
      </c>
      <c r="M11" s="57">
        <f t="shared" si="14"/>
        <v>46.4</v>
      </c>
      <c r="N11" s="20">
        <v>19.4</v>
      </c>
      <c r="O11" s="20">
        <v>27</v>
      </c>
      <c r="P11" s="57">
        <f t="shared" si="16"/>
        <v>98.4</v>
      </c>
      <c r="Q11" s="20">
        <v>94</v>
      </c>
      <c r="R11" s="20">
        <v>4.4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123">
        <v>275.5</v>
      </c>
      <c r="Z11" s="58">
        <f t="shared" si="2"/>
        <v>1047.5</v>
      </c>
      <c r="AA11" s="124">
        <f t="shared" si="3"/>
        <v>772</v>
      </c>
      <c r="AB11" s="125">
        <f t="shared" si="4"/>
        <v>673.6</v>
      </c>
      <c r="AC11" s="126">
        <f t="shared" si="5"/>
        <v>98.4</v>
      </c>
      <c r="AD11" s="127">
        <f t="shared" si="6"/>
        <v>785.4388588753574</v>
      </c>
      <c r="AE11" s="128">
        <f t="shared" si="7"/>
        <v>685.3259266041979</v>
      </c>
      <c r="AF11" s="129">
        <f t="shared" si="8"/>
        <v>100.11293227115955</v>
      </c>
      <c r="AG11" s="130">
        <f t="shared" si="9"/>
        <v>1065.7347210776384</v>
      </c>
      <c r="AH11" s="131">
        <f t="shared" si="10"/>
        <v>280.295862202281</v>
      </c>
      <c r="AI11" s="132">
        <f t="shared" si="11"/>
        <v>12.746113989637307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25139</v>
      </c>
      <c r="D12" s="56">
        <f>G12+J12+M12+P12+S12+V12</f>
        <v>540.1</v>
      </c>
      <c r="E12" s="51">
        <f t="shared" si="12"/>
        <v>510.1</v>
      </c>
      <c r="F12" s="51">
        <f t="shared" si="12"/>
        <v>30</v>
      </c>
      <c r="G12" s="57">
        <f>SUM(H12:I12)</f>
        <v>0</v>
      </c>
      <c r="H12" s="20">
        <v>0</v>
      </c>
      <c r="I12" s="20">
        <v>0</v>
      </c>
      <c r="J12" s="57">
        <f t="shared" si="13"/>
        <v>392.40000000000003</v>
      </c>
      <c r="K12" s="20">
        <v>378.6</v>
      </c>
      <c r="L12" s="20">
        <v>13.8</v>
      </c>
      <c r="M12" s="57">
        <f t="shared" si="14"/>
        <v>29.6</v>
      </c>
      <c r="N12" s="20">
        <v>25.3</v>
      </c>
      <c r="O12" s="20">
        <v>4.3</v>
      </c>
      <c r="P12" s="57">
        <f>SUM(Q12:R12)</f>
        <v>111.10000000000001</v>
      </c>
      <c r="Q12" s="20">
        <v>101.2</v>
      </c>
      <c r="R12" s="20">
        <v>9.9</v>
      </c>
      <c r="S12" s="57">
        <f t="shared" si="17"/>
        <v>0.6</v>
      </c>
      <c r="T12" s="20">
        <v>0.5</v>
      </c>
      <c r="U12" s="20">
        <v>0.1</v>
      </c>
      <c r="V12" s="57">
        <f t="shared" si="15"/>
        <v>6.4</v>
      </c>
      <c r="W12" s="20">
        <v>4.5</v>
      </c>
      <c r="X12" s="20">
        <v>1.9</v>
      </c>
      <c r="Y12" s="123">
        <v>182.3</v>
      </c>
      <c r="Z12" s="58">
        <f>D12+Y12</f>
        <v>722.4000000000001</v>
      </c>
      <c r="AA12" s="124">
        <f>SUM(AB12:AC12)</f>
        <v>540.1</v>
      </c>
      <c r="AB12" s="125">
        <f>G12+J12+M12+S12+V12</f>
        <v>429.00000000000006</v>
      </c>
      <c r="AC12" s="126">
        <f>P12</f>
        <v>111.10000000000001</v>
      </c>
      <c r="AD12" s="127">
        <f t="shared" si="6"/>
        <v>716.1515308219632</v>
      </c>
      <c r="AE12" s="128">
        <f t="shared" si="7"/>
        <v>568.8372648076695</v>
      </c>
      <c r="AF12" s="129">
        <f t="shared" si="8"/>
        <v>147.31426601429388</v>
      </c>
      <c r="AG12" s="130">
        <f t="shared" si="9"/>
        <v>957.8742193404671</v>
      </c>
      <c r="AH12" s="131">
        <f t="shared" si="10"/>
        <v>241.7226885185038</v>
      </c>
      <c r="AI12" s="132">
        <f t="shared" si="11"/>
        <v>20.570264765784113</v>
      </c>
    </row>
    <row r="13" spans="1:35" s="8" customFormat="1" ht="19.5" customHeight="1">
      <c r="A13" s="19">
        <v>8</v>
      </c>
      <c r="B13" s="18" t="s">
        <v>40</v>
      </c>
      <c r="C13" s="54">
        <v>110176</v>
      </c>
      <c r="D13" s="56">
        <f t="shared" si="12"/>
        <v>2082.7</v>
      </c>
      <c r="E13" s="51">
        <f t="shared" si="12"/>
        <v>1899.6</v>
      </c>
      <c r="F13" s="51">
        <f t="shared" si="12"/>
        <v>183.1</v>
      </c>
      <c r="G13" s="57">
        <f t="shared" si="1"/>
        <v>0</v>
      </c>
      <c r="H13" s="20">
        <v>0</v>
      </c>
      <c r="I13" s="20">
        <v>0</v>
      </c>
      <c r="J13" s="57">
        <f t="shared" si="13"/>
        <v>1702.5</v>
      </c>
      <c r="K13" s="20">
        <v>1575.5</v>
      </c>
      <c r="L13" s="20">
        <v>127</v>
      </c>
      <c r="M13" s="57">
        <f t="shared" si="14"/>
        <v>121.6</v>
      </c>
      <c r="N13" s="20">
        <v>100.6</v>
      </c>
      <c r="O13" s="20">
        <v>21</v>
      </c>
      <c r="P13" s="57">
        <f t="shared" si="16"/>
        <v>223.7</v>
      </c>
      <c r="Q13" s="20">
        <v>223.5</v>
      </c>
      <c r="R13" s="20">
        <v>0.2</v>
      </c>
      <c r="S13" s="57">
        <f t="shared" si="17"/>
        <v>0</v>
      </c>
      <c r="T13" s="20">
        <v>0</v>
      </c>
      <c r="U13" s="20">
        <v>0</v>
      </c>
      <c r="V13" s="57">
        <f t="shared" si="15"/>
        <v>34.9</v>
      </c>
      <c r="W13" s="20">
        <v>0</v>
      </c>
      <c r="X13" s="20">
        <v>34.9</v>
      </c>
      <c r="Y13" s="123">
        <v>688.7</v>
      </c>
      <c r="Z13" s="58">
        <f t="shared" si="2"/>
        <v>2771.3999999999996</v>
      </c>
      <c r="AA13" s="124">
        <f t="shared" si="3"/>
        <v>2082.7</v>
      </c>
      <c r="AB13" s="125">
        <f t="shared" si="4"/>
        <v>1859</v>
      </c>
      <c r="AC13" s="126">
        <f t="shared" si="5"/>
        <v>223.7</v>
      </c>
      <c r="AD13" s="127">
        <f t="shared" si="6"/>
        <v>630.1130312711782</v>
      </c>
      <c r="AE13" s="128">
        <f t="shared" si="7"/>
        <v>562.433439829606</v>
      </c>
      <c r="AF13" s="129">
        <f t="shared" si="8"/>
        <v>67.67959144157227</v>
      </c>
      <c r="AG13" s="130">
        <f t="shared" si="9"/>
        <v>838.4766192274178</v>
      </c>
      <c r="AH13" s="131">
        <f t="shared" si="10"/>
        <v>208.3635879562397</v>
      </c>
      <c r="AI13" s="132">
        <f t="shared" si="11"/>
        <v>10.740865223027802</v>
      </c>
    </row>
    <row r="14" spans="1:35" s="55" customFormat="1" ht="17.25" customHeight="1">
      <c r="A14" s="13">
        <v>9</v>
      </c>
      <c r="B14" s="18" t="s">
        <v>47</v>
      </c>
      <c r="C14" s="54">
        <v>18038</v>
      </c>
      <c r="D14" s="56">
        <f t="shared" si="12"/>
        <v>360.29999999999995</v>
      </c>
      <c r="E14" s="51">
        <f t="shared" si="12"/>
        <v>279.7</v>
      </c>
      <c r="F14" s="51">
        <f t="shared" si="12"/>
        <v>80.60000000000001</v>
      </c>
      <c r="G14" s="57">
        <f>SUM(H14:I14)</f>
        <v>0</v>
      </c>
      <c r="H14" s="20">
        <v>0</v>
      </c>
      <c r="I14" s="20">
        <v>0</v>
      </c>
      <c r="J14" s="57">
        <f t="shared" si="13"/>
        <v>296</v>
      </c>
      <c r="K14" s="20">
        <v>232.5</v>
      </c>
      <c r="L14" s="20">
        <v>63.5</v>
      </c>
      <c r="M14" s="57">
        <f t="shared" si="14"/>
        <v>17.700000000000003</v>
      </c>
      <c r="N14" s="20">
        <v>10.3</v>
      </c>
      <c r="O14" s="20">
        <v>7.4</v>
      </c>
      <c r="P14" s="57">
        <f t="shared" si="16"/>
        <v>46.599999999999994</v>
      </c>
      <c r="Q14" s="20">
        <v>36.9</v>
      </c>
      <c r="R14" s="20">
        <v>9.7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123">
        <v>71.9</v>
      </c>
      <c r="Z14" s="58">
        <f t="shared" si="2"/>
        <v>432.19999999999993</v>
      </c>
      <c r="AA14" s="124">
        <f t="shared" si="3"/>
        <v>360.29999999999995</v>
      </c>
      <c r="AB14" s="125">
        <f>G14+J14+M14+S14+V14</f>
        <v>313.7</v>
      </c>
      <c r="AC14" s="126">
        <f>P14</f>
        <v>46.599999999999994</v>
      </c>
      <c r="AD14" s="133">
        <f t="shared" si="6"/>
        <v>665.8166093801973</v>
      </c>
      <c r="AE14" s="128">
        <f t="shared" si="7"/>
        <v>579.7021103596112</v>
      </c>
      <c r="AF14" s="129">
        <f t="shared" si="8"/>
        <v>86.11449902058617</v>
      </c>
      <c r="AG14" s="130">
        <f t="shared" si="9"/>
        <v>798.6842591565952</v>
      </c>
      <c r="AH14" s="134">
        <f t="shared" si="10"/>
        <v>132.867649776398</v>
      </c>
      <c r="AI14" s="132">
        <f t="shared" si="11"/>
        <v>12.933666389120177</v>
      </c>
    </row>
    <row r="15" spans="1:35" s="55" customFormat="1" ht="19.5" customHeight="1">
      <c r="A15" s="13">
        <v>10</v>
      </c>
      <c r="B15" s="18" t="s">
        <v>25</v>
      </c>
      <c r="C15" s="54">
        <v>30782</v>
      </c>
      <c r="D15" s="56">
        <f t="shared" si="12"/>
        <v>663</v>
      </c>
      <c r="E15" s="51">
        <f t="shared" si="12"/>
        <v>578.1</v>
      </c>
      <c r="F15" s="51">
        <f t="shared" si="12"/>
        <v>84.9</v>
      </c>
      <c r="G15" s="57">
        <f t="shared" si="1"/>
        <v>489.8</v>
      </c>
      <c r="H15" s="20">
        <v>489.8</v>
      </c>
      <c r="I15" s="20">
        <v>0</v>
      </c>
      <c r="J15" s="57">
        <f t="shared" si="13"/>
        <v>46.4</v>
      </c>
      <c r="K15" s="20">
        <v>0</v>
      </c>
      <c r="L15" s="20">
        <v>46.4</v>
      </c>
      <c r="M15" s="57">
        <f t="shared" si="14"/>
        <v>11.1</v>
      </c>
      <c r="N15" s="20">
        <v>0</v>
      </c>
      <c r="O15" s="20">
        <v>11.1</v>
      </c>
      <c r="P15" s="57">
        <f t="shared" si="16"/>
        <v>85.9</v>
      </c>
      <c r="Q15" s="20">
        <v>85.9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29.799999999999997</v>
      </c>
      <c r="W15" s="20">
        <v>2.4</v>
      </c>
      <c r="X15" s="20">
        <v>27.4</v>
      </c>
      <c r="Y15" s="123">
        <v>364.6</v>
      </c>
      <c r="Z15" s="58">
        <f t="shared" si="2"/>
        <v>1027.6</v>
      </c>
      <c r="AA15" s="124">
        <f t="shared" si="3"/>
        <v>663</v>
      </c>
      <c r="AB15" s="125">
        <f>G15+J15+M15+S15+V15</f>
        <v>577.1</v>
      </c>
      <c r="AC15" s="126">
        <f>P15</f>
        <v>85.9</v>
      </c>
      <c r="AD15" s="127">
        <f t="shared" si="6"/>
        <v>717.9520498992919</v>
      </c>
      <c r="AE15" s="128">
        <f t="shared" si="7"/>
        <v>624.9323197539687</v>
      </c>
      <c r="AF15" s="129">
        <f t="shared" si="8"/>
        <v>93.01973014532304</v>
      </c>
      <c r="AG15" s="130">
        <f t="shared" si="9"/>
        <v>1112.7715331470772</v>
      </c>
      <c r="AH15" s="131">
        <f t="shared" si="10"/>
        <v>394.81948324778557</v>
      </c>
      <c r="AI15" s="132">
        <f t="shared" si="11"/>
        <v>12.956259426847662</v>
      </c>
    </row>
    <row r="16" spans="1:35" s="8" customFormat="1" ht="19.5" customHeight="1">
      <c r="A16" s="19">
        <v>11</v>
      </c>
      <c r="B16" s="18" t="s">
        <v>48</v>
      </c>
      <c r="C16" s="54">
        <v>25210</v>
      </c>
      <c r="D16" s="56">
        <f>G16+J16+M16+P16+S16+V16</f>
        <v>541.3000000000001</v>
      </c>
      <c r="E16" s="51">
        <f t="shared" si="12"/>
        <v>509.50000000000006</v>
      </c>
      <c r="F16" s="51">
        <f t="shared" si="12"/>
        <v>31.799999999999997</v>
      </c>
      <c r="G16" s="57">
        <f t="shared" si="1"/>
        <v>0</v>
      </c>
      <c r="H16" s="20">
        <v>0</v>
      </c>
      <c r="I16" s="20">
        <v>0</v>
      </c>
      <c r="J16" s="57">
        <f t="shared" si="13"/>
        <v>418.6</v>
      </c>
      <c r="K16" s="20">
        <v>412.6</v>
      </c>
      <c r="L16" s="20">
        <v>6</v>
      </c>
      <c r="M16" s="57">
        <f t="shared" si="14"/>
        <v>19.6</v>
      </c>
      <c r="N16" s="20">
        <v>16.1</v>
      </c>
      <c r="O16" s="20">
        <v>3.5</v>
      </c>
      <c r="P16" s="57">
        <f t="shared" si="16"/>
        <v>56.4</v>
      </c>
      <c r="Q16" s="20">
        <v>56</v>
      </c>
      <c r="R16" s="20">
        <v>0.4</v>
      </c>
      <c r="S16" s="57">
        <f t="shared" si="17"/>
        <v>0</v>
      </c>
      <c r="T16" s="20">
        <v>0</v>
      </c>
      <c r="U16" s="20">
        <v>0</v>
      </c>
      <c r="V16" s="57">
        <f t="shared" si="15"/>
        <v>46.7</v>
      </c>
      <c r="W16" s="20">
        <v>24.8</v>
      </c>
      <c r="X16" s="20">
        <v>21.9</v>
      </c>
      <c r="Y16" s="123">
        <v>162.2</v>
      </c>
      <c r="Z16" s="58">
        <f t="shared" si="2"/>
        <v>703.5</v>
      </c>
      <c r="AA16" s="124">
        <f t="shared" si="3"/>
        <v>541.3000000000001</v>
      </c>
      <c r="AB16" s="125">
        <f t="shared" si="4"/>
        <v>484.90000000000003</v>
      </c>
      <c r="AC16" s="126">
        <f t="shared" si="5"/>
        <v>56.4</v>
      </c>
      <c r="AD16" s="127">
        <f t="shared" si="6"/>
        <v>715.7212746264711</v>
      </c>
      <c r="AE16" s="128">
        <f t="shared" si="7"/>
        <v>641.1476927145313</v>
      </c>
      <c r="AF16" s="129">
        <f t="shared" si="8"/>
        <v>74.5735819119397</v>
      </c>
      <c r="AG16" s="130">
        <f t="shared" si="9"/>
        <v>930.1864339547798</v>
      </c>
      <c r="AH16" s="131">
        <f t="shared" si="10"/>
        <v>214.46515932830886</v>
      </c>
      <c r="AI16" s="132">
        <f t="shared" si="11"/>
        <v>10.419360798078698</v>
      </c>
    </row>
    <row r="17" spans="1:35" s="8" customFormat="1" ht="19.5" customHeight="1">
      <c r="A17" s="19">
        <v>12</v>
      </c>
      <c r="B17" s="18" t="s">
        <v>41</v>
      </c>
      <c r="C17" s="54">
        <v>24114</v>
      </c>
      <c r="D17" s="56">
        <f t="shared" si="12"/>
        <v>622.4</v>
      </c>
      <c r="E17" s="51">
        <f t="shared" si="12"/>
        <v>496.29999999999995</v>
      </c>
      <c r="F17" s="51">
        <f t="shared" si="12"/>
        <v>126.10000000000001</v>
      </c>
      <c r="G17" s="57">
        <f t="shared" si="1"/>
        <v>0</v>
      </c>
      <c r="H17" s="20">
        <v>0</v>
      </c>
      <c r="I17" s="20">
        <v>0</v>
      </c>
      <c r="J17" s="57">
        <f t="shared" si="13"/>
        <v>516.4</v>
      </c>
      <c r="K17" s="20">
        <v>427</v>
      </c>
      <c r="L17" s="20">
        <v>89.4</v>
      </c>
      <c r="M17" s="57">
        <f t="shared" si="14"/>
        <v>16.4</v>
      </c>
      <c r="N17" s="20">
        <v>16.4</v>
      </c>
      <c r="O17" s="20">
        <v>0</v>
      </c>
      <c r="P17" s="57">
        <f t="shared" si="16"/>
        <v>60.1</v>
      </c>
      <c r="Q17" s="20">
        <v>52.9</v>
      </c>
      <c r="R17" s="20">
        <v>7.2</v>
      </c>
      <c r="S17" s="57">
        <f t="shared" si="17"/>
        <v>0</v>
      </c>
      <c r="T17" s="20">
        <v>0</v>
      </c>
      <c r="U17" s="20">
        <v>0</v>
      </c>
      <c r="V17" s="57">
        <f t="shared" si="15"/>
        <v>29.5</v>
      </c>
      <c r="W17" s="20">
        <v>0</v>
      </c>
      <c r="X17" s="20">
        <v>29.5</v>
      </c>
      <c r="Y17" s="123">
        <v>251.1</v>
      </c>
      <c r="Z17" s="58">
        <f t="shared" si="2"/>
        <v>873.5</v>
      </c>
      <c r="AA17" s="124">
        <f t="shared" si="3"/>
        <v>622.4</v>
      </c>
      <c r="AB17" s="125">
        <f t="shared" si="4"/>
        <v>562.3</v>
      </c>
      <c r="AC17" s="126">
        <f t="shared" si="5"/>
        <v>60.1</v>
      </c>
      <c r="AD17" s="127">
        <f t="shared" si="6"/>
        <v>860.3577451549584</v>
      </c>
      <c r="AE17" s="128">
        <f t="shared" si="7"/>
        <v>777.2801415498603</v>
      </c>
      <c r="AF17" s="129">
        <f t="shared" si="8"/>
        <v>83.077603605098</v>
      </c>
      <c r="AG17" s="130">
        <f t="shared" si="9"/>
        <v>1207.4590141273395</v>
      </c>
      <c r="AH17" s="131">
        <f t="shared" si="10"/>
        <v>347.1012689723812</v>
      </c>
      <c r="AI17" s="132">
        <f t="shared" si="11"/>
        <v>9.656169665809768</v>
      </c>
    </row>
    <row r="18" spans="1:35" s="8" customFormat="1" ht="19.5" customHeight="1">
      <c r="A18" s="19">
        <v>13</v>
      </c>
      <c r="B18" s="18" t="s">
        <v>49</v>
      </c>
      <c r="C18" s="54">
        <v>112129</v>
      </c>
      <c r="D18" s="56">
        <f t="shared" si="12"/>
        <v>2131.3</v>
      </c>
      <c r="E18" s="51">
        <f t="shared" si="12"/>
        <v>1960.2</v>
      </c>
      <c r="F18" s="51">
        <f t="shared" si="12"/>
        <v>171.1</v>
      </c>
      <c r="G18" s="57">
        <f t="shared" si="1"/>
        <v>0</v>
      </c>
      <c r="H18" s="20">
        <v>0</v>
      </c>
      <c r="I18" s="20">
        <v>0</v>
      </c>
      <c r="J18" s="57">
        <f t="shared" si="13"/>
        <v>1786.6000000000001</v>
      </c>
      <c r="K18" s="20">
        <v>1661.9</v>
      </c>
      <c r="L18" s="20">
        <v>124.7</v>
      </c>
      <c r="M18" s="57">
        <f t="shared" si="14"/>
        <v>124</v>
      </c>
      <c r="N18" s="20">
        <v>77.6</v>
      </c>
      <c r="O18" s="20">
        <v>46.4</v>
      </c>
      <c r="P18" s="57">
        <f t="shared" si="16"/>
        <v>220.7</v>
      </c>
      <c r="Q18" s="20">
        <v>220.7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123">
        <v>1140.8</v>
      </c>
      <c r="Z18" s="58">
        <f t="shared" si="2"/>
        <v>3272.1000000000004</v>
      </c>
      <c r="AA18" s="124">
        <f t="shared" si="3"/>
        <v>2131.3</v>
      </c>
      <c r="AB18" s="125">
        <f t="shared" si="4"/>
        <v>1910.6000000000001</v>
      </c>
      <c r="AC18" s="126">
        <f t="shared" si="5"/>
        <v>220.7</v>
      </c>
      <c r="AD18" s="127">
        <f t="shared" si="6"/>
        <v>633.5857212080135</v>
      </c>
      <c r="AE18" s="128">
        <f t="shared" si="7"/>
        <v>567.9767648571437</v>
      </c>
      <c r="AF18" s="129">
        <f t="shared" si="8"/>
        <v>65.60895635086968</v>
      </c>
      <c r="AG18" s="120">
        <f t="shared" si="9"/>
        <v>972.7189219559616</v>
      </c>
      <c r="AH18" s="131">
        <f t="shared" si="10"/>
        <v>339.133200747948</v>
      </c>
      <c r="AI18" s="132">
        <f t="shared" si="11"/>
        <v>10.355182283113592</v>
      </c>
    </row>
    <row r="19" spans="1:35" s="8" customFormat="1" ht="19.5" customHeight="1">
      <c r="A19" s="19">
        <v>14</v>
      </c>
      <c r="B19" s="18" t="s">
        <v>36</v>
      </c>
      <c r="C19" s="54">
        <v>55377</v>
      </c>
      <c r="D19" s="56">
        <f t="shared" si="12"/>
        <v>1228.7</v>
      </c>
      <c r="E19" s="51">
        <f t="shared" si="12"/>
        <v>1117.9</v>
      </c>
      <c r="F19" s="51">
        <f t="shared" si="12"/>
        <v>110.8</v>
      </c>
      <c r="G19" s="57">
        <f t="shared" si="1"/>
        <v>0</v>
      </c>
      <c r="H19" s="20">
        <v>0</v>
      </c>
      <c r="I19" s="20">
        <v>0</v>
      </c>
      <c r="J19" s="57">
        <f t="shared" si="13"/>
        <v>961.8</v>
      </c>
      <c r="K19" s="20">
        <v>932.8</v>
      </c>
      <c r="L19" s="20">
        <v>29</v>
      </c>
      <c r="M19" s="57">
        <f t="shared" si="14"/>
        <v>0</v>
      </c>
      <c r="N19" s="20">
        <v>0</v>
      </c>
      <c r="O19" s="20">
        <v>0</v>
      </c>
      <c r="P19" s="57">
        <f t="shared" si="16"/>
        <v>158.5</v>
      </c>
      <c r="Q19" s="20">
        <v>148.2</v>
      </c>
      <c r="R19" s="20">
        <v>10.3</v>
      </c>
      <c r="S19" s="57">
        <f t="shared" si="17"/>
        <v>0</v>
      </c>
      <c r="T19" s="20">
        <v>0</v>
      </c>
      <c r="U19" s="20">
        <v>0</v>
      </c>
      <c r="V19" s="57">
        <f t="shared" si="15"/>
        <v>108.4</v>
      </c>
      <c r="W19" s="20">
        <v>36.9</v>
      </c>
      <c r="X19" s="20">
        <v>71.5</v>
      </c>
      <c r="Y19" s="123">
        <v>326.6</v>
      </c>
      <c r="Z19" s="58">
        <f t="shared" si="2"/>
        <v>1555.3000000000002</v>
      </c>
      <c r="AA19" s="124">
        <f t="shared" si="3"/>
        <v>1228.7</v>
      </c>
      <c r="AB19" s="125">
        <f t="shared" si="4"/>
        <v>1070.2</v>
      </c>
      <c r="AC19" s="126">
        <f t="shared" si="5"/>
        <v>158.5</v>
      </c>
      <c r="AD19" s="127">
        <f t="shared" si="6"/>
        <v>739.5970649668033</v>
      </c>
      <c r="AE19" s="128">
        <f t="shared" si="7"/>
        <v>644.1904280357068</v>
      </c>
      <c r="AF19" s="129">
        <f t="shared" si="8"/>
        <v>95.40663693109654</v>
      </c>
      <c r="AG19" s="120">
        <f t="shared" si="9"/>
        <v>936.1889111604698</v>
      </c>
      <c r="AH19" s="131">
        <f t="shared" si="10"/>
        <v>196.59184619366647</v>
      </c>
      <c r="AI19" s="132">
        <f t="shared" si="11"/>
        <v>12.899812810287296</v>
      </c>
    </row>
    <row r="20" spans="1:35" s="8" customFormat="1" ht="19.5" customHeight="1">
      <c r="A20" s="19">
        <v>15</v>
      </c>
      <c r="B20" s="18" t="s">
        <v>37</v>
      </c>
      <c r="C20" s="54">
        <v>15642</v>
      </c>
      <c r="D20" s="56">
        <f t="shared" si="12"/>
        <v>395.59999999999997</v>
      </c>
      <c r="E20" s="51">
        <f t="shared" si="12"/>
        <v>360.4</v>
      </c>
      <c r="F20" s="51">
        <f t="shared" si="12"/>
        <v>35.2</v>
      </c>
      <c r="G20" s="57">
        <f>SUM(H20:I20)</f>
        <v>0</v>
      </c>
      <c r="H20" s="20">
        <v>0</v>
      </c>
      <c r="I20" s="20">
        <v>0</v>
      </c>
      <c r="J20" s="57">
        <f t="shared" si="13"/>
        <v>318.79999999999995</v>
      </c>
      <c r="K20" s="20">
        <v>306.9</v>
      </c>
      <c r="L20" s="20">
        <v>11.9</v>
      </c>
      <c r="M20" s="57">
        <f t="shared" si="14"/>
        <v>0</v>
      </c>
      <c r="N20" s="20">
        <v>0</v>
      </c>
      <c r="O20" s="20">
        <v>0</v>
      </c>
      <c r="P20" s="57">
        <f>SUM(Q20:R20)</f>
        <v>46.5</v>
      </c>
      <c r="Q20" s="20">
        <v>46.5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30.3</v>
      </c>
      <c r="W20" s="20">
        <v>7</v>
      </c>
      <c r="X20" s="20">
        <v>23.3</v>
      </c>
      <c r="Y20" s="123">
        <v>148.2</v>
      </c>
      <c r="Z20" s="58">
        <f>D20+Y20</f>
        <v>543.8</v>
      </c>
      <c r="AA20" s="124">
        <f>SUM(AB20:AC20)</f>
        <v>395.59999999999997</v>
      </c>
      <c r="AB20" s="125">
        <f>G20+J20+M20+S20+V20</f>
        <v>349.09999999999997</v>
      </c>
      <c r="AC20" s="126">
        <f>P20</f>
        <v>46.5</v>
      </c>
      <c r="AD20" s="127">
        <f t="shared" si="6"/>
        <v>843.0294506243872</v>
      </c>
      <c r="AE20" s="128">
        <f t="shared" si="7"/>
        <v>743.9372629246046</v>
      </c>
      <c r="AF20" s="129">
        <f t="shared" si="8"/>
        <v>99.09218769978264</v>
      </c>
      <c r="AG20" s="130">
        <f t="shared" si="9"/>
        <v>1158.8458423901461</v>
      </c>
      <c r="AH20" s="131">
        <f t="shared" si="10"/>
        <v>315.81639176575885</v>
      </c>
      <c r="AI20" s="132">
        <f t="shared" si="11"/>
        <v>11.754297269969667</v>
      </c>
    </row>
    <row r="21" spans="1:35" s="8" customFormat="1" ht="19.5" customHeight="1">
      <c r="A21" s="135">
        <v>16</v>
      </c>
      <c r="B21" s="136" t="s">
        <v>38</v>
      </c>
      <c r="C21" s="137">
        <v>5637</v>
      </c>
      <c r="D21" s="138">
        <f t="shared" si="12"/>
        <v>102.60000000000001</v>
      </c>
      <c r="E21" s="139">
        <f t="shared" si="12"/>
        <v>98.39999999999999</v>
      </c>
      <c r="F21" s="139">
        <f t="shared" si="12"/>
        <v>4.2</v>
      </c>
      <c r="G21" s="140">
        <f>SUM(H21:I21)</f>
        <v>0</v>
      </c>
      <c r="H21" s="141">
        <v>0</v>
      </c>
      <c r="I21" s="141">
        <v>0</v>
      </c>
      <c r="J21" s="140">
        <f t="shared" si="13"/>
        <v>61.300000000000004</v>
      </c>
      <c r="K21" s="141">
        <v>60.6</v>
      </c>
      <c r="L21" s="141">
        <v>0.7</v>
      </c>
      <c r="M21" s="140">
        <f t="shared" si="14"/>
        <v>9</v>
      </c>
      <c r="N21" s="141">
        <v>5.5</v>
      </c>
      <c r="O21" s="141">
        <v>3.5</v>
      </c>
      <c r="P21" s="140">
        <f>SUM(Q21:R21)</f>
        <v>32.3</v>
      </c>
      <c r="Q21" s="141">
        <v>32.3</v>
      </c>
      <c r="R21" s="141">
        <v>0</v>
      </c>
      <c r="S21" s="140">
        <f t="shared" si="17"/>
        <v>0</v>
      </c>
      <c r="T21" s="141">
        <v>0</v>
      </c>
      <c r="U21" s="141">
        <v>0</v>
      </c>
      <c r="V21" s="140">
        <f t="shared" si="15"/>
        <v>0</v>
      </c>
      <c r="W21" s="141">
        <v>0</v>
      </c>
      <c r="X21" s="141">
        <v>0</v>
      </c>
      <c r="Y21" s="123">
        <v>32.8</v>
      </c>
      <c r="Z21" s="142">
        <f t="shared" si="2"/>
        <v>135.4</v>
      </c>
      <c r="AA21" s="124">
        <f t="shared" si="3"/>
        <v>102.60000000000001</v>
      </c>
      <c r="AB21" s="125">
        <f t="shared" si="4"/>
        <v>70.30000000000001</v>
      </c>
      <c r="AC21" s="126">
        <f t="shared" si="5"/>
        <v>32.3</v>
      </c>
      <c r="AD21" s="127">
        <f t="shared" si="6"/>
        <v>606.7056945183608</v>
      </c>
      <c r="AE21" s="128">
        <f t="shared" si="7"/>
        <v>415.7057536514696</v>
      </c>
      <c r="AF21" s="129">
        <f t="shared" si="8"/>
        <v>190.99994086689134</v>
      </c>
      <c r="AG21" s="130">
        <f t="shared" si="9"/>
        <v>800.6622908166283</v>
      </c>
      <c r="AH21" s="131">
        <f t="shared" si="10"/>
        <v>193.95659629826736</v>
      </c>
      <c r="AI21" s="132">
        <f t="shared" si="11"/>
        <v>31.481481481481474</v>
      </c>
    </row>
    <row r="22" spans="1:35" s="8" customFormat="1" ht="19.5" customHeight="1">
      <c r="A22" s="135">
        <v>17</v>
      </c>
      <c r="B22" s="18" t="s">
        <v>39</v>
      </c>
      <c r="C22" s="137">
        <v>12268</v>
      </c>
      <c r="D22" s="138">
        <f t="shared" si="12"/>
        <v>261.99999999999994</v>
      </c>
      <c r="E22" s="139">
        <f t="shared" si="12"/>
        <v>240.4</v>
      </c>
      <c r="F22" s="139">
        <f t="shared" si="12"/>
        <v>21.599999999999998</v>
      </c>
      <c r="G22" s="140">
        <f t="shared" si="1"/>
        <v>0</v>
      </c>
      <c r="H22" s="141">
        <v>0</v>
      </c>
      <c r="I22" s="141">
        <v>0</v>
      </c>
      <c r="J22" s="140">
        <f t="shared" si="13"/>
        <v>208.6</v>
      </c>
      <c r="K22" s="141">
        <v>193.6</v>
      </c>
      <c r="L22" s="141">
        <v>15</v>
      </c>
      <c r="M22" s="140">
        <f t="shared" si="14"/>
        <v>11.2</v>
      </c>
      <c r="N22" s="141">
        <v>7.3</v>
      </c>
      <c r="O22" s="141">
        <v>3.9</v>
      </c>
      <c r="P22" s="140">
        <f t="shared" si="16"/>
        <v>37.099999999999994</v>
      </c>
      <c r="Q22" s="141">
        <v>35.3</v>
      </c>
      <c r="R22" s="141">
        <v>1.8</v>
      </c>
      <c r="S22" s="140">
        <f t="shared" si="17"/>
        <v>0.9</v>
      </c>
      <c r="T22" s="141">
        <v>0.9</v>
      </c>
      <c r="U22" s="141">
        <v>0</v>
      </c>
      <c r="V22" s="140">
        <f t="shared" si="15"/>
        <v>4.2</v>
      </c>
      <c r="W22" s="141">
        <v>3.3</v>
      </c>
      <c r="X22" s="141">
        <v>0.9</v>
      </c>
      <c r="Y22" s="123">
        <v>66.9</v>
      </c>
      <c r="Z22" s="142">
        <f t="shared" si="2"/>
        <v>328.9</v>
      </c>
      <c r="AA22" s="124">
        <f t="shared" si="3"/>
        <v>262</v>
      </c>
      <c r="AB22" s="125">
        <f t="shared" si="4"/>
        <v>224.89999999999998</v>
      </c>
      <c r="AC22" s="126">
        <f t="shared" si="5"/>
        <v>37.099999999999994</v>
      </c>
      <c r="AD22" s="127">
        <f t="shared" si="6"/>
        <v>711.879143571351</v>
      </c>
      <c r="AE22" s="128">
        <f t="shared" si="7"/>
        <v>611.0748831648732</v>
      </c>
      <c r="AF22" s="129">
        <f t="shared" si="8"/>
        <v>100.80426040647754</v>
      </c>
      <c r="AG22" s="130">
        <f t="shared" si="9"/>
        <v>893.65286381915</v>
      </c>
      <c r="AH22" s="131">
        <f t="shared" si="10"/>
        <v>181.77372024779916</v>
      </c>
      <c r="AI22" s="132">
        <f t="shared" si="11"/>
        <v>14.160305343511448</v>
      </c>
    </row>
    <row r="23" spans="1:35" s="8" customFormat="1" ht="19.5" customHeight="1">
      <c r="A23" s="135">
        <v>18</v>
      </c>
      <c r="B23" s="136" t="s">
        <v>42</v>
      </c>
      <c r="C23" s="137">
        <v>33084</v>
      </c>
      <c r="D23" s="138">
        <f t="shared" si="12"/>
        <v>574.8</v>
      </c>
      <c r="E23" s="139">
        <f t="shared" si="12"/>
        <v>537.6</v>
      </c>
      <c r="F23" s="139">
        <f t="shared" si="12"/>
        <v>37.2</v>
      </c>
      <c r="G23" s="140">
        <v>0</v>
      </c>
      <c r="H23" s="141">
        <v>0</v>
      </c>
      <c r="I23" s="143">
        <v>0</v>
      </c>
      <c r="J23" s="140">
        <f t="shared" si="13"/>
        <v>406.1</v>
      </c>
      <c r="K23" s="141">
        <v>385.1</v>
      </c>
      <c r="L23" s="143">
        <v>21</v>
      </c>
      <c r="M23" s="140">
        <f t="shared" si="14"/>
        <v>0</v>
      </c>
      <c r="N23" s="141">
        <v>0</v>
      </c>
      <c r="O23" s="143">
        <v>0</v>
      </c>
      <c r="P23" s="140">
        <f t="shared" si="16"/>
        <v>120.9</v>
      </c>
      <c r="Q23" s="141">
        <v>120.7</v>
      </c>
      <c r="R23" s="144">
        <v>0.2</v>
      </c>
      <c r="S23" s="140">
        <f t="shared" si="17"/>
        <v>0</v>
      </c>
      <c r="T23" s="141">
        <v>0</v>
      </c>
      <c r="U23" s="143">
        <v>0</v>
      </c>
      <c r="V23" s="140">
        <f t="shared" si="15"/>
        <v>47.8</v>
      </c>
      <c r="W23" s="141">
        <v>31.8</v>
      </c>
      <c r="X23" s="143">
        <v>16</v>
      </c>
      <c r="Y23" s="123">
        <v>254.8</v>
      </c>
      <c r="Z23" s="142">
        <f t="shared" si="2"/>
        <v>829.5999999999999</v>
      </c>
      <c r="AA23" s="124">
        <f t="shared" si="3"/>
        <v>574.8000000000001</v>
      </c>
      <c r="AB23" s="125">
        <f t="shared" si="4"/>
        <v>453.90000000000003</v>
      </c>
      <c r="AC23" s="126">
        <f t="shared" si="5"/>
        <v>120.9</v>
      </c>
      <c r="AD23" s="127">
        <f t="shared" si="6"/>
        <v>579.1319066618306</v>
      </c>
      <c r="AE23" s="128">
        <f t="shared" si="7"/>
        <v>457.32075927941</v>
      </c>
      <c r="AF23" s="129">
        <f t="shared" si="8"/>
        <v>121.81114738242051</v>
      </c>
      <c r="AG23" s="130">
        <f t="shared" si="9"/>
        <v>835.8521742634908</v>
      </c>
      <c r="AH23" s="131">
        <f t="shared" si="10"/>
        <v>256.72026760166045</v>
      </c>
      <c r="AI23" s="132">
        <f t="shared" si="11"/>
        <v>21.033402922755737</v>
      </c>
    </row>
    <row r="24" spans="1:35" s="8" customFormat="1" ht="19.5" customHeight="1">
      <c r="A24" s="135">
        <v>19</v>
      </c>
      <c r="B24" s="136" t="s">
        <v>50</v>
      </c>
      <c r="C24" s="137">
        <v>26641</v>
      </c>
      <c r="D24" s="138">
        <f t="shared" si="12"/>
        <v>519.0999999999999</v>
      </c>
      <c r="E24" s="139">
        <f t="shared" si="12"/>
        <v>493.5</v>
      </c>
      <c r="F24" s="139">
        <f t="shared" si="12"/>
        <v>25.6</v>
      </c>
      <c r="G24" s="140">
        <v>0</v>
      </c>
      <c r="H24" s="141">
        <v>0</v>
      </c>
      <c r="I24" s="141">
        <v>0</v>
      </c>
      <c r="J24" s="140">
        <f t="shared" si="13"/>
        <v>376.29999999999995</v>
      </c>
      <c r="K24" s="141">
        <v>362.9</v>
      </c>
      <c r="L24" s="141">
        <v>13.4</v>
      </c>
      <c r="M24" s="140">
        <v>0</v>
      </c>
      <c r="N24" s="141">
        <v>0</v>
      </c>
      <c r="O24" s="141">
        <v>0</v>
      </c>
      <c r="P24" s="140">
        <f t="shared" si="16"/>
        <v>101</v>
      </c>
      <c r="Q24" s="141">
        <v>101</v>
      </c>
      <c r="R24" s="141">
        <v>0</v>
      </c>
      <c r="S24" s="140">
        <f t="shared" si="17"/>
        <v>0</v>
      </c>
      <c r="T24" s="141">
        <v>0</v>
      </c>
      <c r="U24" s="141">
        <v>0</v>
      </c>
      <c r="V24" s="140">
        <f t="shared" si="15"/>
        <v>41.8</v>
      </c>
      <c r="W24" s="141">
        <v>29.6</v>
      </c>
      <c r="X24" s="141">
        <v>12.2</v>
      </c>
      <c r="Y24" s="123">
        <v>430.5</v>
      </c>
      <c r="Z24" s="142">
        <f t="shared" si="2"/>
        <v>949.5999999999999</v>
      </c>
      <c r="AA24" s="124">
        <f t="shared" si="3"/>
        <v>519.0999999999999</v>
      </c>
      <c r="AB24" s="125">
        <f t="shared" si="4"/>
        <v>418.09999999999997</v>
      </c>
      <c r="AC24" s="126">
        <f t="shared" si="5"/>
        <v>101</v>
      </c>
      <c r="AD24" s="127">
        <f t="shared" si="6"/>
        <v>649.5001438884925</v>
      </c>
      <c r="AE24" s="128">
        <f t="shared" si="7"/>
        <v>523.1285111920223</v>
      </c>
      <c r="AF24" s="129">
        <f t="shared" si="8"/>
        <v>126.37163269647034</v>
      </c>
      <c r="AG24" s="130">
        <f t="shared" si="9"/>
        <v>1188.1435882036458</v>
      </c>
      <c r="AH24" s="131">
        <f t="shared" si="10"/>
        <v>538.6434443151533</v>
      </c>
      <c r="AI24" s="132">
        <f t="shared" si="11"/>
        <v>19.45675207089193</v>
      </c>
    </row>
    <row r="25" spans="1:35" s="8" customFormat="1" ht="19.5" customHeight="1">
      <c r="A25" s="135">
        <v>20</v>
      </c>
      <c r="B25" s="136" t="s">
        <v>26</v>
      </c>
      <c r="C25" s="137">
        <v>5078</v>
      </c>
      <c r="D25" s="138">
        <f t="shared" si="12"/>
        <v>99</v>
      </c>
      <c r="E25" s="139">
        <f t="shared" si="12"/>
        <v>93.9</v>
      </c>
      <c r="F25" s="139">
        <f t="shared" si="12"/>
        <v>5.1</v>
      </c>
      <c r="G25" s="140">
        <f t="shared" si="1"/>
        <v>0</v>
      </c>
      <c r="H25" s="141">
        <v>0</v>
      </c>
      <c r="I25" s="141">
        <v>0</v>
      </c>
      <c r="J25" s="140">
        <f t="shared" si="13"/>
        <v>68.2</v>
      </c>
      <c r="K25" s="141">
        <v>64.3</v>
      </c>
      <c r="L25" s="141">
        <v>3.9</v>
      </c>
      <c r="M25" s="140">
        <f t="shared" si="14"/>
        <v>8.7</v>
      </c>
      <c r="N25" s="141">
        <v>7.5</v>
      </c>
      <c r="O25" s="141">
        <v>1.2</v>
      </c>
      <c r="P25" s="140">
        <f t="shared" si="16"/>
        <v>22.1</v>
      </c>
      <c r="Q25" s="141">
        <v>22.1</v>
      </c>
      <c r="R25" s="141">
        <v>0</v>
      </c>
      <c r="S25" s="140">
        <f t="shared" si="17"/>
        <v>0</v>
      </c>
      <c r="T25" s="141">
        <v>0</v>
      </c>
      <c r="U25" s="141">
        <v>0</v>
      </c>
      <c r="V25" s="140">
        <f t="shared" si="15"/>
        <v>0</v>
      </c>
      <c r="W25" s="141">
        <v>0</v>
      </c>
      <c r="X25" s="141">
        <v>0</v>
      </c>
      <c r="Y25" s="123">
        <v>43.4</v>
      </c>
      <c r="Z25" s="142">
        <f t="shared" si="2"/>
        <v>142.4</v>
      </c>
      <c r="AA25" s="124">
        <f t="shared" si="3"/>
        <v>99</v>
      </c>
      <c r="AB25" s="125">
        <f t="shared" si="4"/>
        <v>76.9</v>
      </c>
      <c r="AC25" s="126">
        <f t="shared" si="5"/>
        <v>22.1</v>
      </c>
      <c r="AD25" s="127">
        <f t="shared" si="6"/>
        <v>649.8621504529342</v>
      </c>
      <c r="AE25" s="128">
        <f t="shared" si="7"/>
        <v>504.7919128265721</v>
      </c>
      <c r="AF25" s="129">
        <f t="shared" si="8"/>
        <v>145.0702376263621</v>
      </c>
      <c r="AG25" s="130">
        <f t="shared" si="9"/>
        <v>934.7512143888671</v>
      </c>
      <c r="AH25" s="131">
        <f t="shared" si="10"/>
        <v>284.8890639359328</v>
      </c>
      <c r="AI25" s="132">
        <f t="shared" si="11"/>
        <v>22.32323232323232</v>
      </c>
    </row>
    <row r="26" spans="1:35" s="8" customFormat="1" ht="19.5" customHeight="1">
      <c r="A26" s="135">
        <v>21</v>
      </c>
      <c r="B26" s="136" t="s">
        <v>27</v>
      </c>
      <c r="C26" s="54">
        <v>15299</v>
      </c>
      <c r="D26" s="56">
        <f>G26+J26+M26+P26+S26+V26</f>
        <v>242.2</v>
      </c>
      <c r="E26" s="51">
        <f>H26+K26+N26+Q26+T26+W26</f>
        <v>202.89999999999998</v>
      </c>
      <c r="F26" s="51">
        <f>I26+L26+O26+R26+U26+X26</f>
        <v>39.300000000000004</v>
      </c>
      <c r="G26" s="57">
        <f>SUM(H26:I26)</f>
        <v>0</v>
      </c>
      <c r="H26" s="20">
        <v>0</v>
      </c>
      <c r="I26" s="20">
        <v>0</v>
      </c>
      <c r="J26" s="57">
        <f>SUM(K26:L26)</f>
        <v>202.6</v>
      </c>
      <c r="K26" s="20">
        <v>171</v>
      </c>
      <c r="L26" s="20">
        <v>31.6</v>
      </c>
      <c r="M26" s="57">
        <f>SUM(N26:O26)</f>
        <v>11.9</v>
      </c>
      <c r="N26" s="20">
        <v>4.2</v>
      </c>
      <c r="O26" s="20">
        <v>7.7</v>
      </c>
      <c r="P26" s="57">
        <f>SUM(Q26:R26)</f>
        <v>27.7</v>
      </c>
      <c r="Q26" s="20">
        <v>27.7</v>
      </c>
      <c r="R26" s="20">
        <v>0</v>
      </c>
      <c r="S26" s="140">
        <f t="shared" si="17"/>
        <v>0</v>
      </c>
      <c r="T26" s="20">
        <v>0</v>
      </c>
      <c r="U26" s="20">
        <v>0</v>
      </c>
      <c r="V26" s="140">
        <f t="shared" si="15"/>
        <v>0</v>
      </c>
      <c r="W26" s="20">
        <v>0</v>
      </c>
      <c r="X26" s="20">
        <v>0</v>
      </c>
      <c r="Y26" s="123">
        <v>148.1</v>
      </c>
      <c r="Z26" s="142">
        <f t="shared" si="2"/>
        <v>390.29999999999995</v>
      </c>
      <c r="AA26" s="124">
        <f t="shared" si="3"/>
        <v>242.2</v>
      </c>
      <c r="AB26" s="125">
        <f t="shared" si="4"/>
        <v>214.5</v>
      </c>
      <c r="AC26" s="126">
        <f t="shared" si="5"/>
        <v>27.7</v>
      </c>
      <c r="AD26" s="127">
        <f t="shared" si="6"/>
        <v>527.703335730004</v>
      </c>
      <c r="AE26" s="128">
        <f t="shared" si="7"/>
        <v>467.35080724230346</v>
      </c>
      <c r="AF26" s="129">
        <f t="shared" si="8"/>
        <v>60.35252848770072</v>
      </c>
      <c r="AG26" s="130">
        <f t="shared" si="9"/>
        <v>850.3823779331982</v>
      </c>
      <c r="AH26" s="131">
        <f t="shared" si="10"/>
        <v>322.6790422031941</v>
      </c>
      <c r="AI26" s="132">
        <f t="shared" si="11"/>
        <v>11.43682906688687</v>
      </c>
    </row>
    <row r="27" spans="1:35" s="8" customFormat="1" ht="19.5" customHeight="1">
      <c r="A27" s="145">
        <v>22</v>
      </c>
      <c r="B27" s="136" t="s">
        <v>28</v>
      </c>
      <c r="C27" s="137">
        <v>7056</v>
      </c>
      <c r="D27" s="138">
        <f t="shared" si="12"/>
        <v>137</v>
      </c>
      <c r="E27" s="139">
        <f t="shared" si="12"/>
        <v>125.7</v>
      </c>
      <c r="F27" s="139">
        <f t="shared" si="12"/>
        <v>11.299999999999999</v>
      </c>
      <c r="G27" s="140">
        <f t="shared" si="1"/>
        <v>0</v>
      </c>
      <c r="H27" s="141">
        <v>0</v>
      </c>
      <c r="I27" s="141">
        <v>0</v>
      </c>
      <c r="J27" s="140">
        <f t="shared" si="13"/>
        <v>110.1</v>
      </c>
      <c r="K27" s="141">
        <v>102.5</v>
      </c>
      <c r="L27" s="141">
        <v>7.6</v>
      </c>
      <c r="M27" s="140">
        <f t="shared" si="14"/>
        <v>9.4</v>
      </c>
      <c r="N27" s="20">
        <v>7.7</v>
      </c>
      <c r="O27" s="141">
        <v>1.7</v>
      </c>
      <c r="P27" s="140">
        <f t="shared" si="16"/>
        <v>15.8</v>
      </c>
      <c r="Q27" s="141">
        <v>15.5</v>
      </c>
      <c r="R27" s="141">
        <v>0.3</v>
      </c>
      <c r="S27" s="140">
        <f t="shared" si="17"/>
        <v>0</v>
      </c>
      <c r="T27" s="141">
        <v>0</v>
      </c>
      <c r="U27" s="141">
        <v>0</v>
      </c>
      <c r="V27" s="140">
        <f t="shared" si="15"/>
        <v>1.7</v>
      </c>
      <c r="W27" s="20">
        <v>0</v>
      </c>
      <c r="X27" s="141">
        <v>1.7</v>
      </c>
      <c r="Y27" s="123">
        <v>40.9</v>
      </c>
      <c r="Z27" s="142">
        <f t="shared" si="2"/>
        <v>177.9</v>
      </c>
      <c r="AA27" s="124">
        <f t="shared" si="3"/>
        <v>137</v>
      </c>
      <c r="AB27" s="125">
        <f>G27+J27+M27+S27+V27</f>
        <v>121.2</v>
      </c>
      <c r="AC27" s="126">
        <f t="shared" si="5"/>
        <v>15.8</v>
      </c>
      <c r="AD27" s="127">
        <f t="shared" si="6"/>
        <v>647.2033257747544</v>
      </c>
      <c r="AE27" s="128">
        <f t="shared" si="7"/>
        <v>572.5623582766439</v>
      </c>
      <c r="AF27" s="129">
        <f t="shared" si="8"/>
        <v>74.64096749811036</v>
      </c>
      <c r="AG27" s="130">
        <f t="shared" si="9"/>
        <v>840.419501133787</v>
      </c>
      <c r="AH27" s="131">
        <f t="shared" si="10"/>
        <v>193.2161753590325</v>
      </c>
      <c r="AI27" s="132">
        <f t="shared" si="11"/>
        <v>11.532846715328468</v>
      </c>
    </row>
    <row r="28" spans="1:35" s="55" customFormat="1" ht="19.5" customHeight="1">
      <c r="A28" s="135">
        <v>23</v>
      </c>
      <c r="B28" s="136" t="s">
        <v>29</v>
      </c>
      <c r="C28" s="137">
        <v>4943</v>
      </c>
      <c r="D28" s="138">
        <f t="shared" si="12"/>
        <v>97.19999999999999</v>
      </c>
      <c r="E28" s="139">
        <f t="shared" si="12"/>
        <v>92.1</v>
      </c>
      <c r="F28" s="139">
        <f t="shared" si="12"/>
        <v>5.1</v>
      </c>
      <c r="G28" s="140">
        <f t="shared" si="1"/>
        <v>0</v>
      </c>
      <c r="H28" s="141">
        <v>0</v>
      </c>
      <c r="I28" s="141">
        <v>0</v>
      </c>
      <c r="J28" s="140">
        <f t="shared" si="13"/>
        <v>78.89999999999999</v>
      </c>
      <c r="K28" s="141">
        <v>75.8</v>
      </c>
      <c r="L28" s="141">
        <v>3.1</v>
      </c>
      <c r="M28" s="140">
        <f t="shared" si="14"/>
        <v>12.399999999999999</v>
      </c>
      <c r="N28" s="141">
        <v>10.7</v>
      </c>
      <c r="O28" s="141">
        <v>1.7</v>
      </c>
      <c r="P28" s="140">
        <f t="shared" si="16"/>
        <v>5.8999999999999995</v>
      </c>
      <c r="Q28" s="141">
        <v>5.6</v>
      </c>
      <c r="R28" s="20">
        <v>0.3</v>
      </c>
      <c r="S28" s="140">
        <f t="shared" si="17"/>
        <v>0</v>
      </c>
      <c r="T28" s="141">
        <v>0</v>
      </c>
      <c r="U28" s="141">
        <v>0</v>
      </c>
      <c r="V28" s="140">
        <f t="shared" si="15"/>
        <v>0</v>
      </c>
      <c r="W28" s="141">
        <v>0</v>
      </c>
      <c r="X28" s="141">
        <v>0</v>
      </c>
      <c r="Y28" s="123">
        <v>0</v>
      </c>
      <c r="Z28" s="142">
        <f t="shared" si="2"/>
        <v>97.19999999999999</v>
      </c>
      <c r="AA28" s="124">
        <f t="shared" si="3"/>
        <v>97.19999999999999</v>
      </c>
      <c r="AB28" s="125">
        <f t="shared" si="4"/>
        <v>91.29999999999998</v>
      </c>
      <c r="AC28" s="126">
        <f t="shared" si="5"/>
        <v>5.8999999999999995</v>
      </c>
      <c r="AD28" s="127">
        <f t="shared" si="6"/>
        <v>655.4723851911795</v>
      </c>
      <c r="AE28" s="128">
        <f t="shared" si="7"/>
        <v>615.685481151797</v>
      </c>
      <c r="AF28" s="129">
        <f t="shared" si="8"/>
        <v>39.78690403938229</v>
      </c>
      <c r="AG28" s="130">
        <f t="shared" si="9"/>
        <v>655.4723851911795</v>
      </c>
      <c r="AH28" s="131">
        <f t="shared" si="10"/>
        <v>0</v>
      </c>
      <c r="AI28" s="132">
        <f t="shared" si="11"/>
        <v>6.069958847736626</v>
      </c>
    </row>
    <row r="29" spans="1:35" s="55" customFormat="1" ht="19.5" customHeight="1">
      <c r="A29" s="135">
        <v>24</v>
      </c>
      <c r="B29" s="136" t="s">
        <v>30</v>
      </c>
      <c r="C29" s="137">
        <v>10998</v>
      </c>
      <c r="D29" s="138">
        <f>G29+J29+M29+P29+S29+V29</f>
        <v>239.8</v>
      </c>
      <c r="E29" s="139">
        <f t="shared" si="12"/>
        <v>226</v>
      </c>
      <c r="F29" s="139">
        <f t="shared" si="12"/>
        <v>13.8</v>
      </c>
      <c r="G29" s="140">
        <f>SUM(H29:I29)</f>
        <v>0</v>
      </c>
      <c r="H29" s="141">
        <v>0</v>
      </c>
      <c r="I29" s="141">
        <v>0</v>
      </c>
      <c r="J29" s="140">
        <f t="shared" si="13"/>
        <v>163.7</v>
      </c>
      <c r="K29" s="141">
        <v>157</v>
      </c>
      <c r="L29" s="141">
        <v>6.7</v>
      </c>
      <c r="M29" s="140">
        <f t="shared" si="14"/>
        <v>7.800000000000001</v>
      </c>
      <c r="N29" s="141">
        <v>6.2</v>
      </c>
      <c r="O29" s="141">
        <v>1.6</v>
      </c>
      <c r="P29" s="140">
        <f>SUM(Q29:R29)</f>
        <v>63</v>
      </c>
      <c r="Q29" s="141">
        <v>59.8</v>
      </c>
      <c r="R29" s="141">
        <v>3.2</v>
      </c>
      <c r="S29" s="140">
        <f t="shared" si="17"/>
        <v>0</v>
      </c>
      <c r="T29" s="141">
        <v>0</v>
      </c>
      <c r="U29" s="141">
        <v>0</v>
      </c>
      <c r="V29" s="140">
        <f t="shared" si="15"/>
        <v>5.3</v>
      </c>
      <c r="W29" s="141">
        <v>3</v>
      </c>
      <c r="X29" s="141">
        <v>2.3</v>
      </c>
      <c r="Y29" s="123">
        <v>104.8</v>
      </c>
      <c r="Z29" s="142">
        <f>D29+Y29</f>
        <v>344.6</v>
      </c>
      <c r="AA29" s="146">
        <f>SUM(AB29:AC29)</f>
        <v>239.8</v>
      </c>
      <c r="AB29" s="140">
        <f>G29+J29+M29+S29+V29</f>
        <v>176.8</v>
      </c>
      <c r="AC29" s="147">
        <f>P29</f>
        <v>63</v>
      </c>
      <c r="AD29" s="127">
        <f t="shared" si="6"/>
        <v>726.798811905195</v>
      </c>
      <c r="AE29" s="128">
        <f t="shared" si="7"/>
        <v>535.8550039401104</v>
      </c>
      <c r="AF29" s="129">
        <f t="shared" si="8"/>
        <v>190.94380796508455</v>
      </c>
      <c r="AG29" s="130">
        <f t="shared" si="9"/>
        <v>1044.4323210280659</v>
      </c>
      <c r="AH29" s="131">
        <f t="shared" si="10"/>
        <v>317.6335091228708</v>
      </c>
      <c r="AI29" s="132">
        <f t="shared" si="11"/>
        <v>26.271893244370307</v>
      </c>
    </row>
    <row r="30" spans="1:35" s="55" customFormat="1" ht="19.5" customHeight="1">
      <c r="A30" s="135">
        <v>25</v>
      </c>
      <c r="B30" s="136" t="s">
        <v>31</v>
      </c>
      <c r="C30" s="137">
        <v>14565</v>
      </c>
      <c r="D30" s="138">
        <f t="shared" si="12"/>
        <v>308.4</v>
      </c>
      <c r="E30" s="139">
        <f t="shared" si="12"/>
        <v>273.9</v>
      </c>
      <c r="F30" s="139">
        <f t="shared" si="12"/>
        <v>34.5</v>
      </c>
      <c r="G30" s="140">
        <f t="shared" si="1"/>
        <v>0</v>
      </c>
      <c r="H30" s="141">
        <v>0</v>
      </c>
      <c r="I30" s="141">
        <v>0</v>
      </c>
      <c r="J30" s="140">
        <f t="shared" si="13"/>
        <v>252.89999999999998</v>
      </c>
      <c r="K30" s="141">
        <v>243.2</v>
      </c>
      <c r="L30" s="141">
        <v>9.7</v>
      </c>
      <c r="M30" s="140">
        <f t="shared" si="14"/>
        <v>10.5</v>
      </c>
      <c r="N30" s="141">
        <v>7.5</v>
      </c>
      <c r="O30" s="141">
        <v>3</v>
      </c>
      <c r="P30" s="140">
        <f t="shared" si="16"/>
        <v>25.2</v>
      </c>
      <c r="Q30" s="141">
        <v>22.3</v>
      </c>
      <c r="R30" s="141">
        <v>2.9</v>
      </c>
      <c r="S30" s="140">
        <f t="shared" si="17"/>
        <v>0</v>
      </c>
      <c r="T30" s="141">
        <v>0</v>
      </c>
      <c r="U30" s="141">
        <v>0</v>
      </c>
      <c r="V30" s="140">
        <f t="shared" si="15"/>
        <v>19.799999999999997</v>
      </c>
      <c r="W30" s="141">
        <v>0.9</v>
      </c>
      <c r="X30" s="20">
        <v>18.9</v>
      </c>
      <c r="Y30" s="123">
        <v>70.5</v>
      </c>
      <c r="Z30" s="142">
        <f t="shared" si="2"/>
        <v>378.9</v>
      </c>
      <c r="AA30" s="124">
        <f t="shared" si="3"/>
        <v>308.4</v>
      </c>
      <c r="AB30" s="125">
        <f t="shared" si="4"/>
        <v>283.2</v>
      </c>
      <c r="AC30" s="126">
        <f t="shared" si="5"/>
        <v>25.2</v>
      </c>
      <c r="AD30" s="127">
        <f t="shared" si="6"/>
        <v>705.8015791280467</v>
      </c>
      <c r="AE30" s="128">
        <f t="shared" si="7"/>
        <v>648.1290765533813</v>
      </c>
      <c r="AF30" s="129">
        <f t="shared" si="8"/>
        <v>57.672502574665295</v>
      </c>
      <c r="AG30" s="130">
        <f t="shared" si="9"/>
        <v>867.1472708547888</v>
      </c>
      <c r="AH30" s="131">
        <f t="shared" si="10"/>
        <v>161.3456917267422</v>
      </c>
      <c r="AI30" s="132">
        <f t="shared" si="11"/>
        <v>8.171206225680935</v>
      </c>
    </row>
    <row r="31" spans="1:35" s="55" customFormat="1" ht="19.5" customHeight="1">
      <c r="A31" s="135">
        <v>26</v>
      </c>
      <c r="B31" s="136" t="s">
        <v>43</v>
      </c>
      <c r="C31" s="137">
        <v>8357</v>
      </c>
      <c r="D31" s="138">
        <f t="shared" si="12"/>
        <v>171.80000000000004</v>
      </c>
      <c r="E31" s="139">
        <f t="shared" si="12"/>
        <v>165.3</v>
      </c>
      <c r="F31" s="139">
        <f t="shared" si="12"/>
        <v>6.5</v>
      </c>
      <c r="G31" s="140">
        <f t="shared" si="1"/>
        <v>0</v>
      </c>
      <c r="H31" s="141">
        <v>0</v>
      </c>
      <c r="I31" s="141">
        <v>0</v>
      </c>
      <c r="J31" s="140">
        <f t="shared" si="13"/>
        <v>130.10000000000002</v>
      </c>
      <c r="K31" s="141">
        <v>128.8</v>
      </c>
      <c r="L31" s="141">
        <v>1.3</v>
      </c>
      <c r="M31" s="140">
        <f t="shared" si="14"/>
        <v>7.300000000000001</v>
      </c>
      <c r="N31" s="141">
        <v>6.9</v>
      </c>
      <c r="O31" s="141">
        <v>0.4</v>
      </c>
      <c r="P31" s="140">
        <f t="shared" si="16"/>
        <v>26.9</v>
      </c>
      <c r="Q31" s="141">
        <v>25.9</v>
      </c>
      <c r="R31" s="141">
        <v>1</v>
      </c>
      <c r="S31" s="140">
        <f t="shared" si="17"/>
        <v>0</v>
      </c>
      <c r="T31" s="141">
        <v>0</v>
      </c>
      <c r="U31" s="141">
        <v>0</v>
      </c>
      <c r="V31" s="140">
        <f t="shared" si="15"/>
        <v>7.5</v>
      </c>
      <c r="W31" s="141">
        <v>3.7</v>
      </c>
      <c r="X31" s="141">
        <v>3.8</v>
      </c>
      <c r="Y31" s="123">
        <v>56.2</v>
      </c>
      <c r="Z31" s="142">
        <f t="shared" si="2"/>
        <v>228.00000000000006</v>
      </c>
      <c r="AA31" s="60">
        <f t="shared" si="3"/>
        <v>171.80000000000004</v>
      </c>
      <c r="AB31" s="125">
        <f t="shared" si="4"/>
        <v>144.90000000000003</v>
      </c>
      <c r="AC31" s="126">
        <f t="shared" si="5"/>
        <v>26.9</v>
      </c>
      <c r="AD31" s="127">
        <f t="shared" si="6"/>
        <v>685.2538789836865</v>
      </c>
      <c r="AE31" s="128">
        <f t="shared" si="7"/>
        <v>577.9585975828649</v>
      </c>
      <c r="AF31" s="129">
        <f t="shared" si="8"/>
        <v>107.29528140082165</v>
      </c>
      <c r="AG31" s="130">
        <f t="shared" si="9"/>
        <v>909.4172549958122</v>
      </c>
      <c r="AH31" s="131">
        <f t="shared" si="10"/>
        <v>224.16337601212555</v>
      </c>
      <c r="AI31" s="132">
        <f t="shared" si="11"/>
        <v>15.65774155995343</v>
      </c>
    </row>
    <row r="32" spans="1:35" s="55" customFormat="1" ht="19.5" customHeight="1">
      <c r="A32" s="135">
        <v>27</v>
      </c>
      <c r="B32" s="136" t="s">
        <v>32</v>
      </c>
      <c r="C32" s="137">
        <v>3076</v>
      </c>
      <c r="D32" s="138">
        <f t="shared" si="12"/>
        <v>58.800000000000004</v>
      </c>
      <c r="E32" s="139">
        <f t="shared" si="12"/>
        <v>56</v>
      </c>
      <c r="F32" s="139">
        <f t="shared" si="12"/>
        <v>2.8</v>
      </c>
      <c r="G32" s="140">
        <f>SUM(H32:I32)</f>
        <v>0</v>
      </c>
      <c r="H32" s="141">
        <v>0</v>
      </c>
      <c r="I32" s="141">
        <v>0</v>
      </c>
      <c r="J32" s="140">
        <f t="shared" si="13"/>
        <v>46</v>
      </c>
      <c r="K32" s="141">
        <v>45.5</v>
      </c>
      <c r="L32" s="141">
        <v>0.5</v>
      </c>
      <c r="M32" s="140">
        <f t="shared" si="14"/>
        <v>2.2</v>
      </c>
      <c r="N32" s="141">
        <v>2.1</v>
      </c>
      <c r="O32" s="141">
        <v>0.1</v>
      </c>
      <c r="P32" s="140">
        <f t="shared" si="16"/>
        <v>8.1</v>
      </c>
      <c r="Q32" s="141">
        <v>7.8</v>
      </c>
      <c r="R32" s="141">
        <v>0.3</v>
      </c>
      <c r="S32" s="140">
        <f t="shared" si="17"/>
        <v>0</v>
      </c>
      <c r="T32" s="141">
        <v>0</v>
      </c>
      <c r="U32" s="141">
        <v>0</v>
      </c>
      <c r="V32" s="140">
        <f t="shared" si="15"/>
        <v>2.5</v>
      </c>
      <c r="W32" s="141">
        <v>0.6</v>
      </c>
      <c r="X32" s="141">
        <v>1.9</v>
      </c>
      <c r="Y32" s="123">
        <v>17.5</v>
      </c>
      <c r="Z32" s="142">
        <f>D32+Y32</f>
        <v>76.30000000000001</v>
      </c>
      <c r="AA32" s="124">
        <f>SUM(AB32:AC32)</f>
        <v>58.800000000000004</v>
      </c>
      <c r="AB32" s="125">
        <f>G32+J32+M32+S32+V32</f>
        <v>50.7</v>
      </c>
      <c r="AC32" s="126">
        <f>P32</f>
        <v>8.1</v>
      </c>
      <c r="AD32" s="127">
        <f t="shared" si="6"/>
        <v>637.1911573472041</v>
      </c>
      <c r="AE32" s="128">
        <f t="shared" si="7"/>
        <v>549.4148244473344</v>
      </c>
      <c r="AF32" s="129">
        <f t="shared" si="8"/>
        <v>87.77633289986996</v>
      </c>
      <c r="AG32" s="130">
        <f t="shared" si="9"/>
        <v>826.8313827481579</v>
      </c>
      <c r="AH32" s="131">
        <f t="shared" si="10"/>
        <v>189.6402254009536</v>
      </c>
      <c r="AI32" s="132">
        <f t="shared" si="11"/>
        <v>13.775510204081632</v>
      </c>
    </row>
    <row r="33" spans="1:35" s="8" customFormat="1" ht="19.5" customHeight="1">
      <c r="A33" s="145">
        <v>28</v>
      </c>
      <c r="B33" s="136" t="s">
        <v>44</v>
      </c>
      <c r="C33" s="137">
        <v>2445</v>
      </c>
      <c r="D33" s="138">
        <f t="shared" si="12"/>
        <v>57.7</v>
      </c>
      <c r="E33" s="139">
        <f t="shared" si="12"/>
        <v>54.199999999999996</v>
      </c>
      <c r="F33" s="139">
        <f t="shared" si="12"/>
        <v>3.5</v>
      </c>
      <c r="G33" s="140">
        <f t="shared" si="1"/>
        <v>0</v>
      </c>
      <c r="H33" s="141">
        <v>0</v>
      </c>
      <c r="I33" s="141">
        <v>0</v>
      </c>
      <c r="J33" s="140">
        <f t="shared" si="13"/>
        <v>47</v>
      </c>
      <c r="K33" s="141">
        <v>44.3</v>
      </c>
      <c r="L33" s="141">
        <v>2.7</v>
      </c>
      <c r="M33" s="140">
        <f t="shared" si="14"/>
        <v>2.5999999999999996</v>
      </c>
      <c r="N33" s="141">
        <v>2.3</v>
      </c>
      <c r="O33" s="141">
        <v>0.3</v>
      </c>
      <c r="P33" s="140">
        <f t="shared" si="16"/>
        <v>8.1</v>
      </c>
      <c r="Q33" s="141">
        <v>7.6</v>
      </c>
      <c r="R33" s="141">
        <v>0.5</v>
      </c>
      <c r="S33" s="140">
        <f t="shared" si="17"/>
        <v>0</v>
      </c>
      <c r="T33" s="141">
        <v>0</v>
      </c>
      <c r="U33" s="141">
        <v>0</v>
      </c>
      <c r="V33" s="140">
        <f t="shared" si="15"/>
        <v>0</v>
      </c>
      <c r="W33" s="141">
        <v>0</v>
      </c>
      <c r="X33" s="141">
        <v>0</v>
      </c>
      <c r="Y33" s="123">
        <v>13.1</v>
      </c>
      <c r="Z33" s="142">
        <f>D33+Y33</f>
        <v>70.8</v>
      </c>
      <c r="AA33" s="124">
        <f>SUM(AB33:AC33)</f>
        <v>57.7</v>
      </c>
      <c r="AB33" s="125">
        <f t="shared" si="4"/>
        <v>49.6</v>
      </c>
      <c r="AC33" s="126">
        <f t="shared" si="5"/>
        <v>8.1</v>
      </c>
      <c r="AD33" s="127">
        <f t="shared" si="6"/>
        <v>786.6394001363327</v>
      </c>
      <c r="AE33" s="128">
        <f t="shared" si="7"/>
        <v>676.209952283572</v>
      </c>
      <c r="AF33" s="129">
        <f t="shared" si="8"/>
        <v>110.42944785276073</v>
      </c>
      <c r="AG33" s="130">
        <f t="shared" si="9"/>
        <v>965.2351738241308</v>
      </c>
      <c r="AH33" s="131">
        <f t="shared" si="10"/>
        <v>178.59577368779824</v>
      </c>
      <c r="AI33" s="132">
        <f t="shared" si="11"/>
        <v>14.038128249566723</v>
      </c>
    </row>
    <row r="34" spans="1:35" s="8" customFormat="1" ht="19.5" customHeight="1">
      <c r="A34" s="135">
        <v>29</v>
      </c>
      <c r="B34" s="136" t="s">
        <v>33</v>
      </c>
      <c r="C34" s="137">
        <v>8369</v>
      </c>
      <c r="D34" s="138">
        <f t="shared" si="12"/>
        <v>125.39999999999999</v>
      </c>
      <c r="E34" s="139">
        <f t="shared" si="12"/>
        <v>122.9</v>
      </c>
      <c r="F34" s="139">
        <f t="shared" si="12"/>
        <v>2.5</v>
      </c>
      <c r="G34" s="140">
        <f t="shared" si="1"/>
        <v>0</v>
      </c>
      <c r="H34" s="141">
        <v>0</v>
      </c>
      <c r="I34" s="141">
        <v>0</v>
      </c>
      <c r="J34" s="140">
        <f t="shared" si="13"/>
        <v>92.3</v>
      </c>
      <c r="K34" s="141">
        <v>91.2</v>
      </c>
      <c r="L34" s="141">
        <v>1.1</v>
      </c>
      <c r="M34" s="140">
        <f t="shared" si="14"/>
        <v>6.1000000000000005</v>
      </c>
      <c r="N34" s="141">
        <v>5.9</v>
      </c>
      <c r="O34" s="141">
        <v>0.2</v>
      </c>
      <c r="P34" s="140">
        <f t="shared" si="16"/>
        <v>22.7</v>
      </c>
      <c r="Q34" s="141">
        <v>22.4</v>
      </c>
      <c r="R34" s="141">
        <v>0.3</v>
      </c>
      <c r="S34" s="140">
        <f t="shared" si="17"/>
        <v>0</v>
      </c>
      <c r="T34" s="141">
        <v>0</v>
      </c>
      <c r="U34" s="141">
        <v>0</v>
      </c>
      <c r="V34" s="140">
        <f t="shared" si="15"/>
        <v>4.3</v>
      </c>
      <c r="W34" s="141">
        <v>3.4</v>
      </c>
      <c r="X34" s="141">
        <v>0.9</v>
      </c>
      <c r="Y34" s="123">
        <v>28.5</v>
      </c>
      <c r="Z34" s="142">
        <f t="shared" si="2"/>
        <v>153.89999999999998</v>
      </c>
      <c r="AA34" s="124">
        <f>SUM(AB34:AC34)</f>
        <v>125.39999999999999</v>
      </c>
      <c r="AB34" s="125">
        <f t="shared" si="4"/>
        <v>102.69999999999999</v>
      </c>
      <c r="AC34" s="126">
        <f t="shared" si="5"/>
        <v>22.7</v>
      </c>
      <c r="AD34" s="127">
        <f t="shared" si="6"/>
        <v>499.462301350221</v>
      </c>
      <c r="AE34" s="128">
        <f t="shared" si="7"/>
        <v>409.0492691281316</v>
      </c>
      <c r="AF34" s="129">
        <f t="shared" si="8"/>
        <v>90.41303222208946</v>
      </c>
      <c r="AG34" s="130">
        <f t="shared" si="9"/>
        <v>612.9764607479984</v>
      </c>
      <c r="AH34" s="131">
        <f t="shared" si="10"/>
        <v>113.5141593977775</v>
      </c>
      <c r="AI34" s="132">
        <f t="shared" si="11"/>
        <v>18.102073365231263</v>
      </c>
    </row>
    <row r="35" spans="1:35" s="55" customFormat="1" ht="19.5" customHeight="1">
      <c r="A35" s="135">
        <v>30</v>
      </c>
      <c r="B35" s="136" t="s">
        <v>34</v>
      </c>
      <c r="C35" s="137">
        <v>4057</v>
      </c>
      <c r="D35" s="138">
        <f>G35+J35+M35+P35+S35+V35</f>
        <v>79.80000000000001</v>
      </c>
      <c r="E35" s="139">
        <f t="shared" si="12"/>
        <v>68.6</v>
      </c>
      <c r="F35" s="139">
        <f t="shared" si="12"/>
        <v>11.200000000000001</v>
      </c>
      <c r="G35" s="140">
        <f>SUM(H35:I35)</f>
        <v>0</v>
      </c>
      <c r="H35" s="141">
        <v>0</v>
      </c>
      <c r="I35" s="141">
        <v>0</v>
      </c>
      <c r="J35" s="140">
        <f t="shared" si="13"/>
        <v>63</v>
      </c>
      <c r="K35" s="141">
        <v>56.8</v>
      </c>
      <c r="L35" s="141">
        <v>6.2</v>
      </c>
      <c r="M35" s="140">
        <f t="shared" si="14"/>
        <v>7.9</v>
      </c>
      <c r="N35" s="141">
        <v>3</v>
      </c>
      <c r="O35" s="141">
        <v>4.9</v>
      </c>
      <c r="P35" s="140">
        <f t="shared" si="16"/>
        <v>8.9</v>
      </c>
      <c r="Q35" s="141">
        <v>8.8</v>
      </c>
      <c r="R35" s="141">
        <v>0.1</v>
      </c>
      <c r="S35" s="140">
        <f t="shared" si="17"/>
        <v>0</v>
      </c>
      <c r="T35" s="141">
        <v>0</v>
      </c>
      <c r="U35" s="141">
        <v>0</v>
      </c>
      <c r="V35" s="140">
        <f t="shared" si="15"/>
        <v>0</v>
      </c>
      <c r="W35" s="141">
        <v>0</v>
      </c>
      <c r="X35" s="141">
        <v>0</v>
      </c>
      <c r="Y35" s="123">
        <v>21.3</v>
      </c>
      <c r="Z35" s="142">
        <f>D35+Y35</f>
        <v>101.10000000000001</v>
      </c>
      <c r="AA35" s="124">
        <f t="shared" si="3"/>
        <v>79.80000000000001</v>
      </c>
      <c r="AB35" s="125">
        <f>G35+J35+M35+S35+V35</f>
        <v>70.9</v>
      </c>
      <c r="AC35" s="126">
        <f>P35</f>
        <v>8.9</v>
      </c>
      <c r="AD35" s="127">
        <f t="shared" si="6"/>
        <v>655.6568893270891</v>
      </c>
      <c r="AE35" s="128">
        <f t="shared" si="7"/>
        <v>582.532248788103</v>
      </c>
      <c r="AF35" s="129">
        <f t="shared" si="8"/>
        <v>73.12464053898613</v>
      </c>
      <c r="AG35" s="130">
        <f t="shared" si="9"/>
        <v>830.6630515158985</v>
      </c>
      <c r="AH35" s="131">
        <f t="shared" si="10"/>
        <v>175.00616218880947</v>
      </c>
      <c r="AI35" s="132">
        <f t="shared" si="11"/>
        <v>11.152882205513784</v>
      </c>
    </row>
    <row r="36" spans="1:36" s="8" customFormat="1" ht="19.5" customHeight="1">
      <c r="A36" s="135">
        <v>31</v>
      </c>
      <c r="B36" s="136" t="s">
        <v>51</v>
      </c>
      <c r="C36" s="137">
        <v>5396</v>
      </c>
      <c r="D36" s="138">
        <f t="shared" si="12"/>
        <v>108.60000000000001</v>
      </c>
      <c r="E36" s="139">
        <f t="shared" si="12"/>
        <v>105.3</v>
      </c>
      <c r="F36" s="139">
        <f t="shared" si="12"/>
        <v>3.3</v>
      </c>
      <c r="G36" s="140">
        <f t="shared" si="1"/>
        <v>0</v>
      </c>
      <c r="H36" s="141">
        <v>0</v>
      </c>
      <c r="I36" s="141">
        <v>0</v>
      </c>
      <c r="J36" s="140">
        <f t="shared" si="13"/>
        <v>83.5</v>
      </c>
      <c r="K36" s="141">
        <v>82.6</v>
      </c>
      <c r="L36" s="141">
        <v>0.9</v>
      </c>
      <c r="M36" s="140">
        <f t="shared" si="14"/>
        <v>4.9</v>
      </c>
      <c r="N36" s="20">
        <v>4.9</v>
      </c>
      <c r="O36" s="141">
        <v>0</v>
      </c>
      <c r="P36" s="140">
        <f t="shared" si="16"/>
        <v>13.8</v>
      </c>
      <c r="Q36" s="141">
        <v>13.8</v>
      </c>
      <c r="R36" s="141">
        <v>0</v>
      </c>
      <c r="S36" s="140">
        <f t="shared" si="17"/>
        <v>0</v>
      </c>
      <c r="T36" s="141">
        <v>0</v>
      </c>
      <c r="U36" s="141">
        <v>0</v>
      </c>
      <c r="V36" s="140">
        <f t="shared" si="15"/>
        <v>6.4</v>
      </c>
      <c r="W36" s="141">
        <v>4</v>
      </c>
      <c r="X36" s="141">
        <v>2.4</v>
      </c>
      <c r="Y36" s="123">
        <v>15.2</v>
      </c>
      <c r="Z36" s="142">
        <f t="shared" si="2"/>
        <v>123.80000000000001</v>
      </c>
      <c r="AA36" s="124">
        <f t="shared" si="3"/>
        <v>108.60000000000001</v>
      </c>
      <c r="AB36" s="125">
        <f t="shared" si="4"/>
        <v>94.80000000000001</v>
      </c>
      <c r="AC36" s="126">
        <f t="shared" si="5"/>
        <v>13.8</v>
      </c>
      <c r="AD36" s="127">
        <f t="shared" si="6"/>
        <v>670.8673091178651</v>
      </c>
      <c r="AE36" s="128">
        <f t="shared" si="7"/>
        <v>585.6189770200149</v>
      </c>
      <c r="AF36" s="129">
        <f t="shared" si="8"/>
        <v>85.24833209785027</v>
      </c>
      <c r="AG36" s="130">
        <f t="shared" si="9"/>
        <v>764.7640227328886</v>
      </c>
      <c r="AH36" s="131">
        <f t="shared" si="10"/>
        <v>93.89671361502346</v>
      </c>
      <c r="AI36" s="132">
        <f t="shared" si="11"/>
        <v>12.707182320441987</v>
      </c>
      <c r="AJ36" s="55"/>
    </row>
    <row r="37" spans="1:35" s="8" customFormat="1" ht="19.5" customHeight="1">
      <c r="A37" s="135">
        <v>32</v>
      </c>
      <c r="B37" s="136" t="s">
        <v>45</v>
      </c>
      <c r="C37" s="137">
        <v>15495</v>
      </c>
      <c r="D37" s="138">
        <f t="shared" si="12"/>
        <v>318.3</v>
      </c>
      <c r="E37" s="139">
        <f t="shared" si="12"/>
        <v>269.6</v>
      </c>
      <c r="F37" s="139">
        <f t="shared" si="12"/>
        <v>48.699999999999996</v>
      </c>
      <c r="G37" s="140">
        <f t="shared" si="1"/>
        <v>0</v>
      </c>
      <c r="H37" s="141">
        <v>0</v>
      </c>
      <c r="I37" s="141">
        <v>0</v>
      </c>
      <c r="J37" s="140">
        <f t="shared" si="13"/>
        <v>255.9</v>
      </c>
      <c r="K37" s="141">
        <v>218</v>
      </c>
      <c r="L37" s="141">
        <v>37.9</v>
      </c>
      <c r="M37" s="140">
        <f t="shared" si="14"/>
        <v>21.200000000000003</v>
      </c>
      <c r="N37" s="141">
        <v>12.3</v>
      </c>
      <c r="O37" s="141">
        <v>8.9</v>
      </c>
      <c r="P37" s="140">
        <f t="shared" si="16"/>
        <v>41.199999999999996</v>
      </c>
      <c r="Q37" s="141">
        <v>39.3</v>
      </c>
      <c r="R37" s="141">
        <v>1.9</v>
      </c>
      <c r="S37" s="140">
        <f t="shared" si="17"/>
        <v>0</v>
      </c>
      <c r="T37" s="141">
        <v>0</v>
      </c>
      <c r="U37" s="141">
        <v>0</v>
      </c>
      <c r="V37" s="140">
        <f t="shared" si="15"/>
        <v>0</v>
      </c>
      <c r="W37" s="141">
        <v>0</v>
      </c>
      <c r="X37" s="141">
        <v>0</v>
      </c>
      <c r="Y37" s="123">
        <v>56.5</v>
      </c>
      <c r="Z37" s="142">
        <f t="shared" si="2"/>
        <v>374.8</v>
      </c>
      <c r="AA37" s="124">
        <f t="shared" si="3"/>
        <v>318.3</v>
      </c>
      <c r="AB37" s="125">
        <f t="shared" si="4"/>
        <v>277.1</v>
      </c>
      <c r="AC37" s="126">
        <f t="shared" si="5"/>
        <v>41.199999999999996</v>
      </c>
      <c r="AD37" s="127">
        <f t="shared" si="6"/>
        <v>684.7370119393352</v>
      </c>
      <c r="AE37" s="128">
        <f t="shared" si="7"/>
        <v>596.106270840056</v>
      </c>
      <c r="AF37" s="129">
        <f t="shared" si="8"/>
        <v>88.63074109927932</v>
      </c>
      <c r="AG37" s="130">
        <f t="shared" si="9"/>
        <v>806.2815962138325</v>
      </c>
      <c r="AH37" s="131">
        <f t="shared" si="10"/>
        <v>121.54458427449715</v>
      </c>
      <c r="AI37" s="132">
        <f t="shared" si="11"/>
        <v>12.943763744894753</v>
      </c>
    </row>
    <row r="38" spans="1:35" s="8" customFormat="1" ht="19.5" customHeight="1" thickBot="1">
      <c r="A38" s="148">
        <v>33</v>
      </c>
      <c r="B38" s="149" t="s">
        <v>35</v>
      </c>
      <c r="C38" s="150">
        <v>11198</v>
      </c>
      <c r="D38" s="151">
        <f t="shared" si="12"/>
        <v>221.3</v>
      </c>
      <c r="E38" s="152">
        <f t="shared" si="12"/>
        <v>208</v>
      </c>
      <c r="F38" s="152">
        <f t="shared" si="12"/>
        <v>13.3</v>
      </c>
      <c r="G38" s="153">
        <f t="shared" si="1"/>
        <v>0</v>
      </c>
      <c r="H38" s="154">
        <v>0</v>
      </c>
      <c r="I38" s="154">
        <v>0</v>
      </c>
      <c r="J38" s="153">
        <f t="shared" si="13"/>
        <v>138.5</v>
      </c>
      <c r="K38" s="154">
        <v>134.2</v>
      </c>
      <c r="L38" s="154">
        <v>4.3</v>
      </c>
      <c r="M38" s="153">
        <f t="shared" si="14"/>
        <v>6.8</v>
      </c>
      <c r="N38" s="154">
        <v>5.6</v>
      </c>
      <c r="O38" s="154">
        <v>1.2</v>
      </c>
      <c r="P38" s="153">
        <f t="shared" si="16"/>
        <v>51.3</v>
      </c>
      <c r="Q38" s="154">
        <v>50.9</v>
      </c>
      <c r="R38" s="154">
        <v>0.4</v>
      </c>
      <c r="S38" s="153">
        <f>SUM(T38:U38)</f>
        <v>0</v>
      </c>
      <c r="T38" s="154">
        <v>0</v>
      </c>
      <c r="U38" s="154">
        <v>0</v>
      </c>
      <c r="V38" s="153">
        <f t="shared" si="15"/>
        <v>24.700000000000003</v>
      </c>
      <c r="W38" s="154">
        <v>17.3</v>
      </c>
      <c r="X38" s="154">
        <v>7.4</v>
      </c>
      <c r="Y38" s="155">
        <v>50.1</v>
      </c>
      <c r="Z38" s="156">
        <f t="shared" si="2"/>
        <v>271.40000000000003</v>
      </c>
      <c r="AA38" s="157">
        <f t="shared" si="3"/>
        <v>221.3</v>
      </c>
      <c r="AB38" s="158">
        <f t="shared" si="4"/>
        <v>170</v>
      </c>
      <c r="AC38" s="159">
        <f t="shared" si="5"/>
        <v>51.3</v>
      </c>
      <c r="AD38" s="160">
        <f t="shared" si="6"/>
        <v>658.748586057034</v>
      </c>
      <c r="AE38" s="161">
        <f t="shared" si="7"/>
        <v>506.0427457284039</v>
      </c>
      <c r="AF38" s="162">
        <f t="shared" si="8"/>
        <v>152.7058403286301</v>
      </c>
      <c r="AG38" s="163">
        <f t="shared" si="9"/>
        <v>807.8823599452285</v>
      </c>
      <c r="AH38" s="164">
        <f t="shared" si="10"/>
        <v>149.13377388819433</v>
      </c>
      <c r="AI38" s="61">
        <f t="shared" si="11"/>
        <v>23.181201988251242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SheetLayoutView="100" zoomScalePageLayoutView="0" workbookViewId="0" topLeftCell="B1">
      <selection activeCell="F15" sqref="F1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65" t="s">
        <v>63</v>
      </c>
      <c r="B1" s="166"/>
      <c r="C1" s="211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74" t="s">
        <v>1</v>
      </c>
      <c r="AB1" s="175"/>
      <c r="AC1" s="176"/>
      <c r="AD1" s="180" t="s">
        <v>2</v>
      </c>
      <c r="AE1" s="180"/>
      <c r="AF1" s="180"/>
      <c r="AG1" s="184" t="s">
        <v>3</v>
      </c>
      <c r="AH1" s="191" t="s">
        <v>4</v>
      </c>
      <c r="AI1" s="202" t="s">
        <v>5</v>
      </c>
    </row>
    <row r="2" spans="1:35" ht="19.5" customHeight="1">
      <c r="A2" s="167"/>
      <c r="B2" s="168"/>
      <c r="C2" s="172"/>
      <c r="D2" s="205" t="s">
        <v>1</v>
      </c>
      <c r="E2" s="206"/>
      <c r="F2" s="20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187" t="s">
        <v>6</v>
      </c>
      <c r="Z2" s="189" t="s">
        <v>7</v>
      </c>
      <c r="AA2" s="177"/>
      <c r="AB2" s="178"/>
      <c r="AC2" s="179"/>
      <c r="AD2" s="181"/>
      <c r="AE2" s="181"/>
      <c r="AF2" s="181"/>
      <c r="AG2" s="185"/>
      <c r="AH2" s="192"/>
      <c r="AI2" s="203"/>
    </row>
    <row r="3" spans="1:35" ht="19.5" customHeight="1">
      <c r="A3" s="167"/>
      <c r="B3" s="168"/>
      <c r="C3" s="172"/>
      <c r="D3" s="208"/>
      <c r="E3" s="206"/>
      <c r="F3" s="206"/>
      <c r="G3" s="182" t="s">
        <v>8</v>
      </c>
      <c r="H3" s="183"/>
      <c r="I3" s="183"/>
      <c r="J3" s="182" t="s">
        <v>9</v>
      </c>
      <c r="K3" s="183"/>
      <c r="L3" s="183"/>
      <c r="M3" s="182" t="s">
        <v>10</v>
      </c>
      <c r="N3" s="183"/>
      <c r="O3" s="183"/>
      <c r="P3" s="182" t="s">
        <v>11</v>
      </c>
      <c r="Q3" s="183"/>
      <c r="R3" s="183"/>
      <c r="S3" s="182" t="s">
        <v>12</v>
      </c>
      <c r="T3" s="183"/>
      <c r="U3" s="183"/>
      <c r="V3" s="182" t="s">
        <v>13</v>
      </c>
      <c r="W3" s="183"/>
      <c r="X3" s="183"/>
      <c r="Y3" s="187"/>
      <c r="Z3" s="189"/>
      <c r="AA3" s="177"/>
      <c r="AB3" s="178"/>
      <c r="AC3" s="179"/>
      <c r="AD3" s="181"/>
      <c r="AE3" s="181"/>
      <c r="AF3" s="181"/>
      <c r="AG3" s="185"/>
      <c r="AH3" s="192"/>
      <c r="AI3" s="203"/>
    </row>
    <row r="4" spans="1:35" ht="19.5" customHeight="1" thickBot="1">
      <c r="A4" s="169"/>
      <c r="B4" s="170"/>
      <c r="C4" s="173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88"/>
      <c r="Z4" s="190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86"/>
      <c r="AH4" s="193"/>
      <c r="AI4" s="204"/>
    </row>
    <row r="5" spans="1:35" s="2" customFormat="1" ht="39.75" customHeight="1" thickBot="1">
      <c r="A5" s="197" t="s">
        <v>18</v>
      </c>
      <c r="B5" s="198"/>
      <c r="C5" s="34">
        <f>SUM(C6:C38)</f>
        <v>1192515</v>
      </c>
      <c r="D5" s="35">
        <f>SUM(E5:F5)</f>
        <v>22171.700000000004</v>
      </c>
      <c r="E5" s="36">
        <f>SUM(E6:E38)</f>
        <v>20333.400000000005</v>
      </c>
      <c r="F5" s="36">
        <f>SUM(F6:F38)</f>
        <v>1838.3</v>
      </c>
      <c r="G5" s="37">
        <f>SUM(H5:I5)</f>
        <v>449</v>
      </c>
      <c r="H5" s="37">
        <f aca="true" t="shared" si="0" ref="H5:AC5">SUM(H6:H38)</f>
        <v>449</v>
      </c>
      <c r="I5" s="37">
        <f t="shared" si="0"/>
        <v>0</v>
      </c>
      <c r="J5" s="37">
        <f>SUM(K5:L5)</f>
        <v>16993.199999999997</v>
      </c>
      <c r="K5" s="37">
        <f t="shared" si="0"/>
        <v>15869.399999999998</v>
      </c>
      <c r="L5" s="37">
        <f t="shared" si="0"/>
        <v>1123.8000000000002</v>
      </c>
      <c r="M5" s="37">
        <f>SUM(N5:O5)</f>
        <v>1093.3000000000002</v>
      </c>
      <c r="N5" s="37">
        <f t="shared" si="0"/>
        <v>832.6000000000003</v>
      </c>
      <c r="O5" s="37">
        <f t="shared" si="0"/>
        <v>260.7</v>
      </c>
      <c r="P5" s="37">
        <f>SUM(Q5:R5)</f>
        <v>2996.1999999999994</v>
      </c>
      <c r="Q5" s="37">
        <f t="shared" si="0"/>
        <v>2906.899999999999</v>
      </c>
      <c r="R5" s="37">
        <f t="shared" si="0"/>
        <v>89.3</v>
      </c>
      <c r="S5" s="37">
        <f>SUM(T5:U5)</f>
        <v>1.6</v>
      </c>
      <c r="T5" s="37">
        <f t="shared" si="0"/>
        <v>1.5</v>
      </c>
      <c r="U5" s="37">
        <f t="shared" si="0"/>
        <v>0.1</v>
      </c>
      <c r="V5" s="37">
        <f>SUM(W5:X5)</f>
        <v>638.3999999999999</v>
      </c>
      <c r="W5" s="37">
        <f t="shared" si="0"/>
        <v>274</v>
      </c>
      <c r="X5" s="37">
        <f t="shared" si="0"/>
        <v>364.3999999999999</v>
      </c>
      <c r="Y5" s="38">
        <f t="shared" si="0"/>
        <v>10197.4</v>
      </c>
      <c r="Z5" s="39">
        <f t="shared" si="0"/>
        <v>32369.099999999995</v>
      </c>
      <c r="AA5" s="40">
        <f t="shared" si="0"/>
        <v>22171.699999999997</v>
      </c>
      <c r="AB5" s="41">
        <f t="shared" si="0"/>
        <v>19175.5</v>
      </c>
      <c r="AC5" s="42">
        <f t="shared" si="0"/>
        <v>2996.2000000000007</v>
      </c>
      <c r="AD5" s="43">
        <f>AA5/C5/31*1000000</f>
        <v>599.7544089862669</v>
      </c>
      <c r="AE5" s="44">
        <f>AB5/C5/31*1000000</f>
        <v>518.7058578961542</v>
      </c>
      <c r="AF5" s="45">
        <f>AC5/C5/31*1000000</f>
        <v>81.04855109011277</v>
      </c>
      <c r="AG5" s="46">
        <f>Z5/C5/31*1000000</f>
        <v>875.5986433118511</v>
      </c>
      <c r="AH5" s="47">
        <f>Y5/C5/31*1000000</f>
        <v>275.8442343255843</v>
      </c>
      <c r="AI5" s="48">
        <f>AC5*100/AA5</f>
        <v>13.513623222396122</v>
      </c>
    </row>
    <row r="6" spans="1:35" s="8" customFormat="1" ht="19.5" customHeight="1" thickTop="1">
      <c r="A6" s="14">
        <v>1</v>
      </c>
      <c r="B6" s="15" t="s">
        <v>19</v>
      </c>
      <c r="C6" s="49">
        <v>283499</v>
      </c>
      <c r="D6" s="50">
        <f>G6+J6+M6+P6+S6+V6</f>
        <v>5093.7</v>
      </c>
      <c r="E6" s="51">
        <f>H6+K6+N6+Q6+T6+W6</f>
        <v>5042.400000000001</v>
      </c>
      <c r="F6" s="51">
        <f>I6+L6+O6+R6+U6+X6</f>
        <v>51.3</v>
      </c>
      <c r="G6" s="52">
        <f aca="true" t="shared" si="1" ref="G6:G38">SUM(H6:I6)</f>
        <v>0</v>
      </c>
      <c r="H6" s="16">
        <v>0</v>
      </c>
      <c r="I6" s="16">
        <v>0</v>
      </c>
      <c r="J6" s="52">
        <f>SUM(K6:L6)</f>
        <v>3884.7</v>
      </c>
      <c r="K6" s="16">
        <v>3854.2</v>
      </c>
      <c r="L6" s="16">
        <v>30.5</v>
      </c>
      <c r="M6" s="52">
        <f>SUM(N6:O6)</f>
        <v>289</v>
      </c>
      <c r="N6" s="16">
        <v>286.1</v>
      </c>
      <c r="O6" s="16">
        <v>2.9</v>
      </c>
      <c r="P6" s="52">
        <f>SUM(Q6:R6)</f>
        <v>822</v>
      </c>
      <c r="Q6" s="16">
        <v>821.5</v>
      </c>
      <c r="R6" s="16">
        <v>0.5</v>
      </c>
      <c r="S6" s="52">
        <f>SUM(T6:U6)</f>
        <v>0</v>
      </c>
      <c r="T6" s="16">
        <v>0</v>
      </c>
      <c r="U6" s="16">
        <v>0</v>
      </c>
      <c r="V6" s="52">
        <f>SUM(W6:X6)</f>
        <v>98</v>
      </c>
      <c r="W6" s="16">
        <v>80.6</v>
      </c>
      <c r="X6" s="16">
        <v>17.4</v>
      </c>
      <c r="Y6" s="113">
        <v>3164.5</v>
      </c>
      <c r="Z6" s="53">
        <f aca="true" t="shared" si="2" ref="Z6:Z38">D6+Y6</f>
        <v>8258.2</v>
      </c>
      <c r="AA6" s="114">
        <f aca="true" t="shared" si="3" ref="AA6:AA38">SUM(AB6:AC6)</f>
        <v>5093.7</v>
      </c>
      <c r="AB6" s="115">
        <f aca="true" t="shared" si="4" ref="AB6:AB38">G6+J6+M6+S6+V6</f>
        <v>4271.7</v>
      </c>
      <c r="AC6" s="116">
        <f aca="true" t="shared" si="5" ref="AC6:AC38">P6</f>
        <v>822</v>
      </c>
      <c r="AD6" s="117">
        <f aca="true" t="shared" si="6" ref="AD6:AD38">AA6/C6/31*1000000</f>
        <v>579.5890046377816</v>
      </c>
      <c r="AE6" s="118">
        <f aca="true" t="shared" si="7" ref="AE6:AE38">AB6/C6/31*1000000</f>
        <v>486.0573553823766</v>
      </c>
      <c r="AF6" s="119">
        <f aca="true" t="shared" si="8" ref="AF6:AF38">AC6/C6/31*1000000</f>
        <v>93.53164925540501</v>
      </c>
      <c r="AG6" s="120">
        <f aca="true" t="shared" si="9" ref="AG6:AG38">Z6/C6/31*1000000</f>
        <v>939.6630971788147</v>
      </c>
      <c r="AH6" s="121">
        <f aca="true" t="shared" si="10" ref="AH6:AH38">Y6/C6/31*1000000</f>
        <v>360.074092541033</v>
      </c>
      <c r="AI6" s="122">
        <f aca="true" t="shared" si="11" ref="AI6:AI38">AC6*100/AA6</f>
        <v>16.13758171859356</v>
      </c>
    </row>
    <row r="7" spans="1:35" s="55" customFormat="1" ht="19.5" customHeight="1">
      <c r="A7" s="13">
        <v>2</v>
      </c>
      <c r="B7" s="17" t="s">
        <v>20</v>
      </c>
      <c r="C7" s="54">
        <v>48169</v>
      </c>
      <c r="D7" s="50">
        <f aca="true" t="shared" si="12" ref="D7:F38">G7+J7+M7+P7+S7+V7</f>
        <v>1046.1</v>
      </c>
      <c r="E7" s="51">
        <f t="shared" si="12"/>
        <v>847.6</v>
      </c>
      <c r="F7" s="51">
        <f t="shared" si="12"/>
        <v>198.5</v>
      </c>
      <c r="G7" s="52">
        <f>SUM(H7:I7)</f>
        <v>0</v>
      </c>
      <c r="H7" s="16">
        <v>0</v>
      </c>
      <c r="I7" s="16">
        <v>0</v>
      </c>
      <c r="J7" s="52">
        <f aca="true" t="shared" si="13" ref="J7:J38">SUM(K7:L7)</f>
        <v>798.8000000000001</v>
      </c>
      <c r="K7" s="16">
        <v>716.2</v>
      </c>
      <c r="L7" s="16">
        <v>82.6</v>
      </c>
      <c r="M7" s="52">
        <f aca="true" t="shared" si="14" ref="M7:M38">SUM(N7:O7)</f>
        <v>40.9</v>
      </c>
      <c r="N7" s="16">
        <v>22.2</v>
      </c>
      <c r="O7" s="16">
        <v>18.7</v>
      </c>
      <c r="P7" s="52">
        <f>SUM(Q7:R7)</f>
        <v>130.9</v>
      </c>
      <c r="Q7" s="16">
        <v>101.8</v>
      </c>
      <c r="R7" s="16">
        <v>29.1</v>
      </c>
      <c r="S7" s="52">
        <f>SUM(T7:U7)</f>
        <v>0</v>
      </c>
      <c r="T7" s="16">
        <v>0</v>
      </c>
      <c r="U7" s="16">
        <v>0</v>
      </c>
      <c r="V7" s="52">
        <f aca="true" t="shared" si="15" ref="V7:V38">SUM(W7:X7)</f>
        <v>75.5</v>
      </c>
      <c r="W7" s="16">
        <v>7.4</v>
      </c>
      <c r="X7" s="16">
        <v>68.1</v>
      </c>
      <c r="Y7" s="113">
        <v>463.4</v>
      </c>
      <c r="Z7" s="53">
        <f>D7+Y7</f>
        <v>1509.5</v>
      </c>
      <c r="AA7" s="114">
        <f>SUM(AB7:AC7)</f>
        <v>1046.1000000000001</v>
      </c>
      <c r="AB7" s="115">
        <f>G7+J7+M7+S7+V7</f>
        <v>915.2</v>
      </c>
      <c r="AC7" s="116">
        <f>P7</f>
        <v>130.9</v>
      </c>
      <c r="AD7" s="117">
        <f t="shared" si="6"/>
        <v>700.5576468334943</v>
      </c>
      <c r="AE7" s="118">
        <f t="shared" si="7"/>
        <v>612.8958592696815</v>
      </c>
      <c r="AF7" s="119">
        <f t="shared" si="8"/>
        <v>87.66178756381262</v>
      </c>
      <c r="AG7" s="120">
        <f t="shared" si="9"/>
        <v>1010.8897504016437</v>
      </c>
      <c r="AH7" s="121">
        <f t="shared" si="10"/>
        <v>310.3321035681495</v>
      </c>
      <c r="AI7" s="122">
        <f t="shared" si="11"/>
        <v>12.513144058885382</v>
      </c>
    </row>
    <row r="8" spans="1:35" s="55" customFormat="1" ht="19.5" customHeight="1">
      <c r="A8" s="13">
        <v>3</v>
      </c>
      <c r="B8" s="18" t="s">
        <v>21</v>
      </c>
      <c r="C8" s="54">
        <v>33643</v>
      </c>
      <c r="D8" s="50">
        <f t="shared" si="12"/>
        <v>693.3000000000001</v>
      </c>
      <c r="E8" s="51">
        <f t="shared" si="12"/>
        <v>586.5</v>
      </c>
      <c r="F8" s="51">
        <f t="shared" si="12"/>
        <v>106.8</v>
      </c>
      <c r="G8" s="52">
        <f>SUM(H8:I8)</f>
        <v>0</v>
      </c>
      <c r="H8" s="16">
        <v>0</v>
      </c>
      <c r="I8" s="16">
        <v>0</v>
      </c>
      <c r="J8" s="52">
        <f t="shared" si="13"/>
        <v>587.7</v>
      </c>
      <c r="K8" s="16">
        <v>512.7</v>
      </c>
      <c r="L8" s="16">
        <v>75</v>
      </c>
      <c r="M8" s="52">
        <f t="shared" si="14"/>
        <v>79</v>
      </c>
      <c r="N8" s="16">
        <v>50</v>
      </c>
      <c r="O8" s="16">
        <v>29</v>
      </c>
      <c r="P8" s="52">
        <f>SUM(Q8:R8)</f>
        <v>26.6</v>
      </c>
      <c r="Q8" s="16">
        <v>23.8</v>
      </c>
      <c r="R8" s="16">
        <v>2.8</v>
      </c>
      <c r="S8" s="52">
        <f>SUM(T8:U8)</f>
        <v>0</v>
      </c>
      <c r="T8" s="16">
        <v>0</v>
      </c>
      <c r="U8" s="16">
        <v>0</v>
      </c>
      <c r="V8" s="52">
        <f t="shared" si="15"/>
        <v>0</v>
      </c>
      <c r="W8" s="16">
        <v>0</v>
      </c>
      <c r="X8" s="16">
        <v>0</v>
      </c>
      <c r="Y8" s="113">
        <v>72.3</v>
      </c>
      <c r="Z8" s="53">
        <f>D8+Y8</f>
        <v>765.6</v>
      </c>
      <c r="AA8" s="114">
        <f>SUM(AB8:AC8)</f>
        <v>693.3000000000001</v>
      </c>
      <c r="AB8" s="115">
        <f>G8+J8+M8+S8+V8</f>
        <v>666.7</v>
      </c>
      <c r="AC8" s="116">
        <f>P8</f>
        <v>26.6</v>
      </c>
      <c r="AD8" s="117">
        <f t="shared" si="6"/>
        <v>664.759864727648</v>
      </c>
      <c r="AE8" s="118">
        <f t="shared" si="7"/>
        <v>639.2548706388618</v>
      </c>
      <c r="AF8" s="119">
        <f t="shared" si="8"/>
        <v>25.504994088786145</v>
      </c>
      <c r="AG8" s="120">
        <f t="shared" si="9"/>
        <v>734.0835892622057</v>
      </c>
      <c r="AH8" s="121">
        <f t="shared" si="10"/>
        <v>69.32372453455783</v>
      </c>
      <c r="AI8" s="122">
        <f t="shared" si="11"/>
        <v>3.836722919371123</v>
      </c>
    </row>
    <row r="9" spans="1:35" s="8" customFormat="1" ht="19.5" customHeight="1">
      <c r="A9" s="19">
        <v>4</v>
      </c>
      <c r="B9" s="18" t="s">
        <v>22</v>
      </c>
      <c r="C9" s="54">
        <v>92617</v>
      </c>
      <c r="D9" s="56">
        <f t="shared" si="12"/>
        <v>1466.8000000000002</v>
      </c>
      <c r="E9" s="51">
        <f t="shared" si="12"/>
        <v>1411.7</v>
      </c>
      <c r="F9" s="51">
        <f t="shared" si="12"/>
        <v>55.1</v>
      </c>
      <c r="G9" s="57">
        <f>SUM(H9:I9)</f>
        <v>0</v>
      </c>
      <c r="H9" s="20">
        <v>0</v>
      </c>
      <c r="I9" s="20">
        <v>0</v>
      </c>
      <c r="J9" s="57">
        <f t="shared" si="13"/>
        <v>1272.7</v>
      </c>
      <c r="K9" s="16">
        <v>1236.5</v>
      </c>
      <c r="L9" s="16">
        <v>36.2</v>
      </c>
      <c r="M9" s="57">
        <f t="shared" si="14"/>
        <v>83.9</v>
      </c>
      <c r="N9" s="16">
        <v>71.9</v>
      </c>
      <c r="O9" s="16">
        <v>12</v>
      </c>
      <c r="P9" s="57">
        <f aca="true" t="shared" si="16" ref="P9:P38">SUM(Q9:R9)</f>
        <v>103.3</v>
      </c>
      <c r="Q9" s="16">
        <v>103.3</v>
      </c>
      <c r="R9" s="16">
        <v>0</v>
      </c>
      <c r="S9" s="57">
        <f aca="true" t="shared" si="17" ref="S9:S37">SUM(T9:U9)</f>
        <v>0</v>
      </c>
      <c r="T9" s="20">
        <v>0</v>
      </c>
      <c r="U9" s="20">
        <v>0</v>
      </c>
      <c r="V9" s="57">
        <f t="shared" si="15"/>
        <v>6.9</v>
      </c>
      <c r="W9" s="16">
        <v>0</v>
      </c>
      <c r="X9" s="16">
        <v>6.9</v>
      </c>
      <c r="Y9" s="123">
        <v>924.8</v>
      </c>
      <c r="Z9" s="58">
        <f t="shared" si="2"/>
        <v>2391.6000000000004</v>
      </c>
      <c r="AA9" s="124">
        <f t="shared" si="3"/>
        <v>1466.8000000000002</v>
      </c>
      <c r="AB9" s="125">
        <f t="shared" si="4"/>
        <v>1363.5000000000002</v>
      </c>
      <c r="AC9" s="126">
        <f t="shared" si="5"/>
        <v>103.3</v>
      </c>
      <c r="AD9" s="127">
        <f t="shared" si="6"/>
        <v>510.87952570541125</v>
      </c>
      <c r="AE9" s="128">
        <f t="shared" si="7"/>
        <v>474.9006226474831</v>
      </c>
      <c r="AF9" s="129">
        <f t="shared" si="8"/>
        <v>35.97890305792813</v>
      </c>
      <c r="AG9" s="130">
        <f t="shared" si="9"/>
        <v>832.9830063246942</v>
      </c>
      <c r="AH9" s="131">
        <f t="shared" si="10"/>
        <v>322.10348061928295</v>
      </c>
      <c r="AI9" s="132">
        <f t="shared" si="11"/>
        <v>7.042541587128442</v>
      </c>
    </row>
    <row r="10" spans="1:35" s="8" customFormat="1" ht="19.5" customHeight="1">
      <c r="A10" s="19">
        <v>5</v>
      </c>
      <c r="B10" s="18" t="s">
        <v>46</v>
      </c>
      <c r="C10" s="54">
        <v>92158</v>
      </c>
      <c r="D10" s="56">
        <f t="shared" si="12"/>
        <v>1512.9</v>
      </c>
      <c r="E10" s="51">
        <f t="shared" si="12"/>
        <v>1404.3999999999999</v>
      </c>
      <c r="F10" s="51">
        <f t="shared" si="12"/>
        <v>108.5</v>
      </c>
      <c r="G10" s="57">
        <f t="shared" si="1"/>
        <v>0</v>
      </c>
      <c r="H10" s="20">
        <v>0</v>
      </c>
      <c r="I10" s="20">
        <v>0</v>
      </c>
      <c r="J10" s="57">
        <f t="shared" si="13"/>
        <v>1152.9</v>
      </c>
      <c r="K10" s="20">
        <v>1065.5</v>
      </c>
      <c r="L10" s="20">
        <v>87.4</v>
      </c>
      <c r="M10" s="57">
        <f t="shared" si="14"/>
        <v>73.2</v>
      </c>
      <c r="N10" s="20">
        <v>52.1</v>
      </c>
      <c r="O10" s="20">
        <v>21.1</v>
      </c>
      <c r="P10" s="57">
        <f t="shared" si="16"/>
        <v>286.8</v>
      </c>
      <c r="Q10" s="20">
        <v>286.8</v>
      </c>
      <c r="R10" s="20">
        <v>0</v>
      </c>
      <c r="S10" s="57">
        <f t="shared" si="17"/>
        <v>0</v>
      </c>
      <c r="T10" s="20">
        <v>0</v>
      </c>
      <c r="U10" s="20">
        <v>0</v>
      </c>
      <c r="V10" s="57">
        <f t="shared" si="15"/>
        <v>0</v>
      </c>
      <c r="W10" s="20">
        <v>0</v>
      </c>
      <c r="X10" s="20">
        <v>0</v>
      </c>
      <c r="Y10" s="123">
        <v>702.3</v>
      </c>
      <c r="Z10" s="58">
        <f t="shared" si="2"/>
        <v>2215.2</v>
      </c>
      <c r="AA10" s="124">
        <f t="shared" si="3"/>
        <v>1512.9</v>
      </c>
      <c r="AB10" s="125">
        <f t="shared" si="4"/>
        <v>1226.1000000000001</v>
      </c>
      <c r="AC10" s="126">
        <f t="shared" si="5"/>
        <v>286.8</v>
      </c>
      <c r="AD10" s="127">
        <f t="shared" si="6"/>
        <v>529.5603833248509</v>
      </c>
      <c r="AE10" s="128">
        <f t="shared" si="7"/>
        <v>429.1717800215479</v>
      </c>
      <c r="AF10" s="129">
        <f t="shared" si="8"/>
        <v>100.3886033033031</v>
      </c>
      <c r="AG10" s="130">
        <f t="shared" si="9"/>
        <v>775.3864506188181</v>
      </c>
      <c r="AH10" s="131">
        <f t="shared" si="10"/>
        <v>245.8260672939671</v>
      </c>
      <c r="AI10" s="132">
        <f t="shared" si="11"/>
        <v>18.95697005750545</v>
      </c>
    </row>
    <row r="11" spans="1:36" s="8" customFormat="1" ht="19.5" customHeight="1">
      <c r="A11" s="19">
        <v>6</v>
      </c>
      <c r="B11" s="18" t="s">
        <v>23</v>
      </c>
      <c r="C11" s="54">
        <v>32720</v>
      </c>
      <c r="D11" s="56">
        <f>G11+J11+M11+P11+S11+V11</f>
        <v>718.6</v>
      </c>
      <c r="E11" s="51">
        <f t="shared" si="12"/>
        <v>551.1</v>
      </c>
      <c r="F11" s="51">
        <f t="shared" si="12"/>
        <v>167.5</v>
      </c>
      <c r="G11" s="57">
        <f>SUM(H11:I11)</f>
        <v>0</v>
      </c>
      <c r="H11" s="20">
        <v>0</v>
      </c>
      <c r="I11" s="20">
        <v>0</v>
      </c>
      <c r="J11" s="57">
        <f t="shared" si="13"/>
        <v>586.2</v>
      </c>
      <c r="K11" s="20">
        <v>450.2</v>
      </c>
      <c r="L11" s="20">
        <v>136</v>
      </c>
      <c r="M11" s="57">
        <f t="shared" si="14"/>
        <v>46.900000000000006</v>
      </c>
      <c r="N11" s="20">
        <v>18.6</v>
      </c>
      <c r="O11" s="20">
        <v>28.3</v>
      </c>
      <c r="P11" s="57">
        <f t="shared" si="16"/>
        <v>85.5</v>
      </c>
      <c r="Q11" s="20">
        <v>82.3</v>
      </c>
      <c r="R11" s="20">
        <v>3.2</v>
      </c>
      <c r="S11" s="57">
        <f t="shared" si="17"/>
        <v>0</v>
      </c>
      <c r="T11" s="20">
        <v>0</v>
      </c>
      <c r="U11" s="20">
        <v>0</v>
      </c>
      <c r="V11" s="57">
        <f t="shared" si="15"/>
        <v>0</v>
      </c>
      <c r="W11" s="20">
        <v>0</v>
      </c>
      <c r="X11" s="20">
        <v>0</v>
      </c>
      <c r="Y11" s="123">
        <v>266.2</v>
      </c>
      <c r="Z11" s="58">
        <f t="shared" si="2"/>
        <v>984.8</v>
      </c>
      <c r="AA11" s="124">
        <f t="shared" si="3"/>
        <v>718.6</v>
      </c>
      <c r="AB11" s="125">
        <f t="shared" si="4"/>
        <v>633.1</v>
      </c>
      <c r="AC11" s="126">
        <f t="shared" si="5"/>
        <v>85.5</v>
      </c>
      <c r="AD11" s="127">
        <f t="shared" si="6"/>
        <v>708.4549254673082</v>
      </c>
      <c r="AE11" s="128">
        <f t="shared" si="7"/>
        <v>624.1620001577413</v>
      </c>
      <c r="AF11" s="129">
        <f t="shared" si="8"/>
        <v>84.29292530956701</v>
      </c>
      <c r="AG11" s="130">
        <f t="shared" si="9"/>
        <v>970.8967584194337</v>
      </c>
      <c r="AH11" s="131">
        <f t="shared" si="10"/>
        <v>262.44183295212554</v>
      </c>
      <c r="AI11" s="132">
        <f t="shared" si="11"/>
        <v>11.89813526301141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25107</v>
      </c>
      <c r="D12" s="56">
        <f>G12+J12+M12+P12+S12+V12</f>
        <v>498.20000000000005</v>
      </c>
      <c r="E12" s="51">
        <f t="shared" si="12"/>
        <v>468.3</v>
      </c>
      <c r="F12" s="51">
        <f t="shared" si="12"/>
        <v>29.900000000000002</v>
      </c>
      <c r="G12" s="57">
        <f>SUM(H12:I12)</f>
        <v>0</v>
      </c>
      <c r="H12" s="20">
        <v>0</v>
      </c>
      <c r="I12" s="20">
        <v>0</v>
      </c>
      <c r="J12" s="57">
        <f t="shared" si="13"/>
        <v>360.3</v>
      </c>
      <c r="K12" s="20">
        <v>346.2</v>
      </c>
      <c r="L12" s="20">
        <v>14.1</v>
      </c>
      <c r="M12" s="57">
        <f t="shared" si="14"/>
        <v>35.3</v>
      </c>
      <c r="N12" s="20">
        <v>31</v>
      </c>
      <c r="O12" s="20">
        <v>4.3</v>
      </c>
      <c r="P12" s="57">
        <f>SUM(Q12:R12)</f>
        <v>95.89999999999999</v>
      </c>
      <c r="Q12" s="20">
        <v>85.8</v>
      </c>
      <c r="R12" s="20">
        <v>10.1</v>
      </c>
      <c r="S12" s="57">
        <f t="shared" si="17"/>
        <v>0.6</v>
      </c>
      <c r="T12" s="20">
        <v>0.5</v>
      </c>
      <c r="U12" s="20">
        <v>0.1</v>
      </c>
      <c r="V12" s="57">
        <f t="shared" si="15"/>
        <v>6.1</v>
      </c>
      <c r="W12" s="20">
        <v>4.8</v>
      </c>
      <c r="X12" s="20">
        <v>1.3</v>
      </c>
      <c r="Y12" s="123">
        <v>167.7</v>
      </c>
      <c r="Z12" s="58">
        <f>D12+Y12</f>
        <v>665.9000000000001</v>
      </c>
      <c r="AA12" s="124">
        <f>SUM(AB12:AC12)</f>
        <v>498.20000000000005</v>
      </c>
      <c r="AB12" s="125">
        <f>G12+J12+M12+S12+V12</f>
        <v>402.30000000000007</v>
      </c>
      <c r="AC12" s="126">
        <f>P12</f>
        <v>95.89999999999999</v>
      </c>
      <c r="AD12" s="127">
        <f t="shared" si="6"/>
        <v>640.0990855910895</v>
      </c>
      <c r="AE12" s="128">
        <f t="shared" si="7"/>
        <v>516.8845084971806</v>
      </c>
      <c r="AF12" s="129">
        <f t="shared" si="8"/>
        <v>123.21457709390903</v>
      </c>
      <c r="AG12" s="130">
        <f t="shared" si="9"/>
        <v>855.5639925634415</v>
      </c>
      <c r="AH12" s="131">
        <f t="shared" si="10"/>
        <v>215.46490697235186</v>
      </c>
      <c r="AI12" s="132">
        <f t="shared" si="11"/>
        <v>19.249297470895222</v>
      </c>
    </row>
    <row r="13" spans="1:35" s="8" customFormat="1" ht="19.5" customHeight="1">
      <c r="A13" s="19">
        <v>8</v>
      </c>
      <c r="B13" s="18" t="s">
        <v>40</v>
      </c>
      <c r="C13" s="54">
        <v>110019</v>
      </c>
      <c r="D13" s="56">
        <f t="shared" si="12"/>
        <v>1969.6999999999998</v>
      </c>
      <c r="E13" s="51">
        <f t="shared" si="12"/>
        <v>1786.6999999999998</v>
      </c>
      <c r="F13" s="51">
        <f t="shared" si="12"/>
        <v>183</v>
      </c>
      <c r="G13" s="57">
        <f t="shared" si="1"/>
        <v>0</v>
      </c>
      <c r="H13" s="20">
        <v>0</v>
      </c>
      <c r="I13" s="20">
        <v>0</v>
      </c>
      <c r="J13" s="57">
        <f t="shared" si="13"/>
        <v>1597.8</v>
      </c>
      <c r="K13" s="20">
        <v>1472.1</v>
      </c>
      <c r="L13" s="20">
        <v>125.7</v>
      </c>
      <c r="M13" s="57">
        <f t="shared" si="14"/>
        <v>123.3</v>
      </c>
      <c r="N13" s="20">
        <v>100.5</v>
      </c>
      <c r="O13" s="20">
        <v>22.8</v>
      </c>
      <c r="P13" s="57">
        <f t="shared" si="16"/>
        <v>214.1</v>
      </c>
      <c r="Q13" s="20">
        <v>214.1</v>
      </c>
      <c r="R13" s="20">
        <v>0</v>
      </c>
      <c r="S13" s="57">
        <f t="shared" si="17"/>
        <v>0</v>
      </c>
      <c r="T13" s="20">
        <v>0</v>
      </c>
      <c r="U13" s="20">
        <v>0</v>
      </c>
      <c r="V13" s="57">
        <f t="shared" si="15"/>
        <v>34.5</v>
      </c>
      <c r="W13" s="20">
        <v>0</v>
      </c>
      <c r="X13" s="20">
        <v>34.5</v>
      </c>
      <c r="Y13" s="123">
        <v>673.2</v>
      </c>
      <c r="Z13" s="58">
        <f t="shared" si="2"/>
        <v>2642.8999999999996</v>
      </c>
      <c r="AA13" s="124">
        <f t="shared" si="3"/>
        <v>1969.6999999999998</v>
      </c>
      <c r="AB13" s="125">
        <f t="shared" si="4"/>
        <v>1755.6</v>
      </c>
      <c r="AC13" s="126">
        <f t="shared" si="5"/>
        <v>214.1</v>
      </c>
      <c r="AD13" s="127">
        <f t="shared" si="6"/>
        <v>577.52487913378</v>
      </c>
      <c r="AE13" s="128">
        <f t="shared" si="7"/>
        <v>514.7497983486137</v>
      </c>
      <c r="AF13" s="129">
        <f t="shared" si="8"/>
        <v>62.77508078516643</v>
      </c>
      <c r="AG13" s="130">
        <f t="shared" si="9"/>
        <v>774.910140154677</v>
      </c>
      <c r="AH13" s="131">
        <f t="shared" si="10"/>
        <v>197.385261020897</v>
      </c>
      <c r="AI13" s="132">
        <f t="shared" si="11"/>
        <v>10.869675585114486</v>
      </c>
    </row>
    <row r="14" spans="1:35" s="55" customFormat="1" ht="17.25" customHeight="1">
      <c r="A14" s="13">
        <v>9</v>
      </c>
      <c r="B14" s="18" t="s">
        <v>47</v>
      </c>
      <c r="C14" s="54">
        <v>18014</v>
      </c>
      <c r="D14" s="56">
        <f t="shared" si="12"/>
        <v>349.30000000000007</v>
      </c>
      <c r="E14" s="51">
        <f t="shared" si="12"/>
        <v>265.1</v>
      </c>
      <c r="F14" s="51">
        <f t="shared" si="12"/>
        <v>84.2</v>
      </c>
      <c r="G14" s="57">
        <f>SUM(H14:I14)</f>
        <v>0</v>
      </c>
      <c r="H14" s="20">
        <v>0</v>
      </c>
      <c r="I14" s="20">
        <v>0</v>
      </c>
      <c r="J14" s="57">
        <f t="shared" si="13"/>
        <v>281.70000000000005</v>
      </c>
      <c r="K14" s="20">
        <v>217.3</v>
      </c>
      <c r="L14" s="20">
        <v>64.4</v>
      </c>
      <c r="M14" s="57">
        <f t="shared" si="14"/>
        <v>17.299999999999997</v>
      </c>
      <c r="N14" s="20">
        <v>9.2</v>
      </c>
      <c r="O14" s="20">
        <v>8.1</v>
      </c>
      <c r="P14" s="57">
        <f t="shared" si="16"/>
        <v>50.3</v>
      </c>
      <c r="Q14" s="20">
        <v>38.6</v>
      </c>
      <c r="R14" s="20">
        <v>11.7</v>
      </c>
      <c r="S14" s="57">
        <f t="shared" si="17"/>
        <v>0</v>
      </c>
      <c r="T14" s="20">
        <v>0</v>
      </c>
      <c r="U14" s="20">
        <v>0</v>
      </c>
      <c r="V14" s="57">
        <f t="shared" si="15"/>
        <v>0</v>
      </c>
      <c r="W14" s="20">
        <v>0</v>
      </c>
      <c r="X14" s="20">
        <v>0</v>
      </c>
      <c r="Y14" s="123">
        <v>75</v>
      </c>
      <c r="Z14" s="58">
        <f t="shared" si="2"/>
        <v>424.30000000000007</v>
      </c>
      <c r="AA14" s="124">
        <f t="shared" si="3"/>
        <v>349.30000000000007</v>
      </c>
      <c r="AB14" s="125">
        <f>G14+J14+M14+S14+V14</f>
        <v>299.00000000000006</v>
      </c>
      <c r="AC14" s="126">
        <f>P14</f>
        <v>50.3</v>
      </c>
      <c r="AD14" s="133">
        <f t="shared" si="6"/>
        <v>625.4991637328675</v>
      </c>
      <c r="AE14" s="128">
        <f t="shared" si="7"/>
        <v>535.4258515778051</v>
      </c>
      <c r="AF14" s="129">
        <f t="shared" si="8"/>
        <v>90.0733121550622</v>
      </c>
      <c r="AG14" s="130">
        <f t="shared" si="9"/>
        <v>759.8033071052265</v>
      </c>
      <c r="AH14" s="134">
        <f t="shared" si="10"/>
        <v>134.30414337235914</v>
      </c>
      <c r="AI14" s="132">
        <f t="shared" si="11"/>
        <v>14.400229029487544</v>
      </c>
    </row>
    <row r="15" spans="1:35" s="55" customFormat="1" ht="19.5" customHeight="1">
      <c r="A15" s="13">
        <v>10</v>
      </c>
      <c r="B15" s="18" t="s">
        <v>25</v>
      </c>
      <c r="C15" s="54">
        <v>30707</v>
      </c>
      <c r="D15" s="56">
        <f t="shared" si="12"/>
        <v>620.7</v>
      </c>
      <c r="E15" s="51">
        <f t="shared" si="12"/>
        <v>541.1</v>
      </c>
      <c r="F15" s="51">
        <f t="shared" si="12"/>
        <v>79.6</v>
      </c>
      <c r="G15" s="57">
        <f t="shared" si="1"/>
        <v>449</v>
      </c>
      <c r="H15" s="20">
        <v>449</v>
      </c>
      <c r="I15" s="20">
        <v>0</v>
      </c>
      <c r="J15" s="57">
        <f t="shared" si="13"/>
        <v>46.9</v>
      </c>
      <c r="K15" s="20">
        <v>0</v>
      </c>
      <c r="L15" s="20">
        <v>46.9</v>
      </c>
      <c r="M15" s="57">
        <f t="shared" si="14"/>
        <v>11</v>
      </c>
      <c r="N15" s="20">
        <v>0</v>
      </c>
      <c r="O15" s="20">
        <v>11</v>
      </c>
      <c r="P15" s="57">
        <f t="shared" si="16"/>
        <v>90.7</v>
      </c>
      <c r="Q15" s="20">
        <v>90.7</v>
      </c>
      <c r="R15" s="20">
        <v>0</v>
      </c>
      <c r="S15" s="57">
        <f t="shared" si="17"/>
        <v>0</v>
      </c>
      <c r="T15" s="20">
        <v>0</v>
      </c>
      <c r="U15" s="20">
        <v>0</v>
      </c>
      <c r="V15" s="57">
        <f t="shared" si="15"/>
        <v>23.099999999999998</v>
      </c>
      <c r="W15" s="20">
        <v>1.4</v>
      </c>
      <c r="X15" s="20">
        <v>21.7</v>
      </c>
      <c r="Y15" s="123">
        <v>378.2</v>
      </c>
      <c r="Z15" s="58">
        <f t="shared" si="2"/>
        <v>998.9000000000001</v>
      </c>
      <c r="AA15" s="124">
        <f t="shared" si="3"/>
        <v>620.7</v>
      </c>
      <c r="AB15" s="125">
        <f>G15+J15+M15+S15+V15</f>
        <v>530</v>
      </c>
      <c r="AC15" s="126">
        <f>P15</f>
        <v>90.7</v>
      </c>
      <c r="AD15" s="127">
        <f t="shared" si="6"/>
        <v>652.0526474472039</v>
      </c>
      <c r="AE15" s="128">
        <f t="shared" si="7"/>
        <v>556.7712311052329</v>
      </c>
      <c r="AF15" s="129">
        <f t="shared" si="8"/>
        <v>95.28141634197098</v>
      </c>
      <c r="AG15" s="130">
        <f t="shared" si="9"/>
        <v>1049.3561938698438</v>
      </c>
      <c r="AH15" s="131">
        <f t="shared" si="10"/>
        <v>397.3035464226398</v>
      </c>
      <c r="AI15" s="132">
        <f t="shared" si="11"/>
        <v>14.612534235540517</v>
      </c>
    </row>
    <row r="16" spans="1:35" s="8" customFormat="1" ht="19.5" customHeight="1">
      <c r="A16" s="19">
        <v>11</v>
      </c>
      <c r="B16" s="18" t="s">
        <v>48</v>
      </c>
      <c r="C16" s="54">
        <v>25183</v>
      </c>
      <c r="D16" s="56">
        <f>G16+J16+M16+P16+S16+V16</f>
        <v>530.8</v>
      </c>
      <c r="E16" s="51">
        <f t="shared" si="12"/>
        <v>488.2</v>
      </c>
      <c r="F16" s="51">
        <f t="shared" si="12"/>
        <v>42.599999999999994</v>
      </c>
      <c r="G16" s="57">
        <f t="shared" si="1"/>
        <v>0</v>
      </c>
      <c r="H16" s="20">
        <v>0</v>
      </c>
      <c r="I16" s="20">
        <v>0</v>
      </c>
      <c r="J16" s="57">
        <f t="shared" si="13"/>
        <v>407.59999999999997</v>
      </c>
      <c r="K16" s="20">
        <v>395.9</v>
      </c>
      <c r="L16" s="20">
        <v>11.7</v>
      </c>
      <c r="M16" s="57">
        <f t="shared" si="14"/>
        <v>20.900000000000002</v>
      </c>
      <c r="N16" s="20">
        <v>16.6</v>
      </c>
      <c r="O16" s="20">
        <v>4.3</v>
      </c>
      <c r="P16" s="57">
        <f t="shared" si="16"/>
        <v>52.2</v>
      </c>
      <c r="Q16" s="20">
        <v>51.5</v>
      </c>
      <c r="R16" s="20">
        <v>0.7</v>
      </c>
      <c r="S16" s="57">
        <f t="shared" si="17"/>
        <v>0</v>
      </c>
      <c r="T16" s="20">
        <v>0</v>
      </c>
      <c r="U16" s="20">
        <v>0</v>
      </c>
      <c r="V16" s="57">
        <f t="shared" si="15"/>
        <v>50.099999999999994</v>
      </c>
      <c r="W16" s="20">
        <v>24.2</v>
      </c>
      <c r="X16" s="20">
        <v>25.9</v>
      </c>
      <c r="Y16" s="123">
        <v>142</v>
      </c>
      <c r="Z16" s="58">
        <f t="shared" si="2"/>
        <v>672.8</v>
      </c>
      <c r="AA16" s="124">
        <f t="shared" si="3"/>
        <v>530.8</v>
      </c>
      <c r="AB16" s="125">
        <f t="shared" si="4"/>
        <v>478.5999999999999</v>
      </c>
      <c r="AC16" s="126">
        <f t="shared" si="5"/>
        <v>52.2</v>
      </c>
      <c r="AD16" s="127">
        <f t="shared" si="6"/>
        <v>679.9261662693599</v>
      </c>
      <c r="AE16" s="128">
        <f t="shared" si="7"/>
        <v>613.0607821712804</v>
      </c>
      <c r="AF16" s="129">
        <f t="shared" si="8"/>
        <v>66.86538409807947</v>
      </c>
      <c r="AG16" s="130">
        <f t="shared" si="9"/>
        <v>861.8205061530243</v>
      </c>
      <c r="AH16" s="131">
        <f t="shared" si="10"/>
        <v>181.8943398836645</v>
      </c>
      <c r="AI16" s="132">
        <f t="shared" si="11"/>
        <v>9.834212509419745</v>
      </c>
    </row>
    <row r="17" spans="1:35" s="8" customFormat="1" ht="19.5" customHeight="1">
      <c r="A17" s="19">
        <v>12</v>
      </c>
      <c r="B17" s="18" t="s">
        <v>41</v>
      </c>
      <c r="C17" s="54">
        <v>24086</v>
      </c>
      <c r="D17" s="56">
        <f t="shared" si="12"/>
        <v>598.6999999999999</v>
      </c>
      <c r="E17" s="51">
        <f t="shared" si="12"/>
        <v>471.8</v>
      </c>
      <c r="F17" s="51">
        <f t="shared" si="12"/>
        <v>126.9</v>
      </c>
      <c r="G17" s="57">
        <f t="shared" si="1"/>
        <v>0</v>
      </c>
      <c r="H17" s="20">
        <v>0</v>
      </c>
      <c r="I17" s="20">
        <v>0</v>
      </c>
      <c r="J17" s="57">
        <f t="shared" si="13"/>
        <v>494.9</v>
      </c>
      <c r="K17" s="20">
        <v>402.5</v>
      </c>
      <c r="L17" s="20">
        <v>92.4</v>
      </c>
      <c r="M17" s="57">
        <f t="shared" si="14"/>
        <v>17.6</v>
      </c>
      <c r="N17" s="20">
        <v>17.3</v>
      </c>
      <c r="O17" s="20">
        <v>0.3</v>
      </c>
      <c r="P17" s="57">
        <f t="shared" si="16"/>
        <v>57.3</v>
      </c>
      <c r="Q17" s="20">
        <v>52</v>
      </c>
      <c r="R17" s="20">
        <v>5.3</v>
      </c>
      <c r="S17" s="57">
        <f t="shared" si="17"/>
        <v>0</v>
      </c>
      <c r="T17" s="20">
        <v>0</v>
      </c>
      <c r="U17" s="20">
        <v>0</v>
      </c>
      <c r="V17" s="57">
        <f t="shared" si="15"/>
        <v>28.9</v>
      </c>
      <c r="W17" s="20">
        <v>0</v>
      </c>
      <c r="X17" s="20">
        <v>28.9</v>
      </c>
      <c r="Y17" s="123">
        <v>267.6</v>
      </c>
      <c r="Z17" s="58">
        <f t="shared" si="2"/>
        <v>866.3</v>
      </c>
      <c r="AA17" s="124">
        <f t="shared" si="3"/>
        <v>598.6999999999999</v>
      </c>
      <c r="AB17" s="125">
        <f t="shared" si="4"/>
        <v>541.4</v>
      </c>
      <c r="AC17" s="126">
        <f t="shared" si="5"/>
        <v>57.3</v>
      </c>
      <c r="AD17" s="127">
        <f t="shared" si="6"/>
        <v>801.831073063458</v>
      </c>
      <c r="AE17" s="128">
        <f t="shared" si="7"/>
        <v>725.0899331160117</v>
      </c>
      <c r="AF17" s="129">
        <f t="shared" si="8"/>
        <v>76.74113994744637</v>
      </c>
      <c r="AG17" s="130">
        <f t="shared" si="9"/>
        <v>1160.2242502002232</v>
      </c>
      <c r="AH17" s="131">
        <f t="shared" si="10"/>
        <v>358.39317713676536</v>
      </c>
      <c r="AI17" s="132">
        <f t="shared" si="11"/>
        <v>9.57073659595791</v>
      </c>
    </row>
    <row r="18" spans="1:35" s="8" customFormat="1" ht="19.5" customHeight="1">
      <c r="A18" s="19">
        <v>13</v>
      </c>
      <c r="B18" s="18" t="s">
        <v>49</v>
      </c>
      <c r="C18" s="54">
        <v>111959</v>
      </c>
      <c r="D18" s="56">
        <f t="shared" si="12"/>
        <v>2008.1000000000001</v>
      </c>
      <c r="E18" s="51">
        <f t="shared" si="12"/>
        <v>1828.7</v>
      </c>
      <c r="F18" s="51">
        <f t="shared" si="12"/>
        <v>179.4</v>
      </c>
      <c r="G18" s="57">
        <f t="shared" si="1"/>
        <v>0</v>
      </c>
      <c r="H18" s="20">
        <v>0</v>
      </c>
      <c r="I18" s="20">
        <v>0</v>
      </c>
      <c r="J18" s="57">
        <f t="shared" si="13"/>
        <v>1686.8</v>
      </c>
      <c r="K18" s="20">
        <v>1562.5</v>
      </c>
      <c r="L18" s="20">
        <v>124.3</v>
      </c>
      <c r="M18" s="57">
        <f t="shared" si="14"/>
        <v>121.9</v>
      </c>
      <c r="N18" s="20">
        <v>66.8</v>
      </c>
      <c r="O18" s="20">
        <v>55.1</v>
      </c>
      <c r="P18" s="57">
        <f t="shared" si="16"/>
        <v>199.4</v>
      </c>
      <c r="Q18" s="20">
        <v>199.4</v>
      </c>
      <c r="R18" s="20">
        <v>0</v>
      </c>
      <c r="S18" s="57">
        <f t="shared" si="17"/>
        <v>0</v>
      </c>
      <c r="T18" s="20">
        <v>0</v>
      </c>
      <c r="U18" s="20">
        <v>0</v>
      </c>
      <c r="V18" s="57">
        <f t="shared" si="15"/>
        <v>0</v>
      </c>
      <c r="W18" s="20">
        <v>0</v>
      </c>
      <c r="X18" s="20">
        <v>0</v>
      </c>
      <c r="Y18" s="123">
        <v>1032.6</v>
      </c>
      <c r="Z18" s="58">
        <f t="shared" si="2"/>
        <v>3040.7</v>
      </c>
      <c r="AA18" s="124">
        <f t="shared" si="3"/>
        <v>2008.1000000000001</v>
      </c>
      <c r="AB18" s="125">
        <f t="shared" si="4"/>
        <v>1808.7</v>
      </c>
      <c r="AC18" s="126">
        <f t="shared" si="5"/>
        <v>199.4</v>
      </c>
      <c r="AD18" s="127">
        <f t="shared" si="6"/>
        <v>578.5816178676008</v>
      </c>
      <c r="AE18" s="128">
        <f t="shared" si="7"/>
        <v>521.1297107898658</v>
      </c>
      <c r="AF18" s="129">
        <f t="shared" si="8"/>
        <v>57.451907077734965</v>
      </c>
      <c r="AG18" s="120">
        <f t="shared" si="9"/>
        <v>876.0983643493918</v>
      </c>
      <c r="AH18" s="131">
        <f t="shared" si="10"/>
        <v>297.51674648179096</v>
      </c>
      <c r="AI18" s="132">
        <f t="shared" si="11"/>
        <v>9.929784373288182</v>
      </c>
    </row>
    <row r="19" spans="1:35" s="8" customFormat="1" ht="19.5" customHeight="1">
      <c r="A19" s="19">
        <v>14</v>
      </c>
      <c r="B19" s="18" t="s">
        <v>36</v>
      </c>
      <c r="C19" s="54">
        <v>55357</v>
      </c>
      <c r="D19" s="56">
        <f t="shared" si="12"/>
        <v>1154.8999999999999</v>
      </c>
      <c r="E19" s="51">
        <f t="shared" si="12"/>
        <v>1048</v>
      </c>
      <c r="F19" s="51">
        <f t="shared" si="12"/>
        <v>106.9</v>
      </c>
      <c r="G19" s="57">
        <f t="shared" si="1"/>
        <v>0</v>
      </c>
      <c r="H19" s="20">
        <v>0</v>
      </c>
      <c r="I19" s="20">
        <v>0</v>
      </c>
      <c r="J19" s="57">
        <f t="shared" si="13"/>
        <v>890.3</v>
      </c>
      <c r="K19" s="20">
        <v>857.8</v>
      </c>
      <c r="L19" s="20">
        <v>32.5</v>
      </c>
      <c r="M19" s="57">
        <f t="shared" si="14"/>
        <v>0</v>
      </c>
      <c r="N19" s="20">
        <v>0</v>
      </c>
      <c r="O19" s="20">
        <v>0</v>
      </c>
      <c r="P19" s="57">
        <f t="shared" si="16"/>
        <v>165</v>
      </c>
      <c r="Q19" s="20">
        <v>152</v>
      </c>
      <c r="R19" s="20">
        <v>13</v>
      </c>
      <c r="S19" s="57">
        <f t="shared" si="17"/>
        <v>0</v>
      </c>
      <c r="T19" s="20">
        <v>0</v>
      </c>
      <c r="U19" s="20">
        <v>0</v>
      </c>
      <c r="V19" s="57">
        <f t="shared" si="15"/>
        <v>99.6</v>
      </c>
      <c r="W19" s="20">
        <v>38.2</v>
      </c>
      <c r="X19" s="20">
        <v>61.4</v>
      </c>
      <c r="Y19" s="123">
        <v>329.7</v>
      </c>
      <c r="Z19" s="58">
        <f t="shared" si="2"/>
        <v>1484.6</v>
      </c>
      <c r="AA19" s="124">
        <f t="shared" si="3"/>
        <v>1154.9</v>
      </c>
      <c r="AB19" s="125">
        <f t="shared" si="4"/>
        <v>989.9</v>
      </c>
      <c r="AC19" s="126">
        <f t="shared" si="5"/>
        <v>165</v>
      </c>
      <c r="AD19" s="127">
        <f t="shared" si="6"/>
        <v>672.9923715099702</v>
      </c>
      <c r="AE19" s="128">
        <f t="shared" si="7"/>
        <v>576.8422794681093</v>
      </c>
      <c r="AF19" s="129">
        <f t="shared" si="8"/>
        <v>96.15009204186083</v>
      </c>
      <c r="AG19" s="120">
        <f t="shared" si="9"/>
        <v>865.1177372445247</v>
      </c>
      <c r="AH19" s="131">
        <f t="shared" si="10"/>
        <v>192.12536573455466</v>
      </c>
      <c r="AI19" s="132">
        <f t="shared" si="11"/>
        <v>14.286951251190578</v>
      </c>
    </row>
    <row r="20" spans="1:35" s="8" customFormat="1" ht="19.5" customHeight="1">
      <c r="A20" s="19">
        <v>15</v>
      </c>
      <c r="B20" s="18" t="s">
        <v>37</v>
      </c>
      <c r="C20" s="54">
        <v>15625</v>
      </c>
      <c r="D20" s="56">
        <f t="shared" si="12"/>
        <v>378.90000000000003</v>
      </c>
      <c r="E20" s="51">
        <f t="shared" si="12"/>
        <v>330.40000000000003</v>
      </c>
      <c r="F20" s="51">
        <f t="shared" si="12"/>
        <v>48.5</v>
      </c>
      <c r="G20" s="57">
        <f>SUM(H20:I20)</f>
        <v>0</v>
      </c>
      <c r="H20" s="20">
        <v>0</v>
      </c>
      <c r="I20" s="20">
        <v>0</v>
      </c>
      <c r="J20" s="57">
        <f t="shared" si="13"/>
        <v>292.5</v>
      </c>
      <c r="K20" s="20">
        <v>280</v>
      </c>
      <c r="L20" s="20">
        <v>12.5</v>
      </c>
      <c r="M20" s="57">
        <f t="shared" si="14"/>
        <v>0</v>
      </c>
      <c r="N20" s="20">
        <v>0</v>
      </c>
      <c r="O20" s="20">
        <v>0</v>
      </c>
      <c r="P20" s="57">
        <f>SUM(Q20:R20)</f>
        <v>38.3</v>
      </c>
      <c r="Q20" s="20">
        <v>38.3</v>
      </c>
      <c r="R20" s="20">
        <v>0</v>
      </c>
      <c r="S20" s="57">
        <f t="shared" si="17"/>
        <v>0</v>
      </c>
      <c r="T20" s="20">
        <v>0</v>
      </c>
      <c r="U20" s="20">
        <v>0</v>
      </c>
      <c r="V20" s="57">
        <f t="shared" si="15"/>
        <v>48.1</v>
      </c>
      <c r="W20" s="20">
        <v>12.1</v>
      </c>
      <c r="X20" s="20">
        <v>36</v>
      </c>
      <c r="Y20" s="123">
        <v>152</v>
      </c>
      <c r="Z20" s="58">
        <f>D20+Y20</f>
        <v>530.9000000000001</v>
      </c>
      <c r="AA20" s="124">
        <f>SUM(AB20:AC20)</f>
        <v>378.90000000000003</v>
      </c>
      <c r="AB20" s="125">
        <f>G20+J20+M20+S20+V20</f>
        <v>340.6</v>
      </c>
      <c r="AC20" s="126">
        <f>P20</f>
        <v>38.3</v>
      </c>
      <c r="AD20" s="127">
        <f t="shared" si="6"/>
        <v>782.2451612903227</v>
      </c>
      <c r="AE20" s="128">
        <f t="shared" si="7"/>
        <v>703.1741935483872</v>
      </c>
      <c r="AF20" s="129">
        <f t="shared" si="8"/>
        <v>79.07096774193548</v>
      </c>
      <c r="AG20" s="130">
        <f t="shared" si="9"/>
        <v>1096.051612903226</v>
      </c>
      <c r="AH20" s="131">
        <f t="shared" si="10"/>
        <v>313.80645161290323</v>
      </c>
      <c r="AI20" s="132">
        <f t="shared" si="11"/>
        <v>10.108207970440747</v>
      </c>
    </row>
    <row r="21" spans="1:35" s="8" customFormat="1" ht="19.5" customHeight="1">
      <c r="A21" s="135">
        <v>16</v>
      </c>
      <c r="B21" s="136" t="s">
        <v>38</v>
      </c>
      <c r="C21" s="137">
        <v>5620</v>
      </c>
      <c r="D21" s="138">
        <f t="shared" si="12"/>
        <v>101.69999999999999</v>
      </c>
      <c r="E21" s="139">
        <f t="shared" si="12"/>
        <v>96.30000000000001</v>
      </c>
      <c r="F21" s="139">
        <f t="shared" si="12"/>
        <v>5.4</v>
      </c>
      <c r="G21" s="140">
        <f>SUM(H21:I21)</f>
        <v>0</v>
      </c>
      <c r="H21" s="141">
        <v>0</v>
      </c>
      <c r="I21" s="141">
        <v>0</v>
      </c>
      <c r="J21" s="140">
        <f t="shared" si="13"/>
        <v>62.8</v>
      </c>
      <c r="K21" s="141">
        <v>60.4</v>
      </c>
      <c r="L21" s="141">
        <v>2.4</v>
      </c>
      <c r="M21" s="140">
        <f t="shared" si="14"/>
        <v>10.5</v>
      </c>
      <c r="N21" s="141">
        <v>7.5</v>
      </c>
      <c r="O21" s="141">
        <v>3</v>
      </c>
      <c r="P21" s="140">
        <f>SUM(Q21:R21)</f>
        <v>28.4</v>
      </c>
      <c r="Q21" s="141">
        <v>28.4</v>
      </c>
      <c r="R21" s="141">
        <v>0</v>
      </c>
      <c r="S21" s="140">
        <f t="shared" si="17"/>
        <v>0</v>
      </c>
      <c r="T21" s="141">
        <v>0</v>
      </c>
      <c r="U21" s="141">
        <v>0</v>
      </c>
      <c r="V21" s="140">
        <f t="shared" si="15"/>
        <v>0</v>
      </c>
      <c r="W21" s="141">
        <v>0</v>
      </c>
      <c r="X21" s="141">
        <v>0</v>
      </c>
      <c r="Y21" s="123">
        <v>37.8</v>
      </c>
      <c r="Z21" s="142">
        <f t="shared" si="2"/>
        <v>139.5</v>
      </c>
      <c r="AA21" s="124">
        <f t="shared" si="3"/>
        <v>101.69999999999999</v>
      </c>
      <c r="AB21" s="125">
        <f t="shared" si="4"/>
        <v>73.3</v>
      </c>
      <c r="AC21" s="126">
        <f t="shared" si="5"/>
        <v>28.4</v>
      </c>
      <c r="AD21" s="127">
        <f t="shared" si="6"/>
        <v>583.7446906210538</v>
      </c>
      <c r="AE21" s="128">
        <f t="shared" si="7"/>
        <v>420.73240730111354</v>
      </c>
      <c r="AF21" s="129">
        <f t="shared" si="8"/>
        <v>163.01228331994028</v>
      </c>
      <c r="AG21" s="130">
        <f t="shared" si="9"/>
        <v>800.711743772242</v>
      </c>
      <c r="AH21" s="131">
        <f t="shared" si="10"/>
        <v>216.96705315118817</v>
      </c>
      <c r="AI21" s="132">
        <f t="shared" si="11"/>
        <v>27.925270403146513</v>
      </c>
    </row>
    <row r="22" spans="1:35" s="8" customFormat="1" ht="19.5" customHeight="1">
      <c r="A22" s="135">
        <v>17</v>
      </c>
      <c r="B22" s="136" t="s">
        <v>39</v>
      </c>
      <c r="C22" s="137">
        <v>12215</v>
      </c>
      <c r="D22" s="138">
        <f t="shared" si="12"/>
        <v>249.99999999999997</v>
      </c>
      <c r="E22" s="139">
        <f t="shared" si="12"/>
        <v>224.20000000000002</v>
      </c>
      <c r="F22" s="139">
        <f t="shared" si="12"/>
        <v>25.799999999999997</v>
      </c>
      <c r="G22" s="140">
        <f t="shared" si="1"/>
        <v>0</v>
      </c>
      <c r="H22" s="141">
        <v>0</v>
      </c>
      <c r="I22" s="141">
        <v>0</v>
      </c>
      <c r="J22" s="140">
        <f t="shared" si="13"/>
        <v>195.5</v>
      </c>
      <c r="K22" s="141">
        <v>178.5</v>
      </c>
      <c r="L22" s="141">
        <v>17</v>
      </c>
      <c r="M22" s="140">
        <f t="shared" si="14"/>
        <v>10.7</v>
      </c>
      <c r="N22" s="141">
        <v>6</v>
      </c>
      <c r="O22" s="141">
        <v>4.7</v>
      </c>
      <c r="P22" s="140">
        <f t="shared" si="16"/>
        <v>37.1</v>
      </c>
      <c r="Q22" s="141">
        <v>34.9</v>
      </c>
      <c r="R22" s="141">
        <v>2.2</v>
      </c>
      <c r="S22" s="140">
        <f t="shared" si="17"/>
        <v>1</v>
      </c>
      <c r="T22" s="141">
        <v>1</v>
      </c>
      <c r="U22" s="141">
        <v>0</v>
      </c>
      <c r="V22" s="140">
        <f t="shared" si="15"/>
        <v>5.699999999999999</v>
      </c>
      <c r="W22" s="141">
        <v>3.8</v>
      </c>
      <c r="X22" s="141">
        <v>1.9</v>
      </c>
      <c r="Y22" s="123">
        <v>62.5</v>
      </c>
      <c r="Z22" s="142">
        <f t="shared" si="2"/>
        <v>312.5</v>
      </c>
      <c r="AA22" s="124">
        <f t="shared" si="3"/>
        <v>249.99999999999997</v>
      </c>
      <c r="AB22" s="125">
        <f t="shared" si="4"/>
        <v>212.89999999999998</v>
      </c>
      <c r="AC22" s="126">
        <f t="shared" si="5"/>
        <v>37.1</v>
      </c>
      <c r="AD22" s="127">
        <f t="shared" si="6"/>
        <v>660.2141734778762</v>
      </c>
      <c r="AE22" s="128">
        <f t="shared" si="7"/>
        <v>562.2383901337594</v>
      </c>
      <c r="AF22" s="129">
        <f t="shared" si="8"/>
        <v>97.97578334411683</v>
      </c>
      <c r="AG22" s="130">
        <f t="shared" si="9"/>
        <v>825.2677168473454</v>
      </c>
      <c r="AH22" s="131">
        <f t="shared" si="10"/>
        <v>165.05354336946908</v>
      </c>
      <c r="AI22" s="132">
        <f t="shared" si="11"/>
        <v>14.840000000000002</v>
      </c>
    </row>
    <row r="23" spans="1:35" s="8" customFormat="1" ht="19.5" customHeight="1">
      <c r="A23" s="135">
        <v>18</v>
      </c>
      <c r="B23" s="136" t="s">
        <v>42</v>
      </c>
      <c r="C23" s="137">
        <v>33060</v>
      </c>
      <c r="D23" s="138">
        <f t="shared" si="12"/>
        <v>572</v>
      </c>
      <c r="E23" s="139">
        <f t="shared" si="12"/>
        <v>550.9</v>
      </c>
      <c r="F23" s="139">
        <f t="shared" si="12"/>
        <v>21.1</v>
      </c>
      <c r="G23" s="140">
        <v>0</v>
      </c>
      <c r="H23" s="141">
        <v>0</v>
      </c>
      <c r="I23" s="143">
        <v>0</v>
      </c>
      <c r="J23" s="140">
        <f t="shared" si="13"/>
        <v>415.70000000000005</v>
      </c>
      <c r="K23" s="141">
        <v>402.6</v>
      </c>
      <c r="L23" s="143">
        <v>13.1</v>
      </c>
      <c r="M23" s="140">
        <f t="shared" si="14"/>
        <v>0</v>
      </c>
      <c r="N23" s="141">
        <v>0</v>
      </c>
      <c r="O23" s="143">
        <v>0</v>
      </c>
      <c r="P23" s="140">
        <f t="shared" si="16"/>
        <v>113.5</v>
      </c>
      <c r="Q23" s="141">
        <v>113.5</v>
      </c>
      <c r="R23" s="144">
        <v>0</v>
      </c>
      <c r="S23" s="140">
        <f t="shared" si="17"/>
        <v>0</v>
      </c>
      <c r="T23" s="141">
        <v>0</v>
      </c>
      <c r="U23" s="143">
        <v>0</v>
      </c>
      <c r="V23" s="140">
        <f t="shared" si="15"/>
        <v>42.8</v>
      </c>
      <c r="W23" s="141">
        <v>34.8</v>
      </c>
      <c r="X23" s="143">
        <v>8</v>
      </c>
      <c r="Y23" s="123">
        <v>255.8</v>
      </c>
      <c r="Z23" s="142">
        <f t="shared" si="2"/>
        <v>827.8</v>
      </c>
      <c r="AA23" s="124">
        <f t="shared" si="3"/>
        <v>572</v>
      </c>
      <c r="AB23" s="125">
        <f t="shared" si="4"/>
        <v>458.50000000000006</v>
      </c>
      <c r="AC23" s="126">
        <f t="shared" si="5"/>
        <v>113.5</v>
      </c>
      <c r="AD23" s="127">
        <f t="shared" si="6"/>
        <v>558.1250121967879</v>
      </c>
      <c r="AE23" s="128">
        <f t="shared" si="7"/>
        <v>447.3781784829148</v>
      </c>
      <c r="AF23" s="129">
        <f t="shared" si="8"/>
        <v>110.74683371387312</v>
      </c>
      <c r="AG23" s="130">
        <f t="shared" si="9"/>
        <v>807.7200788400366</v>
      </c>
      <c r="AH23" s="131">
        <f t="shared" si="10"/>
        <v>249.59506664324883</v>
      </c>
      <c r="AI23" s="132">
        <f t="shared" si="11"/>
        <v>19.842657342657343</v>
      </c>
    </row>
    <row r="24" spans="1:35" s="8" customFormat="1" ht="19.5" customHeight="1">
      <c r="A24" s="135">
        <v>19</v>
      </c>
      <c r="B24" s="136" t="s">
        <v>50</v>
      </c>
      <c r="C24" s="137">
        <v>26642</v>
      </c>
      <c r="D24" s="138">
        <f t="shared" si="12"/>
        <v>479.8</v>
      </c>
      <c r="E24" s="139">
        <f t="shared" si="12"/>
        <v>456.59999999999997</v>
      </c>
      <c r="F24" s="139">
        <f t="shared" si="12"/>
        <v>23.2</v>
      </c>
      <c r="G24" s="140">
        <v>0</v>
      </c>
      <c r="H24" s="141">
        <v>0</v>
      </c>
      <c r="I24" s="141">
        <v>0</v>
      </c>
      <c r="J24" s="140">
        <f t="shared" si="13"/>
        <v>342.7</v>
      </c>
      <c r="K24" s="141">
        <v>330</v>
      </c>
      <c r="L24" s="141">
        <v>12.7</v>
      </c>
      <c r="M24" s="140">
        <v>0</v>
      </c>
      <c r="N24" s="141">
        <v>0</v>
      </c>
      <c r="O24" s="141">
        <v>0</v>
      </c>
      <c r="P24" s="140">
        <f t="shared" si="16"/>
        <v>97.4</v>
      </c>
      <c r="Q24" s="141">
        <v>96.2</v>
      </c>
      <c r="R24" s="141">
        <v>1.2</v>
      </c>
      <c r="S24" s="140">
        <f t="shared" si="17"/>
        <v>0</v>
      </c>
      <c r="T24" s="141">
        <v>0</v>
      </c>
      <c r="U24" s="141">
        <v>0</v>
      </c>
      <c r="V24" s="140">
        <f t="shared" si="15"/>
        <v>39.7</v>
      </c>
      <c r="W24" s="141">
        <v>30.4</v>
      </c>
      <c r="X24" s="141">
        <v>9.3</v>
      </c>
      <c r="Y24" s="123">
        <v>423.6</v>
      </c>
      <c r="Z24" s="142">
        <f t="shared" si="2"/>
        <v>903.4000000000001</v>
      </c>
      <c r="AA24" s="124">
        <f t="shared" si="3"/>
        <v>479.79999999999995</v>
      </c>
      <c r="AB24" s="125">
        <f t="shared" si="4"/>
        <v>382.4</v>
      </c>
      <c r="AC24" s="126">
        <f t="shared" si="5"/>
        <v>97.4</v>
      </c>
      <c r="AD24" s="127">
        <f t="shared" si="6"/>
        <v>580.9405958576198</v>
      </c>
      <c r="AE24" s="128">
        <f t="shared" si="7"/>
        <v>463.00892842007886</v>
      </c>
      <c r="AF24" s="129">
        <f t="shared" si="8"/>
        <v>117.93166743754102</v>
      </c>
      <c r="AG24" s="130">
        <f t="shared" si="9"/>
        <v>1093.8343774442976</v>
      </c>
      <c r="AH24" s="131">
        <f t="shared" si="10"/>
        <v>512.8937815866774</v>
      </c>
      <c r="AI24" s="132">
        <f t="shared" si="11"/>
        <v>20.300125052105045</v>
      </c>
    </row>
    <row r="25" spans="1:35" s="8" customFormat="1" ht="19.5" customHeight="1">
      <c r="A25" s="135">
        <v>20</v>
      </c>
      <c r="B25" s="136" t="s">
        <v>26</v>
      </c>
      <c r="C25" s="137">
        <v>5059</v>
      </c>
      <c r="D25" s="138">
        <f t="shared" si="12"/>
        <v>89.10000000000001</v>
      </c>
      <c r="E25" s="139">
        <f t="shared" si="12"/>
        <v>84.50000000000001</v>
      </c>
      <c r="F25" s="139">
        <f t="shared" si="12"/>
        <v>4.6</v>
      </c>
      <c r="G25" s="140">
        <f t="shared" si="1"/>
        <v>0</v>
      </c>
      <c r="H25" s="141">
        <v>0</v>
      </c>
      <c r="I25" s="141">
        <v>0</v>
      </c>
      <c r="J25" s="140">
        <f t="shared" si="13"/>
        <v>67.7</v>
      </c>
      <c r="K25" s="141">
        <v>64.4</v>
      </c>
      <c r="L25" s="141">
        <v>3.3</v>
      </c>
      <c r="M25" s="140">
        <f t="shared" si="14"/>
        <v>6.5</v>
      </c>
      <c r="N25" s="141">
        <v>5.2</v>
      </c>
      <c r="O25" s="141">
        <v>1.3</v>
      </c>
      <c r="P25" s="140">
        <f t="shared" si="16"/>
        <v>14.9</v>
      </c>
      <c r="Q25" s="141">
        <v>14.9</v>
      </c>
      <c r="R25" s="141">
        <v>0</v>
      </c>
      <c r="S25" s="140">
        <f t="shared" si="17"/>
        <v>0</v>
      </c>
      <c r="T25" s="141">
        <v>0</v>
      </c>
      <c r="U25" s="141">
        <v>0</v>
      </c>
      <c r="V25" s="140">
        <f t="shared" si="15"/>
        <v>0</v>
      </c>
      <c r="W25" s="141">
        <v>0</v>
      </c>
      <c r="X25" s="141">
        <v>0</v>
      </c>
      <c r="Y25" s="123">
        <v>45.7</v>
      </c>
      <c r="Z25" s="142">
        <f t="shared" si="2"/>
        <v>134.8</v>
      </c>
      <c r="AA25" s="124">
        <f t="shared" si="3"/>
        <v>89.10000000000001</v>
      </c>
      <c r="AB25" s="125">
        <f t="shared" si="4"/>
        <v>74.2</v>
      </c>
      <c r="AC25" s="126">
        <f t="shared" si="5"/>
        <v>14.9</v>
      </c>
      <c r="AD25" s="127">
        <f t="shared" si="6"/>
        <v>568.1347199816361</v>
      </c>
      <c r="AE25" s="128">
        <f t="shared" si="7"/>
        <v>473.1267813988485</v>
      </c>
      <c r="AF25" s="129">
        <f t="shared" si="8"/>
        <v>95.00793858278763</v>
      </c>
      <c r="AG25" s="130">
        <f t="shared" si="9"/>
        <v>859.5349074469646</v>
      </c>
      <c r="AH25" s="131">
        <f t="shared" si="10"/>
        <v>291.4001874653285</v>
      </c>
      <c r="AI25" s="132">
        <f t="shared" si="11"/>
        <v>16.722783389450054</v>
      </c>
    </row>
    <row r="26" spans="1:35" s="8" customFormat="1" ht="19.5" customHeight="1">
      <c r="A26" s="135">
        <v>21</v>
      </c>
      <c r="B26" s="136" t="s">
        <v>27</v>
      </c>
      <c r="C26" s="54">
        <v>15290</v>
      </c>
      <c r="D26" s="56">
        <f>G26+J26+M26+P26+S26+V26</f>
        <v>239.3</v>
      </c>
      <c r="E26" s="51">
        <f>H26+K26+N26+Q26+T26+W26</f>
        <v>200</v>
      </c>
      <c r="F26" s="51">
        <f>I26+L26+O26+R26+U26+X26</f>
        <v>39.3</v>
      </c>
      <c r="G26" s="57">
        <f>SUM(H26:I26)</f>
        <v>0</v>
      </c>
      <c r="H26" s="20">
        <v>0</v>
      </c>
      <c r="I26" s="20">
        <v>0</v>
      </c>
      <c r="J26" s="57">
        <f>SUM(K26:L26)</f>
        <v>193.9</v>
      </c>
      <c r="K26" s="20">
        <v>165</v>
      </c>
      <c r="L26" s="20">
        <v>28.9</v>
      </c>
      <c r="M26" s="57">
        <f>SUM(N26:O26)</f>
        <v>13.600000000000001</v>
      </c>
      <c r="N26" s="20">
        <v>3.2</v>
      </c>
      <c r="O26" s="20">
        <v>10.4</v>
      </c>
      <c r="P26" s="57">
        <f>SUM(Q26:R26)</f>
        <v>31.8</v>
      </c>
      <c r="Q26" s="20">
        <v>31.8</v>
      </c>
      <c r="R26" s="20">
        <v>0</v>
      </c>
      <c r="S26" s="140">
        <f t="shared" si="17"/>
        <v>0</v>
      </c>
      <c r="T26" s="20">
        <v>0</v>
      </c>
      <c r="U26" s="20">
        <v>0</v>
      </c>
      <c r="V26" s="140">
        <f t="shared" si="15"/>
        <v>0</v>
      </c>
      <c r="W26" s="20">
        <v>0</v>
      </c>
      <c r="X26" s="20">
        <v>0</v>
      </c>
      <c r="Y26" s="123">
        <v>115</v>
      </c>
      <c r="Z26" s="142">
        <f t="shared" si="2"/>
        <v>354.3</v>
      </c>
      <c r="AA26" s="124">
        <f t="shared" si="3"/>
        <v>239.3</v>
      </c>
      <c r="AB26" s="125">
        <f t="shared" si="4"/>
        <v>207.5</v>
      </c>
      <c r="AC26" s="126">
        <f t="shared" si="5"/>
        <v>31.8</v>
      </c>
      <c r="AD26" s="127">
        <f t="shared" si="6"/>
        <v>504.862971792654</v>
      </c>
      <c r="AE26" s="128">
        <f t="shared" si="7"/>
        <v>437.7729487963881</v>
      </c>
      <c r="AF26" s="129">
        <f t="shared" si="8"/>
        <v>67.09002299626573</v>
      </c>
      <c r="AG26" s="130">
        <f t="shared" si="9"/>
        <v>747.48412413764</v>
      </c>
      <c r="AH26" s="131">
        <f t="shared" si="10"/>
        <v>242.6211523449862</v>
      </c>
      <c r="AI26" s="132">
        <f t="shared" si="11"/>
        <v>13.288758880066862</v>
      </c>
    </row>
    <row r="27" spans="1:35" s="8" customFormat="1" ht="19.5" customHeight="1">
      <c r="A27" s="145">
        <v>22</v>
      </c>
      <c r="B27" s="136" t="s">
        <v>28</v>
      </c>
      <c r="C27" s="137">
        <v>7043</v>
      </c>
      <c r="D27" s="138">
        <f t="shared" si="12"/>
        <v>124.7</v>
      </c>
      <c r="E27" s="139">
        <f t="shared" si="12"/>
        <v>113.2</v>
      </c>
      <c r="F27" s="139">
        <f t="shared" si="12"/>
        <v>11.5</v>
      </c>
      <c r="G27" s="140">
        <f t="shared" si="1"/>
        <v>0</v>
      </c>
      <c r="H27" s="141">
        <v>0</v>
      </c>
      <c r="I27" s="141">
        <v>0</v>
      </c>
      <c r="J27" s="140">
        <f t="shared" si="13"/>
        <v>100.7</v>
      </c>
      <c r="K27" s="141">
        <v>93</v>
      </c>
      <c r="L27" s="141">
        <v>7.7</v>
      </c>
      <c r="M27" s="140">
        <f t="shared" si="14"/>
        <v>8</v>
      </c>
      <c r="N27" s="20">
        <v>6.4</v>
      </c>
      <c r="O27" s="141">
        <v>1.6</v>
      </c>
      <c r="P27" s="140">
        <f t="shared" si="16"/>
        <v>13.8</v>
      </c>
      <c r="Q27" s="141">
        <v>13.8</v>
      </c>
      <c r="R27" s="141">
        <v>0</v>
      </c>
      <c r="S27" s="140">
        <f t="shared" si="17"/>
        <v>0</v>
      </c>
      <c r="T27" s="141">
        <v>0</v>
      </c>
      <c r="U27" s="141">
        <v>0</v>
      </c>
      <c r="V27" s="140">
        <f t="shared" si="15"/>
        <v>2.2</v>
      </c>
      <c r="W27" s="20">
        <v>0</v>
      </c>
      <c r="X27" s="141">
        <v>2.2</v>
      </c>
      <c r="Y27" s="123">
        <v>41.4</v>
      </c>
      <c r="Z27" s="142">
        <f t="shared" si="2"/>
        <v>166.1</v>
      </c>
      <c r="AA27" s="124">
        <f t="shared" si="3"/>
        <v>124.7</v>
      </c>
      <c r="AB27" s="125">
        <f>G27+J27+M27+S27+V27</f>
        <v>110.9</v>
      </c>
      <c r="AC27" s="126">
        <f t="shared" si="5"/>
        <v>13.8</v>
      </c>
      <c r="AD27" s="127">
        <f t="shared" si="6"/>
        <v>571.1459101464277</v>
      </c>
      <c r="AE27" s="128">
        <f t="shared" si="7"/>
        <v>507.9397067781784</v>
      </c>
      <c r="AF27" s="129">
        <f t="shared" si="8"/>
        <v>63.206203368249426</v>
      </c>
      <c r="AG27" s="130">
        <f t="shared" si="9"/>
        <v>760.7645202511759</v>
      </c>
      <c r="AH27" s="131">
        <f t="shared" si="10"/>
        <v>189.61861010474823</v>
      </c>
      <c r="AI27" s="132">
        <f t="shared" si="11"/>
        <v>11.066559743384122</v>
      </c>
    </row>
    <row r="28" spans="1:35" s="55" customFormat="1" ht="19.5" customHeight="1">
      <c r="A28" s="135">
        <v>23</v>
      </c>
      <c r="B28" s="136" t="s">
        <v>29</v>
      </c>
      <c r="C28" s="137">
        <v>4919</v>
      </c>
      <c r="D28" s="138">
        <f t="shared" si="12"/>
        <v>91.3</v>
      </c>
      <c r="E28" s="139">
        <f t="shared" si="12"/>
        <v>84.7</v>
      </c>
      <c r="F28" s="139">
        <f t="shared" si="12"/>
        <v>6.6</v>
      </c>
      <c r="G28" s="140">
        <f t="shared" si="1"/>
        <v>0</v>
      </c>
      <c r="H28" s="141">
        <v>0</v>
      </c>
      <c r="I28" s="141">
        <v>0</v>
      </c>
      <c r="J28" s="140">
        <f t="shared" si="13"/>
        <v>76.8</v>
      </c>
      <c r="K28" s="141">
        <v>72.2</v>
      </c>
      <c r="L28" s="141">
        <v>4.6</v>
      </c>
      <c r="M28" s="140">
        <f t="shared" si="14"/>
        <v>10.3</v>
      </c>
      <c r="N28" s="141">
        <v>8.5</v>
      </c>
      <c r="O28" s="141">
        <v>1.8</v>
      </c>
      <c r="P28" s="140">
        <f t="shared" si="16"/>
        <v>4.2</v>
      </c>
      <c r="Q28" s="141">
        <v>4</v>
      </c>
      <c r="R28" s="20">
        <v>0.2</v>
      </c>
      <c r="S28" s="140">
        <f t="shared" si="17"/>
        <v>0</v>
      </c>
      <c r="T28" s="141">
        <v>0</v>
      </c>
      <c r="U28" s="141">
        <v>0</v>
      </c>
      <c r="V28" s="140">
        <f t="shared" si="15"/>
        <v>0</v>
      </c>
      <c r="W28" s="141">
        <v>0</v>
      </c>
      <c r="X28" s="141">
        <v>0</v>
      </c>
      <c r="Y28" s="123">
        <v>0</v>
      </c>
      <c r="Z28" s="142">
        <f t="shared" si="2"/>
        <v>91.3</v>
      </c>
      <c r="AA28" s="124">
        <f t="shared" si="3"/>
        <v>91.3</v>
      </c>
      <c r="AB28" s="125">
        <f t="shared" si="4"/>
        <v>87.1</v>
      </c>
      <c r="AC28" s="126">
        <f t="shared" si="5"/>
        <v>4.2</v>
      </c>
      <c r="AD28" s="127">
        <f t="shared" si="6"/>
        <v>598.731711795605</v>
      </c>
      <c r="AE28" s="128">
        <f t="shared" si="7"/>
        <v>571.1887414829922</v>
      </c>
      <c r="AF28" s="129">
        <f t="shared" si="8"/>
        <v>27.542970312612713</v>
      </c>
      <c r="AG28" s="130">
        <f t="shared" si="9"/>
        <v>598.731711795605</v>
      </c>
      <c r="AH28" s="131">
        <f t="shared" si="10"/>
        <v>0</v>
      </c>
      <c r="AI28" s="132">
        <f t="shared" si="11"/>
        <v>4.600219058050383</v>
      </c>
    </row>
    <row r="29" spans="1:35" s="55" customFormat="1" ht="19.5" customHeight="1">
      <c r="A29" s="135">
        <v>24</v>
      </c>
      <c r="B29" s="136" t="s">
        <v>30</v>
      </c>
      <c r="C29" s="137">
        <v>10977</v>
      </c>
      <c r="D29" s="138">
        <f>G29+J29+M29+P29+S29+V29</f>
        <v>218.2</v>
      </c>
      <c r="E29" s="139">
        <f t="shared" si="12"/>
        <v>207.39999999999998</v>
      </c>
      <c r="F29" s="139">
        <f t="shared" si="12"/>
        <v>10.8</v>
      </c>
      <c r="G29" s="140">
        <f>SUM(H29:I29)</f>
        <v>0</v>
      </c>
      <c r="H29" s="141">
        <v>0</v>
      </c>
      <c r="I29" s="141">
        <v>0</v>
      </c>
      <c r="J29" s="140">
        <f t="shared" si="13"/>
        <v>152.29999999999998</v>
      </c>
      <c r="K29" s="141">
        <v>146.1</v>
      </c>
      <c r="L29" s="141">
        <v>6.2</v>
      </c>
      <c r="M29" s="140">
        <f t="shared" si="14"/>
        <v>6.5</v>
      </c>
      <c r="N29" s="141">
        <v>6.1</v>
      </c>
      <c r="O29" s="141">
        <v>0.4</v>
      </c>
      <c r="P29" s="140">
        <f>SUM(Q29:R29)</f>
        <v>53.1</v>
      </c>
      <c r="Q29" s="141">
        <v>50.7</v>
      </c>
      <c r="R29" s="141">
        <v>2.4</v>
      </c>
      <c r="S29" s="140">
        <f t="shared" si="17"/>
        <v>0</v>
      </c>
      <c r="T29" s="141">
        <v>0</v>
      </c>
      <c r="U29" s="141">
        <v>0</v>
      </c>
      <c r="V29" s="140">
        <f t="shared" si="15"/>
        <v>6.3</v>
      </c>
      <c r="W29" s="141">
        <v>4.5</v>
      </c>
      <c r="X29" s="141">
        <v>1.8</v>
      </c>
      <c r="Y29" s="123">
        <v>72.6</v>
      </c>
      <c r="Z29" s="142">
        <f>D29+Y29</f>
        <v>290.79999999999995</v>
      </c>
      <c r="AA29" s="146">
        <f>SUM(AB29:AC29)</f>
        <v>218.2</v>
      </c>
      <c r="AB29" s="140">
        <f>G29+J29+M29+S29+V29</f>
        <v>165.1</v>
      </c>
      <c r="AC29" s="147">
        <f>P29</f>
        <v>53.1</v>
      </c>
      <c r="AD29" s="127">
        <f t="shared" si="6"/>
        <v>641.2234378627452</v>
      </c>
      <c r="AE29" s="128">
        <f t="shared" si="7"/>
        <v>485.1786874021047</v>
      </c>
      <c r="AF29" s="129">
        <f t="shared" si="8"/>
        <v>156.04475046064059</v>
      </c>
      <c r="AG29" s="130">
        <f t="shared" si="9"/>
        <v>854.5727577015871</v>
      </c>
      <c r="AH29" s="131">
        <f t="shared" si="10"/>
        <v>213.3493198388419</v>
      </c>
      <c r="AI29" s="132">
        <f t="shared" si="11"/>
        <v>24.335472043996337</v>
      </c>
    </row>
    <row r="30" spans="1:35" s="55" customFormat="1" ht="19.5" customHeight="1">
      <c r="A30" s="135">
        <v>25</v>
      </c>
      <c r="B30" s="136" t="s">
        <v>31</v>
      </c>
      <c r="C30" s="137">
        <v>14538</v>
      </c>
      <c r="D30" s="138">
        <f t="shared" si="12"/>
        <v>297.09999999999997</v>
      </c>
      <c r="E30" s="139">
        <f t="shared" si="12"/>
        <v>262</v>
      </c>
      <c r="F30" s="139">
        <f t="shared" si="12"/>
        <v>35.1</v>
      </c>
      <c r="G30" s="140">
        <f t="shared" si="1"/>
        <v>0</v>
      </c>
      <c r="H30" s="141">
        <v>0</v>
      </c>
      <c r="I30" s="141">
        <v>0</v>
      </c>
      <c r="J30" s="140">
        <f t="shared" si="13"/>
        <v>240.79999999999998</v>
      </c>
      <c r="K30" s="141">
        <v>231.2</v>
      </c>
      <c r="L30" s="141">
        <v>9.6</v>
      </c>
      <c r="M30" s="140">
        <f t="shared" si="14"/>
        <v>11</v>
      </c>
      <c r="N30" s="141">
        <v>7.8</v>
      </c>
      <c r="O30" s="141">
        <v>3.2</v>
      </c>
      <c r="P30" s="140">
        <f t="shared" si="16"/>
        <v>24.9</v>
      </c>
      <c r="Q30" s="141">
        <v>22</v>
      </c>
      <c r="R30" s="141">
        <v>2.9</v>
      </c>
      <c r="S30" s="140">
        <f t="shared" si="17"/>
        <v>0</v>
      </c>
      <c r="T30" s="141">
        <v>0</v>
      </c>
      <c r="U30" s="141">
        <v>0</v>
      </c>
      <c r="V30" s="140">
        <f t="shared" si="15"/>
        <v>20.4</v>
      </c>
      <c r="W30" s="141">
        <v>1</v>
      </c>
      <c r="X30" s="20">
        <v>19.4</v>
      </c>
      <c r="Y30" s="123">
        <v>76.4</v>
      </c>
      <c r="Z30" s="142">
        <f t="shared" si="2"/>
        <v>373.5</v>
      </c>
      <c r="AA30" s="124">
        <f t="shared" si="3"/>
        <v>297.09999999999997</v>
      </c>
      <c r="AB30" s="125">
        <f t="shared" si="4"/>
        <v>272.2</v>
      </c>
      <c r="AC30" s="126">
        <f t="shared" si="5"/>
        <v>24.9</v>
      </c>
      <c r="AD30" s="127">
        <f t="shared" si="6"/>
        <v>659.2289838864998</v>
      </c>
      <c r="AE30" s="128">
        <f t="shared" si="7"/>
        <v>603.9788940218959</v>
      </c>
      <c r="AF30" s="129">
        <f t="shared" si="8"/>
        <v>55.25008986460399</v>
      </c>
      <c r="AG30" s="130">
        <f t="shared" si="9"/>
        <v>828.7513479690599</v>
      </c>
      <c r="AH30" s="131">
        <f t="shared" si="10"/>
        <v>169.52236408256007</v>
      </c>
      <c r="AI30" s="132">
        <f t="shared" si="11"/>
        <v>8.381016492763381</v>
      </c>
    </row>
    <row r="31" spans="1:35" s="55" customFormat="1" ht="19.5" customHeight="1">
      <c r="A31" s="135">
        <v>26</v>
      </c>
      <c r="B31" s="136" t="s">
        <v>43</v>
      </c>
      <c r="C31" s="137">
        <v>8344</v>
      </c>
      <c r="D31" s="138">
        <f t="shared" si="12"/>
        <v>164.3</v>
      </c>
      <c r="E31" s="139">
        <f t="shared" si="12"/>
        <v>156</v>
      </c>
      <c r="F31" s="139">
        <f t="shared" si="12"/>
        <v>8.3</v>
      </c>
      <c r="G31" s="140">
        <f t="shared" si="1"/>
        <v>0</v>
      </c>
      <c r="H31" s="141">
        <v>0</v>
      </c>
      <c r="I31" s="141">
        <v>0</v>
      </c>
      <c r="J31" s="140">
        <f t="shared" si="13"/>
        <v>126.9</v>
      </c>
      <c r="K31" s="141">
        <v>125.4</v>
      </c>
      <c r="L31" s="141">
        <v>1.5</v>
      </c>
      <c r="M31" s="140">
        <f t="shared" si="14"/>
        <v>7.800000000000001</v>
      </c>
      <c r="N31" s="141">
        <v>6.9</v>
      </c>
      <c r="O31" s="141">
        <v>0.9</v>
      </c>
      <c r="P31" s="140">
        <f t="shared" si="16"/>
        <v>24.7</v>
      </c>
      <c r="Q31" s="141">
        <v>23.7</v>
      </c>
      <c r="R31" s="141">
        <v>1</v>
      </c>
      <c r="S31" s="140">
        <f t="shared" si="17"/>
        <v>0</v>
      </c>
      <c r="T31" s="141">
        <v>0</v>
      </c>
      <c r="U31" s="141">
        <v>0</v>
      </c>
      <c r="V31" s="140">
        <f t="shared" si="15"/>
        <v>4.9</v>
      </c>
      <c r="W31" s="141">
        <v>0</v>
      </c>
      <c r="X31" s="141">
        <v>4.9</v>
      </c>
      <c r="Y31" s="123">
        <v>57</v>
      </c>
      <c r="Z31" s="142">
        <f t="shared" si="2"/>
        <v>221.3</v>
      </c>
      <c r="AA31" s="60">
        <f t="shared" si="3"/>
        <v>164.3</v>
      </c>
      <c r="AB31" s="125">
        <f t="shared" si="4"/>
        <v>139.60000000000002</v>
      </c>
      <c r="AC31" s="126">
        <f t="shared" si="5"/>
        <v>24.7</v>
      </c>
      <c r="AD31" s="127">
        <f t="shared" si="6"/>
        <v>635.1869606903164</v>
      </c>
      <c r="AE31" s="128">
        <f t="shared" si="7"/>
        <v>539.6962855287169</v>
      </c>
      <c r="AF31" s="129">
        <f t="shared" si="8"/>
        <v>95.4906751615996</v>
      </c>
      <c r="AG31" s="130">
        <f t="shared" si="9"/>
        <v>855.5500572170847</v>
      </c>
      <c r="AH31" s="131">
        <f t="shared" si="10"/>
        <v>220.36309652676832</v>
      </c>
      <c r="AI31" s="132">
        <f t="shared" si="11"/>
        <v>15.033475349969567</v>
      </c>
    </row>
    <row r="32" spans="1:35" s="55" customFormat="1" ht="19.5" customHeight="1">
      <c r="A32" s="135">
        <v>27</v>
      </c>
      <c r="B32" s="136" t="s">
        <v>32</v>
      </c>
      <c r="C32" s="137">
        <v>3073</v>
      </c>
      <c r="D32" s="138">
        <f t="shared" si="12"/>
        <v>56.1</v>
      </c>
      <c r="E32" s="139">
        <f t="shared" si="12"/>
        <v>54.300000000000004</v>
      </c>
      <c r="F32" s="139">
        <f t="shared" si="12"/>
        <v>1.8</v>
      </c>
      <c r="G32" s="140">
        <f>SUM(H32:I32)</f>
        <v>0</v>
      </c>
      <c r="H32" s="141">
        <v>0</v>
      </c>
      <c r="I32" s="141">
        <v>0</v>
      </c>
      <c r="J32" s="140">
        <f t="shared" si="13"/>
        <v>45.5</v>
      </c>
      <c r="K32" s="141">
        <v>45.1</v>
      </c>
      <c r="L32" s="141">
        <v>0.4</v>
      </c>
      <c r="M32" s="140">
        <f t="shared" si="14"/>
        <v>2</v>
      </c>
      <c r="N32" s="141">
        <v>1.7</v>
      </c>
      <c r="O32" s="141">
        <v>0.3</v>
      </c>
      <c r="P32" s="140">
        <f t="shared" si="16"/>
        <v>6.8999999999999995</v>
      </c>
      <c r="Q32" s="141">
        <v>6.6</v>
      </c>
      <c r="R32" s="141">
        <v>0.3</v>
      </c>
      <c r="S32" s="140">
        <f t="shared" si="17"/>
        <v>0</v>
      </c>
      <c r="T32" s="141">
        <v>0</v>
      </c>
      <c r="U32" s="141">
        <v>0</v>
      </c>
      <c r="V32" s="140">
        <f t="shared" si="15"/>
        <v>1.7000000000000002</v>
      </c>
      <c r="W32" s="141">
        <v>0.9</v>
      </c>
      <c r="X32" s="141">
        <v>0.8</v>
      </c>
      <c r="Y32" s="123">
        <v>18.2</v>
      </c>
      <c r="Z32" s="142">
        <f>D32+Y32</f>
        <v>74.3</v>
      </c>
      <c r="AA32" s="124">
        <f>SUM(AB32:AC32)</f>
        <v>56.1</v>
      </c>
      <c r="AB32" s="125">
        <f>G32+J32+M32+S32+V32</f>
        <v>49.2</v>
      </c>
      <c r="AC32" s="126">
        <f>P32</f>
        <v>6.8999999999999995</v>
      </c>
      <c r="AD32" s="127">
        <f t="shared" si="6"/>
        <v>588.8960036950338</v>
      </c>
      <c r="AE32" s="128">
        <f t="shared" si="7"/>
        <v>516.464944417035</v>
      </c>
      <c r="AF32" s="129">
        <f t="shared" si="8"/>
        <v>72.4310592779988</v>
      </c>
      <c r="AG32" s="130">
        <f t="shared" si="9"/>
        <v>779.9460441094653</v>
      </c>
      <c r="AH32" s="131">
        <f t="shared" si="10"/>
        <v>191.0500404144316</v>
      </c>
      <c r="AI32" s="132">
        <f t="shared" si="11"/>
        <v>12.29946524064171</v>
      </c>
    </row>
    <row r="33" spans="1:35" s="8" customFormat="1" ht="19.5" customHeight="1">
      <c r="A33" s="145">
        <v>28</v>
      </c>
      <c r="B33" s="136" t="s">
        <v>44</v>
      </c>
      <c r="C33" s="137">
        <v>2451</v>
      </c>
      <c r="D33" s="138">
        <f t="shared" si="12"/>
        <v>56.8</v>
      </c>
      <c r="E33" s="139">
        <f t="shared" si="12"/>
        <v>50.6</v>
      </c>
      <c r="F33" s="139">
        <f t="shared" si="12"/>
        <v>6.2</v>
      </c>
      <c r="G33" s="140">
        <f t="shared" si="1"/>
        <v>0</v>
      </c>
      <c r="H33" s="141">
        <v>0</v>
      </c>
      <c r="I33" s="141">
        <v>0</v>
      </c>
      <c r="J33" s="140">
        <f t="shared" si="13"/>
        <v>44.5</v>
      </c>
      <c r="K33" s="141">
        <v>41.9</v>
      </c>
      <c r="L33" s="141">
        <v>2.6</v>
      </c>
      <c r="M33" s="140">
        <f t="shared" si="14"/>
        <v>5.5</v>
      </c>
      <c r="N33" s="141">
        <v>2.2</v>
      </c>
      <c r="O33" s="141">
        <v>3.3</v>
      </c>
      <c r="P33" s="140">
        <f t="shared" si="16"/>
        <v>6.8</v>
      </c>
      <c r="Q33" s="141">
        <v>6.5</v>
      </c>
      <c r="R33" s="141">
        <v>0.3</v>
      </c>
      <c r="S33" s="140">
        <f t="shared" si="17"/>
        <v>0</v>
      </c>
      <c r="T33" s="141">
        <v>0</v>
      </c>
      <c r="U33" s="141">
        <v>0</v>
      </c>
      <c r="V33" s="140">
        <f t="shared" si="15"/>
        <v>0</v>
      </c>
      <c r="W33" s="141">
        <v>0</v>
      </c>
      <c r="X33" s="141">
        <v>0</v>
      </c>
      <c r="Y33" s="123">
        <v>15.8</v>
      </c>
      <c r="Z33" s="142">
        <f>D33+Y33</f>
        <v>72.6</v>
      </c>
      <c r="AA33" s="124">
        <f>SUM(AB33:AC33)</f>
        <v>56.8</v>
      </c>
      <c r="AB33" s="125">
        <f t="shared" si="4"/>
        <v>50</v>
      </c>
      <c r="AC33" s="126">
        <f t="shared" si="5"/>
        <v>6.8</v>
      </c>
      <c r="AD33" s="127">
        <f t="shared" si="6"/>
        <v>747.5553098801015</v>
      </c>
      <c r="AE33" s="128">
        <f t="shared" si="7"/>
        <v>658.059251655019</v>
      </c>
      <c r="AF33" s="129">
        <f t="shared" si="8"/>
        <v>89.49605822508258</v>
      </c>
      <c r="AG33" s="130">
        <f t="shared" si="9"/>
        <v>955.5020334030875</v>
      </c>
      <c r="AH33" s="131">
        <f t="shared" si="10"/>
        <v>207.94672352298602</v>
      </c>
      <c r="AI33" s="132">
        <f t="shared" si="11"/>
        <v>11.971830985915494</v>
      </c>
    </row>
    <row r="34" spans="1:35" s="8" customFormat="1" ht="19.5" customHeight="1">
      <c r="A34" s="135">
        <v>29</v>
      </c>
      <c r="B34" s="136" t="s">
        <v>33</v>
      </c>
      <c r="C34" s="137">
        <v>8349</v>
      </c>
      <c r="D34" s="138">
        <f t="shared" si="12"/>
        <v>128.6</v>
      </c>
      <c r="E34" s="139">
        <f t="shared" si="12"/>
        <v>124.39999999999999</v>
      </c>
      <c r="F34" s="139">
        <f t="shared" si="12"/>
        <v>4.199999999999999</v>
      </c>
      <c r="G34" s="140">
        <f t="shared" si="1"/>
        <v>0</v>
      </c>
      <c r="H34" s="141">
        <v>0</v>
      </c>
      <c r="I34" s="141">
        <v>0</v>
      </c>
      <c r="J34" s="140">
        <f t="shared" si="13"/>
        <v>88.4</v>
      </c>
      <c r="K34" s="141">
        <v>87.5</v>
      </c>
      <c r="L34" s="141">
        <v>0.9</v>
      </c>
      <c r="M34" s="140">
        <f t="shared" si="14"/>
        <v>6.1</v>
      </c>
      <c r="N34" s="141">
        <v>5.6</v>
      </c>
      <c r="O34" s="141">
        <v>0.5</v>
      </c>
      <c r="P34" s="140">
        <f t="shared" si="16"/>
        <v>16.6</v>
      </c>
      <c r="Q34" s="141">
        <v>16.6</v>
      </c>
      <c r="R34" s="141">
        <v>0</v>
      </c>
      <c r="S34" s="140">
        <f t="shared" si="17"/>
        <v>0</v>
      </c>
      <c r="T34" s="141">
        <v>0</v>
      </c>
      <c r="U34" s="141">
        <v>0</v>
      </c>
      <c r="V34" s="140">
        <f t="shared" si="15"/>
        <v>17.5</v>
      </c>
      <c r="W34" s="141">
        <v>14.7</v>
      </c>
      <c r="X34" s="141">
        <v>2.8</v>
      </c>
      <c r="Y34" s="123">
        <v>26</v>
      </c>
      <c r="Z34" s="142">
        <f t="shared" si="2"/>
        <v>154.6</v>
      </c>
      <c r="AA34" s="124">
        <f>SUM(AB34:AC34)</f>
        <v>128.6</v>
      </c>
      <c r="AB34" s="125">
        <f t="shared" si="4"/>
        <v>112</v>
      </c>
      <c r="AC34" s="126">
        <f t="shared" si="5"/>
        <v>16.6</v>
      </c>
      <c r="AD34" s="127">
        <f t="shared" si="6"/>
        <v>496.87233162943994</v>
      </c>
      <c r="AE34" s="128">
        <f t="shared" si="7"/>
        <v>432.7348455870705</v>
      </c>
      <c r="AF34" s="129">
        <f t="shared" si="8"/>
        <v>64.13748604236939</v>
      </c>
      <c r="AG34" s="130">
        <f t="shared" si="9"/>
        <v>597.3286350692956</v>
      </c>
      <c r="AH34" s="131">
        <f t="shared" si="10"/>
        <v>100.45630343985566</v>
      </c>
      <c r="AI34" s="132">
        <f t="shared" si="11"/>
        <v>12.908242612752725</v>
      </c>
    </row>
    <row r="35" spans="1:35" s="55" customFormat="1" ht="19.5" customHeight="1">
      <c r="A35" s="135">
        <v>30</v>
      </c>
      <c r="B35" s="136" t="s">
        <v>34</v>
      </c>
      <c r="C35" s="137">
        <v>4044</v>
      </c>
      <c r="D35" s="138">
        <f>G35+J35+M35+P35+S35+V35</f>
        <v>75.1</v>
      </c>
      <c r="E35" s="139">
        <f t="shared" si="12"/>
        <v>70</v>
      </c>
      <c r="F35" s="139">
        <f t="shared" si="12"/>
        <v>5.1</v>
      </c>
      <c r="G35" s="140">
        <f>SUM(H35:I35)</f>
        <v>0</v>
      </c>
      <c r="H35" s="141">
        <v>0</v>
      </c>
      <c r="I35" s="141">
        <v>0</v>
      </c>
      <c r="J35" s="140">
        <f t="shared" si="13"/>
        <v>60.8</v>
      </c>
      <c r="K35" s="141">
        <v>56.8</v>
      </c>
      <c r="L35" s="141">
        <v>4</v>
      </c>
      <c r="M35" s="140">
        <f t="shared" si="14"/>
        <v>3.6</v>
      </c>
      <c r="N35" s="141">
        <v>2.6</v>
      </c>
      <c r="O35" s="141">
        <v>1</v>
      </c>
      <c r="P35" s="140">
        <f t="shared" si="16"/>
        <v>10.7</v>
      </c>
      <c r="Q35" s="141">
        <v>10.6</v>
      </c>
      <c r="R35" s="141">
        <v>0.1</v>
      </c>
      <c r="S35" s="140">
        <f t="shared" si="17"/>
        <v>0</v>
      </c>
      <c r="T35" s="141">
        <v>0</v>
      </c>
      <c r="U35" s="141">
        <v>0</v>
      </c>
      <c r="V35" s="140">
        <f t="shared" si="15"/>
        <v>0</v>
      </c>
      <c r="W35" s="141">
        <v>0</v>
      </c>
      <c r="X35" s="141">
        <v>0</v>
      </c>
      <c r="Y35" s="123">
        <v>20.5</v>
      </c>
      <c r="Z35" s="142">
        <f>D35+Y35</f>
        <v>95.6</v>
      </c>
      <c r="AA35" s="124">
        <f t="shared" si="3"/>
        <v>75.1</v>
      </c>
      <c r="AB35" s="125">
        <f>G35+J35+M35+S35+V35</f>
        <v>64.39999999999999</v>
      </c>
      <c r="AC35" s="126">
        <f>P35</f>
        <v>10.7</v>
      </c>
      <c r="AD35" s="127">
        <f t="shared" si="6"/>
        <v>599.0555502377077</v>
      </c>
      <c r="AE35" s="128">
        <f t="shared" si="7"/>
        <v>513.7040936792062</v>
      </c>
      <c r="AF35" s="129">
        <f t="shared" si="8"/>
        <v>85.35145655850164</v>
      </c>
      <c r="AG35" s="130">
        <f t="shared" si="9"/>
        <v>762.5793688778277</v>
      </c>
      <c r="AH35" s="131">
        <f t="shared" si="10"/>
        <v>163.52381864011997</v>
      </c>
      <c r="AI35" s="132">
        <f t="shared" si="11"/>
        <v>14.247669773635154</v>
      </c>
    </row>
    <row r="36" spans="1:36" s="8" customFormat="1" ht="19.5" customHeight="1">
      <c r="A36" s="135">
        <v>31</v>
      </c>
      <c r="B36" s="136" t="s">
        <v>51</v>
      </c>
      <c r="C36" s="137">
        <v>5389</v>
      </c>
      <c r="D36" s="138">
        <f t="shared" si="12"/>
        <v>94.5</v>
      </c>
      <c r="E36" s="139">
        <f t="shared" si="12"/>
        <v>90.60000000000001</v>
      </c>
      <c r="F36" s="139">
        <f t="shared" si="12"/>
        <v>3.9</v>
      </c>
      <c r="G36" s="140">
        <f t="shared" si="1"/>
        <v>0</v>
      </c>
      <c r="H36" s="141">
        <v>0</v>
      </c>
      <c r="I36" s="141">
        <v>0</v>
      </c>
      <c r="J36" s="140">
        <f t="shared" si="13"/>
        <v>71.4</v>
      </c>
      <c r="K36" s="141">
        <v>71.2</v>
      </c>
      <c r="L36" s="141">
        <v>0.2</v>
      </c>
      <c r="M36" s="140">
        <f t="shared" si="14"/>
        <v>4.1</v>
      </c>
      <c r="N36" s="20">
        <v>3.9</v>
      </c>
      <c r="O36" s="141">
        <v>0.2</v>
      </c>
      <c r="P36" s="140">
        <f t="shared" si="16"/>
        <v>11.299999999999999</v>
      </c>
      <c r="Q36" s="141">
        <v>11.2</v>
      </c>
      <c r="R36" s="141">
        <v>0.1</v>
      </c>
      <c r="S36" s="140">
        <f t="shared" si="17"/>
        <v>0</v>
      </c>
      <c r="T36" s="141">
        <v>0</v>
      </c>
      <c r="U36" s="141">
        <v>0</v>
      </c>
      <c r="V36" s="140">
        <f t="shared" si="15"/>
        <v>7.699999999999999</v>
      </c>
      <c r="W36" s="141">
        <v>4.3</v>
      </c>
      <c r="X36" s="141">
        <v>3.4</v>
      </c>
      <c r="Y36" s="123">
        <v>12.6</v>
      </c>
      <c r="Z36" s="142">
        <f t="shared" si="2"/>
        <v>107.1</v>
      </c>
      <c r="AA36" s="124">
        <f t="shared" si="3"/>
        <v>94.5</v>
      </c>
      <c r="AB36" s="125">
        <f t="shared" si="4"/>
        <v>83.2</v>
      </c>
      <c r="AC36" s="126">
        <f t="shared" si="5"/>
        <v>11.299999999999999</v>
      </c>
      <c r="AD36" s="127">
        <f t="shared" si="6"/>
        <v>565.6684165474474</v>
      </c>
      <c r="AE36" s="128">
        <f t="shared" si="7"/>
        <v>498.0276429285462</v>
      </c>
      <c r="AF36" s="129">
        <f t="shared" si="8"/>
        <v>67.6407736189011</v>
      </c>
      <c r="AG36" s="130">
        <f t="shared" si="9"/>
        <v>641.090872087107</v>
      </c>
      <c r="AH36" s="131">
        <f t="shared" si="10"/>
        <v>75.42245553965965</v>
      </c>
      <c r="AI36" s="132">
        <f t="shared" si="11"/>
        <v>11.957671957671957</v>
      </c>
      <c r="AJ36" s="55"/>
    </row>
    <row r="37" spans="1:35" s="8" customFormat="1" ht="19.5" customHeight="1">
      <c r="A37" s="135">
        <v>32</v>
      </c>
      <c r="B37" s="136" t="s">
        <v>45</v>
      </c>
      <c r="C37" s="137">
        <v>15472</v>
      </c>
      <c r="D37" s="138">
        <f t="shared" si="12"/>
        <v>289</v>
      </c>
      <c r="E37" s="139">
        <f t="shared" si="12"/>
        <v>245.29999999999998</v>
      </c>
      <c r="F37" s="139">
        <f t="shared" si="12"/>
        <v>43.7</v>
      </c>
      <c r="G37" s="140">
        <f t="shared" si="1"/>
        <v>0</v>
      </c>
      <c r="H37" s="141">
        <v>0</v>
      </c>
      <c r="I37" s="141">
        <v>0</v>
      </c>
      <c r="J37" s="140">
        <f t="shared" si="13"/>
        <v>234.79999999999998</v>
      </c>
      <c r="K37" s="141">
        <v>201.2</v>
      </c>
      <c r="L37" s="141">
        <v>33.6</v>
      </c>
      <c r="M37" s="140">
        <f t="shared" si="14"/>
        <v>19.2</v>
      </c>
      <c r="N37" s="141">
        <v>11.2</v>
      </c>
      <c r="O37" s="141">
        <v>8</v>
      </c>
      <c r="P37" s="140">
        <f t="shared" si="16"/>
        <v>35</v>
      </c>
      <c r="Q37" s="141">
        <v>32.9</v>
      </c>
      <c r="R37" s="141">
        <v>2.1</v>
      </c>
      <c r="S37" s="140">
        <f t="shared" si="17"/>
        <v>0</v>
      </c>
      <c r="T37" s="141">
        <v>0</v>
      </c>
      <c r="U37" s="141">
        <v>0</v>
      </c>
      <c r="V37" s="140">
        <f t="shared" si="15"/>
        <v>0</v>
      </c>
      <c r="W37" s="141">
        <v>0</v>
      </c>
      <c r="X37" s="141">
        <v>0</v>
      </c>
      <c r="Y37" s="123">
        <v>55.9</v>
      </c>
      <c r="Z37" s="142">
        <f t="shared" si="2"/>
        <v>344.9</v>
      </c>
      <c r="AA37" s="124">
        <f t="shared" si="3"/>
        <v>289</v>
      </c>
      <c r="AB37" s="125">
        <f t="shared" si="4"/>
        <v>253.99999999999997</v>
      </c>
      <c r="AC37" s="126">
        <f t="shared" si="5"/>
        <v>35</v>
      </c>
      <c r="AD37" s="127">
        <f t="shared" si="6"/>
        <v>602.545284718284</v>
      </c>
      <c r="AE37" s="128">
        <f t="shared" si="7"/>
        <v>529.5726723821596</v>
      </c>
      <c r="AF37" s="129">
        <f t="shared" si="8"/>
        <v>72.97261233612436</v>
      </c>
      <c r="AG37" s="130">
        <f t="shared" si="9"/>
        <v>719.0929712779798</v>
      </c>
      <c r="AH37" s="131">
        <f t="shared" si="10"/>
        <v>116.54768655969575</v>
      </c>
      <c r="AI37" s="132">
        <f t="shared" si="11"/>
        <v>12.110726643598616</v>
      </c>
    </row>
    <row r="38" spans="1:35" s="8" customFormat="1" ht="19.5" customHeight="1" thickBot="1">
      <c r="A38" s="148">
        <v>33</v>
      </c>
      <c r="B38" s="149" t="s">
        <v>35</v>
      </c>
      <c r="C38" s="150">
        <v>11167</v>
      </c>
      <c r="D38" s="151">
        <f t="shared" si="12"/>
        <v>203.39999999999998</v>
      </c>
      <c r="E38" s="152">
        <f t="shared" si="12"/>
        <v>190.4</v>
      </c>
      <c r="F38" s="152">
        <f t="shared" si="12"/>
        <v>13</v>
      </c>
      <c r="G38" s="153">
        <f t="shared" si="1"/>
        <v>0</v>
      </c>
      <c r="H38" s="154">
        <v>0</v>
      </c>
      <c r="I38" s="154">
        <v>0</v>
      </c>
      <c r="J38" s="153">
        <f t="shared" si="13"/>
        <v>130.2</v>
      </c>
      <c r="K38" s="154">
        <v>127.3</v>
      </c>
      <c r="L38" s="154">
        <v>2.9</v>
      </c>
      <c r="M38" s="153">
        <f t="shared" si="14"/>
        <v>7.7</v>
      </c>
      <c r="N38" s="154">
        <v>5.5</v>
      </c>
      <c r="O38" s="154">
        <v>2.2</v>
      </c>
      <c r="P38" s="153">
        <f t="shared" si="16"/>
        <v>46.800000000000004</v>
      </c>
      <c r="Q38" s="154">
        <v>46.7</v>
      </c>
      <c r="R38" s="154">
        <v>0.1</v>
      </c>
      <c r="S38" s="153">
        <f>SUM(T38:U38)</f>
        <v>0</v>
      </c>
      <c r="T38" s="154">
        <v>0</v>
      </c>
      <c r="U38" s="154">
        <v>0</v>
      </c>
      <c r="V38" s="153">
        <f t="shared" si="15"/>
        <v>18.7</v>
      </c>
      <c r="W38" s="154">
        <v>10.9</v>
      </c>
      <c r="X38" s="154">
        <v>7.8</v>
      </c>
      <c r="Y38" s="155">
        <v>49.1</v>
      </c>
      <c r="Z38" s="156">
        <f t="shared" si="2"/>
        <v>252.49999999999997</v>
      </c>
      <c r="AA38" s="157">
        <f t="shared" si="3"/>
        <v>203.39999999999998</v>
      </c>
      <c r="AB38" s="158">
        <f t="shared" si="4"/>
        <v>156.59999999999997</v>
      </c>
      <c r="AC38" s="159">
        <f t="shared" si="5"/>
        <v>46.800000000000004</v>
      </c>
      <c r="AD38" s="160">
        <f t="shared" si="6"/>
        <v>587.560698717708</v>
      </c>
      <c r="AE38" s="161">
        <f t="shared" si="7"/>
        <v>452.3697414906246</v>
      </c>
      <c r="AF38" s="162">
        <f t="shared" si="8"/>
        <v>135.1909572270833</v>
      </c>
      <c r="AG38" s="163">
        <f t="shared" si="9"/>
        <v>729.3956559794556</v>
      </c>
      <c r="AH38" s="164">
        <f t="shared" si="10"/>
        <v>141.83495726174763</v>
      </c>
      <c r="AI38" s="61">
        <f t="shared" si="11"/>
        <v>23.008849557522126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J60"/>
  <sheetViews>
    <sheetView view="pageBreakPreview" zoomScaleSheetLayoutView="100" zoomScalePageLayoutView="0" workbookViewId="0" topLeftCell="B1">
      <selection activeCell="F15" sqref="F15"/>
    </sheetView>
  </sheetViews>
  <sheetFormatPr defaultColWidth="9.00390625" defaultRowHeight="15" customHeight="1"/>
  <cols>
    <col min="1" max="1" width="3.75390625" style="3" customWidth="1"/>
    <col min="2" max="2" width="11.625" style="1" customWidth="1"/>
    <col min="3" max="3" width="10.625" style="3" customWidth="1"/>
    <col min="4" max="4" width="10.625" style="6" customWidth="1"/>
    <col min="5" max="6" width="10.625" style="4" customWidth="1"/>
    <col min="7" max="29" width="10.625" style="1" customWidth="1"/>
    <col min="30" max="32" width="10.625" style="5" customWidth="1"/>
    <col min="33" max="34" width="9.00390625" style="5" customWidth="1"/>
    <col min="35" max="16384" width="9.00390625" style="1" customWidth="1"/>
  </cols>
  <sheetData>
    <row r="1" spans="1:35" ht="15" customHeight="1">
      <c r="A1" s="165" t="s">
        <v>64</v>
      </c>
      <c r="B1" s="166"/>
      <c r="C1" s="211" t="s">
        <v>0</v>
      </c>
      <c r="D1" s="21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4"/>
      <c r="AA1" s="174" t="s">
        <v>1</v>
      </c>
      <c r="AB1" s="175"/>
      <c r="AC1" s="176"/>
      <c r="AD1" s="180" t="s">
        <v>2</v>
      </c>
      <c r="AE1" s="180"/>
      <c r="AF1" s="180"/>
      <c r="AG1" s="184" t="s">
        <v>3</v>
      </c>
      <c r="AH1" s="191" t="s">
        <v>4</v>
      </c>
      <c r="AI1" s="202" t="s">
        <v>5</v>
      </c>
    </row>
    <row r="2" spans="1:35" ht="19.5" customHeight="1">
      <c r="A2" s="167"/>
      <c r="B2" s="168"/>
      <c r="C2" s="172"/>
      <c r="D2" s="205" t="s">
        <v>1</v>
      </c>
      <c r="E2" s="206"/>
      <c r="F2" s="207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187" t="s">
        <v>6</v>
      </c>
      <c r="Z2" s="189" t="s">
        <v>7</v>
      </c>
      <c r="AA2" s="177"/>
      <c r="AB2" s="178"/>
      <c r="AC2" s="179"/>
      <c r="AD2" s="181"/>
      <c r="AE2" s="181"/>
      <c r="AF2" s="181"/>
      <c r="AG2" s="185"/>
      <c r="AH2" s="192"/>
      <c r="AI2" s="203"/>
    </row>
    <row r="3" spans="1:35" ht="19.5" customHeight="1">
      <c r="A3" s="167"/>
      <c r="B3" s="168"/>
      <c r="C3" s="172"/>
      <c r="D3" s="208"/>
      <c r="E3" s="206"/>
      <c r="F3" s="206"/>
      <c r="G3" s="182" t="s">
        <v>8</v>
      </c>
      <c r="H3" s="183"/>
      <c r="I3" s="183"/>
      <c r="J3" s="182" t="s">
        <v>9</v>
      </c>
      <c r="K3" s="183"/>
      <c r="L3" s="183"/>
      <c r="M3" s="182" t="s">
        <v>10</v>
      </c>
      <c r="N3" s="183"/>
      <c r="O3" s="183"/>
      <c r="P3" s="182" t="s">
        <v>11</v>
      </c>
      <c r="Q3" s="183"/>
      <c r="R3" s="183"/>
      <c r="S3" s="182" t="s">
        <v>12</v>
      </c>
      <c r="T3" s="183"/>
      <c r="U3" s="183"/>
      <c r="V3" s="182" t="s">
        <v>13</v>
      </c>
      <c r="W3" s="183"/>
      <c r="X3" s="183"/>
      <c r="Y3" s="187"/>
      <c r="Z3" s="189"/>
      <c r="AA3" s="177"/>
      <c r="AB3" s="178"/>
      <c r="AC3" s="179"/>
      <c r="AD3" s="181"/>
      <c r="AE3" s="181"/>
      <c r="AF3" s="181"/>
      <c r="AG3" s="185"/>
      <c r="AH3" s="192"/>
      <c r="AI3" s="203"/>
    </row>
    <row r="4" spans="1:35" ht="19.5" customHeight="1" thickBot="1">
      <c r="A4" s="169"/>
      <c r="B4" s="170"/>
      <c r="C4" s="173"/>
      <c r="D4" s="25" t="s">
        <v>14</v>
      </c>
      <c r="E4" s="26" t="s">
        <v>15</v>
      </c>
      <c r="F4" s="26" t="s">
        <v>16</v>
      </c>
      <c r="G4" s="27" t="s">
        <v>14</v>
      </c>
      <c r="H4" s="28" t="s">
        <v>15</v>
      </c>
      <c r="I4" s="28" t="s">
        <v>16</v>
      </c>
      <c r="J4" s="27" t="s">
        <v>14</v>
      </c>
      <c r="K4" s="28" t="s">
        <v>15</v>
      </c>
      <c r="L4" s="28" t="s">
        <v>16</v>
      </c>
      <c r="M4" s="27" t="s">
        <v>14</v>
      </c>
      <c r="N4" s="28" t="s">
        <v>15</v>
      </c>
      <c r="O4" s="28" t="s">
        <v>16</v>
      </c>
      <c r="P4" s="27" t="s">
        <v>14</v>
      </c>
      <c r="Q4" s="28" t="s">
        <v>15</v>
      </c>
      <c r="R4" s="28" t="s">
        <v>16</v>
      </c>
      <c r="S4" s="27" t="s">
        <v>14</v>
      </c>
      <c r="T4" s="28" t="s">
        <v>15</v>
      </c>
      <c r="U4" s="28" t="s">
        <v>16</v>
      </c>
      <c r="V4" s="27" t="s">
        <v>14</v>
      </c>
      <c r="W4" s="28" t="s">
        <v>15</v>
      </c>
      <c r="X4" s="28" t="s">
        <v>16</v>
      </c>
      <c r="Y4" s="188"/>
      <c r="Z4" s="190"/>
      <c r="AA4" s="29" t="s">
        <v>14</v>
      </c>
      <c r="AB4" s="28" t="s">
        <v>52</v>
      </c>
      <c r="AC4" s="30" t="s">
        <v>17</v>
      </c>
      <c r="AD4" s="31"/>
      <c r="AE4" s="32" t="s">
        <v>52</v>
      </c>
      <c r="AF4" s="33" t="s">
        <v>17</v>
      </c>
      <c r="AG4" s="186"/>
      <c r="AH4" s="193"/>
      <c r="AI4" s="204"/>
    </row>
    <row r="5" spans="1:35" s="2" customFormat="1" ht="39.75" customHeight="1" thickBot="1">
      <c r="A5" s="197" t="s">
        <v>18</v>
      </c>
      <c r="B5" s="198"/>
      <c r="C5" s="34">
        <f>SUM(C6:C38)</f>
        <v>1191194</v>
      </c>
      <c r="D5" s="35">
        <f>SUM(E5:F5)</f>
        <v>21495.200000000004</v>
      </c>
      <c r="E5" s="36">
        <f>SUM(E6:E38)</f>
        <v>19631.900000000005</v>
      </c>
      <c r="F5" s="36">
        <f>SUM(F6:F38)</f>
        <v>1863.2999999999997</v>
      </c>
      <c r="G5" s="37">
        <f>SUM(H5:I5)</f>
        <v>438</v>
      </c>
      <c r="H5" s="37">
        <f aca="true" t="shared" si="0" ref="H5:AC5">SUM(H6:H38)</f>
        <v>438</v>
      </c>
      <c r="I5" s="37">
        <f t="shared" si="0"/>
        <v>0</v>
      </c>
      <c r="J5" s="37">
        <f>SUM(K5:L5)</f>
        <v>16592.4</v>
      </c>
      <c r="K5" s="37">
        <f t="shared" si="0"/>
        <v>15429.500000000004</v>
      </c>
      <c r="L5" s="37">
        <f t="shared" si="0"/>
        <v>1162.8999999999996</v>
      </c>
      <c r="M5" s="37">
        <f>SUM(N5:O5)</f>
        <v>1026.6000000000001</v>
      </c>
      <c r="N5" s="37">
        <f t="shared" si="0"/>
        <v>758.6000000000001</v>
      </c>
      <c r="O5" s="37">
        <f t="shared" si="0"/>
        <v>267.99999999999994</v>
      </c>
      <c r="P5" s="37">
        <f>SUM(Q5:R5)</f>
        <v>2827.7000000000007</v>
      </c>
      <c r="Q5" s="37">
        <f t="shared" si="0"/>
        <v>2743.000000000001</v>
      </c>
      <c r="R5" s="37">
        <f t="shared" si="0"/>
        <v>84.7</v>
      </c>
      <c r="S5" s="37">
        <f>SUM(T5:U5)</f>
        <v>1.6</v>
      </c>
      <c r="T5" s="37">
        <f t="shared" si="0"/>
        <v>1.5</v>
      </c>
      <c r="U5" s="37">
        <f t="shared" si="0"/>
        <v>0.1</v>
      </c>
      <c r="V5" s="37">
        <f>SUM(W5:X5)</f>
        <v>608.9000000000001</v>
      </c>
      <c r="W5" s="37">
        <f t="shared" si="0"/>
        <v>261.30000000000007</v>
      </c>
      <c r="X5" s="37">
        <f t="shared" si="0"/>
        <v>347.6</v>
      </c>
      <c r="Y5" s="38">
        <f t="shared" si="0"/>
        <v>9656.100000000002</v>
      </c>
      <c r="Z5" s="39">
        <f t="shared" si="0"/>
        <v>31151.29999999999</v>
      </c>
      <c r="AA5" s="40">
        <f t="shared" si="0"/>
        <v>21495.19999999999</v>
      </c>
      <c r="AB5" s="41">
        <f t="shared" si="0"/>
        <v>18667.499999999993</v>
      </c>
      <c r="AC5" s="42">
        <f t="shared" si="0"/>
        <v>2827.7</v>
      </c>
      <c r="AD5" s="43">
        <f>AA5/C5/30*1000000</f>
        <v>601.5029178006827</v>
      </c>
      <c r="AE5" s="44">
        <f>AB5/C5/30*1000000</f>
        <v>522.3750287526632</v>
      </c>
      <c r="AF5" s="45">
        <f>AC5/C5/30*1000000</f>
        <v>79.1278890480196</v>
      </c>
      <c r="AG5" s="46">
        <f>Z5/C5/30*1000000</f>
        <v>871.7107932600956</v>
      </c>
      <c r="AH5" s="47">
        <f>Y5/C5/30*1000000</f>
        <v>270.20787545941306</v>
      </c>
      <c r="AI5" s="48">
        <f>AC5*100/AA5</f>
        <v>13.155029960177162</v>
      </c>
    </row>
    <row r="6" spans="1:35" s="8" customFormat="1" ht="19.5" customHeight="1" thickTop="1">
      <c r="A6" s="14">
        <v>1</v>
      </c>
      <c r="B6" s="15" t="s">
        <v>19</v>
      </c>
      <c r="C6" s="49">
        <v>283304</v>
      </c>
      <c r="D6" s="50">
        <f>G6+J6+M6+P6+S6+V6</f>
        <v>4899.7</v>
      </c>
      <c r="E6" s="51">
        <f>H6+K6+N6+Q6+T6+W6</f>
        <v>4846.099999999999</v>
      </c>
      <c r="F6" s="51">
        <f>I6+L6+O6+R6+U6+X6</f>
        <v>53.60000000000001</v>
      </c>
      <c r="G6" s="52">
        <f>SUM(H6:I6)</f>
        <v>0</v>
      </c>
      <c r="H6" s="16">
        <v>0</v>
      </c>
      <c r="I6" s="16">
        <v>0</v>
      </c>
      <c r="J6" s="52">
        <f>SUM(K6:L6)</f>
        <v>3745.7999999999997</v>
      </c>
      <c r="K6" s="16">
        <v>3713.6</v>
      </c>
      <c r="L6" s="16">
        <v>32.2</v>
      </c>
      <c r="M6" s="52">
        <f>SUM(N6:O6)</f>
        <v>251.6</v>
      </c>
      <c r="N6" s="16">
        <v>246.7</v>
      </c>
      <c r="O6" s="16">
        <v>4.9</v>
      </c>
      <c r="P6" s="52">
        <f>SUM(Q6:R6)</f>
        <v>805.3000000000001</v>
      </c>
      <c r="Q6" s="16">
        <v>804.6</v>
      </c>
      <c r="R6" s="16">
        <v>0.7</v>
      </c>
      <c r="S6" s="52">
        <f>SUM(T6:U6)</f>
        <v>0</v>
      </c>
      <c r="T6" s="16">
        <v>0</v>
      </c>
      <c r="U6" s="16">
        <v>0</v>
      </c>
      <c r="V6" s="52">
        <f>SUM(W6:X6)</f>
        <v>97</v>
      </c>
      <c r="W6" s="16">
        <v>81.2</v>
      </c>
      <c r="X6" s="16">
        <v>15.8</v>
      </c>
      <c r="Y6" s="113">
        <v>2908.6</v>
      </c>
      <c r="Z6" s="53">
        <f>D6+Y6</f>
        <v>7808.299999999999</v>
      </c>
      <c r="AA6" s="114">
        <f>SUM(AB6:AC6)</f>
        <v>4899.7</v>
      </c>
      <c r="AB6" s="115">
        <f>G6+J6+M6+S6+V6</f>
        <v>4094.3999999999996</v>
      </c>
      <c r="AC6" s="116">
        <f>P6</f>
        <v>805.3000000000001</v>
      </c>
      <c r="AD6" s="117">
        <f aca="true" t="shared" si="1" ref="AD6:AD38">AA6/C6/30*1000000</f>
        <v>576.4949783036361</v>
      </c>
      <c r="AE6" s="118">
        <f aca="true" t="shared" si="2" ref="AE6:AE38">AB6/C6/30*1000000</f>
        <v>481.7439923192048</v>
      </c>
      <c r="AF6" s="119">
        <f aca="true" t="shared" si="3" ref="AF6:AF38">AC6/C6/30*1000000</f>
        <v>94.75098598443134</v>
      </c>
      <c r="AG6" s="120">
        <f aca="true" t="shared" si="4" ref="AG6:AG38">Z6/C6/30*1000000</f>
        <v>918.7186438125358</v>
      </c>
      <c r="AH6" s="121">
        <f aca="true" t="shared" si="5" ref="AH6:AH38">Y6/C6/30*1000000</f>
        <v>342.2236655088997</v>
      </c>
      <c r="AI6" s="122">
        <f aca="true" t="shared" si="6" ref="AI6:AI38">AC6*100/AA6</f>
        <v>16.435700144906832</v>
      </c>
    </row>
    <row r="7" spans="1:35" s="55" customFormat="1" ht="19.5" customHeight="1">
      <c r="A7" s="13">
        <v>2</v>
      </c>
      <c r="B7" s="17" t="s">
        <v>20</v>
      </c>
      <c r="C7" s="54">
        <v>48121</v>
      </c>
      <c r="D7" s="50">
        <f aca="true" t="shared" si="7" ref="D7:F38">G7+J7+M7+P7+S7+V7</f>
        <v>1015.9000000000001</v>
      </c>
      <c r="E7" s="51">
        <f t="shared" si="7"/>
        <v>829.8</v>
      </c>
      <c r="F7" s="51">
        <f t="shared" si="7"/>
        <v>186.1</v>
      </c>
      <c r="G7" s="52">
        <f>SUM(H7:I7)</f>
        <v>0</v>
      </c>
      <c r="H7" s="16">
        <v>0</v>
      </c>
      <c r="I7" s="16">
        <v>0</v>
      </c>
      <c r="J7" s="52">
        <f aca="true" t="shared" si="8" ref="J7:J38">SUM(K7:L7)</f>
        <v>788.6</v>
      </c>
      <c r="K7" s="16">
        <v>712.4</v>
      </c>
      <c r="L7" s="16">
        <v>76.2</v>
      </c>
      <c r="M7" s="52">
        <f aca="true" t="shared" si="9" ref="M7:M38">SUM(N7:O7)</f>
        <v>42.1</v>
      </c>
      <c r="N7" s="16">
        <v>22.6</v>
      </c>
      <c r="O7" s="16">
        <v>19.5</v>
      </c>
      <c r="P7" s="52">
        <f>SUM(Q7:R7)</f>
        <v>117.7</v>
      </c>
      <c r="Q7" s="16">
        <v>88.9</v>
      </c>
      <c r="R7" s="16">
        <v>28.8</v>
      </c>
      <c r="S7" s="52">
        <f>SUM(T7:U7)</f>
        <v>0</v>
      </c>
      <c r="T7" s="16">
        <v>0</v>
      </c>
      <c r="U7" s="16">
        <v>0</v>
      </c>
      <c r="V7" s="52">
        <f aca="true" t="shared" si="10" ref="V7:V38">SUM(W7:X7)</f>
        <v>67.5</v>
      </c>
      <c r="W7" s="16">
        <v>5.9</v>
      </c>
      <c r="X7" s="16">
        <v>61.6</v>
      </c>
      <c r="Y7" s="113">
        <v>400.7</v>
      </c>
      <c r="Z7" s="53">
        <f>D7+Y7</f>
        <v>1416.6000000000001</v>
      </c>
      <c r="AA7" s="114">
        <f>SUM(AB7:AC7)</f>
        <v>1015.9000000000001</v>
      </c>
      <c r="AB7" s="115">
        <f>G7+J7+M7+S7+V7</f>
        <v>898.2</v>
      </c>
      <c r="AC7" s="116">
        <f>P7</f>
        <v>117.7</v>
      </c>
      <c r="AD7" s="117">
        <f t="shared" si="1"/>
        <v>703.7121700158629</v>
      </c>
      <c r="AE7" s="118">
        <f t="shared" si="2"/>
        <v>622.1815839238586</v>
      </c>
      <c r="AF7" s="119">
        <f t="shared" si="3"/>
        <v>81.53058609200419</v>
      </c>
      <c r="AG7" s="120">
        <f t="shared" si="4"/>
        <v>981.2763658278092</v>
      </c>
      <c r="AH7" s="121">
        <f t="shared" si="5"/>
        <v>277.5641958119463</v>
      </c>
      <c r="AI7" s="122">
        <f t="shared" si="6"/>
        <v>11.585786002559306</v>
      </c>
    </row>
    <row r="8" spans="1:35" s="55" customFormat="1" ht="19.5" customHeight="1">
      <c r="A8" s="13">
        <v>3</v>
      </c>
      <c r="B8" s="18" t="s">
        <v>21</v>
      </c>
      <c r="C8" s="54">
        <v>33595</v>
      </c>
      <c r="D8" s="50">
        <f t="shared" si="7"/>
        <v>680</v>
      </c>
      <c r="E8" s="51">
        <f t="shared" si="7"/>
        <v>574.1</v>
      </c>
      <c r="F8" s="51">
        <f t="shared" si="7"/>
        <v>105.89999999999999</v>
      </c>
      <c r="G8" s="52">
        <f>SUM(H8:I8)</f>
        <v>0</v>
      </c>
      <c r="H8" s="16">
        <v>0</v>
      </c>
      <c r="I8" s="16">
        <v>0</v>
      </c>
      <c r="J8" s="52">
        <f t="shared" si="8"/>
        <v>581.6</v>
      </c>
      <c r="K8" s="16">
        <v>510</v>
      </c>
      <c r="L8" s="16">
        <v>71.6</v>
      </c>
      <c r="M8" s="52">
        <f t="shared" si="9"/>
        <v>71.6</v>
      </c>
      <c r="N8" s="16">
        <v>42</v>
      </c>
      <c r="O8" s="16">
        <v>29.6</v>
      </c>
      <c r="P8" s="52">
        <f>SUM(Q8:R8)</f>
        <v>26.8</v>
      </c>
      <c r="Q8" s="16">
        <v>22.1</v>
      </c>
      <c r="R8" s="16">
        <v>4.7</v>
      </c>
      <c r="S8" s="52">
        <f>SUM(T8:U8)</f>
        <v>0</v>
      </c>
      <c r="T8" s="16">
        <v>0</v>
      </c>
      <c r="U8" s="16">
        <v>0</v>
      </c>
      <c r="V8" s="52">
        <f t="shared" si="10"/>
        <v>0</v>
      </c>
      <c r="W8" s="16">
        <v>0</v>
      </c>
      <c r="X8" s="16">
        <v>0</v>
      </c>
      <c r="Y8" s="113">
        <v>71.1</v>
      </c>
      <c r="Z8" s="53">
        <f>D8+Y8</f>
        <v>751.1</v>
      </c>
      <c r="AA8" s="114">
        <f>SUM(AB8:AC8)</f>
        <v>680</v>
      </c>
      <c r="AB8" s="115">
        <f>G8+J8+M8+S8+V8</f>
        <v>653.2</v>
      </c>
      <c r="AC8" s="116">
        <f>P8</f>
        <v>26.8</v>
      </c>
      <c r="AD8" s="117">
        <f t="shared" si="1"/>
        <v>674.7035769211689</v>
      </c>
      <c r="AE8" s="118">
        <f t="shared" si="2"/>
        <v>648.1123183013345</v>
      </c>
      <c r="AF8" s="119">
        <f t="shared" si="3"/>
        <v>26.5912586198343</v>
      </c>
      <c r="AG8" s="120">
        <f t="shared" si="4"/>
        <v>745.2497891551322</v>
      </c>
      <c r="AH8" s="121">
        <f t="shared" si="5"/>
        <v>70.54621223396337</v>
      </c>
      <c r="AI8" s="122">
        <f t="shared" si="6"/>
        <v>3.9411764705882355</v>
      </c>
    </row>
    <row r="9" spans="1:35" s="8" customFormat="1" ht="19.5" customHeight="1">
      <c r="A9" s="19">
        <v>4</v>
      </c>
      <c r="B9" s="18" t="s">
        <v>22</v>
      </c>
      <c r="C9" s="54">
        <v>92507</v>
      </c>
      <c r="D9" s="56">
        <f t="shared" si="7"/>
        <v>1434.3</v>
      </c>
      <c r="E9" s="51">
        <f t="shared" si="7"/>
        <v>1386.3999999999999</v>
      </c>
      <c r="F9" s="51">
        <f t="shared" si="7"/>
        <v>47.9</v>
      </c>
      <c r="G9" s="57">
        <f>SUM(H9:I9)</f>
        <v>0</v>
      </c>
      <c r="H9" s="20">
        <v>0</v>
      </c>
      <c r="I9" s="20">
        <v>0</v>
      </c>
      <c r="J9" s="57">
        <f t="shared" si="8"/>
        <v>1227.8</v>
      </c>
      <c r="K9" s="16">
        <v>1196.5</v>
      </c>
      <c r="L9" s="16">
        <v>31.3</v>
      </c>
      <c r="M9" s="57">
        <f t="shared" si="9"/>
        <v>76.39999999999999</v>
      </c>
      <c r="N9" s="16">
        <v>65.6</v>
      </c>
      <c r="O9" s="16">
        <v>10.8</v>
      </c>
      <c r="P9" s="57">
        <f aca="true" t="shared" si="11" ref="P9:P38">SUM(Q9:R9)</f>
        <v>124.3</v>
      </c>
      <c r="Q9" s="16">
        <v>124.3</v>
      </c>
      <c r="R9" s="16">
        <v>0</v>
      </c>
      <c r="S9" s="57">
        <f aca="true" t="shared" si="12" ref="S9:S37">SUM(T9:U9)</f>
        <v>0</v>
      </c>
      <c r="T9" s="20">
        <v>0</v>
      </c>
      <c r="U9" s="20">
        <v>0</v>
      </c>
      <c r="V9" s="57">
        <f t="shared" si="10"/>
        <v>5.8</v>
      </c>
      <c r="W9" s="16">
        <v>0</v>
      </c>
      <c r="X9" s="16">
        <v>5.8</v>
      </c>
      <c r="Y9" s="123">
        <v>887.5</v>
      </c>
      <c r="Z9" s="58">
        <f aca="true" t="shared" si="13" ref="Z9:Z38">D9+Y9</f>
        <v>2321.8</v>
      </c>
      <c r="AA9" s="124">
        <f aca="true" t="shared" si="14" ref="AA9:AA38">SUM(AB9:AC9)</f>
        <v>1434.3</v>
      </c>
      <c r="AB9" s="125">
        <f aca="true" t="shared" si="15" ref="AB9:AB38">G9+J9+M9+S9+V9</f>
        <v>1310</v>
      </c>
      <c r="AC9" s="126">
        <f aca="true" t="shared" si="16" ref="AC9:AC38">P9</f>
        <v>124.3</v>
      </c>
      <c r="AD9" s="127">
        <f t="shared" si="1"/>
        <v>516.825753726745</v>
      </c>
      <c r="AE9" s="128">
        <f t="shared" si="2"/>
        <v>472.0363504023119</v>
      </c>
      <c r="AF9" s="129">
        <f t="shared" si="3"/>
        <v>44.78940332443311</v>
      </c>
      <c r="AG9" s="130">
        <f t="shared" si="4"/>
        <v>836.6213727970136</v>
      </c>
      <c r="AH9" s="131">
        <f t="shared" si="5"/>
        <v>319.7956190702686</v>
      </c>
      <c r="AI9" s="132">
        <f t="shared" si="6"/>
        <v>8.66624834414</v>
      </c>
    </row>
    <row r="10" spans="1:35" s="8" customFormat="1" ht="19.5" customHeight="1">
      <c r="A10" s="19">
        <v>5</v>
      </c>
      <c r="B10" s="18" t="s">
        <v>46</v>
      </c>
      <c r="C10" s="54">
        <v>92117</v>
      </c>
      <c r="D10" s="56">
        <f t="shared" si="7"/>
        <v>1419.8999999999999</v>
      </c>
      <c r="E10" s="51">
        <f t="shared" si="7"/>
        <v>1320.8999999999999</v>
      </c>
      <c r="F10" s="51">
        <f t="shared" si="7"/>
        <v>99</v>
      </c>
      <c r="G10" s="57">
        <f aca="true" t="shared" si="17" ref="G10:G38">SUM(H10:I10)</f>
        <v>0</v>
      </c>
      <c r="H10" s="20">
        <v>0</v>
      </c>
      <c r="I10" s="20">
        <v>0</v>
      </c>
      <c r="J10" s="57">
        <f t="shared" si="8"/>
        <v>1106.2</v>
      </c>
      <c r="K10" s="20">
        <v>1029.2</v>
      </c>
      <c r="L10" s="20">
        <v>77</v>
      </c>
      <c r="M10" s="57">
        <f t="shared" si="9"/>
        <v>72.6</v>
      </c>
      <c r="N10" s="20">
        <v>50.6</v>
      </c>
      <c r="O10" s="20">
        <v>22</v>
      </c>
      <c r="P10" s="57">
        <f t="shared" si="11"/>
        <v>241.1</v>
      </c>
      <c r="Q10" s="20">
        <v>241.1</v>
      </c>
      <c r="R10" s="20">
        <v>0</v>
      </c>
      <c r="S10" s="57">
        <f t="shared" si="12"/>
        <v>0</v>
      </c>
      <c r="T10" s="20">
        <v>0</v>
      </c>
      <c r="U10" s="20">
        <v>0</v>
      </c>
      <c r="V10" s="57">
        <f t="shared" si="10"/>
        <v>0</v>
      </c>
      <c r="W10" s="20">
        <v>0</v>
      </c>
      <c r="X10" s="20">
        <v>0</v>
      </c>
      <c r="Y10" s="123">
        <v>661.1</v>
      </c>
      <c r="Z10" s="58">
        <f t="shared" si="13"/>
        <v>2081</v>
      </c>
      <c r="AA10" s="124">
        <f t="shared" si="14"/>
        <v>1419.8999999999999</v>
      </c>
      <c r="AB10" s="125">
        <f t="shared" si="15"/>
        <v>1178.8</v>
      </c>
      <c r="AC10" s="126">
        <f t="shared" si="16"/>
        <v>241.1</v>
      </c>
      <c r="AD10" s="127">
        <f t="shared" si="1"/>
        <v>513.8030982337679</v>
      </c>
      <c r="AE10" s="128">
        <f t="shared" si="2"/>
        <v>426.55897753219637</v>
      </c>
      <c r="AF10" s="129">
        <f t="shared" si="3"/>
        <v>87.24412070157155</v>
      </c>
      <c r="AG10" s="130">
        <f t="shared" si="4"/>
        <v>753.0278522603502</v>
      </c>
      <c r="AH10" s="131">
        <f t="shared" si="5"/>
        <v>239.22475402658216</v>
      </c>
      <c r="AI10" s="132">
        <f t="shared" si="6"/>
        <v>16.980069018945</v>
      </c>
    </row>
    <row r="11" spans="1:36" s="8" customFormat="1" ht="19.5" customHeight="1">
      <c r="A11" s="19">
        <v>6</v>
      </c>
      <c r="B11" s="18" t="s">
        <v>23</v>
      </c>
      <c r="C11" s="54">
        <v>32669</v>
      </c>
      <c r="D11" s="56">
        <f>G11+J11+M11+P11+S11+V11</f>
        <v>704.0999999999999</v>
      </c>
      <c r="E11" s="51">
        <f t="shared" si="7"/>
        <v>533.8</v>
      </c>
      <c r="F11" s="51">
        <f t="shared" si="7"/>
        <v>170.29999999999998</v>
      </c>
      <c r="G11" s="57">
        <f>SUM(H11:I11)</f>
        <v>0</v>
      </c>
      <c r="H11" s="20">
        <v>0</v>
      </c>
      <c r="I11" s="20">
        <v>0</v>
      </c>
      <c r="J11" s="57">
        <f t="shared" si="8"/>
        <v>577.9</v>
      </c>
      <c r="K11" s="20">
        <v>440.7</v>
      </c>
      <c r="L11" s="20">
        <v>137.2</v>
      </c>
      <c r="M11" s="57">
        <f t="shared" si="9"/>
        <v>47.3</v>
      </c>
      <c r="N11" s="20">
        <v>17.9</v>
      </c>
      <c r="O11" s="20">
        <v>29.4</v>
      </c>
      <c r="P11" s="57">
        <f t="shared" si="11"/>
        <v>78.9</v>
      </c>
      <c r="Q11" s="20">
        <v>75.2</v>
      </c>
      <c r="R11" s="20">
        <v>3.7</v>
      </c>
      <c r="S11" s="57">
        <f t="shared" si="12"/>
        <v>0</v>
      </c>
      <c r="T11" s="20">
        <v>0</v>
      </c>
      <c r="U11" s="20">
        <v>0</v>
      </c>
      <c r="V11" s="57">
        <f t="shared" si="10"/>
        <v>0</v>
      </c>
      <c r="W11" s="20">
        <v>0</v>
      </c>
      <c r="X11" s="20">
        <v>0</v>
      </c>
      <c r="Y11" s="123">
        <v>275.2</v>
      </c>
      <c r="Z11" s="58">
        <f t="shared" si="13"/>
        <v>979.3</v>
      </c>
      <c r="AA11" s="124">
        <f t="shared" si="14"/>
        <v>704.0999999999999</v>
      </c>
      <c r="AB11" s="125">
        <f t="shared" si="15"/>
        <v>625.1999999999999</v>
      </c>
      <c r="AC11" s="126">
        <f t="shared" si="16"/>
        <v>78.9</v>
      </c>
      <c r="AD11" s="127">
        <f t="shared" si="1"/>
        <v>718.4180721785178</v>
      </c>
      <c r="AE11" s="128">
        <f t="shared" si="2"/>
        <v>637.9136184150111</v>
      </c>
      <c r="AF11" s="129">
        <f t="shared" si="3"/>
        <v>80.50445376350669</v>
      </c>
      <c r="AG11" s="130">
        <f t="shared" si="4"/>
        <v>999.2143418327262</v>
      </c>
      <c r="AH11" s="131">
        <f t="shared" si="5"/>
        <v>280.79626965420834</v>
      </c>
      <c r="AI11" s="132">
        <f t="shared" si="6"/>
        <v>11.2057946314444</v>
      </c>
      <c r="AJ11" s="59"/>
    </row>
    <row r="12" spans="1:35" s="8" customFormat="1" ht="19.5" customHeight="1">
      <c r="A12" s="19">
        <v>7</v>
      </c>
      <c r="B12" s="18" t="s">
        <v>24</v>
      </c>
      <c r="C12" s="54">
        <v>25086</v>
      </c>
      <c r="D12" s="56">
        <f>G12+J12+M12+P12+S12+V12</f>
        <v>489.79999999999995</v>
      </c>
      <c r="E12" s="51">
        <f t="shared" si="7"/>
        <v>458.4000000000001</v>
      </c>
      <c r="F12" s="51">
        <f t="shared" si="7"/>
        <v>31.4</v>
      </c>
      <c r="G12" s="57">
        <f>SUM(H12:I12)</f>
        <v>0</v>
      </c>
      <c r="H12" s="20">
        <v>0</v>
      </c>
      <c r="I12" s="20">
        <v>0</v>
      </c>
      <c r="J12" s="57">
        <f t="shared" si="8"/>
        <v>353.5</v>
      </c>
      <c r="K12" s="20">
        <v>338.6</v>
      </c>
      <c r="L12" s="20">
        <v>14.9</v>
      </c>
      <c r="M12" s="57">
        <f t="shared" si="9"/>
        <v>31.200000000000003</v>
      </c>
      <c r="N12" s="20">
        <v>26.1</v>
      </c>
      <c r="O12" s="20">
        <v>5.1</v>
      </c>
      <c r="P12" s="57">
        <f>SUM(Q12:R12)</f>
        <v>96</v>
      </c>
      <c r="Q12" s="20">
        <v>87.6</v>
      </c>
      <c r="R12" s="20">
        <v>8.4</v>
      </c>
      <c r="S12" s="57">
        <f t="shared" si="12"/>
        <v>0.7</v>
      </c>
      <c r="T12" s="20">
        <v>0.6</v>
      </c>
      <c r="U12" s="20">
        <v>0.1</v>
      </c>
      <c r="V12" s="57">
        <f t="shared" si="10"/>
        <v>8.4</v>
      </c>
      <c r="W12" s="20">
        <v>5.5</v>
      </c>
      <c r="X12" s="20">
        <v>2.9</v>
      </c>
      <c r="Y12" s="123">
        <v>175.8</v>
      </c>
      <c r="Z12" s="58">
        <f>D12+Y12</f>
        <v>665.5999999999999</v>
      </c>
      <c r="AA12" s="124">
        <f>SUM(AB12:AC12)</f>
        <v>489.79999999999995</v>
      </c>
      <c r="AB12" s="125">
        <f>G12+J12+M12+S12+V12</f>
        <v>393.79999999999995</v>
      </c>
      <c r="AC12" s="126">
        <f>P12</f>
        <v>96</v>
      </c>
      <c r="AD12" s="127">
        <f t="shared" si="1"/>
        <v>650.8278189694119</v>
      </c>
      <c r="AE12" s="128">
        <f t="shared" si="2"/>
        <v>523.2666294613197</v>
      </c>
      <c r="AF12" s="129">
        <f t="shared" si="3"/>
        <v>127.56118950809218</v>
      </c>
      <c r="AG12" s="130">
        <f t="shared" si="4"/>
        <v>884.4242472561056</v>
      </c>
      <c r="AH12" s="131">
        <f t="shared" si="5"/>
        <v>233.5964282866938</v>
      </c>
      <c r="AI12" s="132">
        <f t="shared" si="6"/>
        <v>19.59983666802777</v>
      </c>
    </row>
    <row r="13" spans="1:35" s="8" customFormat="1" ht="19.5" customHeight="1">
      <c r="A13" s="19">
        <v>8</v>
      </c>
      <c r="B13" s="18" t="s">
        <v>40</v>
      </c>
      <c r="C13" s="54">
        <v>109898</v>
      </c>
      <c r="D13" s="56">
        <f t="shared" si="7"/>
        <v>1973.6000000000001</v>
      </c>
      <c r="E13" s="51">
        <f t="shared" si="7"/>
        <v>1746.7</v>
      </c>
      <c r="F13" s="51">
        <f t="shared" si="7"/>
        <v>226.89999999999998</v>
      </c>
      <c r="G13" s="57">
        <f t="shared" si="17"/>
        <v>0</v>
      </c>
      <c r="H13" s="20">
        <v>0</v>
      </c>
      <c r="I13" s="20">
        <v>0</v>
      </c>
      <c r="J13" s="57">
        <f t="shared" si="8"/>
        <v>1637.2</v>
      </c>
      <c r="K13" s="20">
        <v>1478</v>
      </c>
      <c r="L13" s="20">
        <v>159.2</v>
      </c>
      <c r="M13" s="57">
        <f t="shared" si="9"/>
        <v>114.7</v>
      </c>
      <c r="N13" s="20">
        <v>87.5</v>
      </c>
      <c r="O13" s="20">
        <v>27.2</v>
      </c>
      <c r="P13" s="57">
        <f t="shared" si="11"/>
        <v>181.2</v>
      </c>
      <c r="Q13" s="20">
        <v>181.2</v>
      </c>
      <c r="R13" s="20">
        <v>0</v>
      </c>
      <c r="S13" s="57">
        <f t="shared" si="12"/>
        <v>0</v>
      </c>
      <c r="T13" s="20">
        <v>0</v>
      </c>
      <c r="U13" s="20">
        <v>0</v>
      </c>
      <c r="V13" s="57">
        <f t="shared" si="10"/>
        <v>40.5</v>
      </c>
      <c r="W13" s="20">
        <v>0</v>
      </c>
      <c r="X13" s="20">
        <v>40.5</v>
      </c>
      <c r="Y13" s="123">
        <v>650.1</v>
      </c>
      <c r="Z13" s="58">
        <f t="shared" si="13"/>
        <v>2623.7000000000003</v>
      </c>
      <c r="AA13" s="124">
        <f t="shared" si="14"/>
        <v>1973.6000000000001</v>
      </c>
      <c r="AB13" s="125">
        <f t="shared" si="15"/>
        <v>1792.4</v>
      </c>
      <c r="AC13" s="126">
        <f t="shared" si="16"/>
        <v>181.2</v>
      </c>
      <c r="AD13" s="127">
        <f t="shared" si="1"/>
        <v>598.6156860604076</v>
      </c>
      <c r="AE13" s="128">
        <f t="shared" si="2"/>
        <v>543.6556321922753</v>
      </c>
      <c r="AF13" s="129">
        <f t="shared" si="3"/>
        <v>54.96005386813226</v>
      </c>
      <c r="AG13" s="130">
        <f t="shared" si="4"/>
        <v>795.7985283323326</v>
      </c>
      <c r="AH13" s="131">
        <f t="shared" si="5"/>
        <v>197.18284227192487</v>
      </c>
      <c r="AI13" s="132">
        <f t="shared" si="6"/>
        <v>9.181191730847182</v>
      </c>
    </row>
    <row r="14" spans="1:35" s="55" customFormat="1" ht="17.25" customHeight="1">
      <c r="A14" s="13">
        <v>9</v>
      </c>
      <c r="B14" s="18" t="s">
        <v>47</v>
      </c>
      <c r="C14" s="54">
        <v>17981</v>
      </c>
      <c r="D14" s="56">
        <f t="shared" si="7"/>
        <v>344.3</v>
      </c>
      <c r="E14" s="51">
        <f t="shared" si="7"/>
        <v>272.20000000000005</v>
      </c>
      <c r="F14" s="51">
        <f t="shared" si="7"/>
        <v>72.1</v>
      </c>
      <c r="G14" s="57">
        <f>SUM(H14:I14)</f>
        <v>0</v>
      </c>
      <c r="H14" s="20">
        <v>0</v>
      </c>
      <c r="I14" s="20">
        <v>0</v>
      </c>
      <c r="J14" s="57">
        <f t="shared" si="8"/>
        <v>283.6</v>
      </c>
      <c r="K14" s="20">
        <v>228.8</v>
      </c>
      <c r="L14" s="20">
        <v>54.8</v>
      </c>
      <c r="M14" s="57">
        <f t="shared" si="9"/>
        <v>16.4</v>
      </c>
      <c r="N14" s="20">
        <v>7.4</v>
      </c>
      <c r="O14" s="20">
        <v>9</v>
      </c>
      <c r="P14" s="57">
        <f t="shared" si="11"/>
        <v>44.3</v>
      </c>
      <c r="Q14" s="20">
        <v>36</v>
      </c>
      <c r="R14" s="20">
        <v>8.3</v>
      </c>
      <c r="S14" s="57">
        <f t="shared" si="12"/>
        <v>0</v>
      </c>
      <c r="T14" s="20">
        <v>0</v>
      </c>
      <c r="U14" s="20">
        <v>0</v>
      </c>
      <c r="V14" s="57">
        <f t="shared" si="10"/>
        <v>0</v>
      </c>
      <c r="W14" s="20">
        <v>0</v>
      </c>
      <c r="X14" s="20">
        <v>0</v>
      </c>
      <c r="Y14" s="123">
        <v>66.6</v>
      </c>
      <c r="Z14" s="58">
        <f t="shared" si="13"/>
        <v>410.9</v>
      </c>
      <c r="AA14" s="124">
        <f t="shared" si="14"/>
        <v>344.3</v>
      </c>
      <c r="AB14" s="125">
        <f>G14+J14+M14+S14+V14</f>
        <v>300</v>
      </c>
      <c r="AC14" s="126">
        <f>P14</f>
        <v>44.3</v>
      </c>
      <c r="AD14" s="133">
        <f t="shared" si="1"/>
        <v>638.2663181506405</v>
      </c>
      <c r="AE14" s="128">
        <f t="shared" si="2"/>
        <v>556.1425949613481</v>
      </c>
      <c r="AF14" s="129">
        <f t="shared" si="3"/>
        <v>82.1237231892924</v>
      </c>
      <c r="AG14" s="130">
        <f t="shared" si="4"/>
        <v>761.7299742320598</v>
      </c>
      <c r="AH14" s="134">
        <f t="shared" si="5"/>
        <v>123.46365608141926</v>
      </c>
      <c r="AI14" s="132">
        <f t="shared" si="6"/>
        <v>12.866686029625326</v>
      </c>
    </row>
    <row r="15" spans="1:35" s="55" customFormat="1" ht="19.5" customHeight="1">
      <c r="A15" s="13">
        <v>10</v>
      </c>
      <c r="B15" s="18" t="s">
        <v>25</v>
      </c>
      <c r="C15" s="54">
        <v>30684</v>
      </c>
      <c r="D15" s="56">
        <f t="shared" si="7"/>
        <v>589.3000000000001</v>
      </c>
      <c r="E15" s="51">
        <f t="shared" si="7"/>
        <v>516.5</v>
      </c>
      <c r="F15" s="51">
        <f t="shared" si="7"/>
        <v>72.8</v>
      </c>
      <c r="G15" s="57">
        <f t="shared" si="17"/>
        <v>438</v>
      </c>
      <c r="H15" s="20">
        <v>438</v>
      </c>
      <c r="I15" s="20">
        <v>0</v>
      </c>
      <c r="J15" s="57">
        <f t="shared" si="8"/>
        <v>49.8</v>
      </c>
      <c r="K15" s="20">
        <v>0</v>
      </c>
      <c r="L15" s="20">
        <v>49.8</v>
      </c>
      <c r="M15" s="57">
        <f t="shared" si="9"/>
        <v>8.3</v>
      </c>
      <c r="N15" s="20">
        <v>0</v>
      </c>
      <c r="O15" s="20">
        <v>8.3</v>
      </c>
      <c r="P15" s="57">
        <f t="shared" si="11"/>
        <v>73.6</v>
      </c>
      <c r="Q15" s="20">
        <v>73.6</v>
      </c>
      <c r="R15" s="20">
        <v>0</v>
      </c>
      <c r="S15" s="57">
        <f t="shared" si="12"/>
        <v>0</v>
      </c>
      <c r="T15" s="20">
        <v>0</v>
      </c>
      <c r="U15" s="20">
        <v>0</v>
      </c>
      <c r="V15" s="57">
        <f t="shared" si="10"/>
        <v>19.6</v>
      </c>
      <c r="W15" s="20">
        <v>4.9</v>
      </c>
      <c r="X15" s="20">
        <v>14.7</v>
      </c>
      <c r="Y15" s="123">
        <v>344.3</v>
      </c>
      <c r="Z15" s="58">
        <f t="shared" si="13"/>
        <v>933.6000000000001</v>
      </c>
      <c r="AA15" s="124">
        <f t="shared" si="14"/>
        <v>589.3000000000001</v>
      </c>
      <c r="AB15" s="125">
        <f>G15+J15+M15+S15+V15</f>
        <v>515.7</v>
      </c>
      <c r="AC15" s="126">
        <f>P15</f>
        <v>73.6</v>
      </c>
      <c r="AD15" s="127">
        <f t="shared" si="1"/>
        <v>640.1816364663453</v>
      </c>
      <c r="AE15" s="128">
        <f t="shared" si="2"/>
        <v>560.226828314431</v>
      </c>
      <c r="AF15" s="129">
        <f t="shared" si="3"/>
        <v>79.95480815191414</v>
      </c>
      <c r="AG15" s="130">
        <f t="shared" si="4"/>
        <v>1014.209359926998</v>
      </c>
      <c r="AH15" s="131">
        <f t="shared" si="5"/>
        <v>374.0277234606527</v>
      </c>
      <c r="AI15" s="132">
        <f t="shared" si="6"/>
        <v>12.489394196504325</v>
      </c>
    </row>
    <row r="16" spans="1:35" s="8" customFormat="1" ht="19.5" customHeight="1">
      <c r="A16" s="19">
        <v>11</v>
      </c>
      <c r="B16" s="18" t="s">
        <v>48</v>
      </c>
      <c r="C16" s="54">
        <v>25148</v>
      </c>
      <c r="D16" s="56">
        <f>G16+J16+M16+P16+S16+V16</f>
        <v>523</v>
      </c>
      <c r="E16" s="51">
        <f t="shared" si="7"/>
        <v>485.59999999999997</v>
      </c>
      <c r="F16" s="51">
        <f t="shared" si="7"/>
        <v>37.4</v>
      </c>
      <c r="G16" s="57">
        <f t="shared" si="17"/>
        <v>0</v>
      </c>
      <c r="H16" s="20">
        <v>0</v>
      </c>
      <c r="I16" s="20">
        <v>0</v>
      </c>
      <c r="J16" s="57">
        <f t="shared" si="8"/>
        <v>410.2</v>
      </c>
      <c r="K16" s="20">
        <v>401.2</v>
      </c>
      <c r="L16" s="20">
        <v>9</v>
      </c>
      <c r="M16" s="57">
        <f t="shared" si="9"/>
        <v>20</v>
      </c>
      <c r="N16" s="20">
        <v>15.5</v>
      </c>
      <c r="O16" s="20">
        <v>4.5</v>
      </c>
      <c r="P16" s="57">
        <f t="shared" si="11"/>
        <v>49.6</v>
      </c>
      <c r="Q16" s="20">
        <v>48.4</v>
      </c>
      <c r="R16" s="20">
        <v>1.2</v>
      </c>
      <c r="S16" s="57">
        <f t="shared" si="12"/>
        <v>0</v>
      </c>
      <c r="T16" s="20">
        <v>0</v>
      </c>
      <c r="U16" s="20">
        <v>0</v>
      </c>
      <c r="V16" s="57">
        <f t="shared" si="10"/>
        <v>43.2</v>
      </c>
      <c r="W16" s="20">
        <v>20.5</v>
      </c>
      <c r="X16" s="20">
        <v>22.7</v>
      </c>
      <c r="Y16" s="123">
        <v>145.1</v>
      </c>
      <c r="Z16" s="58">
        <f t="shared" si="13"/>
        <v>668.1</v>
      </c>
      <c r="AA16" s="124">
        <f t="shared" si="14"/>
        <v>523</v>
      </c>
      <c r="AB16" s="125">
        <f t="shared" si="15"/>
        <v>473.4</v>
      </c>
      <c r="AC16" s="126">
        <f t="shared" si="16"/>
        <v>49.6</v>
      </c>
      <c r="AD16" s="127">
        <f t="shared" si="1"/>
        <v>693.2294151953768</v>
      </c>
      <c r="AE16" s="128">
        <f t="shared" si="2"/>
        <v>627.4852871003658</v>
      </c>
      <c r="AF16" s="129">
        <f t="shared" si="3"/>
        <v>65.74412809501088</v>
      </c>
      <c r="AG16" s="130">
        <f t="shared" si="4"/>
        <v>885.5574996023541</v>
      </c>
      <c r="AH16" s="131">
        <f t="shared" si="5"/>
        <v>192.32808440697735</v>
      </c>
      <c r="AI16" s="132">
        <f t="shared" si="6"/>
        <v>9.483747609942638</v>
      </c>
    </row>
    <row r="17" spans="1:35" s="8" customFormat="1" ht="19.5" customHeight="1">
      <c r="A17" s="19">
        <v>12</v>
      </c>
      <c r="B17" s="18" t="s">
        <v>41</v>
      </c>
      <c r="C17" s="54">
        <v>24015</v>
      </c>
      <c r="D17" s="56">
        <f t="shared" si="7"/>
        <v>592.3</v>
      </c>
      <c r="E17" s="51">
        <f t="shared" si="7"/>
        <v>452</v>
      </c>
      <c r="F17" s="51">
        <f t="shared" si="7"/>
        <v>140.3</v>
      </c>
      <c r="G17" s="57">
        <f t="shared" si="17"/>
        <v>0</v>
      </c>
      <c r="H17" s="20">
        <v>0</v>
      </c>
      <c r="I17" s="20">
        <v>0</v>
      </c>
      <c r="J17" s="57">
        <f t="shared" si="8"/>
        <v>478.79999999999995</v>
      </c>
      <c r="K17" s="20">
        <v>379.2</v>
      </c>
      <c r="L17" s="20">
        <v>99.6</v>
      </c>
      <c r="M17" s="57">
        <f t="shared" si="9"/>
        <v>21.3</v>
      </c>
      <c r="N17" s="20">
        <v>20.3</v>
      </c>
      <c r="O17" s="20">
        <v>1</v>
      </c>
      <c r="P17" s="57">
        <f t="shared" si="11"/>
        <v>59</v>
      </c>
      <c r="Q17" s="20">
        <v>52.5</v>
      </c>
      <c r="R17" s="20">
        <v>6.5</v>
      </c>
      <c r="S17" s="57">
        <f t="shared" si="12"/>
        <v>0</v>
      </c>
      <c r="T17" s="20">
        <v>0</v>
      </c>
      <c r="U17" s="20">
        <v>0</v>
      </c>
      <c r="V17" s="57">
        <f t="shared" si="10"/>
        <v>33.2</v>
      </c>
      <c r="W17" s="20">
        <v>0</v>
      </c>
      <c r="X17" s="20">
        <v>33.2</v>
      </c>
      <c r="Y17" s="123">
        <v>250.2</v>
      </c>
      <c r="Z17" s="58">
        <f t="shared" si="13"/>
        <v>842.5</v>
      </c>
      <c r="AA17" s="124">
        <f t="shared" si="14"/>
        <v>592.3</v>
      </c>
      <c r="AB17" s="125">
        <f t="shared" si="15"/>
        <v>533.3</v>
      </c>
      <c r="AC17" s="126">
        <f t="shared" si="16"/>
        <v>59</v>
      </c>
      <c r="AD17" s="127">
        <f t="shared" si="1"/>
        <v>822.1250607259351</v>
      </c>
      <c r="AE17" s="128">
        <f t="shared" si="2"/>
        <v>740.2317995697133</v>
      </c>
      <c r="AF17" s="129">
        <f t="shared" si="3"/>
        <v>81.89326115622181</v>
      </c>
      <c r="AG17" s="130">
        <f t="shared" si="4"/>
        <v>1169.4080088833368</v>
      </c>
      <c r="AH17" s="131">
        <f t="shared" si="5"/>
        <v>347.28294815740156</v>
      </c>
      <c r="AI17" s="132">
        <f t="shared" si="6"/>
        <v>9.961168326861388</v>
      </c>
    </row>
    <row r="18" spans="1:35" s="8" customFormat="1" ht="19.5" customHeight="1">
      <c r="A18" s="19">
        <v>13</v>
      </c>
      <c r="B18" s="18" t="s">
        <v>49</v>
      </c>
      <c r="C18" s="54">
        <v>111827</v>
      </c>
      <c r="D18" s="56">
        <f t="shared" si="7"/>
        <v>1929.6999999999998</v>
      </c>
      <c r="E18" s="51">
        <f t="shared" si="7"/>
        <v>1738.9</v>
      </c>
      <c r="F18" s="51">
        <f t="shared" si="7"/>
        <v>190.8</v>
      </c>
      <c r="G18" s="57">
        <f t="shared" si="17"/>
        <v>0</v>
      </c>
      <c r="H18" s="20">
        <v>0</v>
      </c>
      <c r="I18" s="20">
        <v>0</v>
      </c>
      <c r="J18" s="57">
        <f t="shared" si="8"/>
        <v>1617.8</v>
      </c>
      <c r="K18" s="20">
        <v>1484.2</v>
      </c>
      <c r="L18" s="20">
        <v>133.6</v>
      </c>
      <c r="M18" s="57">
        <f>SUM(N18:O18)</f>
        <v>122.10000000000001</v>
      </c>
      <c r="N18" s="20">
        <v>64.9</v>
      </c>
      <c r="O18" s="20">
        <v>57.2</v>
      </c>
      <c r="P18" s="57">
        <f t="shared" si="11"/>
        <v>189.8</v>
      </c>
      <c r="Q18" s="20">
        <v>189.8</v>
      </c>
      <c r="R18" s="20">
        <v>0</v>
      </c>
      <c r="S18" s="57">
        <f t="shared" si="12"/>
        <v>0</v>
      </c>
      <c r="T18" s="20">
        <v>0</v>
      </c>
      <c r="U18" s="20">
        <v>0</v>
      </c>
      <c r="V18" s="57">
        <f t="shared" si="10"/>
        <v>0</v>
      </c>
      <c r="W18" s="20">
        <v>0</v>
      </c>
      <c r="X18" s="20">
        <v>0</v>
      </c>
      <c r="Y18" s="123">
        <v>1041.1</v>
      </c>
      <c r="Z18" s="58">
        <f t="shared" si="13"/>
        <v>2970.7999999999997</v>
      </c>
      <c r="AA18" s="124">
        <f t="shared" si="14"/>
        <v>1929.6999999999998</v>
      </c>
      <c r="AB18" s="125">
        <f t="shared" si="15"/>
        <v>1739.8999999999999</v>
      </c>
      <c r="AC18" s="126">
        <f t="shared" si="16"/>
        <v>189.8</v>
      </c>
      <c r="AD18" s="127">
        <f t="shared" si="1"/>
        <v>575.2039608800497</v>
      </c>
      <c r="AE18" s="128">
        <f t="shared" si="2"/>
        <v>518.6284767244642</v>
      </c>
      <c r="AF18" s="129">
        <f t="shared" si="3"/>
        <v>56.57548415558556</v>
      </c>
      <c r="AG18" s="120">
        <f t="shared" si="4"/>
        <v>885.5345012087122</v>
      </c>
      <c r="AH18" s="131">
        <f t="shared" si="5"/>
        <v>310.3305403286624</v>
      </c>
      <c r="AI18" s="132">
        <f t="shared" si="6"/>
        <v>9.835725760480905</v>
      </c>
    </row>
    <row r="19" spans="1:35" s="8" customFormat="1" ht="19.5" customHeight="1">
      <c r="A19" s="19">
        <v>14</v>
      </c>
      <c r="B19" s="18" t="s">
        <v>36</v>
      </c>
      <c r="C19" s="54">
        <v>55335</v>
      </c>
      <c r="D19" s="56">
        <f t="shared" si="7"/>
        <v>1094.6000000000001</v>
      </c>
      <c r="E19" s="51">
        <f t="shared" si="7"/>
        <v>996.6</v>
      </c>
      <c r="F19" s="51">
        <f t="shared" si="7"/>
        <v>98</v>
      </c>
      <c r="G19" s="57">
        <f t="shared" si="17"/>
        <v>0</v>
      </c>
      <c r="H19" s="20">
        <v>0</v>
      </c>
      <c r="I19" s="20">
        <v>0</v>
      </c>
      <c r="J19" s="57">
        <f t="shared" si="8"/>
        <v>845</v>
      </c>
      <c r="K19" s="20">
        <v>814.4</v>
      </c>
      <c r="L19" s="20">
        <v>30.6</v>
      </c>
      <c r="M19" s="57">
        <f t="shared" si="9"/>
        <v>0</v>
      </c>
      <c r="N19" s="20">
        <v>0</v>
      </c>
      <c r="O19" s="20">
        <v>0</v>
      </c>
      <c r="P19" s="57">
        <f t="shared" si="11"/>
        <v>153.7</v>
      </c>
      <c r="Q19" s="20">
        <v>144.5</v>
      </c>
      <c r="R19" s="20">
        <v>9.2</v>
      </c>
      <c r="S19" s="57">
        <f t="shared" si="12"/>
        <v>0</v>
      </c>
      <c r="T19" s="20">
        <v>0</v>
      </c>
      <c r="U19" s="20">
        <v>0</v>
      </c>
      <c r="V19" s="57">
        <f t="shared" si="10"/>
        <v>95.9</v>
      </c>
      <c r="W19" s="20">
        <v>37.7</v>
      </c>
      <c r="X19" s="20">
        <v>58.2</v>
      </c>
      <c r="Y19" s="123">
        <v>275.5</v>
      </c>
      <c r="Z19" s="58">
        <f t="shared" si="13"/>
        <v>1370.1000000000001</v>
      </c>
      <c r="AA19" s="124">
        <f t="shared" si="14"/>
        <v>1094.6</v>
      </c>
      <c r="AB19" s="125">
        <f t="shared" si="15"/>
        <v>940.9</v>
      </c>
      <c r="AC19" s="126">
        <f t="shared" si="16"/>
        <v>153.7</v>
      </c>
      <c r="AD19" s="127">
        <f t="shared" si="1"/>
        <v>659.3777295864581</v>
      </c>
      <c r="AE19" s="128">
        <f t="shared" si="2"/>
        <v>566.7901569229842</v>
      </c>
      <c r="AF19" s="129">
        <f t="shared" si="3"/>
        <v>92.58757266347399</v>
      </c>
      <c r="AG19" s="120">
        <f t="shared" si="4"/>
        <v>825.3365862474022</v>
      </c>
      <c r="AH19" s="131">
        <f t="shared" si="5"/>
        <v>165.95885666094392</v>
      </c>
      <c r="AI19" s="132">
        <f t="shared" si="6"/>
        <v>14.041659053535538</v>
      </c>
    </row>
    <row r="20" spans="1:35" s="8" customFormat="1" ht="19.5" customHeight="1">
      <c r="A20" s="19">
        <v>15</v>
      </c>
      <c r="B20" s="18" t="s">
        <v>37</v>
      </c>
      <c r="C20" s="54">
        <v>15598</v>
      </c>
      <c r="D20" s="56">
        <f t="shared" si="7"/>
        <v>371.4</v>
      </c>
      <c r="E20" s="51">
        <f t="shared" si="7"/>
        <v>333.90000000000003</v>
      </c>
      <c r="F20" s="51">
        <f t="shared" si="7"/>
        <v>37.5</v>
      </c>
      <c r="G20" s="57">
        <f>SUM(H20:I20)</f>
        <v>0</v>
      </c>
      <c r="H20" s="20">
        <v>0</v>
      </c>
      <c r="I20" s="20">
        <v>0</v>
      </c>
      <c r="J20" s="57">
        <f t="shared" si="8"/>
        <v>293.2</v>
      </c>
      <c r="K20" s="20">
        <v>282.8</v>
      </c>
      <c r="L20" s="20">
        <v>10.4</v>
      </c>
      <c r="M20" s="57">
        <f t="shared" si="9"/>
        <v>0</v>
      </c>
      <c r="N20" s="20">
        <v>0</v>
      </c>
      <c r="O20" s="20">
        <v>0</v>
      </c>
      <c r="P20" s="57">
        <f>SUM(Q20:R20)</f>
        <v>40.3</v>
      </c>
      <c r="Q20" s="20">
        <v>40.3</v>
      </c>
      <c r="R20" s="20">
        <v>0</v>
      </c>
      <c r="S20" s="57">
        <f t="shared" si="12"/>
        <v>0</v>
      </c>
      <c r="T20" s="20">
        <v>0</v>
      </c>
      <c r="U20" s="20">
        <v>0</v>
      </c>
      <c r="V20" s="57">
        <f t="shared" si="10"/>
        <v>37.900000000000006</v>
      </c>
      <c r="W20" s="20">
        <v>10.8</v>
      </c>
      <c r="X20" s="20">
        <v>27.1</v>
      </c>
      <c r="Y20" s="123">
        <v>141</v>
      </c>
      <c r="Z20" s="58">
        <f>D20+Y20</f>
        <v>512.4</v>
      </c>
      <c r="AA20" s="124">
        <f>SUM(AB20:AC20)</f>
        <v>371.40000000000003</v>
      </c>
      <c r="AB20" s="125">
        <f>G20+J20+M20+S20+V20</f>
        <v>331.1</v>
      </c>
      <c r="AC20" s="126">
        <f>P20</f>
        <v>40.3</v>
      </c>
      <c r="AD20" s="127">
        <f t="shared" si="1"/>
        <v>793.6914989101168</v>
      </c>
      <c r="AE20" s="128">
        <f t="shared" si="2"/>
        <v>707.5693464974142</v>
      </c>
      <c r="AF20" s="129">
        <f t="shared" si="3"/>
        <v>86.12215241270248</v>
      </c>
      <c r="AG20" s="130">
        <f t="shared" si="4"/>
        <v>1095.0121810488524</v>
      </c>
      <c r="AH20" s="131">
        <f t="shared" si="5"/>
        <v>301.3206821387357</v>
      </c>
      <c r="AI20" s="132">
        <f t="shared" si="6"/>
        <v>10.850834679590735</v>
      </c>
    </row>
    <row r="21" spans="1:35" s="8" customFormat="1" ht="19.5" customHeight="1">
      <c r="A21" s="135">
        <v>16</v>
      </c>
      <c r="B21" s="136" t="s">
        <v>38</v>
      </c>
      <c r="C21" s="137">
        <v>5611</v>
      </c>
      <c r="D21" s="138">
        <f t="shared" si="7"/>
        <v>105.8</v>
      </c>
      <c r="E21" s="139">
        <f t="shared" si="7"/>
        <v>101.89999999999999</v>
      </c>
      <c r="F21" s="139">
        <f t="shared" si="7"/>
        <v>3.9</v>
      </c>
      <c r="G21" s="140">
        <f>SUM(H21:I21)</f>
        <v>0</v>
      </c>
      <c r="H21" s="141">
        <v>0</v>
      </c>
      <c r="I21" s="141">
        <v>0</v>
      </c>
      <c r="J21" s="140">
        <f t="shared" si="8"/>
        <v>65</v>
      </c>
      <c r="K21" s="141">
        <v>63.5</v>
      </c>
      <c r="L21" s="141">
        <v>1.5</v>
      </c>
      <c r="M21" s="140">
        <f t="shared" si="9"/>
        <v>9</v>
      </c>
      <c r="N21" s="141">
        <v>6.6</v>
      </c>
      <c r="O21" s="141">
        <v>2.4</v>
      </c>
      <c r="P21" s="140">
        <f>SUM(Q21:R21)</f>
        <v>31.8</v>
      </c>
      <c r="Q21" s="141">
        <v>31.8</v>
      </c>
      <c r="R21" s="141">
        <v>0</v>
      </c>
      <c r="S21" s="140">
        <f t="shared" si="12"/>
        <v>0</v>
      </c>
      <c r="T21" s="141">
        <v>0</v>
      </c>
      <c r="U21" s="141">
        <v>0</v>
      </c>
      <c r="V21" s="140">
        <f t="shared" si="10"/>
        <v>0</v>
      </c>
      <c r="W21" s="141">
        <v>0</v>
      </c>
      <c r="X21" s="141">
        <v>0</v>
      </c>
      <c r="Y21" s="123">
        <v>43.4</v>
      </c>
      <c r="Z21" s="142">
        <f t="shared" si="13"/>
        <v>149.2</v>
      </c>
      <c r="AA21" s="124">
        <f t="shared" si="14"/>
        <v>105.8</v>
      </c>
      <c r="AB21" s="125">
        <f t="shared" si="15"/>
        <v>74</v>
      </c>
      <c r="AC21" s="126">
        <f t="shared" si="16"/>
        <v>31.8</v>
      </c>
      <c r="AD21" s="127">
        <f t="shared" si="1"/>
        <v>628.5272975702488</v>
      </c>
      <c r="AE21" s="128">
        <f t="shared" si="2"/>
        <v>439.61266559733855</v>
      </c>
      <c r="AF21" s="129">
        <f t="shared" si="3"/>
        <v>188.91463197291034</v>
      </c>
      <c r="AG21" s="130">
        <f t="shared" si="4"/>
        <v>886.3541852313906</v>
      </c>
      <c r="AH21" s="131">
        <f t="shared" si="5"/>
        <v>257.8268876611418</v>
      </c>
      <c r="AI21" s="132">
        <f t="shared" si="6"/>
        <v>30.05671077504726</v>
      </c>
    </row>
    <row r="22" spans="1:35" s="8" customFormat="1" ht="19.5" customHeight="1">
      <c r="A22" s="135">
        <v>17</v>
      </c>
      <c r="B22" s="18" t="s">
        <v>39</v>
      </c>
      <c r="C22" s="137">
        <v>12172</v>
      </c>
      <c r="D22" s="138">
        <f t="shared" si="7"/>
        <v>242</v>
      </c>
      <c r="E22" s="139">
        <f t="shared" si="7"/>
        <v>213.70000000000002</v>
      </c>
      <c r="F22" s="139">
        <f t="shared" si="7"/>
        <v>28.3</v>
      </c>
      <c r="G22" s="140">
        <f t="shared" si="17"/>
        <v>0</v>
      </c>
      <c r="H22" s="141">
        <v>0</v>
      </c>
      <c r="I22" s="141">
        <v>0</v>
      </c>
      <c r="J22" s="140">
        <f t="shared" si="8"/>
        <v>192.1</v>
      </c>
      <c r="K22" s="141">
        <v>171.6</v>
      </c>
      <c r="L22" s="141">
        <v>20.5</v>
      </c>
      <c r="M22" s="140">
        <f t="shared" si="9"/>
        <v>10.6</v>
      </c>
      <c r="N22" s="141">
        <v>6.5</v>
      </c>
      <c r="O22" s="141">
        <v>4.1</v>
      </c>
      <c r="P22" s="140">
        <f t="shared" si="11"/>
        <v>34.1</v>
      </c>
      <c r="Q22" s="141">
        <v>32.9</v>
      </c>
      <c r="R22" s="141">
        <v>1.2</v>
      </c>
      <c r="S22" s="140">
        <f t="shared" si="12"/>
        <v>0.9</v>
      </c>
      <c r="T22" s="141">
        <v>0.9</v>
      </c>
      <c r="U22" s="141">
        <v>0</v>
      </c>
      <c r="V22" s="140">
        <f t="shared" si="10"/>
        <v>4.3</v>
      </c>
      <c r="W22" s="141">
        <v>1.8</v>
      </c>
      <c r="X22" s="141">
        <v>2.5</v>
      </c>
      <c r="Y22" s="123">
        <v>62</v>
      </c>
      <c r="Z22" s="142">
        <f t="shared" si="13"/>
        <v>304</v>
      </c>
      <c r="AA22" s="124">
        <f t="shared" si="14"/>
        <v>242</v>
      </c>
      <c r="AB22" s="125">
        <f t="shared" si="15"/>
        <v>207.9</v>
      </c>
      <c r="AC22" s="126">
        <f t="shared" si="16"/>
        <v>34.1</v>
      </c>
      <c r="AD22" s="127">
        <f t="shared" si="1"/>
        <v>662.7231898345931</v>
      </c>
      <c r="AE22" s="128">
        <f t="shared" si="2"/>
        <v>569.3394676306277</v>
      </c>
      <c r="AF22" s="129">
        <f t="shared" si="3"/>
        <v>93.38372220396538</v>
      </c>
      <c r="AG22" s="130">
        <f t="shared" si="4"/>
        <v>832.5117756599847</v>
      </c>
      <c r="AH22" s="131">
        <f t="shared" si="5"/>
        <v>169.78858582539164</v>
      </c>
      <c r="AI22" s="132">
        <f t="shared" si="6"/>
        <v>14.090909090909092</v>
      </c>
    </row>
    <row r="23" spans="1:35" s="8" customFormat="1" ht="19.5" customHeight="1">
      <c r="A23" s="135">
        <v>18</v>
      </c>
      <c r="B23" s="136" t="s">
        <v>42</v>
      </c>
      <c r="C23" s="137">
        <v>33056</v>
      </c>
      <c r="D23" s="138">
        <f t="shared" si="7"/>
        <v>549.6</v>
      </c>
      <c r="E23" s="139">
        <f t="shared" si="7"/>
        <v>513.5</v>
      </c>
      <c r="F23" s="139">
        <f t="shared" si="7"/>
        <v>36.1</v>
      </c>
      <c r="G23" s="140">
        <v>0</v>
      </c>
      <c r="H23" s="141">
        <v>0</v>
      </c>
      <c r="I23" s="143">
        <v>0</v>
      </c>
      <c r="J23" s="140">
        <f t="shared" si="8"/>
        <v>383.90000000000003</v>
      </c>
      <c r="K23" s="141">
        <v>362.1</v>
      </c>
      <c r="L23" s="143">
        <v>21.8</v>
      </c>
      <c r="M23" s="140">
        <f t="shared" si="9"/>
        <v>0</v>
      </c>
      <c r="N23" s="141">
        <v>0</v>
      </c>
      <c r="O23" s="143">
        <v>0</v>
      </c>
      <c r="P23" s="140">
        <f t="shared" si="11"/>
        <v>116.69999999999999</v>
      </c>
      <c r="Q23" s="141">
        <v>116.6</v>
      </c>
      <c r="R23" s="144">
        <v>0.1</v>
      </c>
      <c r="S23" s="140">
        <f t="shared" si="12"/>
        <v>0</v>
      </c>
      <c r="T23" s="141">
        <v>0</v>
      </c>
      <c r="U23" s="143">
        <v>0</v>
      </c>
      <c r="V23" s="140">
        <f t="shared" si="10"/>
        <v>49</v>
      </c>
      <c r="W23" s="141">
        <v>34.8</v>
      </c>
      <c r="X23" s="143">
        <v>14.2</v>
      </c>
      <c r="Y23" s="123">
        <v>246.1</v>
      </c>
      <c r="Z23" s="142">
        <f t="shared" si="13"/>
        <v>795.7</v>
      </c>
      <c r="AA23" s="124">
        <f t="shared" si="14"/>
        <v>549.6</v>
      </c>
      <c r="AB23" s="125">
        <f t="shared" si="15"/>
        <v>432.90000000000003</v>
      </c>
      <c r="AC23" s="126">
        <f t="shared" si="16"/>
        <v>116.69999999999999</v>
      </c>
      <c r="AD23" s="127">
        <f t="shared" si="1"/>
        <v>554.2110358180058</v>
      </c>
      <c r="AE23" s="128">
        <f t="shared" si="2"/>
        <v>436.5319457889642</v>
      </c>
      <c r="AF23" s="129">
        <f t="shared" si="3"/>
        <v>117.67909002904162</v>
      </c>
      <c r="AG23" s="130">
        <f t="shared" si="4"/>
        <v>802.3757663762505</v>
      </c>
      <c r="AH23" s="131">
        <f t="shared" si="5"/>
        <v>248.1647305582446</v>
      </c>
      <c r="AI23" s="132">
        <f t="shared" si="6"/>
        <v>21.23362445414847</v>
      </c>
    </row>
    <row r="24" spans="1:35" s="8" customFormat="1" ht="19.5" customHeight="1">
      <c r="A24" s="135">
        <v>19</v>
      </c>
      <c r="B24" s="136" t="s">
        <v>50</v>
      </c>
      <c r="C24" s="137">
        <v>26602</v>
      </c>
      <c r="D24" s="138">
        <f t="shared" si="7"/>
        <v>494.5</v>
      </c>
      <c r="E24" s="139">
        <f t="shared" si="7"/>
        <v>463.3</v>
      </c>
      <c r="F24" s="139">
        <f t="shared" si="7"/>
        <v>31.200000000000003</v>
      </c>
      <c r="G24" s="140">
        <v>0</v>
      </c>
      <c r="H24" s="141">
        <v>0</v>
      </c>
      <c r="I24" s="141">
        <v>0</v>
      </c>
      <c r="J24" s="140">
        <f t="shared" si="8"/>
        <v>351.3</v>
      </c>
      <c r="K24" s="141">
        <v>331.1</v>
      </c>
      <c r="L24" s="141">
        <v>20.2</v>
      </c>
      <c r="M24" s="140">
        <v>0</v>
      </c>
      <c r="N24" s="141">
        <v>0</v>
      </c>
      <c r="O24" s="141">
        <v>0</v>
      </c>
      <c r="P24" s="140">
        <f t="shared" si="11"/>
        <v>100</v>
      </c>
      <c r="Q24" s="141">
        <v>99.4</v>
      </c>
      <c r="R24" s="141">
        <v>0.6</v>
      </c>
      <c r="S24" s="140">
        <f t="shared" si="12"/>
        <v>0</v>
      </c>
      <c r="T24" s="141">
        <v>0</v>
      </c>
      <c r="U24" s="141">
        <v>0</v>
      </c>
      <c r="V24" s="140">
        <f t="shared" si="10"/>
        <v>43.199999999999996</v>
      </c>
      <c r="W24" s="141">
        <v>32.8</v>
      </c>
      <c r="X24" s="141">
        <v>10.4</v>
      </c>
      <c r="Y24" s="123">
        <v>402.3</v>
      </c>
      <c r="Z24" s="142">
        <f t="shared" si="13"/>
        <v>896.8</v>
      </c>
      <c r="AA24" s="124">
        <f t="shared" si="14"/>
        <v>494.5</v>
      </c>
      <c r="AB24" s="125">
        <f t="shared" si="15"/>
        <v>394.5</v>
      </c>
      <c r="AC24" s="126">
        <f t="shared" si="16"/>
        <v>100</v>
      </c>
      <c r="AD24" s="127">
        <f t="shared" si="1"/>
        <v>619.6275969225371</v>
      </c>
      <c r="AE24" s="128">
        <f t="shared" si="2"/>
        <v>494.3237350575145</v>
      </c>
      <c r="AF24" s="129">
        <f t="shared" si="3"/>
        <v>125.30386186502268</v>
      </c>
      <c r="AG24" s="130">
        <f t="shared" si="4"/>
        <v>1123.7250332055232</v>
      </c>
      <c r="AH24" s="131">
        <f t="shared" si="5"/>
        <v>504.0974362829862</v>
      </c>
      <c r="AI24" s="132">
        <f t="shared" si="6"/>
        <v>20.222446916076844</v>
      </c>
    </row>
    <row r="25" spans="1:35" s="8" customFormat="1" ht="19.5" customHeight="1">
      <c r="A25" s="135">
        <v>20</v>
      </c>
      <c r="B25" s="136" t="s">
        <v>26</v>
      </c>
      <c r="C25" s="137">
        <v>5035</v>
      </c>
      <c r="D25" s="138">
        <f t="shared" si="7"/>
        <v>82.1</v>
      </c>
      <c r="E25" s="139">
        <f t="shared" si="7"/>
        <v>79.5</v>
      </c>
      <c r="F25" s="139">
        <f t="shared" si="7"/>
        <v>2.6</v>
      </c>
      <c r="G25" s="140">
        <f t="shared" si="17"/>
        <v>0</v>
      </c>
      <c r="H25" s="141">
        <v>0</v>
      </c>
      <c r="I25" s="141">
        <v>0</v>
      </c>
      <c r="J25" s="140">
        <f t="shared" si="8"/>
        <v>61</v>
      </c>
      <c r="K25" s="141">
        <v>59.9</v>
      </c>
      <c r="L25" s="141">
        <v>1.1</v>
      </c>
      <c r="M25" s="140">
        <f t="shared" si="9"/>
        <v>8.6</v>
      </c>
      <c r="N25" s="141">
        <v>7.1</v>
      </c>
      <c r="O25" s="141">
        <v>1.5</v>
      </c>
      <c r="P25" s="140">
        <f t="shared" si="11"/>
        <v>12.5</v>
      </c>
      <c r="Q25" s="141">
        <v>12.5</v>
      </c>
      <c r="R25" s="141">
        <v>0</v>
      </c>
      <c r="S25" s="140">
        <f t="shared" si="12"/>
        <v>0</v>
      </c>
      <c r="T25" s="141">
        <v>0</v>
      </c>
      <c r="U25" s="141">
        <v>0</v>
      </c>
      <c r="V25" s="140">
        <f t="shared" si="10"/>
        <v>0</v>
      </c>
      <c r="W25" s="141">
        <v>0</v>
      </c>
      <c r="X25" s="141">
        <v>0</v>
      </c>
      <c r="Y25" s="123">
        <v>42.2</v>
      </c>
      <c r="Z25" s="142">
        <f t="shared" si="13"/>
        <v>124.3</v>
      </c>
      <c r="AA25" s="124">
        <f t="shared" si="14"/>
        <v>82.1</v>
      </c>
      <c r="AB25" s="125">
        <f t="shared" si="15"/>
        <v>69.6</v>
      </c>
      <c r="AC25" s="126">
        <f t="shared" si="16"/>
        <v>12.5</v>
      </c>
      <c r="AD25" s="127">
        <f t="shared" si="1"/>
        <v>543.5286329030123</v>
      </c>
      <c r="AE25" s="128">
        <f t="shared" si="2"/>
        <v>460.77457795431974</v>
      </c>
      <c r="AF25" s="129">
        <f t="shared" si="3"/>
        <v>82.75405494869248</v>
      </c>
      <c r="AG25" s="130">
        <f t="shared" si="4"/>
        <v>822.906322409798</v>
      </c>
      <c r="AH25" s="131">
        <f t="shared" si="5"/>
        <v>279.3776895067858</v>
      </c>
      <c r="AI25" s="132">
        <f t="shared" si="6"/>
        <v>15.225334957369062</v>
      </c>
    </row>
    <row r="26" spans="1:35" s="8" customFormat="1" ht="19.5" customHeight="1">
      <c r="A26" s="135">
        <v>21</v>
      </c>
      <c r="B26" s="136" t="s">
        <v>27</v>
      </c>
      <c r="C26" s="54">
        <v>15262</v>
      </c>
      <c r="D26" s="56">
        <f>G26+J26+M26+P26+S26+V26</f>
        <v>219.3</v>
      </c>
      <c r="E26" s="51">
        <f>H26+K26+N26+Q26+T26+W26</f>
        <v>178.3</v>
      </c>
      <c r="F26" s="51">
        <f>I26+L26+O26+R26+U26+X26</f>
        <v>41</v>
      </c>
      <c r="G26" s="57">
        <f>SUM(H26:I26)</f>
        <v>0</v>
      </c>
      <c r="H26" s="20">
        <v>0</v>
      </c>
      <c r="I26" s="20">
        <v>0</v>
      </c>
      <c r="J26" s="57">
        <f>SUM(K26:L26)</f>
        <v>182.8</v>
      </c>
      <c r="K26" s="20">
        <v>153.5</v>
      </c>
      <c r="L26" s="20">
        <v>29.3</v>
      </c>
      <c r="M26" s="57">
        <f>SUM(N26:O26)</f>
        <v>15.7</v>
      </c>
      <c r="N26" s="20">
        <v>4</v>
      </c>
      <c r="O26" s="20">
        <v>11.7</v>
      </c>
      <c r="P26" s="57">
        <f>SUM(Q26:R26)</f>
        <v>20.8</v>
      </c>
      <c r="Q26" s="20">
        <v>20.8</v>
      </c>
      <c r="R26" s="20">
        <v>0</v>
      </c>
      <c r="S26" s="140">
        <f t="shared" si="12"/>
        <v>0</v>
      </c>
      <c r="T26" s="20">
        <v>0</v>
      </c>
      <c r="U26" s="20">
        <v>0</v>
      </c>
      <c r="V26" s="140">
        <f t="shared" si="10"/>
        <v>0</v>
      </c>
      <c r="W26" s="20">
        <v>0</v>
      </c>
      <c r="X26" s="20">
        <v>0</v>
      </c>
      <c r="Y26" s="123">
        <v>132.5</v>
      </c>
      <c r="Z26" s="142">
        <f t="shared" si="13"/>
        <v>351.8</v>
      </c>
      <c r="AA26" s="124">
        <f t="shared" si="14"/>
        <v>219.3</v>
      </c>
      <c r="AB26" s="125">
        <f t="shared" si="15"/>
        <v>198.5</v>
      </c>
      <c r="AC26" s="126">
        <f t="shared" si="16"/>
        <v>20.8</v>
      </c>
      <c r="AD26" s="127">
        <f t="shared" si="1"/>
        <v>478.96736993840915</v>
      </c>
      <c r="AE26" s="128">
        <f t="shared" si="2"/>
        <v>433.53863626436026</v>
      </c>
      <c r="AF26" s="129">
        <f t="shared" si="3"/>
        <v>45.42873367404884</v>
      </c>
      <c r="AG26" s="130">
        <f t="shared" si="4"/>
        <v>768.3571397370375</v>
      </c>
      <c r="AH26" s="131">
        <f t="shared" si="5"/>
        <v>289.38976979862844</v>
      </c>
      <c r="AI26" s="132">
        <f t="shared" si="6"/>
        <v>9.484724122207021</v>
      </c>
    </row>
    <row r="27" spans="1:35" s="8" customFormat="1" ht="19.5" customHeight="1">
      <c r="A27" s="145">
        <v>22</v>
      </c>
      <c r="B27" s="136" t="s">
        <v>28</v>
      </c>
      <c r="C27" s="137">
        <v>7023</v>
      </c>
      <c r="D27" s="138">
        <f t="shared" si="7"/>
        <v>129.1</v>
      </c>
      <c r="E27" s="139">
        <f t="shared" si="7"/>
        <v>110.9</v>
      </c>
      <c r="F27" s="139">
        <f t="shared" si="7"/>
        <v>18.200000000000003</v>
      </c>
      <c r="G27" s="140">
        <f t="shared" si="17"/>
        <v>0</v>
      </c>
      <c r="H27" s="141">
        <v>0</v>
      </c>
      <c r="I27" s="141">
        <v>0</v>
      </c>
      <c r="J27" s="140">
        <f t="shared" si="8"/>
        <v>105.39999999999999</v>
      </c>
      <c r="K27" s="141">
        <v>93.1</v>
      </c>
      <c r="L27" s="141">
        <v>12.3</v>
      </c>
      <c r="M27" s="140">
        <f t="shared" si="9"/>
        <v>7.4</v>
      </c>
      <c r="N27" s="20">
        <v>5.9</v>
      </c>
      <c r="O27" s="141">
        <v>1.5</v>
      </c>
      <c r="P27" s="140">
        <f t="shared" si="11"/>
        <v>11.9</v>
      </c>
      <c r="Q27" s="141">
        <v>11.9</v>
      </c>
      <c r="R27" s="141">
        <v>0</v>
      </c>
      <c r="S27" s="140">
        <f t="shared" si="12"/>
        <v>0</v>
      </c>
      <c r="T27" s="141">
        <v>0</v>
      </c>
      <c r="U27" s="141">
        <v>0</v>
      </c>
      <c r="V27" s="140">
        <f t="shared" si="10"/>
        <v>4.4</v>
      </c>
      <c r="W27" s="20">
        <v>0</v>
      </c>
      <c r="X27" s="141">
        <v>4.4</v>
      </c>
      <c r="Y27" s="123">
        <v>38.6</v>
      </c>
      <c r="Z27" s="142">
        <f t="shared" si="13"/>
        <v>167.7</v>
      </c>
      <c r="AA27" s="124">
        <f t="shared" si="14"/>
        <v>129.1</v>
      </c>
      <c r="AB27" s="125">
        <f>G27+J27+M27+S27+V27</f>
        <v>117.2</v>
      </c>
      <c r="AC27" s="126">
        <f t="shared" si="16"/>
        <v>11.9</v>
      </c>
      <c r="AD27" s="127">
        <f t="shared" si="1"/>
        <v>612.748587972851</v>
      </c>
      <c r="AE27" s="128">
        <f t="shared" si="2"/>
        <v>556.2675020171816</v>
      </c>
      <c r="AF27" s="129">
        <f t="shared" si="3"/>
        <v>56.48108595566947</v>
      </c>
      <c r="AG27" s="130">
        <f t="shared" si="4"/>
        <v>795.9561440979637</v>
      </c>
      <c r="AH27" s="131">
        <f t="shared" si="5"/>
        <v>183.20755612511275</v>
      </c>
      <c r="AI27" s="132">
        <f t="shared" si="6"/>
        <v>9.217660728117739</v>
      </c>
    </row>
    <row r="28" spans="1:35" s="55" customFormat="1" ht="19.5" customHeight="1">
      <c r="A28" s="135">
        <v>23</v>
      </c>
      <c r="B28" s="136" t="s">
        <v>29</v>
      </c>
      <c r="C28" s="137">
        <v>4907</v>
      </c>
      <c r="D28" s="138">
        <f t="shared" si="7"/>
        <v>86.6</v>
      </c>
      <c r="E28" s="139">
        <f t="shared" si="7"/>
        <v>81.1</v>
      </c>
      <c r="F28" s="139">
        <f t="shared" si="7"/>
        <v>5.5</v>
      </c>
      <c r="G28" s="140">
        <f t="shared" si="17"/>
        <v>0</v>
      </c>
      <c r="H28" s="141">
        <v>0</v>
      </c>
      <c r="I28" s="141">
        <v>0</v>
      </c>
      <c r="J28" s="140">
        <f t="shared" si="8"/>
        <v>76.7</v>
      </c>
      <c r="K28" s="141">
        <v>73</v>
      </c>
      <c r="L28" s="141">
        <v>3.7</v>
      </c>
      <c r="M28" s="140">
        <f t="shared" si="9"/>
        <v>9.6</v>
      </c>
      <c r="N28" s="141">
        <v>8.1</v>
      </c>
      <c r="O28" s="141">
        <v>1.5</v>
      </c>
      <c r="P28" s="140">
        <f t="shared" si="11"/>
        <v>0.3</v>
      </c>
      <c r="Q28" s="141">
        <v>0</v>
      </c>
      <c r="R28" s="20">
        <v>0.3</v>
      </c>
      <c r="S28" s="140">
        <f t="shared" si="12"/>
        <v>0</v>
      </c>
      <c r="T28" s="141">
        <v>0</v>
      </c>
      <c r="U28" s="141">
        <v>0</v>
      </c>
      <c r="V28" s="140">
        <f t="shared" si="10"/>
        <v>0</v>
      </c>
      <c r="W28" s="141">
        <v>0</v>
      </c>
      <c r="X28" s="141">
        <v>0</v>
      </c>
      <c r="Y28" s="123">
        <v>0</v>
      </c>
      <c r="Z28" s="142">
        <f t="shared" si="13"/>
        <v>86.6</v>
      </c>
      <c r="AA28" s="124">
        <f t="shared" si="14"/>
        <v>86.6</v>
      </c>
      <c r="AB28" s="125">
        <f t="shared" si="15"/>
        <v>86.3</v>
      </c>
      <c r="AC28" s="126">
        <f t="shared" si="16"/>
        <v>0.3</v>
      </c>
      <c r="AD28" s="127">
        <f t="shared" si="1"/>
        <v>588.275253039875</v>
      </c>
      <c r="AE28" s="128">
        <f t="shared" si="2"/>
        <v>586.2373480062497</v>
      </c>
      <c r="AF28" s="129">
        <f t="shared" si="3"/>
        <v>2.037905033625433</v>
      </c>
      <c r="AG28" s="130">
        <f t="shared" si="4"/>
        <v>588.275253039875</v>
      </c>
      <c r="AH28" s="131">
        <f t="shared" si="5"/>
        <v>0</v>
      </c>
      <c r="AI28" s="132">
        <f t="shared" si="6"/>
        <v>0.3464203233256351</v>
      </c>
    </row>
    <row r="29" spans="1:35" s="55" customFormat="1" ht="19.5" customHeight="1">
      <c r="A29" s="135">
        <v>24</v>
      </c>
      <c r="B29" s="136" t="s">
        <v>30</v>
      </c>
      <c r="C29" s="137">
        <v>10964</v>
      </c>
      <c r="D29" s="138">
        <f>G29+J29+M29+P29+S29+V29</f>
        <v>205.89999999999998</v>
      </c>
      <c r="E29" s="139">
        <f t="shared" si="7"/>
        <v>198.6</v>
      </c>
      <c r="F29" s="139">
        <f t="shared" si="7"/>
        <v>7.3</v>
      </c>
      <c r="G29" s="140">
        <f>SUM(H29:I29)</f>
        <v>0</v>
      </c>
      <c r="H29" s="141">
        <v>0</v>
      </c>
      <c r="I29" s="141">
        <v>0</v>
      </c>
      <c r="J29" s="140">
        <f t="shared" si="8"/>
        <v>150.5</v>
      </c>
      <c r="K29" s="141">
        <v>145.1</v>
      </c>
      <c r="L29" s="141">
        <v>5.4</v>
      </c>
      <c r="M29" s="140">
        <f t="shared" si="9"/>
        <v>5.2</v>
      </c>
      <c r="N29" s="141">
        <v>4.9</v>
      </c>
      <c r="O29" s="20">
        <v>0.3</v>
      </c>
      <c r="P29" s="140">
        <f>SUM(Q29:R29)</f>
        <v>46</v>
      </c>
      <c r="Q29" s="141">
        <v>44.7</v>
      </c>
      <c r="R29" s="141">
        <v>1.3</v>
      </c>
      <c r="S29" s="140">
        <f t="shared" si="12"/>
        <v>0</v>
      </c>
      <c r="T29" s="141">
        <v>0</v>
      </c>
      <c r="U29" s="141">
        <v>0</v>
      </c>
      <c r="V29" s="140">
        <f t="shared" si="10"/>
        <v>4.2</v>
      </c>
      <c r="W29" s="141">
        <v>3.9</v>
      </c>
      <c r="X29" s="141">
        <v>0.3</v>
      </c>
      <c r="Y29" s="123">
        <v>82</v>
      </c>
      <c r="Z29" s="142">
        <f>D29+Y29</f>
        <v>287.9</v>
      </c>
      <c r="AA29" s="146">
        <f>SUM(AB29:AC29)</f>
        <v>205.89999999999998</v>
      </c>
      <c r="AB29" s="140">
        <f>G29+J29+M29+S29+V29</f>
        <v>159.89999999999998</v>
      </c>
      <c r="AC29" s="147">
        <f>P29</f>
        <v>46</v>
      </c>
      <c r="AD29" s="127">
        <f t="shared" si="1"/>
        <v>625.9880822084397</v>
      </c>
      <c r="AE29" s="128">
        <f t="shared" si="2"/>
        <v>486.1364465523531</v>
      </c>
      <c r="AF29" s="129">
        <f t="shared" si="3"/>
        <v>139.8516356560866</v>
      </c>
      <c r="AG29" s="130">
        <f t="shared" si="4"/>
        <v>875.2888240301592</v>
      </c>
      <c r="AH29" s="131">
        <f t="shared" si="5"/>
        <v>249.3007418217196</v>
      </c>
      <c r="AI29" s="132">
        <f t="shared" si="6"/>
        <v>22.340942204953862</v>
      </c>
    </row>
    <row r="30" spans="1:35" s="55" customFormat="1" ht="19.5" customHeight="1">
      <c r="A30" s="135">
        <v>25</v>
      </c>
      <c r="B30" s="136" t="s">
        <v>31</v>
      </c>
      <c r="C30" s="137">
        <v>14510</v>
      </c>
      <c r="D30" s="138">
        <f t="shared" si="7"/>
        <v>286.5</v>
      </c>
      <c r="E30" s="139">
        <f t="shared" si="7"/>
        <v>257.4</v>
      </c>
      <c r="F30" s="139">
        <f t="shared" si="7"/>
        <v>29.1</v>
      </c>
      <c r="G30" s="140">
        <f t="shared" si="17"/>
        <v>0</v>
      </c>
      <c r="H30" s="141">
        <v>0</v>
      </c>
      <c r="I30" s="141">
        <v>0</v>
      </c>
      <c r="J30" s="140">
        <f t="shared" si="8"/>
        <v>240.29999999999998</v>
      </c>
      <c r="K30" s="141">
        <v>231.7</v>
      </c>
      <c r="L30" s="141">
        <v>8.6</v>
      </c>
      <c r="M30" s="140">
        <f t="shared" si="9"/>
        <v>9.7</v>
      </c>
      <c r="N30" s="141">
        <v>7.2</v>
      </c>
      <c r="O30" s="141">
        <v>2.5</v>
      </c>
      <c r="P30" s="140">
        <f t="shared" si="11"/>
        <v>21.2</v>
      </c>
      <c r="Q30" s="141">
        <v>18</v>
      </c>
      <c r="R30" s="141">
        <v>3.2</v>
      </c>
      <c r="S30" s="140">
        <f t="shared" si="12"/>
        <v>0</v>
      </c>
      <c r="T30" s="141">
        <v>0</v>
      </c>
      <c r="U30" s="141">
        <v>0</v>
      </c>
      <c r="V30" s="140">
        <f t="shared" si="10"/>
        <v>15.3</v>
      </c>
      <c r="W30" s="141">
        <v>0.5</v>
      </c>
      <c r="X30" s="20">
        <v>14.8</v>
      </c>
      <c r="Y30" s="123">
        <v>63.6</v>
      </c>
      <c r="Z30" s="142">
        <f t="shared" si="13"/>
        <v>350.1</v>
      </c>
      <c r="AA30" s="124">
        <f t="shared" si="14"/>
        <v>286.49999999999994</v>
      </c>
      <c r="AB30" s="125">
        <f t="shared" si="15"/>
        <v>265.29999999999995</v>
      </c>
      <c r="AC30" s="126">
        <f t="shared" si="16"/>
        <v>21.2</v>
      </c>
      <c r="AD30" s="127">
        <f t="shared" si="1"/>
        <v>658.1667815299793</v>
      </c>
      <c r="AE30" s="128">
        <f t="shared" si="2"/>
        <v>609.4647369630139</v>
      </c>
      <c r="AF30" s="129">
        <f t="shared" si="3"/>
        <v>48.702044566965306</v>
      </c>
      <c r="AG30" s="130">
        <f t="shared" si="4"/>
        <v>804.2729152308754</v>
      </c>
      <c r="AH30" s="131">
        <f t="shared" si="5"/>
        <v>146.10613370089592</v>
      </c>
      <c r="AI30" s="132">
        <f t="shared" si="6"/>
        <v>7.399650959860385</v>
      </c>
    </row>
    <row r="31" spans="1:35" s="55" customFormat="1" ht="19.5" customHeight="1">
      <c r="A31" s="135">
        <v>26</v>
      </c>
      <c r="B31" s="136" t="s">
        <v>43</v>
      </c>
      <c r="C31" s="137">
        <v>8320</v>
      </c>
      <c r="D31" s="138">
        <f t="shared" si="7"/>
        <v>153.5</v>
      </c>
      <c r="E31" s="139">
        <f t="shared" si="7"/>
        <v>146.9</v>
      </c>
      <c r="F31" s="139">
        <f t="shared" si="7"/>
        <v>6.6</v>
      </c>
      <c r="G31" s="140">
        <f t="shared" si="17"/>
        <v>0</v>
      </c>
      <c r="H31" s="141">
        <v>0</v>
      </c>
      <c r="I31" s="141">
        <v>0</v>
      </c>
      <c r="J31" s="140">
        <f t="shared" si="8"/>
        <v>120.6</v>
      </c>
      <c r="K31" s="141">
        <v>119.5</v>
      </c>
      <c r="L31" s="141">
        <v>1.1</v>
      </c>
      <c r="M31" s="140">
        <f t="shared" si="9"/>
        <v>7.9</v>
      </c>
      <c r="N31" s="141">
        <v>7.2</v>
      </c>
      <c r="O31" s="141">
        <v>0.7</v>
      </c>
      <c r="P31" s="140">
        <f t="shared" si="11"/>
        <v>21.2</v>
      </c>
      <c r="Q31" s="141">
        <v>20.2</v>
      </c>
      <c r="R31" s="141">
        <v>1</v>
      </c>
      <c r="S31" s="140">
        <f t="shared" si="12"/>
        <v>0</v>
      </c>
      <c r="T31" s="141">
        <v>0</v>
      </c>
      <c r="U31" s="141">
        <v>0</v>
      </c>
      <c r="V31" s="140">
        <f t="shared" si="10"/>
        <v>3.8</v>
      </c>
      <c r="W31" s="141">
        <v>0</v>
      </c>
      <c r="X31" s="141">
        <v>3.8</v>
      </c>
      <c r="Y31" s="123">
        <v>70.1</v>
      </c>
      <c r="Z31" s="142">
        <f t="shared" si="13"/>
        <v>223.6</v>
      </c>
      <c r="AA31" s="60">
        <f t="shared" si="14"/>
        <v>153.5</v>
      </c>
      <c r="AB31" s="125">
        <f t="shared" si="15"/>
        <v>132.3</v>
      </c>
      <c r="AC31" s="126">
        <f t="shared" si="16"/>
        <v>21.2</v>
      </c>
      <c r="AD31" s="127">
        <f t="shared" si="1"/>
        <v>614.9839743589744</v>
      </c>
      <c r="AE31" s="128">
        <f t="shared" si="2"/>
        <v>530.0480769230769</v>
      </c>
      <c r="AF31" s="129">
        <f t="shared" si="3"/>
        <v>84.93589743589743</v>
      </c>
      <c r="AG31" s="130">
        <f t="shared" si="4"/>
        <v>895.8333333333334</v>
      </c>
      <c r="AH31" s="131">
        <f t="shared" si="5"/>
        <v>280.84935897435895</v>
      </c>
      <c r="AI31" s="132">
        <f t="shared" si="6"/>
        <v>13.811074918566776</v>
      </c>
    </row>
    <row r="32" spans="1:35" s="55" customFormat="1" ht="19.5" customHeight="1">
      <c r="A32" s="135">
        <v>27</v>
      </c>
      <c r="B32" s="136" t="s">
        <v>32</v>
      </c>
      <c r="C32" s="137">
        <v>3073</v>
      </c>
      <c r="D32" s="138">
        <f t="shared" si="7"/>
        <v>50.300000000000004</v>
      </c>
      <c r="E32" s="139">
        <f t="shared" si="7"/>
        <v>47.8</v>
      </c>
      <c r="F32" s="139">
        <f t="shared" si="7"/>
        <v>2.5</v>
      </c>
      <c r="G32" s="140">
        <f>SUM(H32:I32)</f>
        <v>0</v>
      </c>
      <c r="H32" s="141">
        <v>0</v>
      </c>
      <c r="I32" s="141">
        <v>0</v>
      </c>
      <c r="J32" s="140">
        <f t="shared" si="8"/>
        <v>40</v>
      </c>
      <c r="K32" s="141">
        <v>39.4</v>
      </c>
      <c r="L32" s="141">
        <v>0.6</v>
      </c>
      <c r="M32" s="140">
        <f t="shared" si="9"/>
        <v>2.1</v>
      </c>
      <c r="N32" s="141">
        <v>2</v>
      </c>
      <c r="O32" s="141">
        <v>0.1</v>
      </c>
      <c r="P32" s="140">
        <f t="shared" si="11"/>
        <v>6.5</v>
      </c>
      <c r="Q32" s="141">
        <v>5.8</v>
      </c>
      <c r="R32" s="141">
        <v>0.7</v>
      </c>
      <c r="S32" s="140">
        <v>0</v>
      </c>
      <c r="T32" s="141">
        <v>0</v>
      </c>
      <c r="U32" s="141">
        <v>0</v>
      </c>
      <c r="V32" s="140">
        <f t="shared" si="10"/>
        <v>1.7000000000000002</v>
      </c>
      <c r="W32" s="141">
        <v>0.6</v>
      </c>
      <c r="X32" s="141">
        <v>1.1</v>
      </c>
      <c r="Y32" s="123">
        <v>17.7</v>
      </c>
      <c r="Z32" s="142">
        <f>D32+Y32</f>
        <v>68</v>
      </c>
      <c r="AA32" s="124">
        <f>SUM(AB32:AC32)</f>
        <v>50.300000000000004</v>
      </c>
      <c r="AB32" s="125">
        <f>G32+J32+M32+S32+V32</f>
        <v>43.800000000000004</v>
      </c>
      <c r="AC32" s="126">
        <f>P32</f>
        <v>6.5</v>
      </c>
      <c r="AD32" s="127">
        <f t="shared" si="1"/>
        <v>545.6123223776983</v>
      </c>
      <c r="AE32" s="128">
        <f t="shared" si="2"/>
        <v>475.10575984380085</v>
      </c>
      <c r="AF32" s="129">
        <f t="shared" si="3"/>
        <v>70.50656253389738</v>
      </c>
      <c r="AG32" s="130">
        <f t="shared" si="4"/>
        <v>737.6071157392342</v>
      </c>
      <c r="AH32" s="131">
        <f t="shared" si="5"/>
        <v>191.99479336153593</v>
      </c>
      <c r="AI32" s="132">
        <f t="shared" si="6"/>
        <v>12.922465208747514</v>
      </c>
    </row>
    <row r="33" spans="1:35" s="8" customFormat="1" ht="19.5" customHeight="1">
      <c r="A33" s="145">
        <v>28</v>
      </c>
      <c r="B33" s="136" t="s">
        <v>44</v>
      </c>
      <c r="C33" s="137">
        <v>2450</v>
      </c>
      <c r="D33" s="138">
        <f t="shared" si="7"/>
        <v>49.8</v>
      </c>
      <c r="E33" s="139">
        <f t="shared" si="7"/>
        <v>44.00000000000001</v>
      </c>
      <c r="F33" s="139">
        <f t="shared" si="7"/>
        <v>5.8</v>
      </c>
      <c r="G33" s="140">
        <f t="shared" si="17"/>
        <v>0</v>
      </c>
      <c r="H33" s="141">
        <v>0</v>
      </c>
      <c r="I33" s="141">
        <v>0</v>
      </c>
      <c r="J33" s="140">
        <f t="shared" si="8"/>
        <v>38.9</v>
      </c>
      <c r="K33" s="141">
        <v>36.1</v>
      </c>
      <c r="L33" s="141">
        <v>2.8</v>
      </c>
      <c r="M33" s="140">
        <f t="shared" si="9"/>
        <v>2.7</v>
      </c>
      <c r="N33" s="141">
        <v>2.2</v>
      </c>
      <c r="O33" s="141">
        <v>0.5</v>
      </c>
      <c r="P33" s="140">
        <f t="shared" si="11"/>
        <v>8.2</v>
      </c>
      <c r="Q33" s="141">
        <v>5.7</v>
      </c>
      <c r="R33" s="141">
        <v>2.5</v>
      </c>
      <c r="S33" s="140">
        <f t="shared" si="12"/>
        <v>0</v>
      </c>
      <c r="T33" s="141">
        <v>0</v>
      </c>
      <c r="U33" s="141">
        <v>0</v>
      </c>
      <c r="V33" s="140">
        <f t="shared" si="10"/>
        <v>0</v>
      </c>
      <c r="W33" s="141">
        <v>0</v>
      </c>
      <c r="X33" s="141">
        <v>0</v>
      </c>
      <c r="Y33" s="123">
        <v>13</v>
      </c>
      <c r="Z33" s="142">
        <f>D33+Y33</f>
        <v>62.8</v>
      </c>
      <c r="AA33" s="124">
        <f>SUM(AB33:AC33)</f>
        <v>49.8</v>
      </c>
      <c r="AB33" s="125">
        <f t="shared" si="15"/>
        <v>41.6</v>
      </c>
      <c r="AC33" s="126">
        <f t="shared" si="16"/>
        <v>8.2</v>
      </c>
      <c r="AD33" s="127">
        <f t="shared" si="1"/>
        <v>677.5510204081633</v>
      </c>
      <c r="AE33" s="128">
        <f t="shared" si="2"/>
        <v>565.9863945578231</v>
      </c>
      <c r="AF33" s="129">
        <f t="shared" si="3"/>
        <v>111.56462585034012</v>
      </c>
      <c r="AG33" s="130">
        <f t="shared" si="4"/>
        <v>854.4217687074829</v>
      </c>
      <c r="AH33" s="131">
        <f t="shared" si="5"/>
        <v>176.87074829931973</v>
      </c>
      <c r="AI33" s="132">
        <f t="shared" si="6"/>
        <v>16.46586345381526</v>
      </c>
    </row>
    <row r="34" spans="1:35" s="8" customFormat="1" ht="19.5" customHeight="1">
      <c r="A34" s="135">
        <v>29</v>
      </c>
      <c r="B34" s="136" t="s">
        <v>33</v>
      </c>
      <c r="C34" s="137">
        <v>8331</v>
      </c>
      <c r="D34" s="138">
        <f t="shared" si="7"/>
        <v>116.6</v>
      </c>
      <c r="E34" s="139">
        <f t="shared" si="7"/>
        <v>114.9</v>
      </c>
      <c r="F34" s="139">
        <f t="shared" si="7"/>
        <v>1.7</v>
      </c>
      <c r="G34" s="140">
        <f t="shared" si="17"/>
        <v>0</v>
      </c>
      <c r="H34" s="141">
        <v>0</v>
      </c>
      <c r="I34" s="141">
        <v>0</v>
      </c>
      <c r="J34" s="140">
        <f t="shared" si="8"/>
        <v>87.7</v>
      </c>
      <c r="K34" s="141">
        <v>87.5</v>
      </c>
      <c r="L34" s="141">
        <v>0.2</v>
      </c>
      <c r="M34" s="140">
        <f t="shared" si="9"/>
        <v>6.6000000000000005</v>
      </c>
      <c r="N34" s="141">
        <v>5.9</v>
      </c>
      <c r="O34" s="141">
        <v>0.7</v>
      </c>
      <c r="P34" s="140">
        <f t="shared" si="11"/>
        <v>17.2</v>
      </c>
      <c r="Q34" s="141">
        <v>17.2</v>
      </c>
      <c r="R34" s="141">
        <v>0</v>
      </c>
      <c r="S34" s="140">
        <f t="shared" si="12"/>
        <v>0</v>
      </c>
      <c r="T34" s="141">
        <v>0</v>
      </c>
      <c r="U34" s="141">
        <v>0</v>
      </c>
      <c r="V34" s="140">
        <f t="shared" si="10"/>
        <v>5.1</v>
      </c>
      <c r="W34" s="141">
        <v>4.3</v>
      </c>
      <c r="X34" s="141">
        <v>0.8</v>
      </c>
      <c r="Y34" s="123">
        <v>25</v>
      </c>
      <c r="Z34" s="142">
        <f t="shared" si="13"/>
        <v>141.6</v>
      </c>
      <c r="AA34" s="124">
        <f>SUM(AB34:AC34)</f>
        <v>116.6</v>
      </c>
      <c r="AB34" s="125">
        <f t="shared" si="15"/>
        <v>99.39999999999999</v>
      </c>
      <c r="AC34" s="126">
        <f t="shared" si="16"/>
        <v>17.2</v>
      </c>
      <c r="AD34" s="127">
        <f t="shared" si="1"/>
        <v>466.5306285760012</v>
      </c>
      <c r="AE34" s="128">
        <f t="shared" si="2"/>
        <v>397.7113591805706</v>
      </c>
      <c r="AF34" s="129">
        <f t="shared" si="3"/>
        <v>68.81926939543072</v>
      </c>
      <c r="AG34" s="130">
        <f t="shared" si="4"/>
        <v>566.5586364181971</v>
      </c>
      <c r="AH34" s="131">
        <f t="shared" si="5"/>
        <v>100.02800784219582</v>
      </c>
      <c r="AI34" s="132">
        <f t="shared" si="6"/>
        <v>14.751286449399657</v>
      </c>
    </row>
    <row r="35" spans="1:35" s="55" customFormat="1" ht="19.5" customHeight="1">
      <c r="A35" s="135">
        <v>30</v>
      </c>
      <c r="B35" s="136" t="s">
        <v>34</v>
      </c>
      <c r="C35" s="137">
        <v>4027</v>
      </c>
      <c r="D35" s="138">
        <f>G35+J35+M35+P35+S35+V35</f>
        <v>75.10000000000001</v>
      </c>
      <c r="E35" s="139">
        <f t="shared" si="7"/>
        <v>66</v>
      </c>
      <c r="F35" s="139">
        <f t="shared" si="7"/>
        <v>9.1</v>
      </c>
      <c r="G35" s="140">
        <f>SUM(H35:I35)</f>
        <v>0</v>
      </c>
      <c r="H35" s="141">
        <v>0</v>
      </c>
      <c r="I35" s="141">
        <v>0</v>
      </c>
      <c r="J35" s="140">
        <f t="shared" si="8"/>
        <v>63.300000000000004</v>
      </c>
      <c r="K35" s="141">
        <v>55.7</v>
      </c>
      <c r="L35" s="141">
        <v>7.6</v>
      </c>
      <c r="M35" s="140">
        <f t="shared" si="9"/>
        <v>3.8</v>
      </c>
      <c r="N35" s="141">
        <v>2.5</v>
      </c>
      <c r="O35" s="141">
        <v>1.3</v>
      </c>
      <c r="P35" s="140">
        <f t="shared" si="11"/>
        <v>8</v>
      </c>
      <c r="Q35" s="141">
        <v>7.8</v>
      </c>
      <c r="R35" s="141">
        <v>0.2</v>
      </c>
      <c r="S35" s="140">
        <f t="shared" si="12"/>
        <v>0</v>
      </c>
      <c r="T35" s="141">
        <v>0</v>
      </c>
      <c r="U35" s="141">
        <v>0</v>
      </c>
      <c r="V35" s="140">
        <f t="shared" si="10"/>
        <v>0</v>
      </c>
      <c r="W35" s="141">
        <v>0</v>
      </c>
      <c r="X35" s="141">
        <v>0</v>
      </c>
      <c r="Y35" s="123">
        <v>19.4</v>
      </c>
      <c r="Z35" s="142">
        <f>D35+Y35</f>
        <v>94.5</v>
      </c>
      <c r="AA35" s="124">
        <f t="shared" si="14"/>
        <v>75.10000000000001</v>
      </c>
      <c r="AB35" s="125">
        <f>G35+J35+M35+S35+V35</f>
        <v>67.10000000000001</v>
      </c>
      <c r="AC35" s="126">
        <f>P35</f>
        <v>8</v>
      </c>
      <c r="AD35" s="127">
        <f t="shared" si="1"/>
        <v>621.63728168198</v>
      </c>
      <c r="AE35" s="128">
        <f t="shared" si="2"/>
        <v>555.4175978809701</v>
      </c>
      <c r="AF35" s="129">
        <f t="shared" si="3"/>
        <v>66.21968380100986</v>
      </c>
      <c r="AG35" s="130">
        <f t="shared" si="4"/>
        <v>782.2200148994289</v>
      </c>
      <c r="AH35" s="131">
        <f t="shared" si="5"/>
        <v>160.58273321744886</v>
      </c>
      <c r="AI35" s="132">
        <f t="shared" si="6"/>
        <v>10.652463382157123</v>
      </c>
    </row>
    <row r="36" spans="1:36" s="8" customFormat="1" ht="19.5" customHeight="1">
      <c r="A36" s="135">
        <v>31</v>
      </c>
      <c r="B36" s="136" t="s">
        <v>51</v>
      </c>
      <c r="C36" s="137">
        <v>5383</v>
      </c>
      <c r="D36" s="138">
        <f t="shared" si="7"/>
        <v>91.5</v>
      </c>
      <c r="E36" s="139">
        <f t="shared" si="7"/>
        <v>87.69999999999999</v>
      </c>
      <c r="F36" s="139">
        <f t="shared" si="7"/>
        <v>3.8</v>
      </c>
      <c r="G36" s="140">
        <f t="shared" si="17"/>
        <v>0</v>
      </c>
      <c r="H36" s="141">
        <v>0</v>
      </c>
      <c r="I36" s="141">
        <v>0</v>
      </c>
      <c r="J36" s="140">
        <f t="shared" si="8"/>
        <v>68.7</v>
      </c>
      <c r="K36" s="141">
        <v>68.3</v>
      </c>
      <c r="L36" s="141">
        <v>0.4</v>
      </c>
      <c r="M36" s="140">
        <f t="shared" si="9"/>
        <v>4.3</v>
      </c>
      <c r="N36" s="20">
        <v>4.1</v>
      </c>
      <c r="O36" s="141">
        <v>0.2</v>
      </c>
      <c r="P36" s="140">
        <f t="shared" si="11"/>
        <v>11.4</v>
      </c>
      <c r="Q36" s="141">
        <v>11</v>
      </c>
      <c r="R36" s="141">
        <v>0.4</v>
      </c>
      <c r="S36" s="140">
        <f t="shared" si="12"/>
        <v>0</v>
      </c>
      <c r="T36" s="141">
        <v>0</v>
      </c>
      <c r="U36" s="141">
        <v>0</v>
      </c>
      <c r="V36" s="140">
        <f t="shared" si="10"/>
        <v>7.1</v>
      </c>
      <c r="W36" s="141">
        <v>4.3</v>
      </c>
      <c r="X36" s="141">
        <v>2.8</v>
      </c>
      <c r="Y36" s="123">
        <v>11</v>
      </c>
      <c r="Z36" s="142">
        <f t="shared" si="13"/>
        <v>102.5</v>
      </c>
      <c r="AA36" s="124">
        <f t="shared" si="14"/>
        <v>91.5</v>
      </c>
      <c r="AB36" s="125">
        <f t="shared" si="15"/>
        <v>80.1</v>
      </c>
      <c r="AC36" s="126">
        <f t="shared" si="16"/>
        <v>11.4</v>
      </c>
      <c r="AD36" s="127">
        <f t="shared" si="1"/>
        <v>566.5985509938696</v>
      </c>
      <c r="AE36" s="128">
        <f t="shared" si="2"/>
        <v>496.00594464053506</v>
      </c>
      <c r="AF36" s="129">
        <f t="shared" si="3"/>
        <v>70.59260635333457</v>
      </c>
      <c r="AG36" s="130">
        <f t="shared" si="4"/>
        <v>634.7142237909468</v>
      </c>
      <c r="AH36" s="131">
        <f t="shared" si="5"/>
        <v>68.11567279707722</v>
      </c>
      <c r="AI36" s="132">
        <f t="shared" si="6"/>
        <v>12.459016393442623</v>
      </c>
      <c r="AJ36" s="55"/>
    </row>
    <row r="37" spans="1:35" s="8" customFormat="1" ht="19.5" customHeight="1">
      <c r="A37" s="135">
        <v>32</v>
      </c>
      <c r="B37" s="136" t="s">
        <v>45</v>
      </c>
      <c r="C37" s="137">
        <v>15443</v>
      </c>
      <c r="D37" s="138">
        <f t="shared" si="7"/>
        <v>293.9</v>
      </c>
      <c r="E37" s="139">
        <f t="shared" si="7"/>
        <v>247.2</v>
      </c>
      <c r="F37" s="139">
        <f t="shared" si="7"/>
        <v>46.7</v>
      </c>
      <c r="G37" s="140">
        <f t="shared" si="17"/>
        <v>0</v>
      </c>
      <c r="H37" s="141">
        <v>0</v>
      </c>
      <c r="I37" s="141">
        <v>0</v>
      </c>
      <c r="J37" s="140">
        <f t="shared" si="8"/>
        <v>241.2</v>
      </c>
      <c r="K37" s="141">
        <v>205.7</v>
      </c>
      <c r="L37" s="141">
        <v>35.5</v>
      </c>
      <c r="M37" s="140">
        <f t="shared" si="9"/>
        <v>19.799999999999997</v>
      </c>
      <c r="N37" s="141">
        <v>10.2</v>
      </c>
      <c r="O37" s="141">
        <v>9.6</v>
      </c>
      <c r="P37" s="140">
        <f t="shared" si="11"/>
        <v>32.9</v>
      </c>
      <c r="Q37" s="141">
        <v>31.3</v>
      </c>
      <c r="R37" s="141">
        <v>1.6</v>
      </c>
      <c r="S37" s="140">
        <f t="shared" si="12"/>
        <v>0</v>
      </c>
      <c r="T37" s="141">
        <v>0</v>
      </c>
      <c r="U37" s="141">
        <v>0</v>
      </c>
      <c r="V37" s="140">
        <f t="shared" si="10"/>
        <v>0</v>
      </c>
      <c r="W37" s="141">
        <v>0</v>
      </c>
      <c r="X37" s="141">
        <v>0</v>
      </c>
      <c r="Y37" s="123">
        <v>49.9</v>
      </c>
      <c r="Z37" s="142">
        <f t="shared" si="13"/>
        <v>343.79999999999995</v>
      </c>
      <c r="AA37" s="124">
        <f t="shared" si="14"/>
        <v>293.9</v>
      </c>
      <c r="AB37" s="125">
        <f t="shared" si="15"/>
        <v>261</v>
      </c>
      <c r="AC37" s="126">
        <f t="shared" si="16"/>
        <v>32.9</v>
      </c>
      <c r="AD37" s="127">
        <f t="shared" si="1"/>
        <v>634.3758768805715</v>
      </c>
      <c r="AE37" s="128">
        <f t="shared" si="2"/>
        <v>563.3620410541993</v>
      </c>
      <c r="AF37" s="129">
        <f t="shared" si="3"/>
        <v>71.01383582637224</v>
      </c>
      <c r="AG37" s="130">
        <f t="shared" si="4"/>
        <v>742.0837920093245</v>
      </c>
      <c r="AH37" s="131">
        <f t="shared" si="5"/>
        <v>107.70791512875304</v>
      </c>
      <c r="AI37" s="132">
        <f t="shared" si="6"/>
        <v>11.194283769989793</v>
      </c>
    </row>
    <row r="38" spans="1:35" s="8" customFormat="1" ht="19.5" customHeight="1" thickBot="1">
      <c r="A38" s="148">
        <v>33</v>
      </c>
      <c r="B38" s="149" t="s">
        <v>35</v>
      </c>
      <c r="C38" s="150">
        <v>11140</v>
      </c>
      <c r="D38" s="151">
        <f t="shared" si="7"/>
        <v>201.20000000000002</v>
      </c>
      <c r="E38" s="152">
        <f t="shared" si="7"/>
        <v>187.3</v>
      </c>
      <c r="F38" s="152">
        <f t="shared" si="7"/>
        <v>13.9</v>
      </c>
      <c r="G38" s="153">
        <f t="shared" si="17"/>
        <v>0</v>
      </c>
      <c r="H38" s="154">
        <v>0</v>
      </c>
      <c r="I38" s="154">
        <v>0</v>
      </c>
      <c r="J38" s="153">
        <f t="shared" si="8"/>
        <v>126</v>
      </c>
      <c r="K38" s="154">
        <v>123.1</v>
      </c>
      <c r="L38" s="154">
        <v>2.9</v>
      </c>
      <c r="M38" s="153">
        <f t="shared" si="9"/>
        <v>8</v>
      </c>
      <c r="N38" s="154">
        <v>7.1</v>
      </c>
      <c r="O38" s="154">
        <v>0.9</v>
      </c>
      <c r="P38" s="153">
        <f t="shared" si="11"/>
        <v>45.4</v>
      </c>
      <c r="Q38" s="154">
        <v>45.3</v>
      </c>
      <c r="R38" s="154">
        <v>0.1</v>
      </c>
      <c r="S38" s="153">
        <f>SUM(T38:U38)</f>
        <v>0</v>
      </c>
      <c r="T38" s="154">
        <v>0</v>
      </c>
      <c r="U38" s="154">
        <v>0</v>
      </c>
      <c r="V38" s="153">
        <f t="shared" si="10"/>
        <v>21.8</v>
      </c>
      <c r="W38" s="154">
        <v>11.8</v>
      </c>
      <c r="X38" s="154">
        <v>10</v>
      </c>
      <c r="Y38" s="155">
        <v>43.4</v>
      </c>
      <c r="Z38" s="156">
        <f t="shared" si="13"/>
        <v>244.60000000000002</v>
      </c>
      <c r="AA38" s="157">
        <f t="shared" si="14"/>
        <v>201.20000000000002</v>
      </c>
      <c r="AB38" s="158">
        <f t="shared" si="15"/>
        <v>155.8</v>
      </c>
      <c r="AC38" s="159">
        <f t="shared" si="16"/>
        <v>45.4</v>
      </c>
      <c r="AD38" s="160">
        <f t="shared" si="1"/>
        <v>602.034709754638</v>
      </c>
      <c r="AE38" s="161">
        <f t="shared" si="2"/>
        <v>466.1879114302813</v>
      </c>
      <c r="AF38" s="162">
        <f t="shared" si="3"/>
        <v>135.84679832435666</v>
      </c>
      <c r="AG38" s="163">
        <f t="shared" si="4"/>
        <v>731.8970676241772</v>
      </c>
      <c r="AH38" s="164">
        <f t="shared" si="5"/>
        <v>129.86235786953918</v>
      </c>
      <c r="AI38" s="61">
        <f t="shared" si="6"/>
        <v>22.564612326043736</v>
      </c>
    </row>
    <row r="39" spans="1:34" s="8" customFormat="1" ht="15" customHeight="1">
      <c r="A39" s="9"/>
      <c r="C39" s="9"/>
      <c r="D39" s="7"/>
      <c r="E39" s="10"/>
      <c r="F39" s="10"/>
      <c r="AD39" s="11"/>
      <c r="AE39" s="11"/>
      <c r="AF39" s="11"/>
      <c r="AG39" s="11"/>
      <c r="AH39" s="11"/>
    </row>
    <row r="40" spans="1:34" s="8" customFormat="1" ht="15" customHeight="1">
      <c r="A40" s="9"/>
      <c r="C40" s="9"/>
      <c r="D40" s="7"/>
      <c r="E40" s="10"/>
      <c r="F40" s="10"/>
      <c r="AD40" s="11"/>
      <c r="AE40" s="11"/>
      <c r="AF40" s="11"/>
      <c r="AG40" s="11"/>
      <c r="AH40" s="11"/>
    </row>
    <row r="41" spans="1:34" s="8" customFormat="1" ht="15" customHeight="1">
      <c r="A41" s="9"/>
      <c r="C41" s="9"/>
      <c r="D41" s="12"/>
      <c r="E41" s="10"/>
      <c r="F41" s="10"/>
      <c r="AD41" s="11"/>
      <c r="AE41" s="11"/>
      <c r="AF41" s="11"/>
      <c r="AG41" s="11"/>
      <c r="AH41" s="11"/>
    </row>
    <row r="42" spans="1:34" s="8" customFormat="1" ht="15" customHeight="1">
      <c r="A42" s="9"/>
      <c r="C42" s="9"/>
      <c r="D42" s="12"/>
      <c r="E42" s="10"/>
      <c r="F42" s="10"/>
      <c r="AD42" s="11"/>
      <c r="AE42" s="11"/>
      <c r="AF42" s="11"/>
      <c r="AG42" s="11"/>
      <c r="AH42" s="11"/>
    </row>
    <row r="43" spans="1:34" s="8" customFormat="1" ht="15" customHeight="1">
      <c r="A43" s="9"/>
      <c r="C43" s="9"/>
      <c r="D43" s="12"/>
      <c r="E43" s="10"/>
      <c r="F43" s="10"/>
      <c r="AD43" s="11"/>
      <c r="AE43" s="11"/>
      <c r="AF43" s="11"/>
      <c r="AG43" s="11"/>
      <c r="AH43" s="11"/>
    </row>
    <row r="44" spans="1:34" s="8" customFormat="1" ht="15" customHeight="1">
      <c r="A44" s="9"/>
      <c r="C44" s="9"/>
      <c r="D44" s="12"/>
      <c r="E44" s="10"/>
      <c r="F44" s="10"/>
      <c r="AD44" s="11"/>
      <c r="AE44" s="11"/>
      <c r="AF44" s="11"/>
      <c r="AG44" s="11"/>
      <c r="AH44" s="11"/>
    </row>
    <row r="45" spans="1:34" s="8" customFormat="1" ht="15" customHeight="1">
      <c r="A45" s="9"/>
      <c r="C45" s="9"/>
      <c r="D45" s="12"/>
      <c r="E45" s="10"/>
      <c r="F45" s="10"/>
      <c r="AD45" s="11"/>
      <c r="AE45" s="11"/>
      <c r="AF45" s="11"/>
      <c r="AG45" s="11"/>
      <c r="AH45" s="11"/>
    </row>
    <row r="46" spans="1:34" s="8" customFormat="1" ht="15" customHeight="1">
      <c r="A46" s="9"/>
      <c r="C46" s="9"/>
      <c r="D46" s="12"/>
      <c r="E46" s="10"/>
      <c r="F46" s="10"/>
      <c r="AD46" s="11"/>
      <c r="AE46" s="11"/>
      <c r="AF46" s="11"/>
      <c r="AG46" s="11"/>
      <c r="AH46" s="11"/>
    </row>
    <row r="47" spans="1:34" s="8" customFormat="1" ht="15" customHeight="1">
      <c r="A47" s="9"/>
      <c r="C47" s="9"/>
      <c r="D47" s="12"/>
      <c r="E47" s="10"/>
      <c r="F47" s="10"/>
      <c r="AD47" s="11"/>
      <c r="AE47" s="11"/>
      <c r="AF47" s="11"/>
      <c r="AG47" s="11"/>
      <c r="AH47" s="11"/>
    </row>
    <row r="48" spans="1:34" s="8" customFormat="1" ht="15" customHeight="1">
      <c r="A48" s="9"/>
      <c r="C48" s="9"/>
      <c r="D48" s="12"/>
      <c r="E48" s="10"/>
      <c r="F48" s="10"/>
      <c r="AD48" s="11"/>
      <c r="AE48" s="11"/>
      <c r="AF48" s="11"/>
      <c r="AG48" s="11"/>
      <c r="AH48" s="11"/>
    </row>
    <row r="49" spans="1:34" s="8" customFormat="1" ht="15" customHeight="1">
      <c r="A49" s="9"/>
      <c r="C49" s="9"/>
      <c r="D49" s="12"/>
      <c r="E49" s="10"/>
      <c r="F49" s="10"/>
      <c r="AD49" s="11"/>
      <c r="AE49" s="11"/>
      <c r="AF49" s="11"/>
      <c r="AG49" s="11"/>
      <c r="AH49" s="11"/>
    </row>
    <row r="50" spans="1:34" s="8" customFormat="1" ht="15" customHeight="1">
      <c r="A50" s="9"/>
      <c r="C50" s="9"/>
      <c r="D50" s="12"/>
      <c r="E50" s="10"/>
      <c r="F50" s="10"/>
      <c r="AD50" s="11"/>
      <c r="AE50" s="11"/>
      <c r="AF50" s="11"/>
      <c r="AG50" s="11"/>
      <c r="AH50" s="11"/>
    </row>
    <row r="51" spans="1:34" s="8" customFormat="1" ht="15" customHeight="1">
      <c r="A51" s="9"/>
      <c r="C51" s="9"/>
      <c r="D51" s="12"/>
      <c r="E51" s="10"/>
      <c r="F51" s="10"/>
      <c r="AD51" s="11"/>
      <c r="AE51" s="11"/>
      <c r="AF51" s="11"/>
      <c r="AG51" s="11"/>
      <c r="AH51" s="11"/>
    </row>
    <row r="52" spans="1:34" s="8" customFormat="1" ht="15" customHeight="1">
      <c r="A52" s="9"/>
      <c r="C52" s="9"/>
      <c r="D52" s="12"/>
      <c r="E52" s="10"/>
      <c r="F52" s="10"/>
      <c r="AD52" s="11"/>
      <c r="AE52" s="11"/>
      <c r="AF52" s="11"/>
      <c r="AG52" s="11"/>
      <c r="AH52" s="11"/>
    </row>
    <row r="53" spans="1:34" s="8" customFormat="1" ht="15" customHeight="1">
      <c r="A53" s="9"/>
      <c r="C53" s="9"/>
      <c r="D53" s="12"/>
      <c r="E53" s="10"/>
      <c r="F53" s="10"/>
      <c r="AD53" s="11"/>
      <c r="AE53" s="11"/>
      <c r="AF53" s="11"/>
      <c r="AG53" s="11"/>
      <c r="AH53" s="11"/>
    </row>
    <row r="54" spans="1:34" s="8" customFormat="1" ht="15" customHeight="1">
      <c r="A54" s="9"/>
      <c r="C54" s="9"/>
      <c r="D54" s="12"/>
      <c r="E54" s="10"/>
      <c r="F54" s="10"/>
      <c r="AD54" s="11"/>
      <c r="AE54" s="11"/>
      <c r="AF54" s="11"/>
      <c r="AG54" s="11"/>
      <c r="AH54" s="11"/>
    </row>
    <row r="55" spans="1:34" s="8" customFormat="1" ht="15" customHeight="1">
      <c r="A55" s="9"/>
      <c r="C55" s="9"/>
      <c r="D55" s="12"/>
      <c r="E55" s="10"/>
      <c r="F55" s="10"/>
      <c r="AD55" s="11"/>
      <c r="AE55" s="11"/>
      <c r="AF55" s="11"/>
      <c r="AG55" s="11"/>
      <c r="AH55" s="11"/>
    </row>
    <row r="56" spans="1:34" s="8" customFormat="1" ht="15" customHeight="1">
      <c r="A56" s="9"/>
      <c r="C56" s="9"/>
      <c r="D56" s="12"/>
      <c r="E56" s="10"/>
      <c r="F56" s="10"/>
      <c r="AD56" s="11"/>
      <c r="AE56" s="11"/>
      <c r="AF56" s="11"/>
      <c r="AG56" s="11"/>
      <c r="AH56" s="11"/>
    </row>
    <row r="57" spans="1:34" s="8" customFormat="1" ht="15" customHeight="1">
      <c r="A57" s="9"/>
      <c r="C57" s="9"/>
      <c r="D57" s="12"/>
      <c r="E57" s="10"/>
      <c r="F57" s="10"/>
      <c r="AD57" s="11"/>
      <c r="AE57" s="11"/>
      <c r="AF57" s="11"/>
      <c r="AG57" s="11"/>
      <c r="AH57" s="11"/>
    </row>
    <row r="58" spans="1:34" s="8" customFormat="1" ht="15" customHeight="1">
      <c r="A58" s="9"/>
      <c r="C58" s="9"/>
      <c r="D58" s="12"/>
      <c r="E58" s="10"/>
      <c r="F58" s="10"/>
      <c r="AD58" s="11"/>
      <c r="AE58" s="11"/>
      <c r="AF58" s="11"/>
      <c r="AG58" s="11"/>
      <c r="AH58" s="11"/>
    </row>
    <row r="59" spans="1:34" s="8" customFormat="1" ht="15" customHeight="1">
      <c r="A59" s="9"/>
      <c r="C59" s="9"/>
      <c r="D59" s="12"/>
      <c r="E59" s="10"/>
      <c r="F59" s="10"/>
      <c r="AD59" s="11"/>
      <c r="AE59" s="11"/>
      <c r="AF59" s="11"/>
      <c r="AG59" s="11"/>
      <c r="AH59" s="11"/>
    </row>
    <row r="60" spans="1:34" s="8" customFormat="1" ht="15" customHeight="1">
      <c r="A60" s="9"/>
      <c r="C60" s="9"/>
      <c r="D60" s="12"/>
      <c r="E60" s="10"/>
      <c r="F60" s="10"/>
      <c r="AD60" s="11"/>
      <c r="AE60" s="11"/>
      <c r="AF60" s="11"/>
      <c r="AG60" s="11"/>
      <c r="AH60" s="11"/>
    </row>
  </sheetData>
  <sheetProtection/>
  <mergeCells count="18">
    <mergeCell ref="AD1:AF3"/>
    <mergeCell ref="P3:R3"/>
    <mergeCell ref="S3:U3"/>
    <mergeCell ref="V3:X3"/>
    <mergeCell ref="M3:O3"/>
    <mergeCell ref="A1:B4"/>
    <mergeCell ref="C1:C4"/>
    <mergeCell ref="AA1:AC3"/>
    <mergeCell ref="A5:B5"/>
    <mergeCell ref="AG1:AG4"/>
    <mergeCell ref="AH1:AH4"/>
    <mergeCell ref="AI1:AI4"/>
    <mergeCell ref="D2:F3"/>
    <mergeCell ref="G2:X2"/>
    <mergeCell ref="Y2:Y4"/>
    <mergeCell ref="Z2:Z4"/>
    <mergeCell ref="G3:I3"/>
    <mergeCell ref="J3:L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68" r:id="rId1"/>
  <headerFooter alignWithMargins="0">
    <oddHeader>&amp;R資料２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2023-07-06T04:45:02Z</cp:lastPrinted>
  <dcterms:created xsi:type="dcterms:W3CDTF">2012-06-07T07:04:38Z</dcterms:created>
  <dcterms:modified xsi:type="dcterms:W3CDTF">2023-07-06T04:45:06Z</dcterms:modified>
  <cp:category/>
  <cp:version/>
  <cp:contentType/>
  <cp:contentStatus/>
</cp:coreProperties>
</file>